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charts/chart1.xml" ContentType="application/vnd.openxmlformats-officedocument.drawingml.chart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3\APRIL\FINAL\Dissemination\"/>
    </mc:Choice>
  </mc:AlternateContent>
  <xr:revisionPtr revIDLastSave="0" documentId="8_{963F8EB5-4E3C-4303-8DB4-351A8818A0F8}" xr6:coauthVersionLast="47" xr6:coauthVersionMax="47" xr10:uidLastSave="{00000000-0000-0000-0000-000000000000}"/>
  <bookViews>
    <workbookView xWindow="28680" yWindow="-120" windowWidth="29040" windowHeight="15720" firstSheet="29" activeTab="29" xr2:uid="{00000000-000D-0000-FFFF-FFFF00000000}"/>
  </bookViews>
  <sheets>
    <sheet name="Table of Content" sheetId="3" r:id="rId1"/>
    <sheet name="Tab1 Revisions" sheetId="2" r:id="rId2"/>
    <sheet name=" Tab 2 Cum Trade value 2022" sheetId="4" r:id="rId3"/>
    <sheet name="Tab 3 Cum Trade value 2023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</sheets>
  <externalReferences>
    <externalReference r:id="rId32"/>
    <externalReference r:id="rId33"/>
  </externalReferences>
  <definedNames>
    <definedName name="_xlnm._FilterDatabase" localSheetId="16" hidden="1">' Tab16 Top5 re-X prdct by conty'!$A$2:$F$19</definedName>
    <definedName name="_xlnm._FilterDatabase" localSheetId="13" hidden="1">'Tab13 Re-exports by Product'!$A$1:$I$225</definedName>
    <definedName name="_xlnm._FilterDatabase" localSheetId="15" hidden="1">'Tab15 Top5 exp prdcts by countr'!$A$2:$F$41</definedName>
    <definedName name="_xlnm._FilterDatabase" localSheetId="18" hidden="1">'Tab19 Exprts by econ rgion&amp;prdt'!$A$2:$I$211</definedName>
    <definedName name="_xlnm._FilterDatabase" localSheetId="19" hidden="1">'Tab19 Exprts by econ rgion&amp;prdt'!$A$3:$I$223</definedName>
    <definedName name="_xlnm._FilterDatabase" localSheetId="20" hidden="1">'Tab21 Imports econ region&amp;prdct'!$A$2:$H$2</definedName>
    <definedName name="_xlnm._FilterDatabase" localSheetId="21" hidden="1">'Tab21 Imports econ region&amp;prdct'!$A$2:$H$2</definedName>
    <definedName name="_xlnm._FilterDatabase" localSheetId="4" hidden="1">'Tab4 Exports by ISIC'!$A$4:$F$11</definedName>
    <definedName name="_xlnm._FilterDatabase" localSheetId="8" hidden="1" xml:space="preserve">      'Tab8 Trade balnce by prtnr'!$A$3:$D$159</definedName>
    <definedName name="_xlnm._FilterDatabase" localSheetId="9" hidden="1">'Tab9Trade Balnce by prdct'!$A$2:$D$254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8" l="1"/>
  <c r="H6" i="8"/>
  <c r="H7" i="8"/>
  <c r="H8" i="8"/>
  <c r="H9" i="8"/>
  <c r="H10" i="8"/>
  <c r="H11" i="8"/>
  <c r="H12" i="8"/>
  <c r="H13" i="8"/>
  <c r="H4" i="8"/>
  <c r="H4" i="6"/>
  <c r="H4" i="26"/>
  <c r="D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5" i="54"/>
  <c r="D146" i="54"/>
  <c r="D147" i="54"/>
  <c r="D148" i="54"/>
  <c r="D149" i="54"/>
  <c r="D150" i="54"/>
  <c r="D151" i="54"/>
  <c r="D152" i="54"/>
  <c r="D153" i="54"/>
  <c r="D154" i="54"/>
  <c r="D155" i="54"/>
  <c r="D156" i="54"/>
  <c r="D157" i="54"/>
  <c r="D158" i="54"/>
  <c r="D159" i="54"/>
  <c r="D160" i="54"/>
  <c r="D161" i="54"/>
  <c r="D162" i="54"/>
  <c r="D163" i="54"/>
  <c r="D164" i="54"/>
  <c r="D165" i="54"/>
  <c r="D166" i="54"/>
  <c r="D167" i="54"/>
  <c r="D168" i="54"/>
  <c r="D169" i="54"/>
  <c r="D170" i="54"/>
  <c r="D171" i="54"/>
  <c r="D172" i="54"/>
  <c r="D173" i="54"/>
  <c r="D174" i="54"/>
  <c r="D175" i="54"/>
  <c r="D176" i="54"/>
  <c r="D177" i="54"/>
  <c r="D178" i="54"/>
  <c r="D179" i="54"/>
  <c r="D180" i="54"/>
  <c r="D181" i="54"/>
  <c r="D182" i="54"/>
  <c r="D183" i="54"/>
  <c r="D184" i="54"/>
  <c r="D185" i="54"/>
  <c r="D186" i="54"/>
  <c r="D187" i="54"/>
  <c r="D188" i="54"/>
  <c r="D189" i="54"/>
  <c r="D190" i="54"/>
  <c r="D191" i="54"/>
  <c r="D192" i="54"/>
  <c r="D193" i="54"/>
  <c r="D194" i="54"/>
  <c r="D195" i="54"/>
  <c r="D196" i="54"/>
  <c r="D197" i="54"/>
  <c r="D198" i="54"/>
  <c r="D199" i="54"/>
  <c r="D200" i="54"/>
  <c r="D201" i="54"/>
  <c r="D202" i="54"/>
  <c r="D203" i="54"/>
  <c r="D204" i="54"/>
  <c r="D205" i="54"/>
  <c r="D206" i="54"/>
  <c r="D207" i="54"/>
  <c r="D208" i="54"/>
  <c r="D209" i="54"/>
  <c r="D210" i="54"/>
  <c r="D211" i="54"/>
  <c r="D212" i="54"/>
  <c r="D213" i="54"/>
  <c r="D214" i="54"/>
  <c r="D215" i="54"/>
  <c r="D216" i="54"/>
  <c r="D217" i="54"/>
  <c r="D218" i="54"/>
  <c r="D219" i="54"/>
  <c r="D220" i="54"/>
  <c r="D221" i="54"/>
  <c r="D222" i="54"/>
  <c r="D223" i="54"/>
  <c r="D224" i="54"/>
  <c r="D225" i="54"/>
  <c r="D226" i="54"/>
  <c r="D227" i="54"/>
  <c r="D228" i="54"/>
  <c r="D229" i="54"/>
  <c r="D230" i="54"/>
  <c r="D231" i="54"/>
  <c r="D232" i="54"/>
  <c r="D233" i="54"/>
  <c r="D234" i="54"/>
  <c r="D235" i="54"/>
  <c r="D236" i="54"/>
  <c r="D237" i="54"/>
  <c r="D238" i="54"/>
  <c r="D239" i="54"/>
  <c r="D240" i="54"/>
  <c r="D241" i="54"/>
  <c r="D242" i="54"/>
  <c r="D243" i="54"/>
  <c r="D244" i="54"/>
  <c r="D245" i="54"/>
  <c r="D246" i="54"/>
  <c r="D247" i="54"/>
  <c r="D248" i="54"/>
  <c r="D249" i="54"/>
  <c r="D250" i="54"/>
  <c r="D251" i="54"/>
  <c r="D252" i="54"/>
  <c r="D253" i="54"/>
  <c r="D254" i="54"/>
  <c r="D3" i="54"/>
  <c r="D4" i="52"/>
  <c r="D5" i="52"/>
  <c r="D6" i="52"/>
  <c r="D7" i="52"/>
  <c r="D8" i="52"/>
  <c r="D9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3" i="52"/>
  <c r="E4" i="9"/>
  <c r="E5" i="9"/>
  <c r="E6" i="9"/>
  <c r="E7" i="9"/>
  <c r="E8" i="9"/>
  <c r="E9" i="9"/>
  <c r="E10" i="9"/>
  <c r="E11" i="9"/>
  <c r="E12" i="9"/>
  <c r="E13" i="9"/>
  <c r="E14" i="9"/>
  <c r="E15" i="9"/>
  <c r="E3" i="9"/>
  <c r="D15" i="9"/>
  <c r="D14" i="9"/>
  <c r="D13" i="9"/>
  <c r="D12" i="9"/>
  <c r="D11" i="9"/>
  <c r="D10" i="9"/>
  <c r="D9" i="9"/>
  <c r="D8" i="9"/>
  <c r="D7" i="9"/>
  <c r="D6" i="9"/>
  <c r="D5" i="9"/>
  <c r="D4" i="9"/>
  <c r="D3" i="9"/>
  <c r="G5" i="8"/>
  <c r="G6" i="8"/>
  <c r="G7" i="8"/>
  <c r="G8" i="8"/>
  <c r="G9" i="8"/>
  <c r="G10" i="8"/>
  <c r="G11" i="8"/>
  <c r="G12" i="8"/>
  <c r="G13" i="8"/>
  <c r="G4" i="8"/>
  <c r="E5" i="8"/>
  <c r="E6" i="8"/>
  <c r="E7" i="8"/>
  <c r="E8" i="8"/>
  <c r="E9" i="8"/>
  <c r="E10" i="8"/>
  <c r="E11" i="8"/>
  <c r="E12" i="8"/>
  <c r="E13" i="8"/>
  <c r="E4" i="8"/>
  <c r="C5" i="8"/>
  <c r="C6" i="8"/>
  <c r="C7" i="8"/>
  <c r="C8" i="8"/>
  <c r="C9" i="8"/>
  <c r="C10" i="8"/>
  <c r="C11" i="8"/>
  <c r="C12" i="8"/>
  <c r="C13" i="8"/>
  <c r="C4" i="8"/>
  <c r="H11" i="6"/>
  <c r="H10" i="6"/>
  <c r="H9" i="6"/>
  <c r="H8" i="6"/>
  <c r="H7" i="6"/>
  <c r="H6" i="6"/>
  <c r="H5" i="6"/>
  <c r="G5" i="6"/>
  <c r="G6" i="6"/>
  <c r="G7" i="6"/>
  <c r="G8" i="6"/>
  <c r="G9" i="6"/>
  <c r="G10" i="6"/>
  <c r="G11" i="6"/>
  <c r="G4" i="6"/>
  <c r="E5" i="6"/>
  <c r="E6" i="6"/>
  <c r="E7" i="6"/>
  <c r="E8" i="6"/>
  <c r="E9" i="6"/>
  <c r="E10" i="6"/>
  <c r="E11" i="6"/>
  <c r="E4" i="6"/>
  <c r="C4" i="6"/>
  <c r="C5" i="6"/>
  <c r="C6" i="6"/>
  <c r="C7" i="6"/>
  <c r="C8" i="6"/>
  <c r="C9" i="6"/>
  <c r="C10" i="6"/>
  <c r="C11" i="6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11" i="2"/>
  <c r="K4" i="49"/>
  <c r="K3" i="49"/>
  <c r="H4" i="27"/>
  <c r="G4" i="24"/>
  <c r="H5" i="11"/>
  <c r="H17" i="13"/>
  <c r="H21" i="12"/>
  <c r="D29" i="29"/>
  <c r="E25" i="29" s="1"/>
  <c r="B29" i="29"/>
  <c r="C23" i="29" s="1"/>
  <c r="C25" i="29" l="1"/>
  <c r="C22" i="29"/>
  <c r="C28" i="29"/>
  <c r="C27" i="29"/>
  <c r="C26" i="29"/>
  <c r="C24" i="29"/>
  <c r="E24" i="29"/>
  <c r="E23" i="29"/>
  <c r="E22" i="29"/>
  <c r="E28" i="29"/>
  <c r="E27" i="29"/>
  <c r="E26" i="29"/>
  <c r="C29" i="29" l="1"/>
  <c r="E29" i="29"/>
  <c r="C18" i="29"/>
  <c r="D30" i="49"/>
  <c r="B30" i="49"/>
  <c r="E24" i="53"/>
  <c r="B18" i="53"/>
  <c r="D9" i="43"/>
  <c r="F10" i="27"/>
  <c r="D10" i="44"/>
  <c r="G4" i="25"/>
  <c r="F11" i="6"/>
  <c r="F138" i="11"/>
  <c r="G4" i="11" s="1"/>
  <c r="G5" i="25" l="1"/>
  <c r="G6" i="25"/>
  <c r="G7" i="25"/>
  <c r="G8" i="25"/>
  <c r="G9" i="25"/>
  <c r="G10" i="25"/>
  <c r="G11" i="25"/>
  <c r="G12" i="25"/>
  <c r="G13" i="25"/>
  <c r="E5" i="25"/>
  <c r="E6" i="25"/>
  <c r="E7" i="25"/>
  <c r="E8" i="25"/>
  <c r="E9" i="25"/>
  <c r="E10" i="25"/>
  <c r="E11" i="25"/>
  <c r="E12" i="25"/>
  <c r="E13" i="25"/>
  <c r="E4" i="25"/>
  <c r="C5" i="25"/>
  <c r="C6" i="25"/>
  <c r="C7" i="25"/>
  <c r="C8" i="25"/>
  <c r="C9" i="25"/>
  <c r="C10" i="25"/>
  <c r="C11" i="25"/>
  <c r="C12" i="25"/>
  <c r="C13" i="25"/>
  <c r="C4" i="25"/>
  <c r="I12" i="25"/>
  <c r="H12" i="25"/>
  <c r="I11" i="25"/>
  <c r="H11" i="25"/>
  <c r="I10" i="25"/>
  <c r="H10" i="25"/>
  <c r="I9" i="25"/>
  <c r="H9" i="25"/>
  <c r="I8" i="25"/>
  <c r="H8" i="25"/>
  <c r="I7" i="25"/>
  <c r="H7" i="25"/>
  <c r="I6" i="25"/>
  <c r="H6" i="25"/>
  <c r="I5" i="25"/>
  <c r="H5" i="25"/>
  <c r="I4" i="25"/>
  <c r="H4" i="25"/>
  <c r="G5" i="24"/>
  <c r="G6" i="24"/>
  <c r="G7" i="24"/>
  <c r="G8" i="24"/>
  <c r="G9" i="24"/>
  <c r="G10" i="24"/>
  <c r="G11" i="24"/>
  <c r="G12" i="24"/>
  <c r="G13" i="24"/>
  <c r="E5" i="24"/>
  <c r="E6" i="24"/>
  <c r="E7" i="24"/>
  <c r="E8" i="24"/>
  <c r="E9" i="24"/>
  <c r="E10" i="24"/>
  <c r="E11" i="24"/>
  <c r="E12" i="24"/>
  <c r="E13" i="24"/>
  <c r="E4" i="24"/>
  <c r="C5" i="24"/>
  <c r="C6" i="24"/>
  <c r="C7" i="24"/>
  <c r="C8" i="24"/>
  <c r="C9" i="24"/>
  <c r="C10" i="24"/>
  <c r="C11" i="24"/>
  <c r="C12" i="24"/>
  <c r="C13" i="24"/>
  <c r="C4" i="24"/>
  <c r="I12" i="24"/>
  <c r="H12" i="24"/>
  <c r="I11" i="24"/>
  <c r="H11" i="24"/>
  <c r="I10" i="24"/>
  <c r="H10" i="24"/>
  <c r="I9" i="24"/>
  <c r="H9" i="24"/>
  <c r="I8" i="24"/>
  <c r="H8" i="24"/>
  <c r="I6" i="24"/>
  <c r="H6" i="24"/>
  <c r="I5" i="24"/>
  <c r="H5" i="24"/>
  <c r="I4" i="24"/>
  <c r="H4" i="24"/>
  <c r="B18" i="29" l="1"/>
  <c r="C9" i="49"/>
  <c r="C10" i="49"/>
  <c r="C11" i="49"/>
  <c r="C17" i="49"/>
  <c r="C18" i="49"/>
  <c r="C19" i="49"/>
  <c r="C21" i="49"/>
  <c r="C25" i="49"/>
  <c r="C26" i="49"/>
  <c r="C27" i="49"/>
  <c r="C29" i="49"/>
  <c r="E13" i="49"/>
  <c r="C12" i="49"/>
  <c r="C9" i="43"/>
  <c r="B9" i="43"/>
  <c r="C10" i="44"/>
  <c r="B10" i="44"/>
  <c r="D256" i="51"/>
  <c r="C256" i="51"/>
  <c r="B256" i="51"/>
  <c r="D10" i="27"/>
  <c r="E6" i="27" s="1"/>
  <c r="G6" i="27"/>
  <c r="G7" i="27"/>
  <c r="G8" i="27"/>
  <c r="G9" i="27"/>
  <c r="G10" i="27"/>
  <c r="G4" i="27"/>
  <c r="B10" i="27"/>
  <c r="C7" i="27" s="1"/>
  <c r="H9" i="27"/>
  <c r="I7" i="27"/>
  <c r="H7" i="27"/>
  <c r="I6" i="27"/>
  <c r="H6" i="27"/>
  <c r="I5" i="27"/>
  <c r="H5" i="27"/>
  <c r="I4" i="27"/>
  <c r="N240" i="50"/>
  <c r="M240" i="50"/>
  <c r="L240" i="50"/>
  <c r="D187" i="50"/>
  <c r="C187" i="50"/>
  <c r="B187" i="50"/>
  <c r="I180" i="50"/>
  <c r="H180" i="50"/>
  <c r="G180" i="50"/>
  <c r="F11" i="26"/>
  <c r="D11" i="26"/>
  <c r="B11" i="26"/>
  <c r="C7" i="26" s="1"/>
  <c r="H9" i="26"/>
  <c r="I8" i="26"/>
  <c r="H8" i="26"/>
  <c r="H7" i="26"/>
  <c r="I6" i="26"/>
  <c r="H6" i="26"/>
  <c r="I5" i="26"/>
  <c r="H5" i="26"/>
  <c r="I4" i="26"/>
  <c r="F257" i="14"/>
  <c r="G253" i="14" s="1"/>
  <c r="D257" i="14"/>
  <c r="E233" i="14" s="1"/>
  <c r="B257" i="14"/>
  <c r="C251" i="14" s="1"/>
  <c r="H256" i="14"/>
  <c r="I255" i="14"/>
  <c r="H254" i="14"/>
  <c r="H253" i="14"/>
  <c r="I252" i="14"/>
  <c r="H252" i="14"/>
  <c r="H251" i="14"/>
  <c r="I250" i="14"/>
  <c r="H250" i="14"/>
  <c r="I249" i="14"/>
  <c r="H249" i="14"/>
  <c r="I248" i="14"/>
  <c r="H248" i="14"/>
  <c r="I247" i="14"/>
  <c r="H247" i="14"/>
  <c r="I246" i="14"/>
  <c r="H246" i="14"/>
  <c r="I245" i="14"/>
  <c r="H245" i="14"/>
  <c r="I244" i="14"/>
  <c r="H244" i="14"/>
  <c r="H243" i="14"/>
  <c r="I242" i="14"/>
  <c r="H242" i="14"/>
  <c r="I241" i="14"/>
  <c r="H241" i="14"/>
  <c r="I240" i="14"/>
  <c r="H240" i="14"/>
  <c r="H239" i="14"/>
  <c r="I238" i="14"/>
  <c r="H238" i="14"/>
  <c r="I237" i="14"/>
  <c r="H237" i="14"/>
  <c r="I236" i="14"/>
  <c r="H236" i="14"/>
  <c r="H235" i="14"/>
  <c r="I234" i="14"/>
  <c r="H234" i="14"/>
  <c r="H233" i="14"/>
  <c r="I232" i="14"/>
  <c r="H232" i="14"/>
  <c r="I231" i="14"/>
  <c r="H231" i="14"/>
  <c r="I230" i="14"/>
  <c r="H230" i="14"/>
  <c r="I229" i="14"/>
  <c r="H229" i="14"/>
  <c r="I228" i="14"/>
  <c r="H228" i="14"/>
  <c r="I227" i="14"/>
  <c r="H227" i="14"/>
  <c r="I226" i="14"/>
  <c r="H226" i="14"/>
  <c r="I225" i="14"/>
  <c r="H225" i="14"/>
  <c r="I224" i="14"/>
  <c r="H224" i="14"/>
  <c r="I222" i="14"/>
  <c r="H222" i="14"/>
  <c r="I221" i="14"/>
  <c r="H221" i="14"/>
  <c r="I220" i="14"/>
  <c r="H220" i="14"/>
  <c r="I219" i="14"/>
  <c r="H219" i="14"/>
  <c r="I218" i="14"/>
  <c r="H218" i="14"/>
  <c r="I217" i="14"/>
  <c r="H217" i="14"/>
  <c r="I216" i="14"/>
  <c r="H216" i="14"/>
  <c r="I215" i="14"/>
  <c r="H215" i="14"/>
  <c r="I214" i="14"/>
  <c r="H214" i="14"/>
  <c r="I213" i="14"/>
  <c r="H213" i="14"/>
  <c r="I212" i="14"/>
  <c r="I211" i="14"/>
  <c r="H211" i="14"/>
  <c r="I210" i="14"/>
  <c r="H210" i="14"/>
  <c r="I209" i="14"/>
  <c r="H209" i="14"/>
  <c r="I208" i="14"/>
  <c r="H208" i="14"/>
  <c r="I207" i="14"/>
  <c r="H207" i="14"/>
  <c r="I206" i="14"/>
  <c r="H206" i="14"/>
  <c r="I205" i="14"/>
  <c r="H205" i="14"/>
  <c r="I204" i="14"/>
  <c r="H204" i="14"/>
  <c r="I203" i="14"/>
  <c r="H203" i="14"/>
  <c r="I202" i="14"/>
  <c r="H202" i="14"/>
  <c r="I201" i="14"/>
  <c r="H201" i="14"/>
  <c r="I200" i="14"/>
  <c r="H200" i="14"/>
  <c r="I199" i="14"/>
  <c r="H199" i="14"/>
  <c r="I198" i="14"/>
  <c r="H198" i="14"/>
  <c r="I197" i="14"/>
  <c r="H197" i="14"/>
  <c r="I196" i="14"/>
  <c r="H196" i="14"/>
  <c r="I195" i="14"/>
  <c r="H195" i="14"/>
  <c r="I194" i="14"/>
  <c r="H194" i="14"/>
  <c r="I193" i="14"/>
  <c r="H193" i="14"/>
  <c r="I192" i="14"/>
  <c r="H192" i="14"/>
  <c r="I191" i="14"/>
  <c r="H191" i="14"/>
  <c r="I190" i="14"/>
  <c r="H190" i="14"/>
  <c r="I189" i="14"/>
  <c r="H189" i="14"/>
  <c r="I188" i="14"/>
  <c r="H188" i="14"/>
  <c r="I187" i="14"/>
  <c r="H187" i="14"/>
  <c r="I186" i="14"/>
  <c r="H186" i="14"/>
  <c r="I185" i="14"/>
  <c r="H185" i="14"/>
  <c r="I184" i="14"/>
  <c r="H184" i="14"/>
  <c r="I183" i="14"/>
  <c r="H183" i="14"/>
  <c r="I182" i="14"/>
  <c r="H182" i="14"/>
  <c r="I181" i="14"/>
  <c r="H181" i="14"/>
  <c r="I180" i="14"/>
  <c r="H180" i="14"/>
  <c r="I179" i="14"/>
  <c r="H179" i="14"/>
  <c r="I178" i="14"/>
  <c r="H178" i="14"/>
  <c r="I177" i="14"/>
  <c r="H177" i="14"/>
  <c r="I176" i="14"/>
  <c r="H176" i="14"/>
  <c r="I175" i="14"/>
  <c r="H175" i="14"/>
  <c r="I174" i="14"/>
  <c r="H174" i="14"/>
  <c r="I173" i="14"/>
  <c r="H173" i="14"/>
  <c r="I172" i="14"/>
  <c r="H172" i="14"/>
  <c r="I171" i="14"/>
  <c r="H171" i="14"/>
  <c r="I170" i="14"/>
  <c r="H170" i="14"/>
  <c r="I169" i="14"/>
  <c r="H169" i="14"/>
  <c r="I168" i="14"/>
  <c r="H168" i="14"/>
  <c r="I167" i="14"/>
  <c r="H167" i="14"/>
  <c r="I166" i="14"/>
  <c r="H166" i="14"/>
  <c r="I165" i="14"/>
  <c r="H165" i="14"/>
  <c r="I164" i="14"/>
  <c r="H164" i="14"/>
  <c r="I163" i="14"/>
  <c r="H163" i="14"/>
  <c r="I162" i="14"/>
  <c r="H162" i="14"/>
  <c r="I161" i="14"/>
  <c r="H161" i="14"/>
  <c r="I160" i="14"/>
  <c r="H160" i="14"/>
  <c r="I159" i="14"/>
  <c r="H159" i="14"/>
  <c r="I158" i="14"/>
  <c r="H158" i="14"/>
  <c r="I157" i="14"/>
  <c r="H157" i="14"/>
  <c r="I156" i="14"/>
  <c r="H156" i="14"/>
  <c r="I155" i="14"/>
  <c r="H155" i="14"/>
  <c r="I154" i="14"/>
  <c r="H154" i="14"/>
  <c r="I153" i="14"/>
  <c r="H153" i="14"/>
  <c r="I152" i="14"/>
  <c r="H152" i="14"/>
  <c r="I151" i="14"/>
  <c r="H151" i="14"/>
  <c r="I150" i="14"/>
  <c r="H150" i="14"/>
  <c r="I149" i="14"/>
  <c r="H149" i="14"/>
  <c r="I148" i="14"/>
  <c r="H148" i="14"/>
  <c r="I147" i="14"/>
  <c r="H147" i="14"/>
  <c r="I146" i="14"/>
  <c r="H146" i="14"/>
  <c r="I145" i="14"/>
  <c r="H145" i="14"/>
  <c r="I144" i="14"/>
  <c r="H144" i="14"/>
  <c r="I143" i="14"/>
  <c r="H143" i="14"/>
  <c r="I142" i="14"/>
  <c r="H142" i="14"/>
  <c r="I141" i="14"/>
  <c r="H141" i="14"/>
  <c r="I140" i="14"/>
  <c r="H140" i="14"/>
  <c r="I139" i="14"/>
  <c r="H139" i="14"/>
  <c r="I138" i="14"/>
  <c r="H138" i="14"/>
  <c r="I137" i="14"/>
  <c r="H137" i="14"/>
  <c r="I136" i="14"/>
  <c r="H136" i="14"/>
  <c r="I135" i="14"/>
  <c r="H135" i="14"/>
  <c r="I134" i="14"/>
  <c r="H134" i="14"/>
  <c r="I133" i="14"/>
  <c r="H133" i="14"/>
  <c r="I132" i="14"/>
  <c r="H132" i="14"/>
  <c r="I131" i="14"/>
  <c r="H131" i="14"/>
  <c r="I130" i="14"/>
  <c r="H130" i="14"/>
  <c r="I129" i="14"/>
  <c r="H129" i="14"/>
  <c r="I128" i="14"/>
  <c r="H128" i="14"/>
  <c r="I127" i="14"/>
  <c r="H127" i="14"/>
  <c r="I126" i="14"/>
  <c r="H126" i="14"/>
  <c r="I125" i="14"/>
  <c r="H125" i="14"/>
  <c r="I124" i="14"/>
  <c r="H124" i="14"/>
  <c r="I123" i="14"/>
  <c r="H123" i="14"/>
  <c r="I122" i="14"/>
  <c r="H122" i="14"/>
  <c r="I121" i="14"/>
  <c r="H121" i="14"/>
  <c r="I120" i="14"/>
  <c r="H120" i="14"/>
  <c r="I119" i="14"/>
  <c r="H119" i="14"/>
  <c r="I118" i="14"/>
  <c r="H118" i="14"/>
  <c r="I117" i="14"/>
  <c r="H117" i="14"/>
  <c r="I116" i="14"/>
  <c r="H116" i="14"/>
  <c r="I115" i="14"/>
  <c r="H115" i="14"/>
  <c r="I114" i="14"/>
  <c r="H114" i="14"/>
  <c r="I113" i="14"/>
  <c r="H113" i="14"/>
  <c r="I112" i="14"/>
  <c r="H112" i="14"/>
  <c r="I111" i="14"/>
  <c r="H111" i="14"/>
  <c r="I110" i="14"/>
  <c r="H110" i="14"/>
  <c r="I109" i="14"/>
  <c r="H109" i="14"/>
  <c r="I108" i="14"/>
  <c r="H108" i="14"/>
  <c r="I107" i="14"/>
  <c r="H107" i="14"/>
  <c r="I106" i="14"/>
  <c r="H106" i="14"/>
  <c r="I105" i="14"/>
  <c r="H105" i="14"/>
  <c r="I104" i="14"/>
  <c r="H104" i="14"/>
  <c r="I103" i="14"/>
  <c r="H103" i="14"/>
  <c r="I102" i="14"/>
  <c r="H102" i="14"/>
  <c r="I101" i="14"/>
  <c r="H101" i="14"/>
  <c r="I100" i="14"/>
  <c r="H100" i="14"/>
  <c r="I99" i="14"/>
  <c r="H99" i="14"/>
  <c r="I98" i="14"/>
  <c r="H98" i="14"/>
  <c r="I97" i="14"/>
  <c r="H97" i="14"/>
  <c r="I96" i="14"/>
  <c r="H96" i="14"/>
  <c r="I95" i="14"/>
  <c r="H95" i="14"/>
  <c r="I94" i="14"/>
  <c r="H94" i="14"/>
  <c r="I93" i="14"/>
  <c r="H93" i="14"/>
  <c r="I92" i="14"/>
  <c r="H92" i="14"/>
  <c r="I91" i="14"/>
  <c r="H91" i="14"/>
  <c r="I90" i="14"/>
  <c r="H90" i="14"/>
  <c r="I89" i="14"/>
  <c r="H89" i="14"/>
  <c r="I88" i="14"/>
  <c r="H88" i="14"/>
  <c r="I87" i="14"/>
  <c r="H87" i="14"/>
  <c r="I86" i="14"/>
  <c r="H86" i="14"/>
  <c r="I85" i="14"/>
  <c r="H85" i="14"/>
  <c r="I84" i="14"/>
  <c r="H84" i="14"/>
  <c r="I83" i="14"/>
  <c r="H83" i="14"/>
  <c r="I82" i="14"/>
  <c r="H82" i="14"/>
  <c r="I81" i="14"/>
  <c r="H81" i="14"/>
  <c r="I80" i="14"/>
  <c r="H80" i="14"/>
  <c r="I79" i="14"/>
  <c r="H79" i="14"/>
  <c r="I78" i="14"/>
  <c r="H78" i="14"/>
  <c r="I77" i="14"/>
  <c r="H77" i="14"/>
  <c r="C77" i="14"/>
  <c r="I76" i="14"/>
  <c r="H76" i="14"/>
  <c r="I75" i="14"/>
  <c r="H75" i="14"/>
  <c r="I74" i="14"/>
  <c r="H74" i="14"/>
  <c r="I73" i="14"/>
  <c r="H73" i="14"/>
  <c r="I72" i="14"/>
  <c r="H72" i="14"/>
  <c r="I71" i="14"/>
  <c r="H71" i="14"/>
  <c r="I70" i="14"/>
  <c r="H70" i="14"/>
  <c r="I69" i="14"/>
  <c r="H69" i="14"/>
  <c r="I68" i="14"/>
  <c r="H68" i="14"/>
  <c r="I67" i="14"/>
  <c r="H67" i="14"/>
  <c r="I66" i="14"/>
  <c r="H66" i="14"/>
  <c r="I65" i="14"/>
  <c r="H65" i="14"/>
  <c r="I64" i="14"/>
  <c r="H64" i="14"/>
  <c r="I63" i="14"/>
  <c r="H63" i="14"/>
  <c r="I62" i="14"/>
  <c r="H62" i="14"/>
  <c r="I61" i="14"/>
  <c r="H61" i="14"/>
  <c r="C61" i="14"/>
  <c r="I60" i="14"/>
  <c r="H60" i="14"/>
  <c r="I59" i="14"/>
  <c r="H59" i="14"/>
  <c r="I58" i="14"/>
  <c r="H58" i="14"/>
  <c r="I57" i="14"/>
  <c r="H57" i="14"/>
  <c r="I56" i="14"/>
  <c r="H56" i="14"/>
  <c r="I55" i="14"/>
  <c r="H55" i="14"/>
  <c r="I54" i="14"/>
  <c r="H54" i="14"/>
  <c r="I53" i="14"/>
  <c r="H53" i="14"/>
  <c r="I52" i="14"/>
  <c r="H52" i="14"/>
  <c r="I51" i="14"/>
  <c r="H51" i="14"/>
  <c r="I50" i="14"/>
  <c r="H50" i="14"/>
  <c r="I49" i="14"/>
  <c r="H49" i="14"/>
  <c r="I48" i="14"/>
  <c r="H48" i="14"/>
  <c r="I47" i="14"/>
  <c r="H47" i="14"/>
  <c r="I46" i="14"/>
  <c r="H46" i="14"/>
  <c r="I45" i="14"/>
  <c r="H45" i="14"/>
  <c r="I44" i="14"/>
  <c r="H44" i="14"/>
  <c r="I43" i="14"/>
  <c r="H43" i="14"/>
  <c r="I42" i="14"/>
  <c r="H42" i="14"/>
  <c r="I41" i="14"/>
  <c r="H41" i="14"/>
  <c r="I40" i="14"/>
  <c r="H40" i="14"/>
  <c r="I39" i="14"/>
  <c r="H39" i="14"/>
  <c r="I38" i="14"/>
  <c r="H38" i="14"/>
  <c r="I37" i="14"/>
  <c r="H37" i="14"/>
  <c r="I36" i="14"/>
  <c r="H36" i="14"/>
  <c r="I35" i="14"/>
  <c r="H35" i="14"/>
  <c r="I34" i="14"/>
  <c r="H34" i="14"/>
  <c r="I33" i="14"/>
  <c r="H33" i="14"/>
  <c r="I32" i="14"/>
  <c r="H32" i="14"/>
  <c r="I31" i="14"/>
  <c r="H31" i="14"/>
  <c r="I30" i="14"/>
  <c r="H30" i="14"/>
  <c r="I29" i="14"/>
  <c r="H29" i="14"/>
  <c r="I28" i="14"/>
  <c r="H28" i="14"/>
  <c r="I27" i="14"/>
  <c r="H27" i="14"/>
  <c r="I26" i="14"/>
  <c r="H26" i="14"/>
  <c r="I25" i="14"/>
  <c r="H25" i="14"/>
  <c r="I24" i="14"/>
  <c r="H24" i="14"/>
  <c r="I23" i="14"/>
  <c r="H23" i="14"/>
  <c r="I22" i="14"/>
  <c r="H22" i="14"/>
  <c r="I21" i="14"/>
  <c r="H21" i="14"/>
  <c r="I20" i="14"/>
  <c r="H20" i="14"/>
  <c r="I19" i="14"/>
  <c r="H19" i="14"/>
  <c r="I18" i="14"/>
  <c r="H18" i="14"/>
  <c r="I17" i="14"/>
  <c r="H17" i="14"/>
  <c r="I16" i="14"/>
  <c r="H16" i="14"/>
  <c r="I15" i="14"/>
  <c r="H15" i="14"/>
  <c r="I14" i="14"/>
  <c r="H14" i="14"/>
  <c r="I13" i="14"/>
  <c r="H13" i="14"/>
  <c r="I12" i="14"/>
  <c r="H12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F234" i="15"/>
  <c r="G227" i="15" s="1"/>
  <c r="D234" i="15"/>
  <c r="E177" i="15" s="1"/>
  <c r="B234" i="15"/>
  <c r="C172" i="15" s="1"/>
  <c r="I233" i="15"/>
  <c r="H233" i="15"/>
  <c r="I232" i="15"/>
  <c r="I231" i="15"/>
  <c r="H231" i="15"/>
  <c r="I230" i="15"/>
  <c r="H230" i="15"/>
  <c r="I229" i="15"/>
  <c r="H229" i="15"/>
  <c r="I226" i="15"/>
  <c r="I225" i="15"/>
  <c r="H225" i="15"/>
  <c r="H224" i="15"/>
  <c r="I222" i="15"/>
  <c r="H222" i="15"/>
  <c r="I221" i="15"/>
  <c r="I220" i="15"/>
  <c r="I219" i="15"/>
  <c r="H217" i="15"/>
  <c r="I216" i="15"/>
  <c r="H216" i="15"/>
  <c r="H215" i="15"/>
  <c r="I214" i="15"/>
  <c r="I213" i="15"/>
  <c r="I212" i="15"/>
  <c r="H212" i="15"/>
  <c r="I211" i="15"/>
  <c r="I210" i="15"/>
  <c r="I209" i="15"/>
  <c r="I208" i="15"/>
  <c r="H208" i="15"/>
  <c r="H207" i="15"/>
  <c r="I206" i="15"/>
  <c r="H206" i="15"/>
  <c r="H205" i="15"/>
  <c r="I204" i="15"/>
  <c r="I203" i="15"/>
  <c r="I202" i="15"/>
  <c r="I201" i="15"/>
  <c r="H200" i="15"/>
  <c r="I199" i="15"/>
  <c r="I198" i="15"/>
  <c r="H198" i="15"/>
  <c r="I197" i="15"/>
  <c r="H197" i="15"/>
  <c r="I196" i="15"/>
  <c r="H196" i="15"/>
  <c r="I193" i="15"/>
  <c r="I192" i="15"/>
  <c r="H192" i="15"/>
  <c r="I189" i="15"/>
  <c r="H189" i="15"/>
  <c r="I188" i="15"/>
  <c r="H188" i="15"/>
  <c r="H187" i="15"/>
  <c r="I186" i="15"/>
  <c r="H186" i="15"/>
  <c r="I185" i="15"/>
  <c r="I184" i="15"/>
  <c r="H184" i="15"/>
  <c r="I183" i="15"/>
  <c r="H183" i="15"/>
  <c r="I182" i="15"/>
  <c r="H182" i="15"/>
  <c r="I181" i="15"/>
  <c r="H181" i="15"/>
  <c r="I180" i="15"/>
  <c r="H180" i="15"/>
  <c r="I179" i="15"/>
  <c r="I178" i="15"/>
  <c r="H178" i="15"/>
  <c r="I177" i="15"/>
  <c r="H177" i="15"/>
  <c r="I176" i="15"/>
  <c r="H176" i="15"/>
  <c r="H175" i="15"/>
  <c r="I172" i="15"/>
  <c r="H172" i="15"/>
  <c r="I170" i="15"/>
  <c r="H170" i="15"/>
  <c r="I169" i="15"/>
  <c r="I168" i="15"/>
  <c r="H168" i="15"/>
  <c r="I167" i="15"/>
  <c r="I166" i="15"/>
  <c r="I165" i="15"/>
  <c r="H165" i="15"/>
  <c r="I164" i="15"/>
  <c r="H164" i="15"/>
  <c r="I163" i="15"/>
  <c r="H163" i="15"/>
  <c r="I161" i="15"/>
  <c r="H161" i="15"/>
  <c r="I160" i="15"/>
  <c r="H159" i="15"/>
  <c r="I158" i="15"/>
  <c r="H158" i="15"/>
  <c r="I157" i="15"/>
  <c r="H157" i="15"/>
  <c r="I156" i="15"/>
  <c r="H156" i="15"/>
  <c r="H154" i="15"/>
  <c r="I153" i="15"/>
  <c r="H153" i="15"/>
  <c r="I152" i="15"/>
  <c r="H152" i="15"/>
  <c r="I151" i="15"/>
  <c r="H151" i="15"/>
  <c r="I150" i="15"/>
  <c r="H150" i="15"/>
  <c r="I149" i="15"/>
  <c r="H149" i="15"/>
  <c r="I148" i="15"/>
  <c r="H148" i="15"/>
  <c r="I147" i="15"/>
  <c r="H147" i="15"/>
  <c r="I146" i="15"/>
  <c r="H146" i="15"/>
  <c r="I144" i="15"/>
  <c r="H144" i="15"/>
  <c r="I143" i="15"/>
  <c r="H143" i="15"/>
  <c r="I142" i="15"/>
  <c r="H142" i="15"/>
  <c r="I141" i="15"/>
  <c r="H141" i="15"/>
  <c r="I140" i="15"/>
  <c r="H140" i="15"/>
  <c r="I139" i="15"/>
  <c r="H139" i="15"/>
  <c r="I138" i="15"/>
  <c r="H138" i="15"/>
  <c r="I137" i="15"/>
  <c r="H137" i="15"/>
  <c r="I136" i="15"/>
  <c r="H136" i="15"/>
  <c r="I135" i="15"/>
  <c r="H135" i="15"/>
  <c r="I134" i="15"/>
  <c r="H134" i="15"/>
  <c r="I133" i="15"/>
  <c r="H133" i="15"/>
  <c r="I132" i="15"/>
  <c r="H132" i="15"/>
  <c r="I131" i="15"/>
  <c r="H131" i="15"/>
  <c r="I130" i="15"/>
  <c r="H130" i="15"/>
  <c r="I129" i="15"/>
  <c r="H129" i="15"/>
  <c r="I128" i="15"/>
  <c r="H128" i="15"/>
  <c r="H127" i="15"/>
  <c r="I126" i="15"/>
  <c r="H126" i="15"/>
  <c r="I125" i="15"/>
  <c r="H125" i="15"/>
  <c r="I124" i="15"/>
  <c r="H124" i="15"/>
  <c r="I123" i="15"/>
  <c r="H123" i="15"/>
  <c r="I122" i="15"/>
  <c r="H122" i="15"/>
  <c r="I121" i="15"/>
  <c r="H121" i="15"/>
  <c r="I120" i="15"/>
  <c r="H120" i="15"/>
  <c r="I119" i="15"/>
  <c r="H119" i="15"/>
  <c r="I118" i="15"/>
  <c r="I117" i="15"/>
  <c r="I116" i="15"/>
  <c r="H116" i="15"/>
  <c r="I115" i="15"/>
  <c r="H115" i="15"/>
  <c r="I114" i="15"/>
  <c r="H114" i="15"/>
  <c r="I113" i="15"/>
  <c r="H113" i="15"/>
  <c r="I112" i="15"/>
  <c r="H112" i="15"/>
  <c r="I111" i="15"/>
  <c r="H111" i="15"/>
  <c r="I110" i="15"/>
  <c r="H110" i="15"/>
  <c r="I109" i="15"/>
  <c r="H109" i="15"/>
  <c r="I108" i="15"/>
  <c r="H108" i="15"/>
  <c r="I107" i="15"/>
  <c r="H107" i="15"/>
  <c r="I106" i="15"/>
  <c r="H106" i="15"/>
  <c r="I105" i="15"/>
  <c r="H105" i="15"/>
  <c r="I104" i="15"/>
  <c r="H104" i="15"/>
  <c r="I103" i="15"/>
  <c r="H103" i="15"/>
  <c r="H102" i="15"/>
  <c r="I101" i="15"/>
  <c r="H101" i="15"/>
  <c r="I100" i="15"/>
  <c r="I99" i="15"/>
  <c r="H99" i="15"/>
  <c r="I98" i="15"/>
  <c r="H98" i="15"/>
  <c r="I97" i="15"/>
  <c r="I96" i="15"/>
  <c r="H96" i="15"/>
  <c r="I95" i="15"/>
  <c r="H95" i="15"/>
  <c r="H94" i="15"/>
  <c r="I92" i="15"/>
  <c r="H92" i="15"/>
  <c r="I91" i="15"/>
  <c r="H91" i="15"/>
  <c r="I90" i="15"/>
  <c r="H90" i="15"/>
  <c r="I88" i="15"/>
  <c r="H88" i="15"/>
  <c r="I87" i="15"/>
  <c r="H87" i="15"/>
  <c r="I86" i="15"/>
  <c r="H86" i="15"/>
  <c r="I85" i="15"/>
  <c r="H85" i="15"/>
  <c r="I84" i="15"/>
  <c r="H84" i="15"/>
  <c r="I83" i="15"/>
  <c r="H83" i="15"/>
  <c r="H82" i="15"/>
  <c r="I81" i="15"/>
  <c r="H81" i="15"/>
  <c r="I80" i="15"/>
  <c r="H80" i="15"/>
  <c r="I79" i="15"/>
  <c r="H79" i="15"/>
  <c r="I78" i="15"/>
  <c r="H78" i="15"/>
  <c r="I77" i="15"/>
  <c r="H77" i="15"/>
  <c r="I76" i="15"/>
  <c r="H76" i="15"/>
  <c r="I75" i="15"/>
  <c r="H75" i="15"/>
  <c r="I74" i="15"/>
  <c r="H74" i="15"/>
  <c r="I73" i="15"/>
  <c r="H73" i="15"/>
  <c r="I72" i="15"/>
  <c r="H72" i="15"/>
  <c r="I71" i="15"/>
  <c r="H71" i="15"/>
  <c r="I70" i="15"/>
  <c r="H70" i="15"/>
  <c r="I69" i="15"/>
  <c r="H69" i="15"/>
  <c r="I68" i="15"/>
  <c r="H68" i="15"/>
  <c r="I67" i="15"/>
  <c r="H67" i="15"/>
  <c r="I66" i="15"/>
  <c r="H66" i="15"/>
  <c r="I65" i="15"/>
  <c r="H65" i="15"/>
  <c r="I64" i="15"/>
  <c r="H64" i="15"/>
  <c r="I63" i="15"/>
  <c r="H63" i="15"/>
  <c r="I62" i="15"/>
  <c r="H62" i="15"/>
  <c r="I61" i="15"/>
  <c r="H61" i="15"/>
  <c r="I60" i="15"/>
  <c r="H60" i="15"/>
  <c r="I59" i="15"/>
  <c r="H59" i="15"/>
  <c r="I58" i="15"/>
  <c r="H58" i="15"/>
  <c r="I57" i="15"/>
  <c r="H57" i="15"/>
  <c r="I56" i="15"/>
  <c r="H56" i="15"/>
  <c r="I55" i="15"/>
  <c r="H55" i="15"/>
  <c r="I54" i="15"/>
  <c r="H54" i="15"/>
  <c r="I53" i="15"/>
  <c r="H53" i="15"/>
  <c r="I52" i="15"/>
  <c r="H52" i="15"/>
  <c r="I51" i="15"/>
  <c r="H51" i="15"/>
  <c r="I50" i="15"/>
  <c r="H50" i="15"/>
  <c r="I49" i="15"/>
  <c r="H49" i="15"/>
  <c r="I48" i="15"/>
  <c r="H48" i="15"/>
  <c r="I47" i="15"/>
  <c r="H47" i="15"/>
  <c r="I46" i="15"/>
  <c r="H46" i="15"/>
  <c r="I45" i="15"/>
  <c r="H45" i="15"/>
  <c r="I44" i="15"/>
  <c r="H44" i="15"/>
  <c r="I43" i="15"/>
  <c r="H43" i="15"/>
  <c r="I42" i="15"/>
  <c r="H42" i="15"/>
  <c r="I41" i="15"/>
  <c r="H41" i="15"/>
  <c r="I40" i="15"/>
  <c r="H40" i="15"/>
  <c r="I39" i="15"/>
  <c r="H39" i="15"/>
  <c r="I38" i="15"/>
  <c r="H38" i="15"/>
  <c r="I37" i="15"/>
  <c r="H37" i="15"/>
  <c r="I36" i="15"/>
  <c r="H36" i="15"/>
  <c r="I35" i="15"/>
  <c r="H35" i="15"/>
  <c r="I34" i="15"/>
  <c r="H34" i="15"/>
  <c r="I33" i="15"/>
  <c r="H33" i="15"/>
  <c r="I32" i="15"/>
  <c r="H32" i="15"/>
  <c r="I31" i="15"/>
  <c r="H31" i="15"/>
  <c r="I30" i="15"/>
  <c r="H30" i="15"/>
  <c r="I29" i="15"/>
  <c r="H29" i="15"/>
  <c r="I28" i="15"/>
  <c r="H28" i="15"/>
  <c r="I27" i="15"/>
  <c r="H27" i="15"/>
  <c r="I26" i="15"/>
  <c r="H26" i="15"/>
  <c r="I25" i="15"/>
  <c r="H25" i="15"/>
  <c r="I24" i="15"/>
  <c r="H24" i="15"/>
  <c r="I23" i="15"/>
  <c r="H23" i="15"/>
  <c r="I22" i="15"/>
  <c r="H22" i="15"/>
  <c r="I21" i="15"/>
  <c r="H21" i="15"/>
  <c r="I20" i="15"/>
  <c r="H20" i="15"/>
  <c r="I19" i="15"/>
  <c r="H19" i="15"/>
  <c r="I18" i="15"/>
  <c r="H18" i="15"/>
  <c r="I17" i="15"/>
  <c r="H17" i="15"/>
  <c r="I16" i="15"/>
  <c r="H16" i="15"/>
  <c r="I15" i="15"/>
  <c r="H15" i="15"/>
  <c r="I14" i="15"/>
  <c r="H14" i="15"/>
  <c r="I13" i="15"/>
  <c r="H13" i="15"/>
  <c r="I12" i="15"/>
  <c r="H12" i="15"/>
  <c r="I11" i="15"/>
  <c r="H11" i="15"/>
  <c r="I10" i="15"/>
  <c r="H10" i="15"/>
  <c r="I9" i="15"/>
  <c r="H9" i="15"/>
  <c r="I8" i="15"/>
  <c r="H8" i="15"/>
  <c r="I7" i="15"/>
  <c r="H7" i="15"/>
  <c r="I6" i="15"/>
  <c r="H6" i="15"/>
  <c r="I5" i="15"/>
  <c r="H5" i="15"/>
  <c r="I4" i="15"/>
  <c r="H4" i="15"/>
  <c r="F247" i="13"/>
  <c r="G234" i="13" s="1"/>
  <c r="D247" i="13"/>
  <c r="E243" i="13" s="1"/>
  <c r="B247" i="13"/>
  <c r="I246" i="13"/>
  <c r="I245" i="13"/>
  <c r="H245" i="13"/>
  <c r="I244" i="13"/>
  <c r="H244" i="13"/>
  <c r="I243" i="13"/>
  <c r="H243" i="13"/>
  <c r="I241" i="13"/>
  <c r="H241" i="13"/>
  <c r="I239" i="13"/>
  <c r="I238" i="13"/>
  <c r="H238" i="13"/>
  <c r="I237" i="13"/>
  <c r="H237" i="13"/>
  <c r="I236" i="13"/>
  <c r="H236" i="13"/>
  <c r="I235" i="13"/>
  <c r="I234" i="13"/>
  <c r="H234" i="13"/>
  <c r="H233" i="13"/>
  <c r="H232" i="13"/>
  <c r="I231" i="13"/>
  <c r="I230" i="13"/>
  <c r="I229" i="13"/>
  <c r="I228" i="13"/>
  <c r="H228" i="13"/>
  <c r="I227" i="13"/>
  <c r="H227" i="13"/>
  <c r="I224" i="13"/>
  <c r="H224" i="13"/>
  <c r="I223" i="13"/>
  <c r="H223" i="13"/>
  <c r="I221" i="13"/>
  <c r="I220" i="13"/>
  <c r="H220" i="13"/>
  <c r="I219" i="13"/>
  <c r="H219" i="13"/>
  <c r="H218" i="13"/>
  <c r="I217" i="13"/>
  <c r="H217" i="13"/>
  <c r="I216" i="13"/>
  <c r="H216" i="13"/>
  <c r="I215" i="13"/>
  <c r="H215" i="13"/>
  <c r="I214" i="13"/>
  <c r="H214" i="13"/>
  <c r="I213" i="13"/>
  <c r="H213" i="13"/>
  <c r="I212" i="13"/>
  <c r="H212" i="13"/>
  <c r="I211" i="13"/>
  <c r="H211" i="13"/>
  <c r="I210" i="13"/>
  <c r="H210" i="13"/>
  <c r="I209" i="13"/>
  <c r="H209" i="13"/>
  <c r="I208" i="13"/>
  <c r="H208" i="13"/>
  <c r="I206" i="13"/>
  <c r="H206" i="13"/>
  <c r="I205" i="13"/>
  <c r="I204" i="13"/>
  <c r="H204" i="13"/>
  <c r="I202" i="13"/>
  <c r="H202" i="13"/>
  <c r="I201" i="13"/>
  <c r="H201" i="13"/>
  <c r="I200" i="13"/>
  <c r="H200" i="13"/>
  <c r="I199" i="13"/>
  <c r="H199" i="13"/>
  <c r="I198" i="13"/>
  <c r="H198" i="13"/>
  <c r="I196" i="13"/>
  <c r="H196" i="13"/>
  <c r="I195" i="13"/>
  <c r="H195" i="13"/>
  <c r="I194" i="13"/>
  <c r="H194" i="13"/>
  <c r="I193" i="13"/>
  <c r="H193" i="13"/>
  <c r="I192" i="13"/>
  <c r="H192" i="13"/>
  <c r="I191" i="13"/>
  <c r="I190" i="13"/>
  <c r="H190" i="13"/>
  <c r="I189" i="13"/>
  <c r="H189" i="13"/>
  <c r="I188" i="13"/>
  <c r="H188" i="13"/>
  <c r="I187" i="13"/>
  <c r="H187" i="13"/>
  <c r="I185" i="13"/>
  <c r="H185" i="13"/>
  <c r="I184" i="13"/>
  <c r="H184" i="13"/>
  <c r="I183" i="13"/>
  <c r="H183" i="13"/>
  <c r="I182" i="13"/>
  <c r="H182" i="13"/>
  <c r="I181" i="13"/>
  <c r="H181" i="13"/>
  <c r="I180" i="13"/>
  <c r="H180" i="13"/>
  <c r="I179" i="13"/>
  <c r="H179" i="13"/>
  <c r="I178" i="13"/>
  <c r="H178" i="13"/>
  <c r="I177" i="13"/>
  <c r="H177" i="13"/>
  <c r="I176" i="13"/>
  <c r="H176" i="13"/>
  <c r="I175" i="13"/>
  <c r="H175" i="13"/>
  <c r="I174" i="13"/>
  <c r="H174" i="13"/>
  <c r="I173" i="13"/>
  <c r="H173" i="13"/>
  <c r="I172" i="13"/>
  <c r="H172" i="13"/>
  <c r="I171" i="13"/>
  <c r="H171" i="13"/>
  <c r="I170" i="13"/>
  <c r="H170" i="13"/>
  <c r="I169" i="13"/>
  <c r="H169" i="13"/>
  <c r="I168" i="13"/>
  <c r="H168" i="13"/>
  <c r="I167" i="13"/>
  <c r="H167" i="13"/>
  <c r="I166" i="13"/>
  <c r="H166" i="13"/>
  <c r="I165" i="13"/>
  <c r="H165" i="13"/>
  <c r="I164" i="13"/>
  <c r="H164" i="13"/>
  <c r="I163" i="13"/>
  <c r="H163" i="13"/>
  <c r="I162" i="13"/>
  <c r="H162" i="13"/>
  <c r="I161" i="13"/>
  <c r="H161" i="13"/>
  <c r="I160" i="13"/>
  <c r="H160" i="13"/>
  <c r="I159" i="13"/>
  <c r="H159" i="13"/>
  <c r="I158" i="13"/>
  <c r="H158" i="13"/>
  <c r="I157" i="13"/>
  <c r="H157" i="13"/>
  <c r="I156" i="13"/>
  <c r="H156" i="13"/>
  <c r="I155" i="13"/>
  <c r="H155" i="13"/>
  <c r="I154" i="13"/>
  <c r="H154" i="13"/>
  <c r="I153" i="13"/>
  <c r="H153" i="13"/>
  <c r="I152" i="13"/>
  <c r="H152" i="13"/>
  <c r="I151" i="13"/>
  <c r="H151" i="13"/>
  <c r="I150" i="13"/>
  <c r="H150" i="13"/>
  <c r="I149" i="13"/>
  <c r="I148" i="13"/>
  <c r="H148" i="13"/>
  <c r="I147" i="13"/>
  <c r="I146" i="13"/>
  <c r="H146" i="13"/>
  <c r="I145" i="13"/>
  <c r="H145" i="13"/>
  <c r="I144" i="13"/>
  <c r="H144" i="13"/>
  <c r="I143" i="13"/>
  <c r="H143" i="13"/>
  <c r="I142" i="13"/>
  <c r="H142" i="13"/>
  <c r="I141" i="13"/>
  <c r="H141" i="13"/>
  <c r="I140" i="13"/>
  <c r="H140" i="13"/>
  <c r="I139" i="13"/>
  <c r="H139" i="13"/>
  <c r="I138" i="13"/>
  <c r="H138" i="13"/>
  <c r="I137" i="13"/>
  <c r="H137" i="13"/>
  <c r="I136" i="13"/>
  <c r="H136" i="13"/>
  <c r="I135" i="13"/>
  <c r="H135" i="13"/>
  <c r="I134" i="13"/>
  <c r="I133" i="13"/>
  <c r="H133" i="13"/>
  <c r="I132" i="13"/>
  <c r="H132" i="13"/>
  <c r="I131" i="13"/>
  <c r="H131" i="13"/>
  <c r="I130" i="13"/>
  <c r="H130" i="13"/>
  <c r="I129" i="13"/>
  <c r="H129" i="13"/>
  <c r="I128" i="13"/>
  <c r="H128" i="13"/>
  <c r="I126" i="13"/>
  <c r="H126" i="13"/>
  <c r="I125" i="13"/>
  <c r="H125" i="13"/>
  <c r="I124" i="13"/>
  <c r="H124" i="13"/>
  <c r="I123" i="13"/>
  <c r="H123" i="13"/>
  <c r="I122" i="13"/>
  <c r="H122" i="13"/>
  <c r="I121" i="13"/>
  <c r="H121" i="13"/>
  <c r="I120" i="13"/>
  <c r="H120" i="13"/>
  <c r="I119" i="13"/>
  <c r="H119" i="13"/>
  <c r="I118" i="13"/>
  <c r="H118" i="13"/>
  <c r="I117" i="13"/>
  <c r="H117" i="13"/>
  <c r="I116" i="13"/>
  <c r="H116" i="13"/>
  <c r="I115" i="13"/>
  <c r="H115" i="13"/>
  <c r="I114" i="13"/>
  <c r="H114" i="13"/>
  <c r="H113" i="13"/>
  <c r="I112" i="13"/>
  <c r="H112" i="13"/>
  <c r="I111" i="13"/>
  <c r="H111" i="13"/>
  <c r="I110" i="13"/>
  <c r="H110" i="13"/>
  <c r="I109" i="13"/>
  <c r="H109" i="13"/>
  <c r="I108" i="13"/>
  <c r="H108" i="13"/>
  <c r="I107" i="13"/>
  <c r="H107" i="13"/>
  <c r="I106" i="13"/>
  <c r="H106" i="13"/>
  <c r="I105" i="13"/>
  <c r="H105" i="13"/>
  <c r="I104" i="13"/>
  <c r="H104" i="13"/>
  <c r="I103" i="13"/>
  <c r="H103" i="13"/>
  <c r="I102" i="13"/>
  <c r="H102" i="13"/>
  <c r="I101" i="13"/>
  <c r="H101" i="13"/>
  <c r="I100" i="13"/>
  <c r="H100" i="13"/>
  <c r="I99" i="13"/>
  <c r="H99" i="13"/>
  <c r="I98" i="13"/>
  <c r="H98" i="13"/>
  <c r="I97" i="13"/>
  <c r="H97" i="13"/>
  <c r="I96" i="13"/>
  <c r="H96" i="13"/>
  <c r="I95" i="13"/>
  <c r="H95" i="13"/>
  <c r="I94" i="13"/>
  <c r="H94" i="13"/>
  <c r="I93" i="13"/>
  <c r="H93" i="13"/>
  <c r="I92" i="13"/>
  <c r="H92" i="13"/>
  <c r="I91" i="13"/>
  <c r="H91" i="13"/>
  <c r="I90" i="13"/>
  <c r="H90" i="13"/>
  <c r="I89" i="13"/>
  <c r="H89" i="13"/>
  <c r="I88" i="13"/>
  <c r="H88" i="13"/>
  <c r="I87" i="13"/>
  <c r="H87" i="13"/>
  <c r="I86" i="13"/>
  <c r="H86" i="13"/>
  <c r="I85" i="13"/>
  <c r="H85" i="13"/>
  <c r="I84" i="13"/>
  <c r="H84" i="13"/>
  <c r="I83" i="13"/>
  <c r="H83" i="13"/>
  <c r="I82" i="13"/>
  <c r="H82" i="13"/>
  <c r="I81" i="13"/>
  <c r="H81" i="13"/>
  <c r="I80" i="13"/>
  <c r="H80" i="13"/>
  <c r="I79" i="13"/>
  <c r="H79" i="13"/>
  <c r="I78" i="13"/>
  <c r="H78" i="13"/>
  <c r="I77" i="13"/>
  <c r="H77" i="13"/>
  <c r="I76" i="13"/>
  <c r="H76" i="13"/>
  <c r="I75" i="13"/>
  <c r="H75" i="13"/>
  <c r="I74" i="13"/>
  <c r="H74" i="13"/>
  <c r="I73" i="13"/>
  <c r="H73" i="13"/>
  <c r="I72" i="13"/>
  <c r="H72" i="13"/>
  <c r="I71" i="13"/>
  <c r="H71" i="13"/>
  <c r="I70" i="13"/>
  <c r="H70" i="13"/>
  <c r="I69" i="13"/>
  <c r="H69" i="13"/>
  <c r="I68" i="13"/>
  <c r="H68" i="13"/>
  <c r="I67" i="13"/>
  <c r="H67" i="13"/>
  <c r="I66" i="13"/>
  <c r="H66" i="13"/>
  <c r="I65" i="13"/>
  <c r="H65" i="13"/>
  <c r="I64" i="13"/>
  <c r="H64" i="13"/>
  <c r="I63" i="13"/>
  <c r="H63" i="13"/>
  <c r="I62" i="13"/>
  <c r="H62" i="13"/>
  <c r="I61" i="13"/>
  <c r="H61" i="13"/>
  <c r="I60" i="13"/>
  <c r="H60" i="13"/>
  <c r="I59" i="13"/>
  <c r="H59" i="13"/>
  <c r="I58" i="13"/>
  <c r="H58" i="13"/>
  <c r="I57" i="13"/>
  <c r="H57" i="13"/>
  <c r="I56" i="13"/>
  <c r="H56" i="13"/>
  <c r="I55" i="13"/>
  <c r="H55" i="13"/>
  <c r="I54" i="13"/>
  <c r="H54" i="13"/>
  <c r="I53" i="13"/>
  <c r="H53" i="13"/>
  <c r="I52" i="13"/>
  <c r="H52" i="13"/>
  <c r="I51" i="13"/>
  <c r="H51" i="13"/>
  <c r="I50" i="13"/>
  <c r="H50" i="13"/>
  <c r="I49" i="13"/>
  <c r="H49" i="13"/>
  <c r="I48" i="13"/>
  <c r="H48" i="13"/>
  <c r="I47" i="13"/>
  <c r="H47" i="13"/>
  <c r="I46" i="13"/>
  <c r="H46" i="13"/>
  <c r="I45" i="13"/>
  <c r="H45" i="13"/>
  <c r="I44" i="13"/>
  <c r="H44" i="13"/>
  <c r="I43" i="13"/>
  <c r="H43" i="13"/>
  <c r="I42" i="13"/>
  <c r="H42" i="13"/>
  <c r="I41" i="13"/>
  <c r="H41" i="13"/>
  <c r="I40" i="13"/>
  <c r="H40" i="13"/>
  <c r="I39" i="13"/>
  <c r="H39" i="13"/>
  <c r="I38" i="13"/>
  <c r="H38" i="13"/>
  <c r="I37" i="13"/>
  <c r="H37" i="13"/>
  <c r="I36" i="13"/>
  <c r="H36" i="13"/>
  <c r="I35" i="13"/>
  <c r="H35" i="13"/>
  <c r="I34" i="13"/>
  <c r="H34" i="13"/>
  <c r="I33" i="13"/>
  <c r="H33" i="13"/>
  <c r="I32" i="13"/>
  <c r="H32" i="13"/>
  <c r="I31" i="13"/>
  <c r="H31" i="13"/>
  <c r="I30" i="13"/>
  <c r="H30" i="13"/>
  <c r="I29" i="13"/>
  <c r="H29" i="13"/>
  <c r="I28" i="13"/>
  <c r="H28" i="13"/>
  <c r="I27" i="13"/>
  <c r="H27" i="13"/>
  <c r="I26" i="13"/>
  <c r="H26" i="13"/>
  <c r="I25" i="13"/>
  <c r="H25" i="13"/>
  <c r="I24" i="13"/>
  <c r="H24" i="13"/>
  <c r="I23" i="13"/>
  <c r="H23" i="13"/>
  <c r="I22" i="13"/>
  <c r="H22" i="13"/>
  <c r="I21" i="13"/>
  <c r="H21" i="13"/>
  <c r="I20" i="13"/>
  <c r="H20" i="13"/>
  <c r="I19" i="13"/>
  <c r="H19" i="13"/>
  <c r="I18" i="13"/>
  <c r="H18" i="13"/>
  <c r="I17" i="13"/>
  <c r="I16" i="13"/>
  <c r="H16" i="13"/>
  <c r="I15" i="13"/>
  <c r="H15" i="13"/>
  <c r="I14" i="13"/>
  <c r="H14" i="13"/>
  <c r="I13" i="13"/>
  <c r="H13" i="13"/>
  <c r="I12" i="13"/>
  <c r="H12" i="13"/>
  <c r="I11" i="13"/>
  <c r="H11" i="13"/>
  <c r="I10" i="13"/>
  <c r="H10" i="13"/>
  <c r="I9" i="13"/>
  <c r="H9" i="13"/>
  <c r="I8" i="13"/>
  <c r="H8" i="13"/>
  <c r="I7" i="13"/>
  <c r="H7" i="13"/>
  <c r="I6" i="13"/>
  <c r="H6" i="13"/>
  <c r="I5" i="13"/>
  <c r="H5" i="13"/>
  <c r="I4" i="13"/>
  <c r="H4" i="13"/>
  <c r="F181" i="12"/>
  <c r="G20" i="12" s="1"/>
  <c r="D181" i="12"/>
  <c r="E11" i="12" s="1"/>
  <c r="B181" i="12"/>
  <c r="C11" i="12" s="1"/>
  <c r="H174" i="12"/>
  <c r="H173" i="12"/>
  <c r="I172" i="12"/>
  <c r="I171" i="12"/>
  <c r="H170" i="12"/>
  <c r="I169" i="12"/>
  <c r="I168" i="12"/>
  <c r="I167" i="12"/>
  <c r="I166" i="12"/>
  <c r="I164" i="12"/>
  <c r="H163" i="12"/>
  <c r="I162" i="12"/>
  <c r="I159" i="12"/>
  <c r="H159" i="12"/>
  <c r="H155" i="12"/>
  <c r="H153" i="12"/>
  <c r="I151" i="12"/>
  <c r="I150" i="12"/>
  <c r="H150" i="12"/>
  <c r="I149" i="12"/>
  <c r="I148" i="12"/>
  <c r="H147" i="12"/>
  <c r="H146" i="12"/>
  <c r="H145" i="12"/>
  <c r="I144" i="12"/>
  <c r="I143" i="12"/>
  <c r="H142" i="12"/>
  <c r="H141" i="12"/>
  <c r="I140" i="12"/>
  <c r="H140" i="12"/>
  <c r="I138" i="12"/>
  <c r="H138" i="12"/>
  <c r="I137" i="12"/>
  <c r="H137" i="12"/>
  <c r="I135" i="12"/>
  <c r="H135" i="12"/>
  <c r="H133" i="12"/>
  <c r="I132" i="12"/>
  <c r="H132" i="12"/>
  <c r="H131" i="12"/>
  <c r="H130" i="12"/>
  <c r="H129" i="12"/>
  <c r="H127" i="12"/>
  <c r="I125" i="12"/>
  <c r="H125" i="12"/>
  <c r="H124" i="12"/>
  <c r="I123" i="12"/>
  <c r="H123" i="12"/>
  <c r="I120" i="12"/>
  <c r="H120" i="12"/>
  <c r="H119" i="12"/>
  <c r="I118" i="12"/>
  <c r="H118" i="12"/>
  <c r="H117" i="12"/>
  <c r="H115" i="12"/>
  <c r="H114" i="12"/>
  <c r="I113" i="12"/>
  <c r="H113" i="12"/>
  <c r="H112" i="12"/>
  <c r="I111" i="12"/>
  <c r="H111" i="12"/>
  <c r="I110" i="12"/>
  <c r="I109" i="12"/>
  <c r="I108" i="12"/>
  <c r="I107" i="12"/>
  <c r="H107" i="12"/>
  <c r="I106" i="12"/>
  <c r="H106" i="12"/>
  <c r="I105" i="12"/>
  <c r="I104" i="12"/>
  <c r="H104" i="12"/>
  <c r="I103" i="12"/>
  <c r="H103" i="12"/>
  <c r="I102" i="12"/>
  <c r="H102" i="12"/>
  <c r="I101" i="12"/>
  <c r="H101" i="12"/>
  <c r="H100" i="12"/>
  <c r="H99" i="12"/>
  <c r="I98" i="12"/>
  <c r="I97" i="12"/>
  <c r="H96" i="12"/>
  <c r="H94" i="12"/>
  <c r="H93" i="12"/>
  <c r="I92" i="12"/>
  <c r="H92" i="12"/>
  <c r="I91" i="12"/>
  <c r="H91" i="12"/>
  <c r="I88" i="12"/>
  <c r="H88" i="12"/>
  <c r="I86" i="12"/>
  <c r="H86" i="12"/>
  <c r="I85" i="12"/>
  <c r="H85" i="12"/>
  <c r="I84" i="12"/>
  <c r="H84" i="12"/>
  <c r="I83" i="12"/>
  <c r="H83" i="12"/>
  <c r="I82" i="12"/>
  <c r="H82" i="12"/>
  <c r="I81" i="12"/>
  <c r="H81" i="12"/>
  <c r="I80" i="12"/>
  <c r="H80" i="12"/>
  <c r="H79" i="12"/>
  <c r="I78" i="12"/>
  <c r="H78" i="12"/>
  <c r="I77" i="12"/>
  <c r="H77" i="12"/>
  <c r="I75" i="12"/>
  <c r="H75" i="12"/>
  <c r="I73" i="12"/>
  <c r="H73" i="12"/>
  <c r="I71" i="12"/>
  <c r="H71" i="12"/>
  <c r="H70" i="12"/>
  <c r="I68" i="12"/>
  <c r="H68" i="12"/>
  <c r="I67" i="12"/>
  <c r="H67" i="12"/>
  <c r="H65" i="12"/>
  <c r="I62" i="12"/>
  <c r="H62" i="12"/>
  <c r="I61" i="12"/>
  <c r="H61" i="12"/>
  <c r="H59" i="12"/>
  <c r="I58" i="12"/>
  <c r="H58" i="12"/>
  <c r="I56" i="12"/>
  <c r="H56" i="12"/>
  <c r="I55" i="12"/>
  <c r="I54" i="12"/>
  <c r="H54" i="12"/>
  <c r="I53" i="12"/>
  <c r="H53" i="12"/>
  <c r="I52" i="12"/>
  <c r="H52" i="12"/>
  <c r="I50" i="12"/>
  <c r="H50" i="12"/>
  <c r="I49" i="12"/>
  <c r="H49" i="12"/>
  <c r="I48" i="12"/>
  <c r="H48" i="12"/>
  <c r="I47" i="12"/>
  <c r="H47" i="12"/>
  <c r="I46" i="12"/>
  <c r="H46" i="12"/>
  <c r="I45" i="12"/>
  <c r="H45" i="12"/>
  <c r="I44" i="12"/>
  <c r="H44" i="12"/>
  <c r="H43" i="12"/>
  <c r="I42" i="12"/>
  <c r="I41" i="12"/>
  <c r="H41" i="12"/>
  <c r="I40" i="12"/>
  <c r="H40" i="12"/>
  <c r="I39" i="12"/>
  <c r="H39" i="12"/>
  <c r="I38" i="12"/>
  <c r="H38" i="12"/>
  <c r="I37" i="12"/>
  <c r="H37" i="12"/>
  <c r="I36" i="12"/>
  <c r="H36" i="12"/>
  <c r="I35" i="12"/>
  <c r="H35" i="12"/>
  <c r="I34" i="12"/>
  <c r="H34" i="12"/>
  <c r="H33" i="12"/>
  <c r="I32" i="12"/>
  <c r="H32" i="12"/>
  <c r="I30" i="12"/>
  <c r="H30" i="12"/>
  <c r="H29" i="12"/>
  <c r="I27" i="12"/>
  <c r="H27" i="12"/>
  <c r="I26" i="12"/>
  <c r="H26" i="12"/>
  <c r="I25" i="12"/>
  <c r="H25" i="12"/>
  <c r="I24" i="12"/>
  <c r="I23" i="12"/>
  <c r="H22" i="12"/>
  <c r="I21" i="12"/>
  <c r="I20" i="12"/>
  <c r="H20" i="12"/>
  <c r="I19" i="12"/>
  <c r="H19" i="12"/>
  <c r="I18" i="12"/>
  <c r="H18" i="12"/>
  <c r="I17" i="12"/>
  <c r="H17" i="12"/>
  <c r="I16" i="12"/>
  <c r="I14" i="12"/>
  <c r="H14" i="12"/>
  <c r="I13" i="12"/>
  <c r="H13" i="12"/>
  <c r="H12" i="12"/>
  <c r="I11" i="12"/>
  <c r="H11" i="12"/>
  <c r="H10" i="12"/>
  <c r="I9" i="12"/>
  <c r="H9" i="12"/>
  <c r="H7" i="12"/>
  <c r="I5" i="12"/>
  <c r="H5" i="12"/>
  <c r="I4" i="12"/>
  <c r="H4" i="12"/>
  <c r="G5" i="11"/>
  <c r="G21" i="11"/>
  <c r="G37" i="11"/>
  <c r="G52" i="11"/>
  <c r="G62" i="11"/>
  <c r="G73" i="11"/>
  <c r="G84" i="11"/>
  <c r="G94" i="11"/>
  <c r="G105" i="11"/>
  <c r="G116" i="11"/>
  <c r="G126" i="11"/>
  <c r="G137" i="11"/>
  <c r="G136" i="11"/>
  <c r="D138" i="11"/>
  <c r="E46" i="11" s="1"/>
  <c r="B138" i="11"/>
  <c r="C10" i="11" s="1"/>
  <c r="H137" i="11"/>
  <c r="I136" i="11"/>
  <c r="H136" i="11"/>
  <c r="H135" i="11"/>
  <c r="H132" i="11"/>
  <c r="H131" i="11"/>
  <c r="I130" i="11"/>
  <c r="H129" i="11"/>
  <c r="I127" i="11"/>
  <c r="H126" i="11"/>
  <c r="I124" i="11"/>
  <c r="H123" i="11"/>
  <c r="H122" i="11"/>
  <c r="I120" i="11"/>
  <c r="H120" i="11"/>
  <c r="H116" i="11"/>
  <c r="H115" i="11"/>
  <c r="I112" i="11"/>
  <c r="H112" i="11"/>
  <c r="I108" i="11"/>
  <c r="I106" i="11"/>
  <c r="H104" i="11"/>
  <c r="H103" i="11"/>
  <c r="I101" i="11"/>
  <c r="I99" i="11"/>
  <c r="I97" i="11"/>
  <c r="H97" i="11"/>
  <c r="I93" i="11"/>
  <c r="H93" i="11"/>
  <c r="H92" i="11"/>
  <c r="I91" i="11"/>
  <c r="I90" i="11"/>
  <c r="H90" i="11"/>
  <c r="I87" i="11"/>
  <c r="H86" i="11"/>
  <c r="H85" i="11"/>
  <c r="I84" i="11"/>
  <c r="H84" i="11"/>
  <c r="H80" i="11"/>
  <c r="H79" i="11"/>
  <c r="H78" i="11"/>
  <c r="H77" i="11"/>
  <c r="H76" i="11"/>
  <c r="I75" i="11"/>
  <c r="I74" i="11"/>
  <c r="H74" i="11"/>
  <c r="I73" i="11"/>
  <c r="H73" i="11"/>
  <c r="I71" i="11"/>
  <c r="H71" i="11"/>
  <c r="H70" i="11"/>
  <c r="H69" i="11"/>
  <c r="I67" i="11"/>
  <c r="H67" i="11"/>
  <c r="I66" i="11"/>
  <c r="H65" i="11"/>
  <c r="H64" i="11"/>
  <c r="H63" i="11"/>
  <c r="I61" i="11"/>
  <c r="H61" i="11"/>
  <c r="I60" i="11"/>
  <c r="H60" i="11"/>
  <c r="I59" i="11"/>
  <c r="H59" i="11"/>
  <c r="H58" i="11"/>
  <c r="I57" i="11"/>
  <c r="H57" i="11"/>
  <c r="I56" i="11"/>
  <c r="H56" i="11"/>
  <c r="H55" i="11"/>
  <c r="I53" i="11"/>
  <c r="I52" i="11"/>
  <c r="H52" i="11"/>
  <c r="I51" i="11"/>
  <c r="H51" i="11"/>
  <c r="I49" i="11"/>
  <c r="H49" i="11"/>
  <c r="H48" i="11"/>
  <c r="I47" i="11"/>
  <c r="H47" i="11"/>
  <c r="H46" i="11"/>
  <c r="H45" i="11"/>
  <c r="I44" i="11"/>
  <c r="H44" i="11"/>
  <c r="I43" i="11"/>
  <c r="H43" i="11"/>
  <c r="H42" i="11"/>
  <c r="I41" i="11"/>
  <c r="I39" i="11"/>
  <c r="I37" i="11"/>
  <c r="H37" i="11"/>
  <c r="I36" i="11"/>
  <c r="H36" i="11"/>
  <c r="I35" i="11"/>
  <c r="H35" i="11"/>
  <c r="I34" i="11"/>
  <c r="H34" i="11"/>
  <c r="H33" i="11"/>
  <c r="I32" i="11"/>
  <c r="H32" i="11"/>
  <c r="I31" i="11"/>
  <c r="H31" i="11"/>
  <c r="I30" i="11"/>
  <c r="H30" i="11"/>
  <c r="H29" i="11"/>
  <c r="I28" i="11"/>
  <c r="I27" i="11"/>
  <c r="H27" i="11"/>
  <c r="H26" i="11"/>
  <c r="I25" i="11"/>
  <c r="H25" i="11"/>
  <c r="I24" i="11"/>
  <c r="H24" i="11"/>
  <c r="I22" i="11"/>
  <c r="H22" i="11"/>
  <c r="I21" i="11"/>
  <c r="H21" i="11"/>
  <c r="I20" i="11"/>
  <c r="H20" i="11"/>
  <c r="H19" i="11"/>
  <c r="I18" i="11"/>
  <c r="I17" i="11"/>
  <c r="I16" i="11"/>
  <c r="H15" i="11"/>
  <c r="I13" i="11"/>
  <c r="H13" i="11"/>
  <c r="I12" i="11"/>
  <c r="H12" i="11"/>
  <c r="H11" i="11"/>
  <c r="I10" i="11"/>
  <c r="H10" i="11"/>
  <c r="I9" i="11"/>
  <c r="H9" i="11"/>
  <c r="I8" i="11"/>
  <c r="H8" i="11"/>
  <c r="I6" i="11"/>
  <c r="H6" i="11"/>
  <c r="I5" i="11"/>
  <c r="C254" i="54"/>
  <c r="B254" i="54"/>
  <c r="C159" i="52"/>
  <c r="B159" i="52"/>
  <c r="B11" i="6"/>
  <c r="D11" i="6"/>
  <c r="E6" i="55"/>
  <c r="D6" i="55"/>
  <c r="D5" i="55"/>
  <c r="D4" i="55"/>
  <c r="E5" i="27" l="1"/>
  <c r="G69" i="15"/>
  <c r="G38" i="15"/>
  <c r="G113" i="13"/>
  <c r="G134" i="13"/>
  <c r="G49" i="13"/>
  <c r="G138" i="13"/>
  <c r="E155" i="13"/>
  <c r="G209" i="15"/>
  <c r="G109" i="15"/>
  <c r="G5" i="15"/>
  <c r="G32" i="15"/>
  <c r="G63" i="15"/>
  <c r="G30" i="15"/>
  <c r="G71" i="15"/>
  <c r="G65" i="15"/>
  <c r="E71" i="15"/>
  <c r="G27" i="15"/>
  <c r="G60" i="15"/>
  <c r="G9" i="15"/>
  <c r="G36" i="15"/>
  <c r="G58" i="15"/>
  <c r="G103" i="15"/>
  <c r="G114" i="15"/>
  <c r="G153" i="15"/>
  <c r="G33" i="15"/>
  <c r="G28" i="15"/>
  <c r="G61" i="15"/>
  <c r="G93" i="15"/>
  <c r="G127" i="15"/>
  <c r="G131" i="15"/>
  <c r="E7" i="15"/>
  <c r="G31" i="15"/>
  <c r="E40" i="15"/>
  <c r="G64" i="15"/>
  <c r="G67" i="15"/>
  <c r="G73" i="15"/>
  <c r="G135" i="15"/>
  <c r="G7" i="15"/>
  <c r="G26" i="15"/>
  <c r="G34" i="15"/>
  <c r="G40" i="15"/>
  <c r="G59" i="15"/>
  <c r="G139" i="15"/>
  <c r="G147" i="15"/>
  <c r="G160" i="15"/>
  <c r="G29" i="15"/>
  <c r="G62" i="15"/>
  <c r="G91" i="15"/>
  <c r="G143" i="15"/>
  <c r="G243" i="14"/>
  <c r="G51" i="14"/>
  <c r="G11" i="14"/>
  <c r="G57" i="14"/>
  <c r="G106" i="14"/>
  <c r="G145" i="14"/>
  <c r="G19" i="14"/>
  <c r="G99" i="14"/>
  <c r="G149" i="14"/>
  <c r="G158" i="14"/>
  <c r="G124" i="14"/>
  <c r="G25" i="14"/>
  <c r="G71" i="14"/>
  <c r="G94" i="14"/>
  <c r="G7" i="14"/>
  <c r="G163" i="14"/>
  <c r="G170" i="14"/>
  <c r="C101" i="14"/>
  <c r="G81" i="14"/>
  <c r="G188" i="14"/>
  <c r="E31" i="14"/>
  <c r="E77" i="14"/>
  <c r="E84" i="14"/>
  <c r="C125" i="14"/>
  <c r="C197" i="14"/>
  <c r="E149" i="14"/>
  <c r="E181" i="14"/>
  <c r="E27" i="14"/>
  <c r="E37" i="14"/>
  <c r="E47" i="14"/>
  <c r="E63" i="14"/>
  <c r="E104" i="14"/>
  <c r="E152" i="14"/>
  <c r="E9" i="14"/>
  <c r="E15" i="14"/>
  <c r="E21" i="14"/>
  <c r="E51" i="14"/>
  <c r="E67" i="14"/>
  <c r="E101" i="14"/>
  <c r="E184" i="14"/>
  <c r="E170" i="14"/>
  <c r="E7" i="14"/>
  <c r="E19" i="14"/>
  <c r="E35" i="14"/>
  <c r="E45" i="14"/>
  <c r="E55" i="14"/>
  <c r="E61" i="14"/>
  <c r="E215" i="14"/>
  <c r="E240" i="14"/>
  <c r="E13" i="14"/>
  <c r="E75" i="14"/>
  <c r="E200" i="14"/>
  <c r="E29" i="14"/>
  <c r="E39" i="14"/>
  <c r="E59" i="14"/>
  <c r="E228" i="14"/>
  <c r="E5" i="14"/>
  <c r="E11" i="14"/>
  <c r="E17" i="14"/>
  <c r="E23" i="14"/>
  <c r="E43" i="14"/>
  <c r="E69" i="14"/>
  <c r="E122" i="14"/>
  <c r="E136" i="14"/>
  <c r="E213" i="14"/>
  <c r="G225" i="14"/>
  <c r="E90" i="14"/>
  <c r="E133" i="14"/>
  <c r="E154" i="14"/>
  <c r="C96" i="15"/>
  <c r="C50" i="15"/>
  <c r="G174" i="13"/>
  <c r="C243" i="14"/>
  <c r="G65" i="13"/>
  <c r="C66" i="15"/>
  <c r="C21" i="14"/>
  <c r="C133" i="14"/>
  <c r="C173" i="14"/>
  <c r="C205" i="14"/>
  <c r="C228" i="14"/>
  <c r="G23" i="13"/>
  <c r="G39" i="13"/>
  <c r="G103" i="13"/>
  <c r="E5" i="15"/>
  <c r="C10" i="15"/>
  <c r="E38" i="15"/>
  <c r="E69" i="15"/>
  <c r="C74" i="15"/>
  <c r="E93" i="15"/>
  <c r="E102" i="15"/>
  <c r="E109" i="15"/>
  <c r="C170" i="15"/>
  <c r="G177" i="15"/>
  <c r="G185" i="15"/>
  <c r="C37" i="14"/>
  <c r="C181" i="14"/>
  <c r="G17" i="13"/>
  <c r="G81" i="13"/>
  <c r="C18" i="15"/>
  <c r="C82" i="15"/>
  <c r="C13" i="14"/>
  <c r="C53" i="14"/>
  <c r="C69" i="14"/>
  <c r="C85" i="14"/>
  <c r="C157" i="14"/>
  <c r="C26" i="15"/>
  <c r="E36" i="15"/>
  <c r="E67" i="15"/>
  <c r="E91" i="15"/>
  <c r="C103" i="15"/>
  <c r="C121" i="15"/>
  <c r="C5" i="14"/>
  <c r="C109" i="14"/>
  <c r="C141" i="14"/>
  <c r="G87" i="13"/>
  <c r="G144" i="13"/>
  <c r="G33" i="13"/>
  <c r="G97" i="13"/>
  <c r="C34" i="15"/>
  <c r="C87" i="15"/>
  <c r="C93" i="14"/>
  <c r="C117" i="14"/>
  <c r="C218" i="14"/>
  <c r="C58" i="15"/>
  <c r="C111" i="15"/>
  <c r="G55" i="13"/>
  <c r="G7" i="13"/>
  <c r="G71" i="13"/>
  <c r="E9" i="15"/>
  <c r="E34" i="15"/>
  <c r="C42" i="15"/>
  <c r="E73" i="15"/>
  <c r="G221" i="15"/>
  <c r="C29" i="14"/>
  <c r="C45" i="14"/>
  <c r="C149" i="14"/>
  <c r="C165" i="14"/>
  <c r="C189" i="14"/>
  <c r="C55" i="11"/>
  <c r="C97" i="11"/>
  <c r="C37" i="11"/>
  <c r="G11" i="13"/>
  <c r="G27" i="13"/>
  <c r="G43" i="13"/>
  <c r="G59" i="13"/>
  <c r="G75" i="13"/>
  <c r="G91" i="13"/>
  <c r="G107" i="13"/>
  <c r="G132" i="13"/>
  <c r="E159" i="13"/>
  <c r="G165" i="13"/>
  <c r="E172" i="13"/>
  <c r="E202" i="13"/>
  <c r="C5" i="27"/>
  <c r="C101" i="11"/>
  <c r="C135" i="11"/>
  <c r="C90" i="11"/>
  <c r="C33" i="11"/>
  <c r="G5" i="13"/>
  <c r="G21" i="13"/>
  <c r="G37" i="13"/>
  <c r="G53" i="13"/>
  <c r="G69" i="13"/>
  <c r="G85" i="13"/>
  <c r="G101" i="13"/>
  <c r="E130" i="13"/>
  <c r="G142" i="13"/>
  <c r="E153" i="13"/>
  <c r="G172" i="13"/>
  <c r="E179" i="13"/>
  <c r="E186" i="13"/>
  <c r="E194" i="13"/>
  <c r="E234" i="13"/>
  <c r="C10" i="26"/>
  <c r="C131" i="11"/>
  <c r="C80" i="11"/>
  <c r="C26" i="11"/>
  <c r="G15" i="13"/>
  <c r="G31" i="13"/>
  <c r="G47" i="13"/>
  <c r="G63" i="13"/>
  <c r="G79" i="13"/>
  <c r="G95" i="13"/>
  <c r="G111" i="13"/>
  <c r="G130" i="13"/>
  <c r="G136" i="13"/>
  <c r="E163" i="13"/>
  <c r="E213" i="13"/>
  <c r="C8" i="26"/>
  <c r="G9" i="13"/>
  <c r="G25" i="13"/>
  <c r="G41" i="13"/>
  <c r="G57" i="13"/>
  <c r="G73" i="13"/>
  <c r="G89" i="13"/>
  <c r="G105" i="13"/>
  <c r="E128" i="13"/>
  <c r="G146" i="13"/>
  <c r="E157" i="13"/>
  <c r="G163" i="13"/>
  <c r="E170" i="13"/>
  <c r="E191" i="13"/>
  <c r="C111" i="11"/>
  <c r="E181" i="13"/>
  <c r="C48" i="11"/>
  <c r="E132" i="13"/>
  <c r="C128" i="11"/>
  <c r="C16" i="11"/>
  <c r="C120" i="11"/>
  <c r="C69" i="11"/>
  <c r="C12" i="11"/>
  <c r="G19" i="13"/>
  <c r="G35" i="13"/>
  <c r="G51" i="13"/>
  <c r="G67" i="13"/>
  <c r="G83" i="13"/>
  <c r="G99" i="13"/>
  <c r="G128" i="13"/>
  <c r="G140" i="13"/>
  <c r="E151" i="13"/>
  <c r="G190" i="15"/>
  <c r="E189" i="13"/>
  <c r="C76" i="11"/>
  <c r="C116" i="11"/>
  <c r="C58" i="11"/>
  <c r="C5" i="11"/>
  <c r="G13" i="13"/>
  <c r="G29" i="13"/>
  <c r="G45" i="13"/>
  <c r="G61" i="13"/>
  <c r="G77" i="13"/>
  <c r="G93" i="13"/>
  <c r="G109" i="13"/>
  <c r="E134" i="13"/>
  <c r="E161" i="13"/>
  <c r="E224" i="13"/>
  <c r="E7" i="27"/>
  <c r="E111" i="15"/>
  <c r="E127" i="15"/>
  <c r="E231" i="15"/>
  <c r="E11" i="15"/>
  <c r="E15" i="15"/>
  <c r="E44" i="15"/>
  <c r="E48" i="15"/>
  <c r="E77" i="15"/>
  <c r="E81" i="15"/>
  <c r="E100" i="15"/>
  <c r="E179" i="15"/>
  <c r="E203" i="15"/>
  <c r="G231" i="15"/>
  <c r="G142" i="14"/>
  <c r="G154" i="14"/>
  <c r="G172" i="14"/>
  <c r="G202" i="14"/>
  <c r="C130" i="11"/>
  <c r="C113" i="11"/>
  <c r="C93" i="11"/>
  <c r="C72" i="11"/>
  <c r="C50" i="11"/>
  <c r="C29" i="11"/>
  <c r="C8" i="11"/>
  <c r="G11" i="15"/>
  <c r="G13" i="15"/>
  <c r="G15" i="15"/>
  <c r="G17" i="15"/>
  <c r="E19" i="15"/>
  <c r="E21" i="15"/>
  <c r="E23" i="15"/>
  <c r="E25" i="15"/>
  <c r="G42" i="15"/>
  <c r="G44" i="15"/>
  <c r="G46" i="15"/>
  <c r="G48" i="15"/>
  <c r="E50" i="15"/>
  <c r="E52" i="15"/>
  <c r="E54" i="15"/>
  <c r="E56" i="15"/>
  <c r="G75" i="15"/>
  <c r="G77" i="15"/>
  <c r="G79" i="15"/>
  <c r="G81" i="15"/>
  <c r="G83" i="15"/>
  <c r="G85" i="15"/>
  <c r="E87" i="15"/>
  <c r="E89" i="15"/>
  <c r="E94" i="15"/>
  <c r="E96" i="15"/>
  <c r="G98" i="15"/>
  <c r="G100" i="15"/>
  <c r="E105" i="15"/>
  <c r="G107" i="15"/>
  <c r="E117" i="15"/>
  <c r="G120" i="15"/>
  <c r="E125" i="15"/>
  <c r="G133" i="15"/>
  <c r="G141" i="15"/>
  <c r="E158" i="15"/>
  <c r="G172" i="15"/>
  <c r="G179" i="15"/>
  <c r="E186" i="15"/>
  <c r="G194" i="15"/>
  <c r="G203" i="15"/>
  <c r="G217" i="15"/>
  <c r="G9" i="14"/>
  <c r="G77" i="14"/>
  <c r="G92" i="14"/>
  <c r="G113" i="14"/>
  <c r="G131" i="14"/>
  <c r="G181" i="14"/>
  <c r="G190" i="14"/>
  <c r="G222" i="14"/>
  <c r="E13" i="15"/>
  <c r="E17" i="15"/>
  <c r="E42" i="15"/>
  <c r="E46" i="15"/>
  <c r="E75" i="15"/>
  <c r="E79" i="15"/>
  <c r="E83" i="15"/>
  <c r="E85" i="15"/>
  <c r="E98" i="15"/>
  <c r="E107" i="15"/>
  <c r="E133" i="15"/>
  <c r="E141" i="15"/>
  <c r="E172" i="15"/>
  <c r="G232" i="15"/>
  <c r="I234" i="15"/>
  <c r="H234" i="15"/>
  <c r="G226" i="15"/>
  <c r="G223" i="15"/>
  <c r="G214" i="15"/>
  <c r="G211" i="15"/>
  <c r="G197" i="15"/>
  <c r="G193" i="15"/>
  <c r="G166" i="15"/>
  <c r="G164" i="15"/>
  <c r="G155" i="15"/>
  <c r="G220" i="15"/>
  <c r="G208" i="15"/>
  <c r="G199" i="15"/>
  <c r="G187" i="15"/>
  <c r="G173" i="15"/>
  <c r="G159" i="15"/>
  <c r="G144" i="15"/>
  <c r="G142" i="15"/>
  <c r="G126" i="15"/>
  <c r="G124" i="15"/>
  <c r="G122" i="15"/>
  <c r="G118" i="15"/>
  <c r="G110" i="15"/>
  <c r="G108" i="15"/>
  <c r="G106" i="15"/>
  <c r="G104" i="15"/>
  <c r="G102" i="15"/>
  <c r="G216" i="15"/>
  <c r="G213" i="15"/>
  <c r="G205" i="15"/>
  <c r="G178" i="15"/>
  <c r="G176" i="15"/>
  <c r="G161" i="15"/>
  <c r="G157" i="15"/>
  <c r="G140" i="15"/>
  <c r="G138" i="15"/>
  <c r="G136" i="15"/>
  <c r="G134" i="15"/>
  <c r="G132" i="15"/>
  <c r="G130" i="15"/>
  <c r="G128" i="15"/>
  <c r="G210" i="15"/>
  <c r="G201" i="15"/>
  <c r="G196" i="15"/>
  <c r="G184" i="15"/>
  <c r="G182" i="15"/>
  <c r="G180" i="15"/>
  <c r="G170" i="15"/>
  <c r="G168" i="15"/>
  <c r="G154" i="15"/>
  <c r="G152" i="15"/>
  <c r="G150" i="15"/>
  <c r="G148" i="15"/>
  <c r="G146" i="15"/>
  <c r="G229" i="15"/>
  <c r="G222" i="15"/>
  <c r="G218" i="15"/>
  <c r="G198" i="15"/>
  <c r="G186" i="15"/>
  <c r="G165" i="15"/>
  <c r="G163" i="15"/>
  <c r="G117" i="15"/>
  <c r="G115" i="15"/>
  <c r="G113" i="15"/>
  <c r="G111" i="15"/>
  <c r="G133" i="14"/>
  <c r="G193" i="14"/>
  <c r="G205" i="14"/>
  <c r="G215" i="14"/>
  <c r="C129" i="11"/>
  <c r="C112" i="11"/>
  <c r="C92" i="11"/>
  <c r="C71" i="11"/>
  <c r="C49" i="11"/>
  <c r="C28" i="11"/>
  <c r="C7" i="11"/>
  <c r="G19" i="15"/>
  <c r="G21" i="15"/>
  <c r="G23" i="15"/>
  <c r="G25" i="15"/>
  <c r="E27" i="15"/>
  <c r="E29" i="15"/>
  <c r="E31" i="15"/>
  <c r="E33" i="15"/>
  <c r="G50" i="15"/>
  <c r="G52" i="15"/>
  <c r="G54" i="15"/>
  <c r="G56" i="15"/>
  <c r="E58" i="15"/>
  <c r="E60" i="15"/>
  <c r="E62" i="15"/>
  <c r="E64" i="15"/>
  <c r="G87" i="15"/>
  <c r="G89" i="15"/>
  <c r="G94" i="15"/>
  <c r="G96" i="15"/>
  <c r="E103" i="15"/>
  <c r="G105" i="15"/>
  <c r="G112" i="15"/>
  <c r="G125" i="15"/>
  <c r="E131" i="15"/>
  <c r="E139" i="15"/>
  <c r="G151" i="15"/>
  <c r="G158" i="15"/>
  <c r="E165" i="15"/>
  <c r="G169" i="15"/>
  <c r="G183" i="15"/>
  <c r="G195" i="15"/>
  <c r="G228" i="15"/>
  <c r="G17" i="14"/>
  <c r="G43" i="14"/>
  <c r="G49" i="14"/>
  <c r="G75" i="14"/>
  <c r="G101" i="14"/>
  <c r="G110" i="14"/>
  <c r="G122" i="14"/>
  <c r="G140" i="14"/>
  <c r="G161" i="14"/>
  <c r="G179" i="14"/>
  <c r="E246" i="14"/>
  <c r="E202" i="14"/>
  <c r="E197" i="14"/>
  <c r="E92" i="14"/>
  <c r="E85" i="14"/>
  <c r="E192" i="14"/>
  <c r="E176" i="14"/>
  <c r="E160" i="14"/>
  <c r="E144" i="14"/>
  <c r="E128" i="14"/>
  <c r="E112" i="14"/>
  <c r="E96" i="14"/>
  <c r="E70" i="14"/>
  <c r="E64" i="14"/>
  <c r="E62" i="14"/>
  <c r="E56" i="14"/>
  <c r="E54" i="14"/>
  <c r="E48" i="14"/>
  <c r="E46" i="14"/>
  <c r="E40" i="14"/>
  <c r="E38" i="14"/>
  <c r="E32" i="14"/>
  <c r="E30" i="14"/>
  <c r="E24" i="14"/>
  <c r="E22" i="14"/>
  <c r="E251" i="14"/>
  <c r="E194" i="14"/>
  <c r="E178" i="14"/>
  <c r="E162" i="14"/>
  <c r="E146" i="14"/>
  <c r="E130" i="14"/>
  <c r="E114" i="14"/>
  <c r="E98" i="14"/>
  <c r="E78" i="14"/>
  <c r="E72" i="14"/>
  <c r="E68" i="14"/>
  <c r="E66" i="14"/>
  <c r="E60" i="14"/>
  <c r="E58" i="14"/>
  <c r="E52" i="14"/>
  <c r="E50" i="14"/>
  <c r="E44" i="14"/>
  <c r="E42" i="14"/>
  <c r="E36" i="14"/>
  <c r="E34" i="14"/>
  <c r="E28" i="14"/>
  <c r="E26" i="14"/>
  <c r="E20" i="14"/>
  <c r="E18" i="14"/>
  <c r="E16" i="14"/>
  <c r="E14" i="14"/>
  <c r="E221" i="14"/>
  <c r="E189" i="14"/>
  <c r="E173" i="14"/>
  <c r="E157" i="14"/>
  <c r="E141" i="14"/>
  <c r="E125" i="14"/>
  <c r="E109" i="14"/>
  <c r="E93" i="14"/>
  <c r="E80" i="14"/>
  <c r="E76" i="14"/>
  <c r="E74" i="14"/>
  <c r="E12" i="14"/>
  <c r="E10" i="14"/>
  <c r="E8" i="14"/>
  <c r="E6" i="14"/>
  <c r="E231" i="14"/>
  <c r="E223" i="14"/>
  <c r="E218" i="14"/>
  <c r="E208" i="14"/>
  <c r="E82" i="14"/>
  <c r="E4" i="14"/>
  <c r="E229" i="15"/>
  <c r="E206" i="15"/>
  <c r="E190" i="15"/>
  <c r="E185" i="15"/>
  <c r="E183" i="15"/>
  <c r="E181" i="15"/>
  <c r="E174" i="15"/>
  <c r="E171" i="15"/>
  <c r="E169" i="15"/>
  <c r="E153" i="15"/>
  <c r="E151" i="15"/>
  <c r="E149" i="15"/>
  <c r="E147" i="15"/>
  <c r="E226" i="15"/>
  <c r="E223" i="15"/>
  <c r="E211" i="15"/>
  <c r="E202" i="15"/>
  <c r="E193" i="15"/>
  <c r="E166" i="15"/>
  <c r="E164" i="15"/>
  <c r="E155" i="15"/>
  <c r="E116" i="15"/>
  <c r="E114" i="15"/>
  <c r="E112" i="15"/>
  <c r="E233" i="15"/>
  <c r="E208" i="15"/>
  <c r="E173" i="15"/>
  <c r="E159" i="15"/>
  <c r="E144" i="15"/>
  <c r="E142" i="15"/>
  <c r="E126" i="15"/>
  <c r="E124" i="15"/>
  <c r="E122" i="15"/>
  <c r="E219" i="15"/>
  <c r="E216" i="15"/>
  <c r="E213" i="15"/>
  <c r="E189" i="15"/>
  <c r="E178" i="15"/>
  <c r="E176" i="15"/>
  <c r="E161" i="15"/>
  <c r="E157" i="15"/>
  <c r="E140" i="15"/>
  <c r="E138" i="15"/>
  <c r="E136" i="15"/>
  <c r="E134" i="15"/>
  <c r="E132" i="15"/>
  <c r="E130" i="15"/>
  <c r="E128" i="15"/>
  <c r="E120" i="15"/>
  <c r="E225" i="15"/>
  <c r="E210" i="15"/>
  <c r="E207" i="15"/>
  <c r="E204" i="15"/>
  <c r="E201" i="15"/>
  <c r="E196" i="15"/>
  <c r="E192" i="15"/>
  <c r="E184" i="15"/>
  <c r="E182" i="15"/>
  <c r="E180" i="15"/>
  <c r="E170" i="15"/>
  <c r="E168" i="15"/>
  <c r="E154" i="15"/>
  <c r="E152" i="15"/>
  <c r="E150" i="15"/>
  <c r="E148" i="15"/>
  <c r="E146" i="15"/>
  <c r="E4" i="15"/>
  <c r="E37" i="15"/>
  <c r="E70" i="15"/>
  <c r="E90" i="15"/>
  <c r="E101" i="15"/>
  <c r="E110" i="15"/>
  <c r="E118" i="15"/>
  <c r="E162" i="15"/>
  <c r="G197" i="14"/>
  <c r="C125" i="11"/>
  <c r="C107" i="11"/>
  <c r="C87" i="11"/>
  <c r="C65" i="11"/>
  <c r="C44" i="11"/>
  <c r="C23" i="11"/>
  <c r="E196" i="13"/>
  <c r="G213" i="13"/>
  <c r="G4" i="15"/>
  <c r="G6" i="15"/>
  <c r="G8" i="15"/>
  <c r="E10" i="15"/>
  <c r="E12" i="15"/>
  <c r="E14" i="15"/>
  <c r="E16" i="15"/>
  <c r="G35" i="15"/>
  <c r="G37" i="15"/>
  <c r="G39" i="15"/>
  <c r="G41" i="15"/>
  <c r="E43" i="15"/>
  <c r="E45" i="15"/>
  <c r="E47" i="15"/>
  <c r="E49" i="15"/>
  <c r="G66" i="15"/>
  <c r="G68" i="15"/>
  <c r="G70" i="15"/>
  <c r="G72" i="15"/>
  <c r="E74" i="15"/>
  <c r="E76" i="15"/>
  <c r="E78" i="15"/>
  <c r="E80" i="15"/>
  <c r="E84" i="15"/>
  <c r="E86" i="15"/>
  <c r="G90" i="15"/>
  <c r="G92" i="15"/>
  <c r="E95" i="15"/>
  <c r="E99" i="15"/>
  <c r="G101" i="15"/>
  <c r="E108" i="15"/>
  <c r="G123" i="15"/>
  <c r="E129" i="15"/>
  <c r="E137" i="15"/>
  <c r="E145" i="15"/>
  <c r="G156" i="15"/>
  <c r="G162" i="15"/>
  <c r="G174" i="15"/>
  <c r="E191" i="15"/>
  <c r="G200" i="15"/>
  <c r="E215" i="15"/>
  <c r="G224" i="15"/>
  <c r="G15" i="14"/>
  <c r="G35" i="14"/>
  <c r="G41" i="14"/>
  <c r="G67" i="14"/>
  <c r="G73" i="14"/>
  <c r="G90" i="14"/>
  <c r="G108" i="14"/>
  <c r="E117" i="14"/>
  <c r="E120" i="14"/>
  <c r="G129" i="14"/>
  <c r="E138" i="14"/>
  <c r="G147" i="14"/>
  <c r="E210" i="14"/>
  <c r="G220" i="14"/>
  <c r="G230" i="14"/>
  <c r="E198" i="15"/>
  <c r="E8" i="15"/>
  <c r="E35" i="15"/>
  <c r="E41" i="15"/>
  <c r="E68" i="15"/>
  <c r="E156" i="15"/>
  <c r="E218" i="15"/>
  <c r="G236" i="14"/>
  <c r="G209" i="14"/>
  <c r="G192" i="14"/>
  <c r="G183" i="14"/>
  <c r="G176" i="14"/>
  <c r="G167" i="14"/>
  <c r="G160" i="14"/>
  <c r="G151" i="14"/>
  <c r="G144" i="14"/>
  <c r="G135" i="14"/>
  <c r="G128" i="14"/>
  <c r="G119" i="14"/>
  <c r="G112" i="14"/>
  <c r="G103" i="14"/>
  <c r="G96" i="14"/>
  <c r="G83" i="14"/>
  <c r="G70" i="14"/>
  <c r="G64" i="14"/>
  <c r="G62" i="14"/>
  <c r="G56" i="14"/>
  <c r="G54" i="14"/>
  <c r="G48" i="14"/>
  <c r="G46" i="14"/>
  <c r="G40" i="14"/>
  <c r="G38" i="14"/>
  <c r="G32" i="14"/>
  <c r="G30" i="14"/>
  <c r="G24" i="14"/>
  <c r="G22" i="14"/>
  <c r="G251" i="14"/>
  <c r="G214" i="14"/>
  <c r="G211" i="14"/>
  <c r="G204" i="14"/>
  <c r="G194" i="14"/>
  <c r="G185" i="14"/>
  <c r="G178" i="14"/>
  <c r="G169" i="14"/>
  <c r="G162" i="14"/>
  <c r="G153" i="14"/>
  <c r="G146" i="14"/>
  <c r="G137" i="14"/>
  <c r="G130" i="14"/>
  <c r="G121" i="14"/>
  <c r="G114" i="14"/>
  <c r="G105" i="14"/>
  <c r="G98" i="14"/>
  <c r="G87" i="14"/>
  <c r="G78" i="14"/>
  <c r="G72" i="14"/>
  <c r="G68" i="14"/>
  <c r="G66" i="14"/>
  <c r="G60" i="14"/>
  <c r="G58" i="14"/>
  <c r="G52" i="14"/>
  <c r="G50" i="14"/>
  <c r="G44" i="14"/>
  <c r="G42" i="14"/>
  <c r="G36" i="14"/>
  <c r="G34" i="14"/>
  <c r="G28" i="14"/>
  <c r="G26" i="14"/>
  <c r="G20" i="14"/>
  <c r="G18" i="14"/>
  <c r="G16" i="14"/>
  <c r="G14" i="14"/>
  <c r="G248" i="14"/>
  <c r="G238" i="14"/>
  <c r="G235" i="14"/>
  <c r="G224" i="14"/>
  <c r="G221" i="14"/>
  <c r="G216" i="14"/>
  <c r="G206" i="14"/>
  <c r="G199" i="14"/>
  <c r="G189" i="14"/>
  <c r="G187" i="14"/>
  <c r="G173" i="14"/>
  <c r="G171" i="14"/>
  <c r="G157" i="14"/>
  <c r="G155" i="14"/>
  <c r="G141" i="14"/>
  <c r="G139" i="14"/>
  <c r="G125" i="14"/>
  <c r="G123" i="14"/>
  <c r="G109" i="14"/>
  <c r="G107" i="14"/>
  <c r="G93" i="14"/>
  <c r="G89" i="14"/>
  <c r="G80" i="14"/>
  <c r="G76" i="14"/>
  <c r="G74" i="14"/>
  <c r="G12" i="14"/>
  <c r="G10" i="14"/>
  <c r="G8" i="14"/>
  <c r="G6" i="14"/>
  <c r="G241" i="14"/>
  <c r="G231" i="14"/>
  <c r="G226" i="14"/>
  <c r="G223" i="14"/>
  <c r="G218" i="14"/>
  <c r="G208" i="14"/>
  <c r="G201" i="14"/>
  <c r="G182" i="14"/>
  <c r="G180" i="14"/>
  <c r="G166" i="14"/>
  <c r="G164" i="14"/>
  <c r="G150" i="14"/>
  <c r="G148" i="14"/>
  <c r="G134" i="14"/>
  <c r="G132" i="14"/>
  <c r="G118" i="14"/>
  <c r="G116" i="14"/>
  <c r="G102" i="14"/>
  <c r="G100" i="14"/>
  <c r="G91" i="14"/>
  <c r="G82" i="14"/>
  <c r="G4" i="14"/>
  <c r="G228" i="14"/>
  <c r="G213" i="14"/>
  <c r="G210" i="14"/>
  <c r="G203" i="14"/>
  <c r="G191" i="14"/>
  <c r="G184" i="14"/>
  <c r="G175" i="14"/>
  <c r="G168" i="14"/>
  <c r="G159" i="14"/>
  <c r="G152" i="14"/>
  <c r="G143" i="14"/>
  <c r="G136" i="14"/>
  <c r="G127" i="14"/>
  <c r="G120" i="14"/>
  <c r="G111" i="14"/>
  <c r="G104" i="14"/>
  <c r="G95" i="14"/>
  <c r="G86" i="14"/>
  <c r="G84" i="14"/>
  <c r="G69" i="14"/>
  <c r="G63" i="14"/>
  <c r="G61" i="14"/>
  <c r="G55" i="14"/>
  <c r="G53" i="14"/>
  <c r="G47" i="14"/>
  <c r="G45" i="14"/>
  <c r="G39" i="14"/>
  <c r="G37" i="14"/>
  <c r="G31" i="14"/>
  <c r="G29" i="14"/>
  <c r="G23" i="14"/>
  <c r="G21" i="14"/>
  <c r="C4" i="11"/>
  <c r="C122" i="11"/>
  <c r="C104" i="11"/>
  <c r="C82" i="11"/>
  <c r="C61" i="11"/>
  <c r="C40" i="11"/>
  <c r="C18" i="11"/>
  <c r="G196" i="13"/>
  <c r="G10" i="15"/>
  <c r="G12" i="15"/>
  <c r="G14" i="15"/>
  <c r="G16" i="15"/>
  <c r="E18" i="15"/>
  <c r="E20" i="15"/>
  <c r="E22" i="15"/>
  <c r="E24" i="15"/>
  <c r="G43" i="15"/>
  <c r="G45" i="15"/>
  <c r="G47" i="15"/>
  <c r="G49" i="15"/>
  <c r="E51" i="15"/>
  <c r="E53" i="15"/>
  <c r="E55" i="15"/>
  <c r="E57" i="15"/>
  <c r="G74" i="15"/>
  <c r="G76" i="15"/>
  <c r="G78" i="15"/>
  <c r="G80" i="15"/>
  <c r="E82" i="15"/>
  <c r="G84" i="15"/>
  <c r="G86" i="15"/>
  <c r="E88" i="15"/>
  <c r="G95" i="15"/>
  <c r="E97" i="15"/>
  <c r="G99" i="15"/>
  <c r="E106" i="15"/>
  <c r="E113" i="15"/>
  <c r="E119" i="15"/>
  <c r="E121" i="15"/>
  <c r="G129" i="15"/>
  <c r="G137" i="15"/>
  <c r="G145" i="15"/>
  <c r="G149" i="15"/>
  <c r="E163" i="15"/>
  <c r="E175" i="15"/>
  <c r="G181" i="15"/>
  <c r="E188" i="15"/>
  <c r="G191" i="15"/>
  <c r="G206" i="15"/>
  <c r="G215" i="15"/>
  <c r="G5" i="14"/>
  <c r="E88" i="14"/>
  <c r="G117" i="14"/>
  <c r="G126" i="14"/>
  <c r="G138" i="14"/>
  <c r="G156" i="14"/>
  <c r="E165" i="14"/>
  <c r="E168" i="14"/>
  <c r="G177" i="14"/>
  <c r="E186" i="14"/>
  <c r="G195" i="14"/>
  <c r="G207" i="14"/>
  <c r="G246" i="14"/>
  <c r="E212" i="15"/>
  <c r="E6" i="15"/>
  <c r="E39" i="15"/>
  <c r="E66" i="15"/>
  <c r="E72" i="15"/>
  <c r="E92" i="15"/>
  <c r="E115" i="15"/>
  <c r="E123" i="15"/>
  <c r="E200" i="15"/>
  <c r="E224" i="15"/>
  <c r="G200" i="14"/>
  <c r="C137" i="11"/>
  <c r="C121" i="11"/>
  <c r="C103" i="11"/>
  <c r="C81" i="11"/>
  <c r="C60" i="11"/>
  <c r="C39" i="11"/>
  <c r="C17" i="11"/>
  <c r="E211" i="13"/>
  <c r="G240" i="13"/>
  <c r="G18" i="15"/>
  <c r="G20" i="15"/>
  <c r="G22" i="15"/>
  <c r="G24" i="15"/>
  <c r="E26" i="15"/>
  <c r="E28" i="15"/>
  <c r="E30" i="15"/>
  <c r="E32" i="15"/>
  <c r="G51" i="15"/>
  <c r="G53" i="15"/>
  <c r="G55" i="15"/>
  <c r="G57" i="15"/>
  <c r="E59" i="15"/>
  <c r="E61" i="15"/>
  <c r="E63" i="15"/>
  <c r="E65" i="15"/>
  <c r="G82" i="15"/>
  <c r="G88" i="15"/>
  <c r="G97" i="15"/>
  <c r="E104" i="15"/>
  <c r="G116" i="15"/>
  <c r="G119" i="15"/>
  <c r="G121" i="15"/>
  <c r="E135" i="15"/>
  <c r="E143" i="15"/>
  <c r="E160" i="15"/>
  <c r="G167" i="15"/>
  <c r="G175" i="15"/>
  <c r="G188" i="15"/>
  <c r="E221" i="15"/>
  <c r="C159" i="15"/>
  <c r="C142" i="15"/>
  <c r="C161" i="15"/>
  <c r="G13" i="14"/>
  <c r="G27" i="14"/>
  <c r="G33" i="14"/>
  <c r="E53" i="14"/>
  <c r="G59" i="14"/>
  <c r="G65" i="14"/>
  <c r="G79" i="14"/>
  <c r="G85" i="14"/>
  <c r="G88" i="14"/>
  <c r="G97" i="14"/>
  <c r="E106" i="14"/>
  <c r="G115" i="14"/>
  <c r="G165" i="14"/>
  <c r="G174" i="14"/>
  <c r="G186" i="14"/>
  <c r="E225" i="14"/>
  <c r="G250" i="14"/>
  <c r="C238" i="14"/>
  <c r="G11" i="26"/>
  <c r="G4" i="26"/>
  <c r="G5" i="26"/>
  <c r="G6" i="26"/>
  <c r="G10" i="26"/>
  <c r="G9" i="26"/>
  <c r="G244" i="13"/>
  <c r="E7" i="13"/>
  <c r="E13" i="13"/>
  <c r="E21" i="13"/>
  <c r="E29" i="13"/>
  <c r="E37" i="13"/>
  <c r="E43" i="13"/>
  <c r="E51" i="13"/>
  <c r="E57" i="13"/>
  <c r="E61" i="13"/>
  <c r="E69" i="13"/>
  <c r="E77" i="13"/>
  <c r="E87" i="13"/>
  <c r="E93" i="13"/>
  <c r="E99" i="13"/>
  <c r="E107" i="13"/>
  <c r="G117" i="13"/>
  <c r="G125" i="13"/>
  <c r="E136" i="13"/>
  <c r="E144" i="13"/>
  <c r="E165" i="13"/>
  <c r="E174" i="13"/>
  <c r="G204" i="13"/>
  <c r="G217" i="13"/>
  <c r="G229" i="13"/>
  <c r="G239" i="13"/>
  <c r="E119" i="13"/>
  <c r="E125" i="13"/>
  <c r="G150" i="13"/>
  <c r="G158" i="13"/>
  <c r="G185" i="13"/>
  <c r="G198" i="13"/>
  <c r="E204" i="13"/>
  <c r="G210" i="13"/>
  <c r="E217" i="13"/>
  <c r="G223" i="13"/>
  <c r="G226" i="13"/>
  <c r="E229" i="13"/>
  <c r="E239" i="13"/>
  <c r="G129" i="13"/>
  <c r="G131" i="13"/>
  <c r="G133" i="13"/>
  <c r="E150" i="13"/>
  <c r="E152" i="13"/>
  <c r="E154" i="13"/>
  <c r="E156" i="13"/>
  <c r="E158" i="13"/>
  <c r="E160" i="13"/>
  <c r="G162" i="13"/>
  <c r="G171" i="13"/>
  <c r="E178" i="13"/>
  <c r="G180" i="13"/>
  <c r="E188" i="13"/>
  <c r="G190" i="13"/>
  <c r="E195" i="13"/>
  <c r="E198" i="13"/>
  <c r="G203" i="13"/>
  <c r="G212" i="13"/>
  <c r="G219" i="13"/>
  <c r="E222" i="13"/>
  <c r="G225" i="13"/>
  <c r="G232" i="13"/>
  <c r="G242" i="13"/>
  <c r="G215" i="13"/>
  <c r="G227" i="13"/>
  <c r="E9" i="13"/>
  <c r="E15" i="13"/>
  <c r="E23" i="13"/>
  <c r="E31" i="13"/>
  <c r="E39" i="13"/>
  <c r="E49" i="13"/>
  <c r="E59" i="13"/>
  <c r="E67" i="13"/>
  <c r="E75" i="13"/>
  <c r="E83" i="13"/>
  <c r="E95" i="13"/>
  <c r="E103" i="13"/>
  <c r="E111" i="13"/>
  <c r="G119" i="13"/>
  <c r="G127" i="13"/>
  <c r="E138" i="13"/>
  <c r="E215" i="13"/>
  <c r="E115" i="13"/>
  <c r="E121" i="13"/>
  <c r="E148" i="13"/>
  <c r="G156" i="13"/>
  <c r="G169" i="13"/>
  <c r="E176" i="13"/>
  <c r="G188" i="13"/>
  <c r="E207" i="13"/>
  <c r="G236" i="13"/>
  <c r="G4" i="13"/>
  <c r="G6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G106" i="13"/>
  <c r="G108" i="13"/>
  <c r="G110" i="13"/>
  <c r="G112" i="13"/>
  <c r="E129" i="13"/>
  <c r="E131" i="13"/>
  <c r="E133" i="13"/>
  <c r="G135" i="13"/>
  <c r="G137" i="13"/>
  <c r="G139" i="13"/>
  <c r="G141" i="13"/>
  <c r="G143" i="13"/>
  <c r="G145" i="13"/>
  <c r="G147" i="13"/>
  <c r="G164" i="13"/>
  <c r="G166" i="13"/>
  <c r="G173" i="13"/>
  <c r="E180" i="13"/>
  <c r="G182" i="13"/>
  <c r="E190" i="13"/>
  <c r="E197" i="13"/>
  <c r="G200" i="13"/>
  <c r="G214" i="13"/>
  <c r="E219" i="13"/>
  <c r="E232" i="13"/>
  <c r="E242" i="13"/>
  <c r="E5" i="13"/>
  <c r="E17" i="13"/>
  <c r="E25" i="13"/>
  <c r="E33" i="13"/>
  <c r="E45" i="13"/>
  <c r="E53" i="13"/>
  <c r="E65" i="13"/>
  <c r="E73" i="13"/>
  <c r="E81" i="13"/>
  <c r="E89" i="13"/>
  <c r="E101" i="13"/>
  <c r="E113" i="13"/>
  <c r="G123" i="13"/>
  <c r="E146" i="13"/>
  <c r="E183" i="13"/>
  <c r="G233" i="13"/>
  <c r="E127" i="13"/>
  <c r="G154" i="13"/>
  <c r="E4" i="13"/>
  <c r="E6" i="13"/>
  <c r="E8" i="13"/>
  <c r="E10" i="13"/>
  <c r="E12" i="13"/>
  <c r="E14" i="13"/>
  <c r="E16" i="13"/>
  <c r="E18" i="13"/>
  <c r="E20" i="13"/>
  <c r="E22" i="13"/>
  <c r="E24" i="13"/>
  <c r="E26" i="13"/>
  <c r="E28" i="13"/>
  <c r="E30" i="13"/>
  <c r="E32" i="13"/>
  <c r="E34" i="13"/>
  <c r="E36" i="13"/>
  <c r="E38" i="13"/>
  <c r="E40" i="13"/>
  <c r="E42" i="13"/>
  <c r="E44" i="13"/>
  <c r="E46" i="13"/>
  <c r="E48" i="13"/>
  <c r="E50" i="13"/>
  <c r="E52" i="13"/>
  <c r="E54" i="13"/>
  <c r="E56" i="13"/>
  <c r="E58" i="13"/>
  <c r="E60" i="13"/>
  <c r="E62" i="13"/>
  <c r="E64" i="13"/>
  <c r="E66" i="13"/>
  <c r="E68" i="13"/>
  <c r="E70" i="13"/>
  <c r="E72" i="13"/>
  <c r="E74" i="13"/>
  <c r="E76" i="13"/>
  <c r="E78" i="13"/>
  <c r="E80" i="13"/>
  <c r="E82" i="13"/>
  <c r="E84" i="13"/>
  <c r="E86" i="13"/>
  <c r="E88" i="13"/>
  <c r="E90" i="13"/>
  <c r="E92" i="13"/>
  <c r="E94" i="13"/>
  <c r="E96" i="13"/>
  <c r="E98" i="13"/>
  <c r="E100" i="13"/>
  <c r="E102" i="13"/>
  <c r="E104" i="13"/>
  <c r="E106" i="13"/>
  <c r="E108" i="13"/>
  <c r="E110" i="13"/>
  <c r="E112" i="13"/>
  <c r="G114" i="13"/>
  <c r="G116" i="13"/>
  <c r="G118" i="13"/>
  <c r="G120" i="13"/>
  <c r="G122" i="13"/>
  <c r="G124" i="13"/>
  <c r="G126" i="13"/>
  <c r="E135" i="13"/>
  <c r="E137" i="13"/>
  <c r="E139" i="13"/>
  <c r="E141" i="13"/>
  <c r="E143" i="13"/>
  <c r="E145" i="13"/>
  <c r="E147" i="13"/>
  <c r="G149" i="13"/>
  <c r="E166" i="13"/>
  <c r="G168" i="13"/>
  <c r="G175" i="13"/>
  <c r="E182" i="13"/>
  <c r="G184" i="13"/>
  <c r="G192" i="13"/>
  <c r="E200" i="13"/>
  <c r="G206" i="13"/>
  <c r="G209" i="13"/>
  <c r="G216" i="13"/>
  <c r="G221" i="13"/>
  <c r="G228" i="13"/>
  <c r="E238" i="13"/>
  <c r="E11" i="13"/>
  <c r="E19" i="13"/>
  <c r="E27" i="13"/>
  <c r="E35" i="13"/>
  <c r="E41" i="13"/>
  <c r="E47" i="13"/>
  <c r="E55" i="13"/>
  <c r="E63" i="13"/>
  <c r="E71" i="13"/>
  <c r="E79" i="13"/>
  <c r="E85" i="13"/>
  <c r="E91" i="13"/>
  <c r="E97" i="13"/>
  <c r="E105" i="13"/>
  <c r="E109" i="13"/>
  <c r="G115" i="13"/>
  <c r="G121" i="13"/>
  <c r="E140" i="13"/>
  <c r="E142" i="13"/>
  <c r="G148" i="13"/>
  <c r="G167" i="13"/>
  <c r="G176" i="13"/>
  <c r="G208" i="13"/>
  <c r="E227" i="13"/>
  <c r="E117" i="13"/>
  <c r="E123" i="13"/>
  <c r="G152" i="13"/>
  <c r="G160" i="13"/>
  <c r="G178" i="13"/>
  <c r="E193" i="13"/>
  <c r="E114" i="13"/>
  <c r="E116" i="13"/>
  <c r="E118" i="13"/>
  <c r="E120" i="13"/>
  <c r="E122" i="13"/>
  <c r="E124" i="13"/>
  <c r="E126" i="13"/>
  <c r="E149" i="13"/>
  <c r="G151" i="13"/>
  <c r="G153" i="13"/>
  <c r="G155" i="13"/>
  <c r="G157" i="13"/>
  <c r="G159" i="13"/>
  <c r="G161" i="13"/>
  <c r="E168" i="13"/>
  <c r="G170" i="13"/>
  <c r="E177" i="13"/>
  <c r="E184" i="13"/>
  <c r="E187" i="13"/>
  <c r="E192" i="13"/>
  <c r="G194" i="13"/>
  <c r="G202" i="13"/>
  <c r="E209" i="13"/>
  <c r="G211" i="13"/>
  <c r="G218" i="13"/>
  <c r="E221" i="13"/>
  <c r="G224" i="13"/>
  <c r="G231" i="13"/>
  <c r="E154" i="12"/>
  <c r="E90" i="12"/>
  <c r="C57" i="12"/>
  <c r="C121" i="12"/>
  <c r="C130" i="12"/>
  <c r="C48" i="12"/>
  <c r="E19" i="12"/>
  <c r="E160" i="12"/>
  <c r="E27" i="12"/>
  <c r="C133" i="12"/>
  <c r="E170" i="12"/>
  <c r="E39" i="12"/>
  <c r="E112" i="12"/>
  <c r="C158" i="12"/>
  <c r="C94" i="12"/>
  <c r="C21" i="12"/>
  <c r="E128" i="12"/>
  <c r="E64" i="12"/>
  <c r="C167" i="12"/>
  <c r="C103" i="12"/>
  <c r="C30" i="12"/>
  <c r="E138" i="12"/>
  <c r="E74" i="12"/>
  <c r="E96" i="12"/>
  <c r="C66" i="12"/>
  <c r="E106" i="12"/>
  <c r="C140" i="12"/>
  <c r="C76" i="12"/>
  <c r="E176" i="12"/>
  <c r="E46" i="12"/>
  <c r="C149" i="12"/>
  <c r="C85" i="12"/>
  <c r="C12" i="12"/>
  <c r="E122" i="12"/>
  <c r="E58" i="12"/>
  <c r="C176" i="12"/>
  <c r="C112" i="12"/>
  <c r="C39" i="12"/>
  <c r="E144" i="12"/>
  <c r="E80" i="12"/>
  <c r="E5" i="12"/>
  <c r="G5" i="12"/>
  <c r="C4" i="12"/>
  <c r="C175" i="12"/>
  <c r="C166" i="12"/>
  <c r="C157" i="12"/>
  <c r="C148" i="12"/>
  <c r="C138" i="12"/>
  <c r="C129" i="12"/>
  <c r="C120" i="12"/>
  <c r="C111" i="12"/>
  <c r="C102" i="12"/>
  <c r="C93" i="12"/>
  <c r="C84" i="12"/>
  <c r="C74" i="12"/>
  <c r="C65" i="12"/>
  <c r="C56" i="12"/>
  <c r="C47" i="12"/>
  <c r="C38" i="12"/>
  <c r="C29" i="12"/>
  <c r="C20" i="12"/>
  <c r="C10" i="12"/>
  <c r="E175" i="12"/>
  <c r="E159" i="12"/>
  <c r="E143" i="12"/>
  <c r="E127" i="12"/>
  <c r="E111" i="12"/>
  <c r="E95" i="12"/>
  <c r="E79" i="12"/>
  <c r="E63" i="12"/>
  <c r="E45" i="12"/>
  <c r="E26" i="12"/>
  <c r="G172" i="12"/>
  <c r="G98" i="12"/>
  <c r="G107" i="12"/>
  <c r="E4" i="12"/>
  <c r="C174" i="12"/>
  <c r="C165" i="12"/>
  <c r="C156" i="12"/>
  <c r="C146" i="12"/>
  <c r="C137" i="12"/>
  <c r="C128" i="12"/>
  <c r="C119" i="12"/>
  <c r="C110" i="12"/>
  <c r="C101" i="12"/>
  <c r="C92" i="12"/>
  <c r="C82" i="12"/>
  <c r="C73" i="12"/>
  <c r="C64" i="12"/>
  <c r="C55" i="12"/>
  <c r="C46" i="12"/>
  <c r="C37" i="12"/>
  <c r="C28" i="12"/>
  <c r="C18" i="12"/>
  <c r="C9" i="12"/>
  <c r="E174" i="12"/>
  <c r="E158" i="12"/>
  <c r="E142" i="12"/>
  <c r="E126" i="12"/>
  <c r="E110" i="12"/>
  <c r="E94" i="12"/>
  <c r="E78" i="12"/>
  <c r="E62" i="12"/>
  <c r="E44" i="12"/>
  <c r="E25" i="12"/>
  <c r="G171" i="12"/>
  <c r="G71" i="12"/>
  <c r="G4" i="12"/>
  <c r="C173" i="12"/>
  <c r="C164" i="12"/>
  <c r="C154" i="12"/>
  <c r="C145" i="12"/>
  <c r="C136" i="12"/>
  <c r="C127" i="12"/>
  <c r="C118" i="12"/>
  <c r="C90" i="12"/>
  <c r="C81" i="12"/>
  <c r="C72" i="12"/>
  <c r="C63" i="12"/>
  <c r="C54" i="12"/>
  <c r="C45" i="12"/>
  <c r="C36" i="12"/>
  <c r="C26" i="12"/>
  <c r="C17" i="12"/>
  <c r="C8" i="12"/>
  <c r="G170" i="12"/>
  <c r="G69" i="12"/>
  <c r="C100" i="12"/>
  <c r="C181" i="12"/>
  <c r="C172" i="12"/>
  <c r="C162" i="12"/>
  <c r="C153" i="12"/>
  <c r="C144" i="12"/>
  <c r="C135" i="12"/>
  <c r="C126" i="12"/>
  <c r="C117" i="12"/>
  <c r="C108" i="12"/>
  <c r="C98" i="12"/>
  <c r="C89" i="12"/>
  <c r="C80" i="12"/>
  <c r="C71" i="12"/>
  <c r="C62" i="12"/>
  <c r="C53" i="12"/>
  <c r="C44" i="12"/>
  <c r="C34" i="12"/>
  <c r="C25" i="12"/>
  <c r="C16" i="12"/>
  <c r="C7" i="12"/>
  <c r="E168" i="12"/>
  <c r="E152" i="12"/>
  <c r="E136" i="12"/>
  <c r="E120" i="12"/>
  <c r="E104" i="12"/>
  <c r="E88" i="12"/>
  <c r="E72" i="12"/>
  <c r="E55" i="12"/>
  <c r="E37" i="12"/>
  <c r="E17" i="12"/>
  <c r="G146" i="12"/>
  <c r="G68" i="12"/>
  <c r="C109" i="12"/>
  <c r="C180" i="12"/>
  <c r="C170" i="12"/>
  <c r="C161" i="12"/>
  <c r="C152" i="12"/>
  <c r="C143" i="12"/>
  <c r="C134" i="12"/>
  <c r="C125" i="12"/>
  <c r="C116" i="12"/>
  <c r="C106" i="12"/>
  <c r="C97" i="12"/>
  <c r="C88" i="12"/>
  <c r="C79" i="12"/>
  <c r="C70" i="12"/>
  <c r="C61" i="12"/>
  <c r="C52" i="12"/>
  <c r="C42" i="12"/>
  <c r="C33" i="12"/>
  <c r="C24" i="12"/>
  <c r="C15" i="12"/>
  <c r="C6" i="12"/>
  <c r="E167" i="12"/>
  <c r="E151" i="12"/>
  <c r="E135" i="12"/>
  <c r="E119" i="12"/>
  <c r="E103" i="12"/>
  <c r="E87" i="12"/>
  <c r="E71" i="12"/>
  <c r="E54" i="12"/>
  <c r="E36" i="12"/>
  <c r="E14" i="12"/>
  <c r="G135" i="12"/>
  <c r="G43" i="12"/>
  <c r="C124" i="12"/>
  <c r="C114" i="12"/>
  <c r="C105" i="12"/>
  <c r="C96" i="12"/>
  <c r="C87" i="12"/>
  <c r="C78" i="12"/>
  <c r="C69" i="12"/>
  <c r="C60" i="12"/>
  <c r="C50" i="12"/>
  <c r="C41" i="12"/>
  <c r="C32" i="12"/>
  <c r="C23" i="12"/>
  <c r="C14" i="12"/>
  <c r="C5" i="12"/>
  <c r="E166" i="12"/>
  <c r="E150" i="12"/>
  <c r="E134" i="12"/>
  <c r="E118" i="12"/>
  <c r="E102" i="12"/>
  <c r="E86" i="12"/>
  <c r="E70" i="12"/>
  <c r="E53" i="12"/>
  <c r="E35" i="12"/>
  <c r="E13" i="12"/>
  <c r="G133" i="12"/>
  <c r="G34" i="12"/>
  <c r="C178" i="12"/>
  <c r="C169" i="12"/>
  <c r="C160" i="12"/>
  <c r="C151" i="12"/>
  <c r="C142" i="12"/>
  <c r="C177" i="12"/>
  <c r="C168" i="12"/>
  <c r="C159" i="12"/>
  <c r="C150" i="12"/>
  <c r="C141" i="12"/>
  <c r="C132" i="12"/>
  <c r="C122" i="12"/>
  <c r="C113" i="12"/>
  <c r="C104" i="12"/>
  <c r="C95" i="12"/>
  <c r="C86" i="12"/>
  <c r="C77" i="12"/>
  <c r="C68" i="12"/>
  <c r="C58" i="12"/>
  <c r="C49" i="12"/>
  <c r="C40" i="12"/>
  <c r="C31" i="12"/>
  <c r="C22" i="12"/>
  <c r="C13" i="12"/>
  <c r="E178" i="12"/>
  <c r="E162" i="12"/>
  <c r="E146" i="12"/>
  <c r="E130" i="12"/>
  <c r="E114" i="12"/>
  <c r="E98" i="12"/>
  <c r="E82" i="12"/>
  <c r="E66" i="12"/>
  <c r="E49" i="12"/>
  <c r="E29" i="12"/>
  <c r="E9" i="12"/>
  <c r="G108" i="12"/>
  <c r="G31" i="12"/>
  <c r="E131" i="11"/>
  <c r="E7" i="26"/>
  <c r="E10" i="26"/>
  <c r="E4" i="26"/>
  <c r="E5" i="26"/>
  <c r="E6" i="26"/>
  <c r="E8" i="26"/>
  <c r="E9" i="26"/>
  <c r="E11" i="26"/>
  <c r="E9" i="11"/>
  <c r="E17" i="11"/>
  <c r="E25" i="11"/>
  <c r="E33" i="11"/>
  <c r="E41" i="11"/>
  <c r="E49" i="11"/>
  <c r="E57" i="11"/>
  <c r="E65" i="11"/>
  <c r="E73" i="11"/>
  <c r="E81" i="11"/>
  <c r="E89" i="11"/>
  <c r="E97" i="11"/>
  <c r="E105" i="11"/>
  <c r="E113" i="11"/>
  <c r="E121" i="11"/>
  <c r="E129" i="11"/>
  <c r="E137" i="11"/>
  <c r="E12" i="11"/>
  <c r="E20" i="11"/>
  <c r="E28" i="11"/>
  <c r="E36" i="11"/>
  <c r="E44" i="11"/>
  <c r="E52" i="11"/>
  <c r="E60" i="11"/>
  <c r="E68" i="11"/>
  <c r="E76" i="11"/>
  <c r="E84" i="11"/>
  <c r="E92" i="11"/>
  <c r="E100" i="11"/>
  <c r="E108" i="11"/>
  <c r="E116" i="11"/>
  <c r="E124" i="11"/>
  <c r="E132" i="11"/>
  <c r="E88" i="11"/>
  <c r="E35" i="11"/>
  <c r="I138" i="11"/>
  <c r="G7" i="11"/>
  <c r="G15" i="11"/>
  <c r="G23" i="11"/>
  <c r="G31" i="11"/>
  <c r="G39" i="11"/>
  <c r="G47" i="11"/>
  <c r="G55" i="11"/>
  <c r="G63" i="11"/>
  <c r="G71" i="11"/>
  <c r="G79" i="11"/>
  <c r="G87" i="11"/>
  <c r="G95" i="11"/>
  <c r="G103" i="11"/>
  <c r="G111" i="11"/>
  <c r="G119" i="11"/>
  <c r="G127" i="11"/>
  <c r="G135" i="11"/>
  <c r="G9" i="11"/>
  <c r="G17" i="11"/>
  <c r="G25" i="11"/>
  <c r="G33" i="11"/>
  <c r="G41" i="11"/>
  <c r="G10" i="11"/>
  <c r="G18" i="11"/>
  <c r="G26" i="11"/>
  <c r="G34" i="11"/>
  <c r="G42" i="11"/>
  <c r="G50" i="11"/>
  <c r="G58" i="11"/>
  <c r="G66" i="11"/>
  <c r="G74" i="11"/>
  <c r="G82" i="11"/>
  <c r="G90" i="11"/>
  <c r="G98" i="11"/>
  <c r="G106" i="11"/>
  <c r="G114" i="11"/>
  <c r="G122" i="11"/>
  <c r="G130" i="11"/>
  <c r="G11" i="11"/>
  <c r="G19" i="11"/>
  <c r="G27" i="11"/>
  <c r="G35" i="11"/>
  <c r="G43" i="11"/>
  <c r="G51" i="11"/>
  <c r="E87" i="11"/>
  <c r="E34" i="11"/>
  <c r="G104" i="11"/>
  <c r="G49" i="11"/>
  <c r="E86" i="11"/>
  <c r="E43" i="11"/>
  <c r="G124" i="11"/>
  <c r="G70" i="11"/>
  <c r="I247" i="13"/>
  <c r="C161" i="13"/>
  <c r="C51" i="13"/>
  <c r="C204" i="13"/>
  <c r="C166" i="13"/>
  <c r="C91" i="13"/>
  <c r="C27" i="13"/>
  <c r="C187" i="13"/>
  <c r="C177" i="13"/>
  <c r="C148" i="13"/>
  <c r="C120" i="13"/>
  <c r="C75" i="13"/>
  <c r="C11" i="13"/>
  <c r="C169" i="13"/>
  <c r="C130" i="13"/>
  <c r="C67" i="13"/>
  <c r="C59" i="13"/>
  <c r="C35" i="13"/>
  <c r="C185" i="13"/>
  <c r="C19" i="13"/>
  <c r="C202" i="13"/>
  <c r="C192" i="13"/>
  <c r="C107" i="13"/>
  <c r="C119" i="11"/>
  <c r="C109" i="11"/>
  <c r="C100" i="11"/>
  <c r="C89" i="11"/>
  <c r="C79" i="11"/>
  <c r="C68" i="11"/>
  <c r="C57" i="11"/>
  <c r="C47" i="11"/>
  <c r="C36" i="11"/>
  <c r="C25" i="11"/>
  <c r="C15" i="11"/>
  <c r="E4" i="11"/>
  <c r="E127" i="11"/>
  <c r="E117" i="11"/>
  <c r="E106" i="11"/>
  <c r="E95" i="11"/>
  <c r="E85" i="11"/>
  <c r="E74" i="11"/>
  <c r="E63" i="11"/>
  <c r="E53" i="11"/>
  <c r="E42" i="11"/>
  <c r="E31" i="11"/>
  <c r="E21" i="11"/>
  <c r="E10" i="11"/>
  <c r="G133" i="11"/>
  <c r="G123" i="11"/>
  <c r="G112" i="11"/>
  <c r="G101" i="11"/>
  <c r="G91" i="11"/>
  <c r="G80" i="11"/>
  <c r="G69" i="11"/>
  <c r="G59" i="11"/>
  <c r="G46" i="11"/>
  <c r="G30" i="11"/>
  <c r="G14" i="11"/>
  <c r="G162" i="12"/>
  <c r="G132" i="12"/>
  <c r="G95" i="12"/>
  <c r="G59" i="12"/>
  <c r="G29" i="12"/>
  <c r="E120" i="11"/>
  <c r="E67" i="11"/>
  <c r="E14" i="11"/>
  <c r="E109" i="11"/>
  <c r="E55" i="11"/>
  <c r="G115" i="11"/>
  <c r="G72" i="11"/>
  <c r="G20" i="11"/>
  <c r="E128" i="11"/>
  <c r="E75" i="11"/>
  <c r="E22" i="11"/>
  <c r="G113" i="11"/>
  <c r="G48" i="11"/>
  <c r="C136" i="11"/>
  <c r="C127" i="11"/>
  <c r="C117" i="11"/>
  <c r="C108" i="11"/>
  <c r="C98" i="11"/>
  <c r="C88" i="11"/>
  <c r="C77" i="11"/>
  <c r="C66" i="11"/>
  <c r="C56" i="11"/>
  <c r="C45" i="11"/>
  <c r="C34" i="11"/>
  <c r="C24" i="11"/>
  <c r="C13" i="11"/>
  <c r="E136" i="11"/>
  <c r="E126" i="11"/>
  <c r="E115" i="11"/>
  <c r="E104" i="11"/>
  <c r="E94" i="11"/>
  <c r="E83" i="11"/>
  <c r="E72" i="11"/>
  <c r="E62" i="11"/>
  <c r="E51" i="11"/>
  <c r="E40" i="11"/>
  <c r="E30" i="11"/>
  <c r="E19" i="11"/>
  <c r="E8" i="11"/>
  <c r="G132" i="11"/>
  <c r="G121" i="11"/>
  <c r="G110" i="11"/>
  <c r="G100" i="11"/>
  <c r="G89" i="11"/>
  <c r="G78" i="11"/>
  <c r="G68" i="11"/>
  <c r="G57" i="11"/>
  <c r="G45" i="11"/>
  <c r="G29" i="11"/>
  <c r="G13" i="11"/>
  <c r="G159" i="12"/>
  <c r="G123" i="12"/>
  <c r="G93" i="12"/>
  <c r="G58" i="12"/>
  <c r="C135" i="13"/>
  <c r="C153" i="13"/>
  <c r="E78" i="11"/>
  <c r="E98" i="11"/>
  <c r="E23" i="11"/>
  <c r="G61" i="11"/>
  <c r="E96" i="11"/>
  <c r="E32" i="11"/>
  <c r="G92" i="11"/>
  <c r="G16" i="11"/>
  <c r="E125" i="11"/>
  <c r="E114" i="11"/>
  <c r="E93" i="11"/>
  <c r="E82" i="11"/>
  <c r="E71" i="11"/>
  <c r="E61" i="11"/>
  <c r="E50" i="11"/>
  <c r="E39" i="11"/>
  <c r="E29" i="11"/>
  <c r="E18" i="11"/>
  <c r="G131" i="11"/>
  <c r="G120" i="11"/>
  <c r="G109" i="11"/>
  <c r="G99" i="11"/>
  <c r="G88" i="11"/>
  <c r="G77" i="11"/>
  <c r="G67" i="11"/>
  <c r="G56" i="11"/>
  <c r="G44" i="11"/>
  <c r="G28" i="11"/>
  <c r="G12" i="11"/>
  <c r="I181" i="12"/>
  <c r="G6" i="12"/>
  <c r="G14" i="12"/>
  <c r="G22" i="12"/>
  <c r="G30" i="12"/>
  <c r="G38" i="12"/>
  <c r="G46" i="12"/>
  <c r="G54" i="12"/>
  <c r="G62" i="12"/>
  <c r="G70" i="12"/>
  <c r="G78" i="12"/>
  <c r="G86" i="12"/>
  <c r="G94" i="12"/>
  <c r="G102" i="12"/>
  <c r="G110" i="12"/>
  <c r="G118" i="12"/>
  <c r="G126" i="12"/>
  <c r="G134" i="12"/>
  <c r="G142" i="12"/>
  <c r="G150" i="12"/>
  <c r="G158" i="12"/>
  <c r="G8" i="12"/>
  <c r="G16" i="12"/>
  <c r="G24" i="12"/>
  <c r="G32" i="12"/>
  <c r="G40" i="12"/>
  <c r="G48" i="12"/>
  <c r="G56" i="12"/>
  <c r="G64" i="12"/>
  <c r="G72" i="12"/>
  <c r="G80" i="12"/>
  <c r="G88" i="12"/>
  <c r="G96" i="12"/>
  <c r="G104" i="12"/>
  <c r="G112" i="12"/>
  <c r="G120" i="12"/>
  <c r="G128" i="12"/>
  <c r="G136" i="12"/>
  <c r="G144" i="12"/>
  <c r="G152" i="12"/>
  <c r="G160" i="12"/>
  <c r="G168" i="12"/>
  <c r="G176" i="12"/>
  <c r="G9" i="12"/>
  <c r="G17" i="12"/>
  <c r="G25" i="12"/>
  <c r="G33" i="12"/>
  <c r="G41" i="12"/>
  <c r="G49" i="12"/>
  <c r="G57" i="12"/>
  <c r="G65" i="12"/>
  <c r="G73" i="12"/>
  <c r="G81" i="12"/>
  <c r="G89" i="12"/>
  <c r="G97" i="12"/>
  <c r="G105" i="12"/>
  <c r="G113" i="12"/>
  <c r="G121" i="12"/>
  <c r="G129" i="12"/>
  <c r="G137" i="12"/>
  <c r="G145" i="12"/>
  <c r="G153" i="12"/>
  <c r="G161" i="12"/>
  <c r="G169" i="12"/>
  <c r="G177" i="12"/>
  <c r="G10" i="12"/>
  <c r="G21" i="12"/>
  <c r="G35" i="12"/>
  <c r="G47" i="12"/>
  <c r="G60" i="12"/>
  <c r="G74" i="12"/>
  <c r="G85" i="12"/>
  <c r="G99" i="12"/>
  <c r="G111" i="12"/>
  <c r="G124" i="12"/>
  <c r="G138" i="12"/>
  <c r="G149" i="12"/>
  <c r="G163" i="12"/>
  <c r="G173" i="12"/>
  <c r="G11" i="12"/>
  <c r="G23" i="12"/>
  <c r="G36" i="12"/>
  <c r="G50" i="12"/>
  <c r="G61" i="12"/>
  <c r="G75" i="12"/>
  <c r="G87" i="12"/>
  <c r="G100" i="12"/>
  <c r="G114" i="12"/>
  <c r="G125" i="12"/>
  <c r="G139" i="12"/>
  <c r="G151" i="12"/>
  <c r="G164" i="12"/>
  <c r="G174" i="12"/>
  <c r="G12" i="12"/>
  <c r="G26" i="12"/>
  <c r="G37" i="12"/>
  <c r="G51" i="12"/>
  <c r="G63" i="12"/>
  <c r="G76" i="12"/>
  <c r="G90" i="12"/>
  <c r="G101" i="12"/>
  <c r="G115" i="12"/>
  <c r="G127" i="12"/>
  <c r="G140" i="12"/>
  <c r="G154" i="12"/>
  <c r="G165" i="12"/>
  <c r="G175" i="12"/>
  <c r="G13" i="12"/>
  <c r="G27" i="12"/>
  <c r="G39" i="12"/>
  <c r="G52" i="12"/>
  <c r="G66" i="12"/>
  <c r="G77" i="12"/>
  <c r="G91" i="12"/>
  <c r="G103" i="12"/>
  <c r="G116" i="12"/>
  <c r="G130" i="12"/>
  <c r="G141" i="12"/>
  <c r="G155" i="12"/>
  <c r="G166" i="12"/>
  <c r="G178" i="12"/>
  <c r="G15" i="12"/>
  <c r="G28" i="12"/>
  <c r="G42" i="12"/>
  <c r="G53" i="12"/>
  <c r="G67" i="12"/>
  <c r="G79" i="12"/>
  <c r="G92" i="12"/>
  <c r="G106" i="12"/>
  <c r="G117" i="12"/>
  <c r="G131" i="12"/>
  <c r="G143" i="12"/>
  <c r="G156" i="12"/>
  <c r="G167" i="12"/>
  <c r="G179" i="12"/>
  <c r="G157" i="12"/>
  <c r="G122" i="12"/>
  <c r="G84" i="12"/>
  <c r="G55" i="12"/>
  <c r="G19" i="12"/>
  <c r="C43" i="13"/>
  <c r="C143" i="13"/>
  <c r="E12" i="49"/>
  <c r="E20" i="49"/>
  <c r="E28" i="49"/>
  <c r="E15" i="49"/>
  <c r="E23" i="49"/>
  <c r="E9" i="49"/>
  <c r="E17" i="49"/>
  <c r="E25" i="49"/>
  <c r="E10" i="49"/>
  <c r="E18" i="49"/>
  <c r="E26" i="49"/>
  <c r="E11" i="49"/>
  <c r="E19" i="49"/>
  <c r="E27" i="49"/>
  <c r="E14" i="49"/>
  <c r="E16" i="49"/>
  <c r="E21" i="49"/>
  <c r="E22" i="49"/>
  <c r="E24" i="49"/>
  <c r="E99" i="11"/>
  <c r="E56" i="11"/>
  <c r="E130" i="11"/>
  <c r="E77" i="11"/>
  <c r="E45" i="11"/>
  <c r="G125" i="11"/>
  <c r="G83" i="11"/>
  <c r="E107" i="11"/>
  <c r="E54" i="11"/>
  <c r="G134" i="11"/>
  <c r="G81" i="11"/>
  <c r="G32" i="11"/>
  <c r="E135" i="11"/>
  <c r="E103" i="11"/>
  <c r="E7" i="11"/>
  <c r="C133" i="11"/>
  <c r="C124" i="11"/>
  <c r="C115" i="11"/>
  <c r="C106" i="11"/>
  <c r="C96" i="11"/>
  <c r="C85" i="11"/>
  <c r="C74" i="11"/>
  <c r="C64" i="11"/>
  <c r="C53" i="11"/>
  <c r="C42" i="11"/>
  <c r="C32" i="11"/>
  <c r="C21" i="11"/>
  <c r="E134" i="11"/>
  <c r="E123" i="11"/>
  <c r="E112" i="11"/>
  <c r="E102" i="11"/>
  <c r="E91" i="11"/>
  <c r="E80" i="11"/>
  <c r="E70" i="11"/>
  <c r="E59" i="11"/>
  <c r="E48" i="11"/>
  <c r="E38" i="11"/>
  <c r="E27" i="11"/>
  <c r="E16" i="11"/>
  <c r="E6" i="11"/>
  <c r="G129" i="11"/>
  <c r="G118" i="11"/>
  <c r="G108" i="11"/>
  <c r="G97" i="11"/>
  <c r="G86" i="11"/>
  <c r="G76" i="11"/>
  <c r="G65" i="11"/>
  <c r="G54" i="11"/>
  <c r="G40" i="11"/>
  <c r="G24" i="11"/>
  <c r="G8" i="11"/>
  <c r="G181" i="12"/>
  <c r="G148" i="12"/>
  <c r="G119" i="12"/>
  <c r="G83" i="12"/>
  <c r="G45" i="12"/>
  <c r="G18" i="12"/>
  <c r="C83" i="13"/>
  <c r="E8" i="49"/>
  <c r="E110" i="11"/>
  <c r="E24" i="11"/>
  <c r="E119" i="11"/>
  <c r="E66" i="11"/>
  <c r="E13" i="11"/>
  <c r="G93" i="11"/>
  <c r="G36" i="11"/>
  <c r="E118" i="11"/>
  <c r="E64" i="11"/>
  <c r="E11" i="11"/>
  <c r="G102" i="11"/>
  <c r="G60" i="11"/>
  <c r="C11" i="11"/>
  <c r="C19" i="11"/>
  <c r="C27" i="11"/>
  <c r="C35" i="11"/>
  <c r="C43" i="11"/>
  <c r="C51" i="11"/>
  <c r="C59" i="11"/>
  <c r="C67" i="11"/>
  <c r="C75" i="11"/>
  <c r="C83" i="11"/>
  <c r="C91" i="11"/>
  <c r="C99" i="11"/>
  <c r="C6" i="11"/>
  <c r="C14" i="11"/>
  <c r="C22" i="11"/>
  <c r="C30" i="11"/>
  <c r="C38" i="11"/>
  <c r="C46" i="11"/>
  <c r="C54" i="11"/>
  <c r="C62" i="11"/>
  <c r="C70" i="11"/>
  <c r="C78" i="11"/>
  <c r="C86" i="11"/>
  <c r="C94" i="11"/>
  <c r="C102" i="11"/>
  <c r="C110" i="11"/>
  <c r="C118" i="11"/>
  <c r="C126" i="11"/>
  <c r="C134" i="11"/>
  <c r="C132" i="11"/>
  <c r="C123" i="11"/>
  <c r="C114" i="11"/>
  <c r="C105" i="11"/>
  <c r="C95" i="11"/>
  <c r="C84" i="11"/>
  <c r="C73" i="11"/>
  <c r="C63" i="11"/>
  <c r="C52" i="11"/>
  <c r="C41" i="11"/>
  <c r="C31" i="11"/>
  <c r="C20" i="11"/>
  <c r="C9" i="11"/>
  <c r="E133" i="11"/>
  <c r="E122" i="11"/>
  <c r="E111" i="11"/>
  <c r="E101" i="11"/>
  <c r="E90" i="11"/>
  <c r="E79" i="11"/>
  <c r="E69" i="11"/>
  <c r="E58" i="11"/>
  <c r="E47" i="11"/>
  <c r="E37" i="11"/>
  <c r="E26" i="11"/>
  <c r="E15" i="11"/>
  <c r="E5" i="11"/>
  <c r="G128" i="11"/>
  <c r="G117" i="11"/>
  <c r="G107" i="11"/>
  <c r="G96" i="11"/>
  <c r="G85" i="11"/>
  <c r="G75" i="11"/>
  <c r="G64" i="11"/>
  <c r="G53" i="11"/>
  <c r="G38" i="11"/>
  <c r="G22" i="11"/>
  <c r="G6" i="11"/>
  <c r="G180" i="12"/>
  <c r="G147" i="12"/>
  <c r="G109" i="12"/>
  <c r="G82" i="12"/>
  <c r="G44" i="12"/>
  <c r="G7" i="12"/>
  <c r="C99" i="13"/>
  <c r="E29" i="49"/>
  <c r="E181" i="12"/>
  <c r="E173" i="12"/>
  <c r="E165" i="12"/>
  <c r="E157" i="12"/>
  <c r="E149" i="12"/>
  <c r="E141" i="12"/>
  <c r="E133" i="12"/>
  <c r="E125" i="12"/>
  <c r="E117" i="12"/>
  <c r="E109" i="12"/>
  <c r="E101" i="12"/>
  <c r="E93" i="12"/>
  <c r="E85" i="12"/>
  <c r="E77" i="12"/>
  <c r="E69" i="12"/>
  <c r="E61" i="12"/>
  <c r="E52" i="12"/>
  <c r="E43" i="12"/>
  <c r="E34" i="12"/>
  <c r="E22" i="12"/>
  <c r="E12" i="12"/>
  <c r="C179" i="12"/>
  <c r="C171" i="12"/>
  <c r="C163" i="12"/>
  <c r="C155" i="12"/>
  <c r="C147" i="12"/>
  <c r="C139" i="12"/>
  <c r="C131" i="12"/>
  <c r="C123" i="12"/>
  <c r="C115" i="12"/>
  <c r="C107" i="12"/>
  <c r="C99" i="12"/>
  <c r="C91" i="12"/>
  <c r="C83" i="12"/>
  <c r="C75" i="12"/>
  <c r="C67" i="12"/>
  <c r="C59" i="12"/>
  <c r="C51" i="12"/>
  <c r="C43" i="12"/>
  <c r="C35" i="12"/>
  <c r="C27" i="12"/>
  <c r="C19" i="12"/>
  <c r="E180" i="12"/>
  <c r="E172" i="12"/>
  <c r="E164" i="12"/>
  <c r="E156" i="12"/>
  <c r="E148" i="12"/>
  <c r="E140" i="12"/>
  <c r="E132" i="12"/>
  <c r="E124" i="12"/>
  <c r="E116" i="12"/>
  <c r="E108" i="12"/>
  <c r="E100" i="12"/>
  <c r="E92" i="12"/>
  <c r="E84" i="12"/>
  <c r="E76" i="12"/>
  <c r="E68" i="12"/>
  <c r="E60" i="12"/>
  <c r="E51" i="12"/>
  <c r="E42" i="12"/>
  <c r="E33" i="12"/>
  <c r="E21" i="12"/>
  <c r="E7" i="12"/>
  <c r="E15" i="12"/>
  <c r="E23" i="12"/>
  <c r="E31" i="12"/>
  <c r="E8" i="12"/>
  <c r="E16" i="12"/>
  <c r="E24" i="12"/>
  <c r="E32" i="12"/>
  <c r="E40" i="12"/>
  <c r="E48" i="12"/>
  <c r="E56" i="12"/>
  <c r="E179" i="12"/>
  <c r="E171" i="12"/>
  <c r="E163" i="12"/>
  <c r="E155" i="12"/>
  <c r="E147" i="12"/>
  <c r="E139" i="12"/>
  <c r="E131" i="12"/>
  <c r="E123" i="12"/>
  <c r="E115" i="12"/>
  <c r="E107" i="12"/>
  <c r="E99" i="12"/>
  <c r="E91" i="12"/>
  <c r="E83" i="12"/>
  <c r="E75" i="12"/>
  <c r="E67" i="12"/>
  <c r="E59" i="12"/>
  <c r="E50" i="12"/>
  <c r="E41" i="12"/>
  <c r="E30" i="12"/>
  <c r="E20" i="12"/>
  <c r="E10" i="12"/>
  <c r="C6" i="27"/>
  <c r="C8" i="27"/>
  <c r="C9" i="27"/>
  <c r="C10" i="27"/>
  <c r="E177" i="12"/>
  <c r="E169" i="12"/>
  <c r="E161" i="12"/>
  <c r="E153" i="12"/>
  <c r="E145" i="12"/>
  <c r="E137" i="12"/>
  <c r="E129" i="12"/>
  <c r="E121" i="12"/>
  <c r="E113" i="12"/>
  <c r="E105" i="12"/>
  <c r="E97" i="12"/>
  <c r="E89" i="12"/>
  <c r="E81" i="12"/>
  <c r="E73" i="12"/>
  <c r="E65" i="12"/>
  <c r="E57" i="12"/>
  <c r="E47" i="12"/>
  <c r="E38" i="12"/>
  <c r="E28" i="12"/>
  <c r="E18" i="12"/>
  <c r="E6" i="12"/>
  <c r="C6" i="26"/>
  <c r="C9" i="26"/>
  <c r="C11" i="26"/>
  <c r="C4" i="26"/>
  <c r="C5" i="26"/>
  <c r="C4" i="27"/>
  <c r="E237" i="13"/>
  <c r="E245" i="13"/>
  <c r="H247" i="13"/>
  <c r="I11" i="26"/>
  <c r="G7" i="26"/>
  <c r="C24" i="49"/>
  <c r="C16" i="49"/>
  <c r="E167" i="13"/>
  <c r="G186" i="13"/>
  <c r="E199" i="13"/>
  <c r="E201" i="13"/>
  <c r="E205" i="13"/>
  <c r="G207" i="13"/>
  <c r="E220" i="13"/>
  <c r="G222" i="13"/>
  <c r="E230" i="13"/>
  <c r="E235" i="13"/>
  <c r="G243" i="13"/>
  <c r="G245" i="13"/>
  <c r="E230" i="15"/>
  <c r="E232" i="15"/>
  <c r="C23" i="49"/>
  <c r="C15" i="49"/>
  <c r="E169" i="13"/>
  <c r="E171" i="13"/>
  <c r="E173" i="13"/>
  <c r="E175" i="13"/>
  <c r="G199" i="13"/>
  <c r="G201" i="13"/>
  <c r="E203" i="13"/>
  <c r="G205" i="13"/>
  <c r="E208" i="13"/>
  <c r="E210" i="13"/>
  <c r="E212" i="13"/>
  <c r="E214" i="13"/>
  <c r="E216" i="13"/>
  <c r="E218" i="13"/>
  <c r="G220" i="13"/>
  <c r="E223" i="13"/>
  <c r="E225" i="13"/>
  <c r="E228" i="13"/>
  <c r="G230" i="13"/>
  <c r="E233" i="13"/>
  <c r="G235" i="13"/>
  <c r="E240" i="13"/>
  <c r="E194" i="15"/>
  <c r="E197" i="15"/>
  <c r="E199" i="15"/>
  <c r="G204" i="15"/>
  <c r="E209" i="15"/>
  <c r="E214" i="15"/>
  <c r="G219" i="15"/>
  <c r="E222" i="15"/>
  <c r="E227" i="15"/>
  <c r="G230" i="15"/>
  <c r="C253" i="14"/>
  <c r="I257" i="14"/>
  <c r="C22" i="49"/>
  <c r="C14" i="49"/>
  <c r="C13" i="49"/>
  <c r="E162" i="13"/>
  <c r="E164" i="13"/>
  <c r="G177" i="13"/>
  <c r="G179" i="13"/>
  <c r="G181" i="13"/>
  <c r="G183" i="13"/>
  <c r="E185" i="13"/>
  <c r="G187" i="13"/>
  <c r="G189" i="13"/>
  <c r="G191" i="13"/>
  <c r="G193" i="13"/>
  <c r="G195" i="13"/>
  <c r="G197" i="13"/>
  <c r="E206" i="13"/>
  <c r="E226" i="13"/>
  <c r="E231" i="13"/>
  <c r="E236" i="13"/>
  <c r="G238" i="13"/>
  <c r="G241" i="13"/>
  <c r="E244" i="13"/>
  <c r="E246" i="13"/>
  <c r="C134" i="15"/>
  <c r="C152" i="15"/>
  <c r="C163" i="15"/>
  <c r="E167" i="15"/>
  <c r="G171" i="15"/>
  <c r="C174" i="15"/>
  <c r="E187" i="15"/>
  <c r="G189" i="15"/>
  <c r="G192" i="15"/>
  <c r="E195" i="15"/>
  <c r="G202" i="15"/>
  <c r="E205" i="15"/>
  <c r="G207" i="15"/>
  <c r="G212" i="15"/>
  <c r="E217" i="15"/>
  <c r="E220" i="15"/>
  <c r="G225" i="15"/>
  <c r="E228" i="15"/>
  <c r="G233" i="15"/>
  <c r="G196" i="14"/>
  <c r="G198" i="14"/>
  <c r="E205" i="14"/>
  <c r="G212" i="14"/>
  <c r="G217" i="14"/>
  <c r="G219" i="14"/>
  <c r="E245" i="14"/>
  <c r="C248" i="14"/>
  <c r="I10" i="27"/>
  <c r="G5" i="27"/>
  <c r="C8" i="49"/>
  <c r="C28" i="49"/>
  <c r="C20" i="49"/>
  <c r="H11" i="26"/>
  <c r="G8" i="26"/>
  <c r="E4" i="27"/>
  <c r="E10" i="27"/>
  <c r="E9" i="27"/>
  <c r="E8" i="27"/>
  <c r="H10" i="27"/>
  <c r="C255" i="14"/>
  <c r="G255" i="14"/>
  <c r="C10" i="14"/>
  <c r="C18" i="14"/>
  <c r="C26" i="14"/>
  <c r="C34" i="14"/>
  <c r="C42" i="14"/>
  <c r="C50" i="14"/>
  <c r="C58" i="14"/>
  <c r="C66" i="14"/>
  <c r="C74" i="14"/>
  <c r="C82" i="14"/>
  <c r="C90" i="14"/>
  <c r="C98" i="14"/>
  <c r="C106" i="14"/>
  <c r="C114" i="14"/>
  <c r="C122" i="14"/>
  <c r="C130" i="14"/>
  <c r="C138" i="14"/>
  <c r="C146" i="14"/>
  <c r="C154" i="14"/>
  <c r="C162" i="14"/>
  <c r="C170" i="14"/>
  <c r="C178" i="14"/>
  <c r="C186" i="14"/>
  <c r="C194" i="14"/>
  <c r="C202" i="14"/>
  <c r="C210" i="14"/>
  <c r="C215" i="14"/>
  <c r="C223" i="14"/>
  <c r="C225" i="14"/>
  <c r="C233" i="14"/>
  <c r="E238" i="14"/>
  <c r="C240" i="14"/>
  <c r="E243" i="14"/>
  <c r="C245" i="14"/>
  <c r="E248" i="14"/>
  <c r="E253" i="14"/>
  <c r="E255" i="14"/>
  <c r="C7" i="14"/>
  <c r="C55" i="14"/>
  <c r="C63" i="14"/>
  <c r="C71" i="14"/>
  <c r="C79" i="14"/>
  <c r="C95" i="14"/>
  <c r="C103" i="14"/>
  <c r="C111" i="14"/>
  <c r="C119" i="14"/>
  <c r="C127" i="14"/>
  <c r="C135" i="14"/>
  <c r="C143" i="14"/>
  <c r="C151" i="14"/>
  <c r="C159" i="14"/>
  <c r="C167" i="14"/>
  <c r="C175" i="14"/>
  <c r="C183" i="14"/>
  <c r="C191" i="14"/>
  <c r="C199" i="14"/>
  <c r="C207" i="14"/>
  <c r="C220" i="14"/>
  <c r="C230" i="14"/>
  <c r="C235" i="14"/>
  <c r="C250" i="14"/>
  <c r="C87" i="14"/>
  <c r="C4" i="14"/>
  <c r="C12" i="14"/>
  <c r="C20" i="14"/>
  <c r="C28" i="14"/>
  <c r="C36" i="14"/>
  <c r="C44" i="14"/>
  <c r="C52" i="14"/>
  <c r="C60" i="14"/>
  <c r="C68" i="14"/>
  <c r="E71" i="14"/>
  <c r="C76" i="14"/>
  <c r="E79" i="14"/>
  <c r="C84" i="14"/>
  <c r="E87" i="14"/>
  <c r="C92" i="14"/>
  <c r="E95" i="14"/>
  <c r="C100" i="14"/>
  <c r="E103" i="14"/>
  <c r="C108" i="14"/>
  <c r="E111" i="14"/>
  <c r="C116" i="14"/>
  <c r="E119" i="14"/>
  <c r="C124" i="14"/>
  <c r="E127" i="14"/>
  <c r="C132" i="14"/>
  <c r="E135" i="14"/>
  <c r="C140" i="14"/>
  <c r="E143" i="14"/>
  <c r="C148" i="14"/>
  <c r="E151" i="14"/>
  <c r="C156" i="14"/>
  <c r="E159" i="14"/>
  <c r="C164" i="14"/>
  <c r="E167" i="14"/>
  <c r="C172" i="14"/>
  <c r="E175" i="14"/>
  <c r="C180" i="14"/>
  <c r="E183" i="14"/>
  <c r="C188" i="14"/>
  <c r="E191" i="14"/>
  <c r="C196" i="14"/>
  <c r="E199" i="14"/>
  <c r="C204" i="14"/>
  <c r="E207" i="14"/>
  <c r="C212" i="14"/>
  <c r="C217" i="14"/>
  <c r="E220" i="14"/>
  <c r="C227" i="14"/>
  <c r="E230" i="14"/>
  <c r="G233" i="14"/>
  <c r="E235" i="14"/>
  <c r="C237" i="14"/>
  <c r="G240" i="14"/>
  <c r="C242" i="14"/>
  <c r="G245" i="14"/>
  <c r="C247" i="14"/>
  <c r="E250" i="14"/>
  <c r="C252" i="14"/>
  <c r="C9" i="14"/>
  <c r="C17" i="14"/>
  <c r="C25" i="14"/>
  <c r="C33" i="14"/>
  <c r="C41" i="14"/>
  <c r="C49" i="14"/>
  <c r="C57" i="14"/>
  <c r="C65" i="14"/>
  <c r="C73" i="14"/>
  <c r="C81" i="14"/>
  <c r="C89" i="14"/>
  <c r="C97" i="14"/>
  <c r="E100" i="14"/>
  <c r="C105" i="14"/>
  <c r="E108" i="14"/>
  <c r="C113" i="14"/>
  <c r="E116" i="14"/>
  <c r="C121" i="14"/>
  <c r="E124" i="14"/>
  <c r="C129" i="14"/>
  <c r="E132" i="14"/>
  <c r="C137" i="14"/>
  <c r="E140" i="14"/>
  <c r="C145" i="14"/>
  <c r="E148" i="14"/>
  <c r="C153" i="14"/>
  <c r="E156" i="14"/>
  <c r="C161" i="14"/>
  <c r="E164" i="14"/>
  <c r="C169" i="14"/>
  <c r="E172" i="14"/>
  <c r="C177" i="14"/>
  <c r="E180" i="14"/>
  <c r="C185" i="14"/>
  <c r="E188" i="14"/>
  <c r="C193" i="14"/>
  <c r="E196" i="14"/>
  <c r="C201" i="14"/>
  <c r="E204" i="14"/>
  <c r="C209" i="14"/>
  <c r="E212" i="14"/>
  <c r="C214" i="14"/>
  <c r="E217" i="14"/>
  <c r="C222" i="14"/>
  <c r="C224" i="14"/>
  <c r="E227" i="14"/>
  <c r="C232" i="14"/>
  <c r="E237" i="14"/>
  <c r="E242" i="14"/>
  <c r="C244" i="14"/>
  <c r="E247" i="14"/>
  <c r="E252" i="14"/>
  <c r="C254" i="14"/>
  <c r="C256" i="14"/>
  <c r="C15" i="14"/>
  <c r="C23" i="14"/>
  <c r="C31" i="14"/>
  <c r="C39" i="14"/>
  <c r="C47" i="14"/>
  <c r="C6" i="14"/>
  <c r="C14" i="14"/>
  <c r="C22" i="14"/>
  <c r="E25" i="14"/>
  <c r="C30" i="14"/>
  <c r="E33" i="14"/>
  <c r="C38" i="14"/>
  <c r="E41" i="14"/>
  <c r="C46" i="14"/>
  <c r="E49" i="14"/>
  <c r="C54" i="14"/>
  <c r="E57" i="14"/>
  <c r="C62" i="14"/>
  <c r="E65" i="14"/>
  <c r="C70" i="14"/>
  <c r="E73" i="14"/>
  <c r="C78" i="14"/>
  <c r="E81" i="14"/>
  <c r="C86" i="14"/>
  <c r="E89" i="14"/>
  <c r="C94" i="14"/>
  <c r="E97" i="14"/>
  <c r="C102" i="14"/>
  <c r="E105" i="14"/>
  <c r="C110" i="14"/>
  <c r="E113" i="14"/>
  <c r="C118" i="14"/>
  <c r="E121" i="14"/>
  <c r="C126" i="14"/>
  <c r="E129" i="14"/>
  <c r="C134" i="14"/>
  <c r="E137" i="14"/>
  <c r="C142" i="14"/>
  <c r="E145" i="14"/>
  <c r="C150" i="14"/>
  <c r="E153" i="14"/>
  <c r="C158" i="14"/>
  <c r="E161" i="14"/>
  <c r="C166" i="14"/>
  <c r="E169" i="14"/>
  <c r="C174" i="14"/>
  <c r="E177" i="14"/>
  <c r="C182" i="14"/>
  <c r="E185" i="14"/>
  <c r="C190" i="14"/>
  <c r="E193" i="14"/>
  <c r="C198" i="14"/>
  <c r="E201" i="14"/>
  <c r="C206" i="14"/>
  <c r="E209" i="14"/>
  <c r="E214" i="14"/>
  <c r="C219" i="14"/>
  <c r="E222" i="14"/>
  <c r="E224" i="14"/>
  <c r="G227" i="14"/>
  <c r="C229" i="14"/>
  <c r="E232" i="14"/>
  <c r="C234" i="14"/>
  <c r="G237" i="14"/>
  <c r="C239" i="14"/>
  <c r="G242" i="14"/>
  <c r="E244" i="14"/>
  <c r="G247" i="14"/>
  <c r="C249" i="14"/>
  <c r="G252" i="14"/>
  <c r="E254" i="14"/>
  <c r="E256" i="14"/>
  <c r="C11" i="14"/>
  <c r="C19" i="14"/>
  <c r="C27" i="14"/>
  <c r="C35" i="14"/>
  <c r="C43" i="14"/>
  <c r="C51" i="14"/>
  <c r="C59" i="14"/>
  <c r="C67" i="14"/>
  <c r="C75" i="14"/>
  <c r="C83" i="14"/>
  <c r="E86" i="14"/>
  <c r="C91" i="14"/>
  <c r="E94" i="14"/>
  <c r="C99" i="14"/>
  <c r="E102" i="14"/>
  <c r="C107" i="14"/>
  <c r="E110" i="14"/>
  <c r="C115" i="14"/>
  <c r="E118" i="14"/>
  <c r="C123" i="14"/>
  <c r="E126" i="14"/>
  <c r="C131" i="14"/>
  <c r="E134" i="14"/>
  <c r="C139" i="14"/>
  <c r="E142" i="14"/>
  <c r="C147" i="14"/>
  <c r="E150" i="14"/>
  <c r="C155" i="14"/>
  <c r="E158" i="14"/>
  <c r="C163" i="14"/>
  <c r="E166" i="14"/>
  <c r="C171" i="14"/>
  <c r="E174" i="14"/>
  <c r="C179" i="14"/>
  <c r="E182" i="14"/>
  <c r="C187" i="14"/>
  <c r="E190" i="14"/>
  <c r="C195" i="14"/>
  <c r="E198" i="14"/>
  <c r="C203" i="14"/>
  <c r="E206" i="14"/>
  <c r="C211" i="14"/>
  <c r="C216" i="14"/>
  <c r="E219" i="14"/>
  <c r="C226" i="14"/>
  <c r="E229" i="14"/>
  <c r="G232" i="14"/>
  <c r="E234" i="14"/>
  <c r="C236" i="14"/>
  <c r="E239" i="14"/>
  <c r="C241" i="14"/>
  <c r="G244" i="14"/>
  <c r="C246" i="14"/>
  <c r="E249" i="14"/>
  <c r="G254" i="14"/>
  <c r="G256" i="14"/>
  <c r="H257" i="14"/>
  <c r="C8" i="14"/>
  <c r="C16" i="14"/>
  <c r="C24" i="14"/>
  <c r="C32" i="14"/>
  <c r="C40" i="14"/>
  <c r="C48" i="14"/>
  <c r="C56" i="14"/>
  <c r="C64" i="14"/>
  <c r="C72" i="14"/>
  <c r="C80" i="14"/>
  <c r="E83" i="14"/>
  <c r="C88" i="14"/>
  <c r="E91" i="14"/>
  <c r="C96" i="14"/>
  <c r="E99" i="14"/>
  <c r="C104" i="14"/>
  <c r="E107" i="14"/>
  <c r="C112" i="14"/>
  <c r="E115" i="14"/>
  <c r="C120" i="14"/>
  <c r="E123" i="14"/>
  <c r="C128" i="14"/>
  <c r="E131" i="14"/>
  <c r="C136" i="14"/>
  <c r="E139" i="14"/>
  <c r="C144" i="14"/>
  <c r="E147" i="14"/>
  <c r="C152" i="14"/>
  <c r="E155" i="14"/>
  <c r="C160" i="14"/>
  <c r="E163" i="14"/>
  <c r="C168" i="14"/>
  <c r="E171" i="14"/>
  <c r="C176" i="14"/>
  <c r="E179" i="14"/>
  <c r="C184" i="14"/>
  <c r="E187" i="14"/>
  <c r="C192" i="14"/>
  <c r="E195" i="14"/>
  <c r="C200" i="14"/>
  <c r="E203" i="14"/>
  <c r="C208" i="14"/>
  <c r="E211" i="14"/>
  <c r="C213" i="14"/>
  <c r="E216" i="14"/>
  <c r="C221" i="14"/>
  <c r="E226" i="14"/>
  <c r="G229" i="14"/>
  <c r="C231" i="14"/>
  <c r="G234" i="14"/>
  <c r="E236" i="14"/>
  <c r="G239" i="14"/>
  <c r="E241" i="14"/>
  <c r="G249" i="14"/>
  <c r="C7" i="15"/>
  <c r="C15" i="15"/>
  <c r="C23" i="15"/>
  <c r="C31" i="15"/>
  <c r="C39" i="15"/>
  <c r="C47" i="15"/>
  <c r="C55" i="15"/>
  <c r="C63" i="15"/>
  <c r="C71" i="15"/>
  <c r="C79" i="15"/>
  <c r="C84" i="15"/>
  <c r="C98" i="15"/>
  <c r="C108" i="15"/>
  <c r="C116" i="15"/>
  <c r="C126" i="15"/>
  <c r="C131" i="15"/>
  <c r="C139" i="15"/>
  <c r="C149" i="15"/>
  <c r="C156" i="15"/>
  <c r="C178" i="15"/>
  <c r="C183" i="15"/>
  <c r="C194" i="15"/>
  <c r="C198" i="15"/>
  <c r="C213" i="15"/>
  <c r="C215" i="15"/>
  <c r="C219" i="15"/>
  <c r="C221" i="15"/>
  <c r="C225" i="15"/>
  <c r="C4" i="15"/>
  <c r="C12" i="15"/>
  <c r="C20" i="15"/>
  <c r="C28" i="15"/>
  <c r="C36" i="15"/>
  <c r="C44" i="15"/>
  <c r="C52" i="15"/>
  <c r="C60" i="15"/>
  <c r="C68" i="15"/>
  <c r="C76" i="15"/>
  <c r="C89" i="15"/>
  <c r="C91" i="15"/>
  <c r="C105" i="15"/>
  <c r="C113" i="15"/>
  <c r="C118" i="15"/>
  <c r="C123" i="15"/>
  <c r="C128" i="15"/>
  <c r="C136" i="15"/>
  <c r="C144" i="15"/>
  <c r="C146" i="15"/>
  <c r="C154" i="15"/>
  <c r="C165" i="15"/>
  <c r="C180" i="15"/>
  <c r="C190" i="15"/>
  <c r="C200" i="15"/>
  <c r="C202" i="15"/>
  <c r="C204" i="15"/>
  <c r="C206" i="15"/>
  <c r="C217" i="15"/>
  <c r="C223" i="15"/>
  <c r="C227" i="15"/>
  <c r="C231" i="15"/>
  <c r="C9" i="15"/>
  <c r="C17" i="15"/>
  <c r="C25" i="15"/>
  <c r="C33" i="15"/>
  <c r="C41" i="15"/>
  <c r="C49" i="15"/>
  <c r="C57" i="15"/>
  <c r="C65" i="15"/>
  <c r="C73" i="15"/>
  <c r="C81" i="15"/>
  <c r="C86" i="15"/>
  <c r="C95" i="15"/>
  <c r="C100" i="15"/>
  <c r="C110" i="15"/>
  <c r="C120" i="15"/>
  <c r="C133" i="15"/>
  <c r="C141" i="15"/>
  <c r="C151" i="15"/>
  <c r="C158" i="15"/>
  <c r="C167" i="15"/>
  <c r="C175" i="15"/>
  <c r="C185" i="15"/>
  <c r="C208" i="15"/>
  <c r="C233" i="15"/>
  <c r="C188" i="15"/>
  <c r="C6" i="15"/>
  <c r="C14" i="15"/>
  <c r="C22" i="15"/>
  <c r="C30" i="15"/>
  <c r="C38" i="15"/>
  <c r="C46" i="15"/>
  <c r="C54" i="15"/>
  <c r="C62" i="15"/>
  <c r="C70" i="15"/>
  <c r="C78" i="15"/>
  <c r="C83" i="15"/>
  <c r="C93" i="15"/>
  <c r="C102" i="15"/>
  <c r="C107" i="15"/>
  <c r="C115" i="15"/>
  <c r="C125" i="15"/>
  <c r="C130" i="15"/>
  <c r="C138" i="15"/>
  <c r="C148" i="15"/>
  <c r="C160" i="15"/>
  <c r="C169" i="15"/>
  <c r="C177" i="15"/>
  <c r="C182" i="15"/>
  <c r="C187" i="15"/>
  <c r="C195" i="15"/>
  <c r="C197" i="15"/>
  <c r="C210" i="15"/>
  <c r="C212" i="15"/>
  <c r="C209" i="15"/>
  <c r="C11" i="15"/>
  <c r="C19" i="15"/>
  <c r="C27" i="15"/>
  <c r="C35" i="15"/>
  <c r="C43" i="15"/>
  <c r="C51" i="15"/>
  <c r="C59" i="15"/>
  <c r="C67" i="15"/>
  <c r="C75" i="15"/>
  <c r="C88" i="15"/>
  <c r="C90" i="15"/>
  <c r="C97" i="15"/>
  <c r="C104" i="15"/>
  <c r="C112" i="15"/>
  <c r="C122" i="15"/>
  <c r="C135" i="15"/>
  <c r="C143" i="15"/>
  <c r="C153" i="15"/>
  <c r="C162" i="15"/>
  <c r="C164" i="15"/>
  <c r="C171" i="15"/>
  <c r="C173" i="15"/>
  <c r="C189" i="15"/>
  <c r="C191" i="15"/>
  <c r="C193" i="15"/>
  <c r="C214" i="15"/>
  <c r="C216" i="15"/>
  <c r="C220" i="15"/>
  <c r="C222" i="15"/>
  <c r="C224" i="15"/>
  <c r="C228" i="15"/>
  <c r="C230" i="15"/>
  <c r="C192" i="15"/>
  <c r="C211" i="15"/>
  <c r="C8" i="15"/>
  <c r="C16" i="15"/>
  <c r="C24" i="15"/>
  <c r="C32" i="15"/>
  <c r="C40" i="15"/>
  <c r="C48" i="15"/>
  <c r="C56" i="15"/>
  <c r="C64" i="15"/>
  <c r="C72" i="15"/>
  <c r="C80" i="15"/>
  <c r="C85" i="15"/>
  <c r="C99" i="15"/>
  <c r="C109" i="15"/>
  <c r="C117" i="15"/>
  <c r="C119" i="15"/>
  <c r="C127" i="15"/>
  <c r="C132" i="15"/>
  <c r="C140" i="15"/>
  <c r="C150" i="15"/>
  <c r="C155" i="15"/>
  <c r="C157" i="15"/>
  <c r="C179" i="15"/>
  <c r="C184" i="15"/>
  <c r="C199" i="15"/>
  <c r="C201" i="15"/>
  <c r="C203" i="15"/>
  <c r="C205" i="15"/>
  <c r="C218" i="15"/>
  <c r="C226" i="15"/>
  <c r="C229" i="15"/>
  <c r="C5" i="15"/>
  <c r="C13" i="15"/>
  <c r="C21" i="15"/>
  <c r="C29" i="15"/>
  <c r="C37" i="15"/>
  <c r="C45" i="15"/>
  <c r="C53" i="15"/>
  <c r="C61" i="15"/>
  <c r="C69" i="15"/>
  <c r="C77" i="15"/>
  <c r="C92" i="15"/>
  <c r="C94" i="15"/>
  <c r="C101" i="15"/>
  <c r="C106" i="15"/>
  <c r="C114" i="15"/>
  <c r="C124" i="15"/>
  <c r="C129" i="15"/>
  <c r="C137" i="15"/>
  <c r="C145" i="15"/>
  <c r="C147" i="15"/>
  <c r="C166" i="15"/>
  <c r="C168" i="15"/>
  <c r="C176" i="15"/>
  <c r="C181" i="15"/>
  <c r="C186" i="15"/>
  <c r="C196" i="15"/>
  <c r="C207" i="15"/>
  <c r="C232" i="15"/>
  <c r="C40" i="13"/>
  <c r="C48" i="13"/>
  <c r="C64" i="13"/>
  <c r="C72" i="13"/>
  <c r="C197" i="13"/>
  <c r="C5" i="13"/>
  <c r="C13" i="13"/>
  <c r="C21" i="13"/>
  <c r="C29" i="13"/>
  <c r="C37" i="13"/>
  <c r="C45" i="13"/>
  <c r="C53" i="13"/>
  <c r="C61" i="13"/>
  <c r="C69" i="13"/>
  <c r="C77" i="13"/>
  <c r="C85" i="13"/>
  <c r="C93" i="13"/>
  <c r="C101" i="13"/>
  <c r="C109" i="13"/>
  <c r="C114" i="13"/>
  <c r="C122" i="13"/>
  <c r="C132" i="13"/>
  <c r="C137" i="13"/>
  <c r="C145" i="13"/>
  <c r="C155" i="13"/>
  <c r="C163" i="13"/>
  <c r="C171" i="13"/>
  <c r="C179" i="13"/>
  <c r="C189" i="13"/>
  <c r="C194" i="13"/>
  <c r="C213" i="13"/>
  <c r="C225" i="13"/>
  <c r="C229" i="13"/>
  <c r="C231" i="13"/>
  <c r="C233" i="13"/>
  <c r="C240" i="13"/>
  <c r="C242" i="13"/>
  <c r="C244" i="13"/>
  <c r="C211" i="13"/>
  <c r="C227" i="13"/>
  <c r="C8" i="13"/>
  <c r="C88" i="13"/>
  <c r="C112" i="13"/>
  <c r="C125" i="13"/>
  <c r="C140" i="13"/>
  <c r="C150" i="13"/>
  <c r="C182" i="13"/>
  <c r="C206" i="13"/>
  <c r="C216" i="13"/>
  <c r="C221" i="13"/>
  <c r="C10" i="13"/>
  <c r="C18" i="13"/>
  <c r="C26" i="13"/>
  <c r="C34" i="13"/>
  <c r="C42" i="13"/>
  <c r="C50" i="13"/>
  <c r="C58" i="13"/>
  <c r="C66" i="13"/>
  <c r="C74" i="13"/>
  <c r="C82" i="13"/>
  <c r="C90" i="13"/>
  <c r="C98" i="13"/>
  <c r="C106" i="13"/>
  <c r="C119" i="13"/>
  <c r="C127" i="13"/>
  <c r="C129" i="13"/>
  <c r="C142" i="13"/>
  <c r="C152" i="13"/>
  <c r="C160" i="13"/>
  <c r="C168" i="13"/>
  <c r="C176" i="13"/>
  <c r="C184" i="13"/>
  <c r="C201" i="13"/>
  <c r="C210" i="13"/>
  <c r="C218" i="13"/>
  <c r="C235" i="13"/>
  <c r="C56" i="13"/>
  <c r="C96" i="13"/>
  <c r="C104" i="13"/>
  <c r="C117" i="13"/>
  <c r="C174" i="13"/>
  <c r="C199" i="13"/>
  <c r="C208" i="13"/>
  <c r="C238" i="13"/>
  <c r="C7" i="13"/>
  <c r="C15" i="13"/>
  <c r="C23" i="13"/>
  <c r="C31" i="13"/>
  <c r="C39" i="13"/>
  <c r="C47" i="13"/>
  <c r="C55" i="13"/>
  <c r="C63" i="13"/>
  <c r="C71" i="13"/>
  <c r="C79" i="13"/>
  <c r="C87" i="13"/>
  <c r="C95" i="13"/>
  <c r="C103" i="13"/>
  <c r="C111" i="13"/>
  <c r="C116" i="13"/>
  <c r="C124" i="13"/>
  <c r="C134" i="13"/>
  <c r="C139" i="13"/>
  <c r="C147" i="13"/>
  <c r="C157" i="13"/>
  <c r="C165" i="13"/>
  <c r="C173" i="13"/>
  <c r="C181" i="13"/>
  <c r="C191" i="13"/>
  <c r="C196" i="13"/>
  <c r="C198" i="13"/>
  <c r="C215" i="13"/>
  <c r="C220" i="13"/>
  <c r="C237" i="13"/>
  <c r="C246" i="13"/>
  <c r="C223" i="13"/>
  <c r="C24" i="13"/>
  <c r="C80" i="13"/>
  <c r="C158" i="13"/>
  <c r="C12" i="13"/>
  <c r="C20" i="13"/>
  <c r="C28" i="13"/>
  <c r="C36" i="13"/>
  <c r="C44" i="13"/>
  <c r="C52" i="13"/>
  <c r="C60" i="13"/>
  <c r="C68" i="13"/>
  <c r="C76" i="13"/>
  <c r="C84" i="13"/>
  <c r="C92" i="13"/>
  <c r="C100" i="13"/>
  <c r="C108" i="13"/>
  <c r="C121" i="13"/>
  <c r="C131" i="13"/>
  <c r="C136" i="13"/>
  <c r="C144" i="13"/>
  <c r="C149" i="13"/>
  <c r="C154" i="13"/>
  <c r="C162" i="13"/>
  <c r="C170" i="13"/>
  <c r="C178" i="13"/>
  <c r="C186" i="13"/>
  <c r="C188" i="13"/>
  <c r="C193" i="13"/>
  <c r="C203" i="13"/>
  <c r="C205" i="13"/>
  <c r="C212" i="13"/>
  <c r="C222" i="13"/>
  <c r="C224" i="13"/>
  <c r="C226" i="13"/>
  <c r="C228" i="13"/>
  <c r="C241" i="13"/>
  <c r="C243" i="13"/>
  <c r="C4" i="13"/>
  <c r="C9" i="13"/>
  <c r="C17" i="13"/>
  <c r="C25" i="13"/>
  <c r="C33" i="13"/>
  <c r="C41" i="13"/>
  <c r="C49" i="13"/>
  <c r="C57" i="13"/>
  <c r="C65" i="13"/>
  <c r="C73" i="13"/>
  <c r="C81" i="13"/>
  <c r="C89" i="13"/>
  <c r="C97" i="13"/>
  <c r="C105" i="13"/>
  <c r="C113" i="13"/>
  <c r="C118" i="13"/>
  <c r="C126" i="13"/>
  <c r="C128" i="13"/>
  <c r="C141" i="13"/>
  <c r="C151" i="13"/>
  <c r="C159" i="13"/>
  <c r="C167" i="13"/>
  <c r="C175" i="13"/>
  <c r="C183" i="13"/>
  <c r="C200" i="13"/>
  <c r="C207" i="13"/>
  <c r="C209" i="13"/>
  <c r="C217" i="13"/>
  <c r="C230" i="13"/>
  <c r="C232" i="13"/>
  <c r="C234" i="13"/>
  <c r="G237" i="13"/>
  <c r="C239" i="13"/>
  <c r="E241" i="13"/>
  <c r="G246" i="13"/>
  <c r="C16" i="13"/>
  <c r="C32" i="13"/>
  <c r="C6" i="13"/>
  <c r="C14" i="13"/>
  <c r="C22" i="13"/>
  <c r="C30" i="13"/>
  <c r="C38" i="13"/>
  <c r="C46" i="13"/>
  <c r="C54" i="13"/>
  <c r="C62" i="13"/>
  <c r="C70" i="13"/>
  <c r="C78" i="13"/>
  <c r="C86" i="13"/>
  <c r="C94" i="13"/>
  <c r="C102" i="13"/>
  <c r="C110" i="13"/>
  <c r="C115" i="13"/>
  <c r="C123" i="13"/>
  <c r="C133" i="13"/>
  <c r="C138" i="13"/>
  <c r="C146" i="13"/>
  <c r="C156" i="13"/>
  <c r="C164" i="13"/>
  <c r="C172" i="13"/>
  <c r="C180" i="13"/>
  <c r="C190" i="13"/>
  <c r="C195" i="13"/>
  <c r="C214" i="13"/>
  <c r="C219" i="13"/>
  <c r="C236" i="13"/>
  <c r="C245" i="13"/>
  <c r="H181" i="12"/>
  <c r="H138" i="11"/>
  <c r="H274" i="2"/>
  <c r="C5" i="2" s="1"/>
  <c r="G274" i="2"/>
  <c r="C274" i="2"/>
  <c r="C4" i="2" s="1"/>
  <c r="B274" i="2"/>
  <c r="B4" i="2" s="1"/>
  <c r="E30" i="49" l="1"/>
  <c r="E234" i="15"/>
  <c r="C6" i="2"/>
  <c r="D4" i="2"/>
  <c r="C138" i="11"/>
  <c r="G234" i="15"/>
  <c r="C30" i="49"/>
  <c r="E247" i="13"/>
  <c r="G247" i="13"/>
  <c r="C247" i="13"/>
  <c r="E138" i="11"/>
  <c r="G138" i="11"/>
  <c r="B5" i="2"/>
  <c r="E5" i="2" s="1"/>
  <c r="E4" i="2"/>
  <c r="G257" i="14"/>
  <c r="E257" i="14"/>
  <c r="C257" i="14"/>
  <c r="C234" i="15"/>
  <c r="D5" i="2" l="1"/>
  <c r="B6" i="2"/>
  <c r="D6" i="2" s="1"/>
  <c r="F13" i="8"/>
  <c r="D13" i="8"/>
  <c r="B13" i="8"/>
  <c r="F11" i="7"/>
  <c r="D11" i="7"/>
  <c r="B11" i="7"/>
  <c r="E4" i="55"/>
  <c r="E5" i="55"/>
  <c r="E3" i="55"/>
  <c r="D3" i="55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E3" i="4"/>
  <c r="D3" i="4"/>
  <c r="G10" i="7" l="1"/>
  <c r="G7" i="7"/>
  <c r="G11" i="7"/>
  <c r="G8" i="7"/>
  <c r="G4" i="7"/>
  <c r="G5" i="7"/>
  <c r="G6" i="7"/>
  <c r="G9" i="7"/>
  <c r="E9" i="7"/>
  <c r="E10" i="7"/>
  <c r="E11" i="7"/>
  <c r="E7" i="7"/>
  <c r="E8" i="7"/>
  <c r="E4" i="7"/>
  <c r="E5" i="7"/>
  <c r="E6" i="7"/>
  <c r="C9" i="7"/>
  <c r="C7" i="7"/>
  <c r="C8" i="7"/>
  <c r="C10" i="7"/>
  <c r="C11" i="7"/>
  <c r="C6" i="7"/>
  <c r="C4" i="7"/>
  <c r="C5" i="7"/>
  <c r="E6" i="2"/>
</calcChain>
</file>

<file path=xl/sharedStrings.xml><?xml version="1.0" encoding="utf-8"?>
<sst xmlns="http://schemas.openxmlformats.org/spreadsheetml/2006/main" count="4793" uniqueCount="693">
  <si>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</si>
  <si>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</si>
  <si>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</si>
  <si>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</si>
  <si>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</si>
  <si>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</si>
  <si>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</si>
  <si>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</si>
  <si>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</si>
  <si>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</si>
  <si>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</si>
  <si>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</si>
  <si>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</si>
  <si>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</si>
  <si>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</si>
  <si>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</si>
  <si>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</si>
  <si>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</si>
  <si>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</si>
  <si>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</si>
  <si>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</si>
  <si>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</si>
  <si>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</si>
  <si>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</si>
  <si>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</si>
  <si>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</si>
  <si>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</si>
  <si>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</si>
  <si>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</si>
  <si>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</si>
  <si>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</si>
  <si>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</si>
  <si>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</si>
  <si>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</si>
  <si>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</si>
  <si>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</si>
  <si>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</si>
  <si>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</si>
  <si>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</si>
  <si>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</si>
  <si>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</si>
  <si>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</si>
  <si>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</si>
  <si>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</si>
  <si>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</si>
  <si>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</si>
  <si>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</si>
  <si>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</si>
  <si>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</si>
  <si>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</si>
  <si>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</si>
  <si>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</si>
  <si>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</si>
  <si>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</si>
  <si>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</si>
  <si>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</si>
  <si>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</si>
  <si>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</si>
  <si>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</si>
  <si>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</si>
  <si>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</si>
  <si>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</si>
  <si>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</si>
  <si>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</si>
  <si>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</si>
  <si>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</si>
  <si>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</si>
  <si>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</si>
  <si>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</si>
  <si>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</si>
  <si>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</si>
  <si>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</si>
  <si>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</si>
  <si>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</si>
  <si>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</si>
  <si>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</si>
  <si>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</si>
  <si>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</si>
  <si>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</si>
  <si>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</si>
  <si>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</si>
  <si>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</si>
  <si>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</si>
  <si>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</si>
  <si>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</si>
  <si>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</si>
  <si>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</si>
  <si>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</si>
  <si>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</si>
  <si>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</si>
  <si>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</si>
  <si>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</si>
  <si>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</si>
  <si>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</si>
  <si>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</si>
  <si>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</si>
  <si>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</si>
  <si>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</si>
  <si>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</si>
  <si>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</si>
  <si>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</si>
  <si>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</si>
  <si>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</si>
  <si>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</si>
  <si>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</si>
  <si>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</si>
  <si>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</si>
  <si>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</si>
  <si>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</si>
  <si>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</si>
  <si>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</si>
  <si>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</si>
  <si>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</si>
  <si>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</si>
  <si>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</si>
  <si>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</si>
  <si>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</si>
  <si>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</si>
  <si>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</si>
  <si>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</si>
  <si>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</si>
  <si>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</si>
  <si>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</si>
  <si>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</si>
  <si>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</si>
  <si>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</si>
  <si>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</si>
  <si>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</si>
  <si>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</si>
  <si>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</si>
  <si>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</si>
  <si>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</si>
  <si>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</si>
  <si>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</si>
  <si>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</si>
  <si>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</si>
  <si>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</si>
  <si>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</si>
  <si>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</si>
  <si>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</si>
  <si>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</si>
  <si>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</si>
  <si>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</si>
  <si>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</si>
  <si>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</si>
  <si>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</si>
  <si>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</si>
  <si>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</si>
  <si>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</si>
  <si>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</si>
  <si>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</si>
  <si>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</si>
  <si>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</si>
  <si>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</si>
  <si>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</si>
  <si>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</si>
  <si>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</si>
  <si>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</si>
  <si>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</si>
  <si>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</si>
  <si>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</si>
  <si>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</si>
  <si>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682:Copper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</si>
  <si>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</si>
  <si>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</si>
  <si>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</si>
  <si>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</si>
  <si>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</si>
  <si>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</si>
  <si>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</si>
  <si>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</si>
  <si>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</si>
  <si>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</si>
  <si>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</si>
  <si>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</si>
  <si>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</si>
  <si>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</si>
  <si>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</si>
  <si>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</si>
  <si>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</si>
  <si>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</si>
  <si>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</si>
  <si>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</si>
  <si>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</si>
  <si>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</si>
  <si>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</si>
  <si>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</si>
  <si>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</si>
  <si>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</si>
  <si>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</si>
  <si>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</si>
  <si>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</si>
  <si>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</si>
  <si>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</si>
  <si>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</si>
  <si>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</si>
  <si>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</si>
  <si>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</si>
  <si>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</si>
  <si>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</si>
  <si>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</si>
  <si>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</si>
  <si>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</si>
  <si>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</si>
  <si>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</si>
  <si>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</si>
  <si>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</si>
  <si>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</si>
  <si>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</si>
  <si>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</si>
  <si>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</si>
  <si>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</si>
  <si>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</si>
  <si>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</si>
  <si>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</si>
  <si>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</si>
  <si>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</si>
  <si>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</si>
  <si>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</si>
  <si>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</si>
  <si>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</si>
  <si>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</si>
  <si>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</si>
  <si>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</si>
  <si>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</si>
  <si>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</si>
  <si>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</si>
  <si>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</si>
  <si>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</si>
  <si>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</si>
  <si>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</si>
  <si>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</si>
  <si>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</si>
  <si>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</si>
  <si>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</si>
  <si>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</si>
  <si>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</si>
  <si>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</si>
  <si>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</si>
  <si>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</si>
  <si>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</si>
  <si>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</si>
  <si>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</si>
  <si>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</si>
  <si>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</si>
  <si>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</si>
  <si>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</si>
  <si>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</si>
  <si>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</si>
  <si>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</si>
  <si>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</si>
  <si>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</si>
  <si>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</si>
  <si>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</si>
  <si>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</si>
  <si>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</si>
  <si>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</si>
  <si>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</si>
  <si>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</si>
  <si>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</si>
  <si>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</si>
  <si>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</si>
  <si>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</si>
  <si>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034:Fish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</si>
  <si>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</si>
  <si>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</si>
  <si>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</si>
  <si>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</si>
  <si>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</si>
  <si>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</si>
  <si>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</si>
  <si>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</si>
  <si>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</si>
  <si>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</si>
  <si>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</si>
  <si>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</si>
  <si>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</si>
  <si>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</si>
  <si>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</si>
  <si>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</si>
  <si>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</si>
  <si>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</si>
  <si>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</si>
  <si>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</si>
  <si>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</si>
  <si>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</si>
  <si>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</si>
  <si>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</si>
  <si>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</si>
  <si>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</si>
  <si>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</si>
  <si>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</si>
  <si>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</si>
  <si>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TOTAL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</si>
  <si>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</si>
  <si>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</si>
  <si>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</si>
  <si>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</si>
  <si>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</si>
  <si>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</si>
  <si>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</si>
  <si>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</si>
  <si>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</si>
  <si>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</si>
  <si>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</si>
  <si>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</si>
  <si>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</si>
  <si>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</si>
  <si>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</si>
  <si>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</si>
  <si>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</si>
  <si>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</si>
  <si>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</si>
  <si>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</si>
  <si>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</si>
  <si>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</si>
  <si>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</si>
  <si>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</si>
  <si>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MERCOSUR</t>
  </si>
  <si>
    <t>EFTA</t>
  </si>
  <si>
    <t>COMESA</t>
  </si>
  <si>
    <t>SADC excl. SACU</t>
  </si>
  <si>
    <t>EU</t>
  </si>
  <si>
    <t>BRIC</t>
  </si>
  <si>
    <t>OECD</t>
  </si>
  <si>
    <t>SACU</t>
  </si>
  <si>
    <t>SITC \ Partner</t>
  </si>
  <si>
    <t>Regional Grouping</t>
  </si>
  <si>
    <t>Mode of Transport</t>
  </si>
  <si>
    <t>∆y/y</t>
  </si>
  <si>
    <t>∆m/m</t>
  </si>
  <si>
    <t>average</t>
  </si>
  <si>
    <t>Months</t>
  </si>
  <si>
    <t>TABLE OF CONTENT</t>
  </si>
  <si>
    <t>Table 1: Revisions</t>
  </si>
  <si>
    <t>2015</t>
  </si>
  <si>
    <t>2016</t>
  </si>
  <si>
    <t>2017</t>
  </si>
  <si>
    <t>2018</t>
  </si>
  <si>
    <t>2019</t>
  </si>
  <si>
    <t>2020</t>
  </si>
  <si>
    <t>2021</t>
  </si>
  <si>
    <t>2022</t>
  </si>
  <si>
    <t>∆m-m</t>
  </si>
  <si>
    <t>283:Copper ores and concentrates</t>
  </si>
  <si>
    <t>Total Exports</t>
  </si>
  <si>
    <t>% Share</t>
  </si>
  <si>
    <t>Partner \ SITC</t>
  </si>
  <si>
    <t>SEA</t>
  </si>
  <si>
    <t>ROAD</t>
  </si>
  <si>
    <t>AIR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</si>
  <si>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</si>
  <si>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</si>
  <si>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</si>
  <si>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</si>
  <si>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</si>
  <si>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</si>
  <si>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</si>
  <si>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</si>
  <si>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</si>
  <si>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</si>
  <si>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</si>
  <si>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</si>
  <si>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</si>
  <si>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</si>
  <si>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</si>
  <si>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</si>
  <si>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</si>
  <si>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</si>
  <si>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</si>
  <si>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</si>
  <si>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</si>
  <si>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</si>
  <si>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</si>
  <si>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</si>
  <si>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</si>
  <si>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</si>
  <si>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</si>
  <si>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</si>
  <si>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</si>
  <si>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</si>
  <si>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</si>
  <si>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</si>
  <si>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</si>
  <si>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</si>
  <si>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</si>
  <si>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</si>
  <si>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</si>
  <si>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</si>
  <si>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</si>
  <si>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</si>
  <si>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</si>
  <si>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</si>
  <si>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</si>
  <si>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</si>
  <si>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</si>
  <si>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</si>
  <si>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</si>
  <si>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</si>
  <si>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</si>
  <si>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</si>
  <si>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</si>
  <si>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</si>
  <si>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</si>
  <si>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</si>
  <si>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</si>
  <si>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</si>
  <si>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</si>
  <si>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</si>
  <si>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</si>
  <si>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</si>
  <si>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</si>
  <si>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</si>
  <si>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</si>
  <si>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</si>
  <si>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</si>
  <si>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</si>
  <si>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</si>
  <si>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</si>
  <si>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</si>
  <si>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</si>
  <si>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</si>
  <si>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</si>
  <si>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</si>
  <si>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</si>
  <si>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</si>
  <si>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</si>
  <si>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</si>
  <si>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</si>
  <si>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</si>
  <si>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</si>
  <si>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</si>
  <si>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</si>
  <si>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</si>
  <si>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</si>
  <si>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</si>
  <si>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</si>
  <si>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</si>
  <si>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</si>
  <si>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</si>
  <si>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</si>
  <si>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</si>
  <si>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</si>
  <si>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</si>
  <si>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</si>
  <si>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</si>
  <si>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</si>
  <si>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</si>
  <si>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</si>
  <si>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</si>
  <si>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</si>
  <si>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</si>
  <si>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</si>
  <si>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</si>
  <si>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</si>
  <si>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</si>
  <si>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</si>
  <si>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</si>
  <si>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</si>
  <si>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</si>
  <si>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</si>
  <si>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</si>
  <si>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</si>
  <si>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</si>
  <si>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</si>
  <si>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</si>
  <si>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</si>
  <si>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</si>
  <si>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</si>
  <si>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</si>
  <si>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</si>
  <si>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</si>
  <si>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</si>
  <si>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</si>
  <si>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</si>
  <si>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</si>
  <si>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</si>
  <si>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971:Non-monetary gold</t>
  </si>
  <si>
    <t>Imports</t>
  </si>
  <si>
    <t>Exports</t>
  </si>
  <si>
    <t>Azerbaijan</t>
  </si>
  <si>
    <t>Eritria</t>
  </si>
  <si>
    <t xml:space="preserve"> </t>
  </si>
  <si>
    <t>Sarusungu Border Post</t>
  </si>
  <si>
    <t>Katwitwi</t>
  </si>
  <si>
    <t>Oshakati</t>
  </si>
  <si>
    <t xml:space="preserve">Table 20: Percentage of imports by economic regions  </t>
  </si>
  <si>
    <t>Table 18: Percentage of export by economic regions</t>
  </si>
  <si>
    <t>Table 14: Imports by Products</t>
  </si>
  <si>
    <t>Table 13: Re-exports by Product</t>
  </si>
  <si>
    <t>Table 12: Exports by Product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</si>
  <si>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</si>
  <si>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</si>
  <si>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</si>
  <si>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</si>
  <si>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</si>
  <si>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</si>
  <si>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</si>
  <si>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</si>
  <si>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</si>
  <si>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</si>
  <si>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</si>
  <si>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</si>
  <si>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</si>
  <si>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</si>
  <si>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</si>
  <si>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</si>
  <si>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</si>
  <si>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</si>
  <si>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</si>
  <si>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</si>
  <si>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</si>
  <si>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</si>
  <si>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</si>
  <si>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</si>
  <si>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</si>
  <si>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</si>
  <si>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</si>
  <si>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Bermuda</t>
  </si>
  <si>
    <t>Reunion</t>
  </si>
  <si>
    <t>Sudan</t>
  </si>
  <si>
    <t>Marshall Islands</t>
  </si>
  <si>
    <t>Bahamas</t>
  </si>
  <si>
    <t>Liberia</t>
  </si>
  <si>
    <t>St.Vincent And The Grenadines</t>
  </si>
  <si>
    <t>Belarus</t>
  </si>
  <si>
    <t>Guinea</t>
  </si>
  <si>
    <t>SITC/COMMODITY DESCRIPTION</t>
  </si>
  <si>
    <t xml:space="preserve">334:Petroleum oils </t>
  </si>
  <si>
    <r>
      <t>%</t>
    </r>
    <r>
      <rPr>
        <b/>
        <sz val="12"/>
        <color indexed="8"/>
        <rFont val="Calibri Light"/>
        <family val="2"/>
        <scheme val="major"/>
      </rPr>
      <t>∆y/y</t>
    </r>
  </si>
  <si>
    <t>Maldives</t>
  </si>
  <si>
    <t>Nicaragua</t>
  </si>
  <si>
    <t xml:space="preserve">SITC </t>
  </si>
  <si>
    <t>Cummulative exports 2022</t>
  </si>
  <si>
    <t>Cummulative imports 2022</t>
  </si>
  <si>
    <t>Imports (-)</t>
  </si>
  <si>
    <t>Table 11: Imports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</si>
  <si>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</si>
  <si>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</si>
  <si>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</si>
  <si>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</si>
  <si>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</si>
  <si>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Table 29: AfCFTA</t>
  </si>
  <si>
    <t>Chad</t>
  </si>
  <si>
    <t>Libyan Arab Jamahiriya</t>
  </si>
  <si>
    <t>Tavulu</t>
  </si>
  <si>
    <t>Brunei Darassalam</t>
  </si>
  <si>
    <t>Algeria</t>
  </si>
  <si>
    <t>El Salvador</t>
  </si>
  <si>
    <t>Guyana</t>
  </si>
  <si>
    <t>Table 3: Cumulative Trade Value(N$ m) - 2023</t>
  </si>
  <si>
    <t xml:space="preserve">286:Uranium </t>
  </si>
  <si>
    <t>667:Precious stones (diamonds)</t>
  </si>
  <si>
    <t xml:space="preserve">782:Motor vehicles for the transport of goods </t>
  </si>
  <si>
    <t>Burkinafaso</t>
  </si>
  <si>
    <t>Kazakhstan</t>
  </si>
  <si>
    <t>Mongolia</t>
  </si>
  <si>
    <t>Belize</t>
  </si>
  <si>
    <t>Comoros</t>
  </si>
  <si>
    <t>British Virgin Islands</t>
  </si>
  <si>
    <t>Cummulative exports 2023</t>
  </si>
  <si>
    <t>Cummulative imports 2023</t>
  </si>
  <si>
    <t>Table 2: Cumulative Trade Value(N$ m) - 2022</t>
  </si>
  <si>
    <t xml:space="preserve">ROAD </t>
  </si>
  <si>
    <t xml:space="preserve">AIR </t>
  </si>
  <si>
    <t xml:space="preserve">RAIL </t>
  </si>
  <si>
    <t>Cook Island</t>
  </si>
  <si>
    <t>Guinea-Bissau</t>
  </si>
  <si>
    <t>Burundi</t>
  </si>
  <si>
    <t>Antarctica</t>
  </si>
  <si>
    <t>Christmas Island</t>
  </si>
  <si>
    <t>British Indian Ocean Territory</t>
  </si>
  <si>
    <t>Albania</t>
  </si>
  <si>
    <t>Kyrgyzstan</t>
  </si>
  <si>
    <t>Bhutan</t>
  </si>
  <si>
    <t>Monaco</t>
  </si>
  <si>
    <t>Somalia</t>
  </si>
  <si>
    <t>682:Copper blisters</t>
  </si>
  <si>
    <t>667:Precious stones</t>
  </si>
  <si>
    <t>EXPORTS</t>
  </si>
  <si>
    <t>IMPORTS</t>
  </si>
  <si>
    <t>Imported From Various Countries</t>
  </si>
  <si>
    <t>723:Civil engineering and contractors equipment</t>
  </si>
  <si>
    <t>SADC-exl-SACU</t>
  </si>
  <si>
    <t>MERCORSUR</t>
  </si>
  <si>
    <t>Postal Transport</t>
  </si>
  <si>
    <t>American Samoa</t>
  </si>
  <si>
    <t>Guatemala</t>
  </si>
  <si>
    <t>Papua New Guinea</t>
  </si>
  <si>
    <t>Palau</t>
  </si>
  <si>
    <t>Mayote</t>
  </si>
  <si>
    <t>Armenia</t>
  </si>
  <si>
    <t>Pitcairn</t>
  </si>
  <si>
    <t>Gambia</t>
  </si>
  <si>
    <t>Guadeloupe</t>
  </si>
  <si>
    <t>Kiribati</t>
  </si>
  <si>
    <t>Nauru</t>
  </si>
  <si>
    <t>Tonga</t>
  </si>
  <si>
    <t xml:space="preserve">Partner </t>
  </si>
  <si>
    <t>MULTIMODAL</t>
  </si>
  <si>
    <t xml:space="preserve">Postal </t>
  </si>
  <si>
    <t>Inland waterways</t>
  </si>
  <si>
    <t>286:Uranium</t>
  </si>
  <si>
    <t>Electricity, gas, steam and air conditioning supply</t>
  </si>
  <si>
    <t>Professional, scientific and technical activities</t>
  </si>
  <si>
    <t>776:Thermionic, cathode valves and tubes</t>
  </si>
  <si>
    <t>782:Motor vehicles for the transport of goods</t>
  </si>
  <si>
    <t>723:Civil engineering and contractor's equipment</t>
  </si>
  <si>
    <r>
      <t>Table 7: Import</t>
    </r>
    <r>
      <rPr>
        <sz val="12"/>
        <color theme="1"/>
        <rFont val="Calibri Light"/>
        <family val="2"/>
        <scheme val="major"/>
      </rPr>
      <t>s</t>
    </r>
    <r>
      <rPr>
        <b/>
        <sz val="12"/>
        <color theme="1"/>
        <rFont val="Calibri Light"/>
        <family val="2"/>
        <scheme val="major"/>
      </rPr>
      <t>/Exports/Trade bal (N$ m) Apr 2022 to Apr 2023</t>
    </r>
  </si>
  <si>
    <t>Cocos Island</t>
  </si>
  <si>
    <t>Gibraltar</t>
  </si>
  <si>
    <t>Democratic Republic of Congo</t>
  </si>
  <si>
    <t>Hong-Kong</t>
  </si>
  <si>
    <t>United State of America</t>
  </si>
  <si>
    <t>High-Sea</t>
  </si>
  <si>
    <t>Congo Brazaville</t>
  </si>
  <si>
    <t>Wallis And Futuna</t>
  </si>
  <si>
    <t>Benin</t>
  </si>
  <si>
    <t>Equatorial-Guinea</t>
  </si>
  <si>
    <t>Faroe-Islands</t>
  </si>
  <si>
    <t>Sierra-Leone</t>
  </si>
  <si>
    <t>Sao Tome And Principe</t>
  </si>
  <si>
    <t>St.Vincent and The Grenadines</t>
  </si>
  <si>
    <t>Viet Nam</t>
  </si>
  <si>
    <t>Liechtenstein</t>
  </si>
  <si>
    <t>New Caledonia</t>
  </si>
  <si>
    <t>782:Motor vehicles for the transportation of goods</t>
  </si>
  <si>
    <t>676:Iron and steel bars</t>
  </si>
  <si>
    <t>781:Motor cars for the transportation of persons</t>
  </si>
  <si>
    <t>723:Civil engineering and contractors' equipment</t>
  </si>
  <si>
    <t>781:Motor cars for the transport of persons</t>
  </si>
  <si>
    <t>Postal</t>
  </si>
  <si>
    <t>Table 22: % Share of exports by Mode of Transport (Apr 2023)</t>
  </si>
  <si>
    <t>SITC</t>
  </si>
  <si>
    <t>As reported in Mar_2023 Bulletin (N$ m)</t>
  </si>
  <si>
    <t>As reported in Apr_2023 Bulletin  (N$ m)</t>
  </si>
  <si>
    <t>COMESA-excl-SADC</t>
  </si>
  <si>
    <r>
      <t>%</t>
    </r>
    <r>
      <rPr>
        <b/>
        <sz val="11"/>
        <color indexed="8"/>
        <rFont val="Calibri Light"/>
        <family val="2"/>
        <scheme val="major"/>
      </rPr>
      <t>∆y/y</t>
    </r>
  </si>
  <si>
    <t>Office \ FLOW</t>
  </si>
  <si>
    <t>Walvis Bay</t>
  </si>
  <si>
    <t>Ariamsvlei</t>
  </si>
  <si>
    <t>Noordoewer</t>
  </si>
  <si>
    <t>Oranjemund</t>
  </si>
  <si>
    <t>Wenela</t>
  </si>
  <si>
    <t>Ngoma</t>
  </si>
  <si>
    <t>Oshikango</t>
  </si>
  <si>
    <t>Keetmanshoop</t>
  </si>
  <si>
    <t>Luderitz</t>
  </si>
  <si>
    <t>Mohembo</t>
  </si>
  <si>
    <t>International Airport-Walvis Bay</t>
  </si>
  <si>
    <t>Impalila Island</t>
  </si>
  <si>
    <t>Omahenene</t>
  </si>
  <si>
    <t>Katima Mulilo</t>
  </si>
  <si>
    <t>Table 29: Africa Continental Free Trade Area (N$ m) - Kenya</t>
  </si>
  <si>
    <t>Other Windhoek Offices</t>
  </si>
  <si>
    <t>Table 2 Cumulative Trade Value - 2022</t>
  </si>
  <si>
    <t>Table 3: Cumulative Trade value - 2023</t>
  </si>
  <si>
    <t>682:Copper blister</t>
  </si>
  <si>
    <t>Table 30: Commodity of the month - Articles of cement, concrete and artificial stones</t>
  </si>
  <si>
    <r>
      <t xml:space="preserve">Country of Destination and Origin for </t>
    </r>
    <r>
      <rPr>
        <b/>
        <sz val="12"/>
        <rFont val="Calibri Light"/>
        <family val="2"/>
        <scheme val="major"/>
      </rPr>
      <t>Articles of cement, concrete and artificial stones - Apr 2023</t>
    </r>
  </si>
  <si>
    <t>Trade in Articles of cement, concrete and artificial stones (Apr 2022 - Apr 2023)</t>
  </si>
  <si>
    <t>Sea Transport</t>
  </si>
  <si>
    <t>Rail Transport</t>
  </si>
  <si>
    <t>Road Transport</t>
  </si>
  <si>
    <t>Air Transport</t>
  </si>
  <si>
    <t>Multimodal Transport</t>
  </si>
  <si>
    <t>Inland Waterways Transport</t>
  </si>
  <si>
    <r>
      <t xml:space="preserve">Table 24: % Share of imports by Mode of Transport </t>
    </r>
    <r>
      <rPr>
        <b/>
        <sz val="12"/>
        <color theme="1"/>
        <rFont val="Calibri Light"/>
        <family val="2"/>
        <scheme val="major"/>
      </rPr>
      <t xml:space="preserve">(Apr </t>
    </r>
    <r>
      <rPr>
        <b/>
        <sz val="12"/>
        <rFont val="Calibri Light"/>
        <family val="2"/>
        <scheme val="major"/>
      </rPr>
      <t>2023)</t>
    </r>
  </si>
  <si>
    <t>Various Countries</t>
  </si>
  <si>
    <t>Table 30: Commodity of the Month- 'Articles of cement, concrete and artificial stones'</t>
  </si>
  <si>
    <t>2023</t>
  </si>
  <si>
    <t>Time series- Walvis bay</t>
  </si>
  <si>
    <t>Africa</t>
  </si>
  <si>
    <t>Road</t>
  </si>
  <si>
    <t xml:space="preserve">Sea </t>
  </si>
  <si>
    <t>Air</t>
  </si>
  <si>
    <t xml:space="preserve">Rail </t>
  </si>
  <si>
    <t>Inland Waterways</t>
  </si>
  <si>
    <t>As reported in Apr_2023 Bulletin (N$ m)</t>
  </si>
  <si>
    <t>Table 9: Trade balance by Product (N$ m), Apr 2023</t>
  </si>
  <si>
    <t>Table 8: Trade balance by Partner (N$ m), Apr 2023</t>
  </si>
  <si>
    <t xml:space="preserve">Table 10: Exports by partner </t>
  </si>
  <si>
    <t>Table 15:  Top five export products by Partner (N$ m)</t>
  </si>
  <si>
    <t>Table 16: Top five re-export products by Partner (N$ m)</t>
  </si>
  <si>
    <t>Table 17: Top five import products by Partner (N$ m)</t>
  </si>
  <si>
    <t>Value(N$ m)</t>
  </si>
  <si>
    <t>Table 23: Exported commodities by mode of transport (N$ m)</t>
  </si>
  <si>
    <t>Table 25: Imported commodities by mode of transport (N$ m)</t>
  </si>
  <si>
    <t>Table 28: Trade by border post/office (N$ m), Apr 2023</t>
  </si>
  <si>
    <t>Exports (N$ m)</t>
  </si>
  <si>
    <t>Imports(N$ m)</t>
  </si>
  <si>
    <t>Imports (N$ m)</t>
  </si>
  <si>
    <t>Exports(N$ 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</si>
</sst>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_(* #,##0.0_);_(* \(#,##0.0\);_(* &quot;-&quot;?_);_(@_)"/>
    <numFmt numFmtId="172" formatCode="_-* #,##0_-;\-* #,##0_-;_-* &quot;-&quot;?_-;_-@_-"/>
    <numFmt numFmtId="173" formatCode="[$-409]mmm\-yy;@"/>
    <numFmt numFmtId="174" formatCode="0.000"/>
    <numFmt numFmtId="175" formatCode="0.000000"/>
    <numFmt numFmtId="176" formatCode="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2"/>
      <color indexed="8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b/>
      <sz val="12"/>
      <color rgb="FF92D050"/>
      <name val="Calibri Light"/>
      <family val="2"/>
      <scheme val="major"/>
    </font>
    <font>
      <b/>
      <u/>
      <sz val="12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theme="1"/>
      <name val="Calibri Light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  <scheme val="major"/>
    </font>
    <font>
      <b/>
      <u/>
      <sz val="12"/>
      <color theme="10"/>
      <name val="Calibri Light"/>
      <family val="2"/>
      <scheme val="major"/>
    </font>
    <font>
      <b/>
      <sz val="12"/>
      <color indexed="8"/>
      <name val="Calibri Light"/>
      <family val="2"/>
    </font>
    <font>
      <sz val="8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b/>
      <sz val="11"/>
      <color indexed="8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11"/>
      <name val="Calibri Light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77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2">
    <xf numFmtId="0" fontId="0" fillId="0" borderId="0" xfId="0"/>
    <xf numFmtId="0" fontId="5" fillId="0" borderId="0" xfId="0" applyFont="1"/>
    <xf numFmtId="0" fontId="4" fillId="4" borderId="2" xfId="0" applyFont="1" applyFill="1" applyBorder="1"/>
    <xf numFmtId="0" fontId="5" fillId="0" borderId="1" xfId="0" applyFont="1" applyBorder="1"/>
    <xf numFmtId="0" fontId="4" fillId="0" borderId="0" xfId="0" applyFont="1"/>
    <xf numFmtId="0" fontId="6" fillId="0" borderId="0" xfId="282" applyFont="1" applyFill="1"/>
    <xf numFmtId="17" fontId="5" fillId="0" borderId="0" xfId="0" applyNumberFormat="1" applyFont="1"/>
    <xf numFmtId="169" fontId="5" fillId="0" borderId="0" xfId="2734" applyNumberFormat="1" applyFont="1" applyFill="1" applyBorder="1"/>
    <xf numFmtId="169" fontId="5" fillId="0" borderId="0" xfId="2734" applyNumberFormat="1" applyFont="1" applyFill="1" applyBorder="1" applyAlignment="1">
      <alignment horizontal="right"/>
    </xf>
    <xf numFmtId="167" fontId="5" fillId="0" borderId="0" xfId="280" applyNumberFormat="1" applyFont="1" applyFill="1" applyBorder="1"/>
    <xf numFmtId="167" fontId="5" fillId="0" borderId="0" xfId="280" applyNumberFormat="1" applyFont="1" applyFill="1" applyBorder="1" applyAlignment="1">
      <alignment horizontal="right"/>
    </xf>
    <xf numFmtId="0" fontId="5" fillId="0" borderId="4" xfId="0" applyFont="1" applyBorder="1"/>
    <xf numFmtId="167" fontId="5" fillId="0" borderId="0" xfId="280" applyNumberFormat="1" applyFont="1" applyBorder="1"/>
    <xf numFmtId="169" fontId="4" fillId="0" borderId="0" xfId="1" applyNumberFormat="1" applyFont="1" applyBorder="1"/>
    <xf numFmtId="0" fontId="6" fillId="0" borderId="0" xfId="282" applyFont="1"/>
    <xf numFmtId="17" fontId="4" fillId="4" borderId="2" xfId="0" applyNumberFormat="1" applyFont="1" applyFill="1" applyBorder="1"/>
    <xf numFmtId="167" fontId="5" fillId="0" borderId="0" xfId="280" applyNumberFormat="1" applyFont="1"/>
    <xf numFmtId="0" fontId="4" fillId="0" borderId="0" xfId="0" applyFont="1" applyAlignment="1">
      <alignment vertical="center"/>
    </xf>
    <xf numFmtId="0" fontId="4" fillId="4" borderId="0" xfId="0" applyFont="1" applyFill="1"/>
    <xf numFmtId="0" fontId="5" fillId="0" borderId="0" xfId="10" applyFont="1"/>
    <xf numFmtId="0" fontId="4" fillId="0" borderId="0" xfId="10" applyFont="1"/>
    <xf numFmtId="0" fontId="5" fillId="0" borderId="0" xfId="17" applyFont="1"/>
    <xf numFmtId="164" fontId="5" fillId="0" borderId="0" xfId="10" applyNumberFormat="1" applyFont="1"/>
    <xf numFmtId="166" fontId="5" fillId="0" borderId="0" xfId="284" applyNumberFormat="1" applyFont="1"/>
    <xf numFmtId="166" fontId="5" fillId="0" borderId="0" xfId="10" applyNumberFormat="1" applyFont="1"/>
    <xf numFmtId="3" fontId="5" fillId="0" borderId="0" xfId="0" applyNumberFormat="1" applyFont="1"/>
    <xf numFmtId="166" fontId="4" fillId="0" borderId="0" xfId="284" applyNumberFormat="1" applyFont="1"/>
    <xf numFmtId="166" fontId="8" fillId="0" borderId="0" xfId="0" applyNumberFormat="1" applyFont="1"/>
    <xf numFmtId="165" fontId="5" fillId="0" borderId="0" xfId="0" applyNumberFormat="1" applyFont="1"/>
    <xf numFmtId="166" fontId="5" fillId="0" borderId="0" xfId="0" applyNumberFormat="1" applyFont="1"/>
    <xf numFmtId="0" fontId="5" fillId="0" borderId="0" xfId="286" applyFont="1" applyAlignment="1">
      <alignment wrapText="1"/>
    </xf>
    <xf numFmtId="0" fontId="5" fillId="0" borderId="0" xfId="0" applyFont="1" applyAlignment="1">
      <alignment wrapText="1"/>
    </xf>
    <xf numFmtId="3" fontId="5" fillId="0" borderId="0" xfId="286" applyNumberFormat="1" applyFont="1"/>
    <xf numFmtId="0" fontId="5" fillId="0" borderId="0" xfId="285" applyFont="1"/>
    <xf numFmtId="0" fontId="5" fillId="0" borderId="0" xfId="0" applyFont="1" applyAlignment="1">
      <alignment vertical="center"/>
    </xf>
    <xf numFmtId="0" fontId="4" fillId="4" borderId="4" xfId="0" applyFont="1" applyFill="1" applyBorder="1"/>
    <xf numFmtId="0" fontId="4" fillId="0" borderId="0" xfId="0" applyFont="1" applyAlignment="1">
      <alignment horizontal="center" vertical="center"/>
    </xf>
    <xf numFmtId="164" fontId="5" fillId="0" borderId="0" xfId="0" applyNumberFormat="1" applyFont="1"/>
    <xf numFmtId="167" fontId="5" fillId="0" borderId="0" xfId="0" applyNumberFormat="1" applyFont="1"/>
    <xf numFmtId="0" fontId="4" fillId="0" borderId="0" xfId="0" applyFont="1" applyAlignment="1">
      <alignment vertical="top"/>
    </xf>
    <xf numFmtId="166" fontId="5" fillId="0" borderId="0" xfId="1" applyNumberFormat="1" applyFont="1"/>
    <xf numFmtId="0" fontId="6" fillId="0" borderId="0" xfId="282" applyFont="1" applyFill="1" applyBorder="1" applyAlignment="1"/>
    <xf numFmtId="0" fontId="6" fillId="0" borderId="0" xfId="282" applyFont="1" applyFill="1" applyAlignment="1"/>
    <xf numFmtId="0" fontId="11" fillId="0" borderId="0" xfId="0" applyFont="1"/>
    <xf numFmtId="0" fontId="7" fillId="0" borderId="0" xfId="0" applyFont="1" applyAlignment="1">
      <alignment horizontal="center" vertical="center"/>
    </xf>
    <xf numFmtId="9" fontId="4" fillId="0" borderId="0" xfId="280" applyFont="1" applyFill="1" applyBorder="1"/>
    <xf numFmtId="0" fontId="4" fillId="4" borderId="6" xfId="0" applyFont="1" applyFill="1" applyBorder="1"/>
    <xf numFmtId="0" fontId="4" fillId="4" borderId="9" xfId="0" applyFont="1" applyFill="1" applyBorder="1"/>
    <xf numFmtId="0" fontId="4" fillId="4" borderId="7" xfId="0" applyFont="1" applyFill="1" applyBorder="1"/>
    <xf numFmtId="0" fontId="12" fillId="0" borderId="0" xfId="0" applyFont="1"/>
    <xf numFmtId="3" fontId="12" fillId="0" borderId="0" xfId="0" applyNumberFormat="1" applyFont="1"/>
    <xf numFmtId="9" fontId="12" fillId="0" borderId="0" xfId="280" applyFont="1" applyFill="1" applyBorder="1"/>
    <xf numFmtId="0" fontId="13" fillId="0" borderId="0" xfId="0" applyFont="1"/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 wrapText="1"/>
    </xf>
    <xf numFmtId="165" fontId="5" fillId="0" borderId="1" xfId="0" applyNumberFormat="1" applyFont="1" applyBorder="1"/>
    <xf numFmtId="3" fontId="5" fillId="0" borderId="1" xfId="0" applyNumberFormat="1" applyFont="1" applyBorder="1"/>
    <xf numFmtId="167" fontId="5" fillId="0" borderId="1" xfId="280" applyNumberFormat="1" applyFont="1" applyBorder="1"/>
    <xf numFmtId="0" fontId="4" fillId="5" borderId="1" xfId="0" applyFont="1" applyFill="1" applyBorder="1"/>
    <xf numFmtId="3" fontId="4" fillId="5" borderId="1" xfId="0" applyNumberFormat="1" applyFont="1" applyFill="1" applyBorder="1"/>
    <xf numFmtId="167" fontId="4" fillId="5" borderId="1" xfId="280" applyNumberFormat="1" applyFont="1" applyFill="1" applyBorder="1"/>
    <xf numFmtId="0" fontId="11" fillId="3" borderId="0" xfId="0" applyFont="1" applyFill="1"/>
    <xf numFmtId="0" fontId="6" fillId="3" borderId="0" xfId="282" applyFont="1" applyFill="1"/>
    <xf numFmtId="0" fontId="5" fillId="3" borderId="0" xfId="0" applyFont="1" applyFill="1"/>
    <xf numFmtId="0" fontId="14" fillId="3" borderId="0" xfId="0" applyFont="1" applyFill="1"/>
    <xf numFmtId="0" fontId="6" fillId="3" borderId="0" xfId="282" quotePrefix="1" applyFont="1" applyFill="1"/>
    <xf numFmtId="0" fontId="5" fillId="0" borderId="0" xfId="10" applyFont="1" applyAlignment="1">
      <alignment wrapText="1"/>
    </xf>
    <xf numFmtId="165" fontId="5" fillId="0" borderId="0" xfId="2748" applyNumberFormat="1" applyFont="1"/>
    <xf numFmtId="171" fontId="5" fillId="0" borderId="0" xfId="0" applyNumberFormat="1" applyFont="1"/>
    <xf numFmtId="16" fontId="5" fillId="0" borderId="0" xfId="0" applyNumberFormat="1" applyFont="1"/>
    <xf numFmtId="0" fontId="15" fillId="0" borderId="2" xfId="0" applyFont="1" applyBorder="1"/>
    <xf numFmtId="0" fontId="15" fillId="0" borderId="4" xfId="0" applyFont="1" applyBorder="1"/>
    <xf numFmtId="166" fontId="15" fillId="0" borderId="4" xfId="284" applyNumberFormat="1" applyFont="1" applyBorder="1"/>
    <xf numFmtId="0" fontId="17" fillId="0" borderId="0" xfId="0" applyFont="1"/>
    <xf numFmtId="169" fontId="5" fillId="0" borderId="0" xfId="1" applyNumberFormat="1" applyFont="1" applyBorder="1"/>
    <xf numFmtId="0" fontId="18" fillId="4" borderId="1" xfId="0" applyFont="1" applyFill="1" applyBorder="1"/>
    <xf numFmtId="0" fontId="18" fillId="0" borderId="0" xfId="0" applyFont="1"/>
    <xf numFmtId="0" fontId="19" fillId="0" borderId="0" xfId="282" applyFont="1" applyFill="1"/>
    <xf numFmtId="3" fontId="4" fillId="0" borderId="0" xfId="0" applyNumberFormat="1" applyFont="1"/>
    <xf numFmtId="4" fontId="4" fillId="0" borderId="0" xfId="0" applyNumberFormat="1" applyFont="1"/>
    <xf numFmtId="0" fontId="16" fillId="4" borderId="2" xfId="0" applyFont="1" applyFill="1" applyBorder="1"/>
    <xf numFmtId="0" fontId="16" fillId="4" borderId="2" xfId="0" applyFont="1" applyFill="1" applyBorder="1" applyAlignment="1">
      <alignment vertical="center"/>
    </xf>
    <xf numFmtId="49" fontId="16" fillId="4" borderId="2" xfId="0" applyNumberFormat="1" applyFont="1" applyFill="1" applyBorder="1"/>
    <xf numFmtId="0" fontId="18" fillId="4" borderId="2" xfId="0" applyFont="1" applyFill="1" applyBorder="1"/>
    <xf numFmtId="0" fontId="15" fillId="2" borderId="0" xfId="0" applyFont="1" applyFill="1"/>
    <xf numFmtId="0" fontId="15" fillId="0" borderId="0" xfId="0" applyFont="1"/>
    <xf numFmtId="166" fontId="15" fillId="0" borderId="0" xfId="284" applyNumberFormat="1" applyFont="1"/>
    <xf numFmtId="0" fontId="11" fillId="0" borderId="0" xfId="17" applyFont="1"/>
    <xf numFmtId="0" fontId="4" fillId="0" borderId="2" xfId="0" applyFont="1" applyBorder="1"/>
    <xf numFmtId="166" fontId="15" fillId="0" borderId="2" xfId="284" applyNumberFormat="1" applyFont="1" applyBorder="1"/>
    <xf numFmtId="167" fontId="4" fillId="0" borderId="0" xfId="280" applyNumberFormat="1" applyFont="1" applyFill="1" applyBorder="1" applyAlignment="1">
      <alignment horizontal="right"/>
    </xf>
    <xf numFmtId="165" fontId="15" fillId="0" borderId="2" xfId="1" applyNumberFormat="1" applyFont="1" applyBorder="1"/>
    <xf numFmtId="165" fontId="15" fillId="0" borderId="4" xfId="1" applyNumberFormat="1" applyFont="1" applyBorder="1"/>
    <xf numFmtId="165" fontId="15" fillId="0" borderId="4" xfId="0" applyNumberFormat="1" applyFont="1" applyBorder="1"/>
    <xf numFmtId="165" fontId="17" fillId="0" borderId="0" xfId="2754" applyNumberFormat="1" applyFont="1" applyBorder="1"/>
    <xf numFmtId="165" fontId="17" fillId="0" borderId="0" xfId="0" applyNumberFormat="1" applyFont="1"/>
    <xf numFmtId="166" fontId="15" fillId="0" borderId="0" xfId="284" applyNumberFormat="1" applyFont="1" applyBorder="1"/>
    <xf numFmtId="0" fontId="18" fillId="0" borderId="0" xfId="0" applyFont="1" applyAlignment="1">
      <alignment horizontal="center"/>
    </xf>
    <xf numFmtId="165" fontId="18" fillId="0" borderId="0" xfId="2756" applyNumberFormat="1" applyFont="1" applyBorder="1"/>
    <xf numFmtId="165" fontId="15" fillId="0" borderId="0" xfId="2756" applyNumberFormat="1" applyFont="1" applyBorder="1"/>
    <xf numFmtId="0" fontId="4" fillId="4" borderId="2" xfId="0" applyFont="1" applyFill="1" applyBorder="1" applyAlignment="1">
      <alignment vertical="center"/>
    </xf>
    <xf numFmtId="0" fontId="11" fillId="4" borderId="0" xfId="0" applyFont="1" applyFill="1"/>
    <xf numFmtId="0" fontId="15" fillId="2" borderId="7" xfId="0" applyFont="1" applyFill="1" applyBorder="1"/>
    <xf numFmtId="0" fontId="15" fillId="0" borderId="7" xfId="0" applyFont="1" applyBorder="1"/>
    <xf numFmtId="165" fontId="4" fillId="0" borderId="0" xfId="0" applyNumberFormat="1" applyFont="1"/>
    <xf numFmtId="3" fontId="22" fillId="0" borderId="0" xfId="1" applyNumberFormat="1" applyFont="1" applyBorder="1"/>
    <xf numFmtId="3" fontId="15" fillId="0" borderId="0" xfId="0" applyNumberFormat="1" applyFont="1"/>
    <xf numFmtId="165" fontId="5" fillId="0" borderId="0" xfId="1" applyNumberFormat="1" applyFont="1"/>
    <xf numFmtId="172" fontId="5" fillId="0" borderId="0" xfId="0" applyNumberFormat="1" applyFont="1"/>
    <xf numFmtId="167" fontId="17" fillId="0" borderId="0" xfId="280" applyNumberFormat="1" applyFont="1"/>
    <xf numFmtId="167" fontId="5" fillId="0" borderId="0" xfId="280" applyNumberFormat="1" applyFont="1" applyBorder="1" applyAlignment="1">
      <alignment horizontal="right"/>
    </xf>
    <xf numFmtId="166" fontId="4" fillId="4" borderId="2" xfId="284" applyNumberFormat="1" applyFont="1" applyFill="1" applyBorder="1"/>
    <xf numFmtId="0" fontId="18" fillId="6" borderId="4" xfId="0" applyFont="1" applyFill="1" applyBorder="1"/>
    <xf numFmtId="16" fontId="18" fillId="6" borderId="4" xfId="0" applyNumberFormat="1" applyFont="1" applyFill="1" applyBorder="1"/>
    <xf numFmtId="165" fontId="5" fillId="0" borderId="4" xfId="2764" applyNumberFormat="1" applyFont="1" applyBorder="1"/>
    <xf numFmtId="0" fontId="23" fillId="4" borderId="0" xfId="0" applyFont="1" applyFill="1"/>
    <xf numFmtId="167" fontId="5" fillId="0" borderId="15" xfId="280" applyNumberFormat="1" applyFont="1" applyBorder="1"/>
    <xf numFmtId="169" fontId="5" fillId="0" borderId="2" xfId="1" applyNumberFormat="1" applyFont="1" applyBorder="1"/>
    <xf numFmtId="165" fontId="4" fillId="0" borderId="0" xfId="1" applyNumberFormat="1" applyFont="1"/>
    <xf numFmtId="165" fontId="4" fillId="4" borderId="2" xfId="1" applyNumberFormat="1" applyFont="1" applyFill="1" applyBorder="1"/>
    <xf numFmtId="165" fontId="8" fillId="0" borderId="0" xfId="1" applyNumberFormat="1" applyFont="1"/>
    <xf numFmtId="165" fontId="4" fillId="0" borderId="0" xfId="1" applyNumberFormat="1" applyFont="1" applyBorder="1"/>
    <xf numFmtId="165" fontId="9" fillId="0" borderId="0" xfId="1" applyNumberFormat="1" applyFont="1"/>
    <xf numFmtId="165" fontId="15" fillId="0" borderId="15" xfId="1" applyNumberFormat="1" applyFont="1" applyBorder="1"/>
    <xf numFmtId="49" fontId="5" fillId="0" borderId="15" xfId="280" applyNumberFormat="1" applyFont="1" applyBorder="1"/>
    <xf numFmtId="166" fontId="15" fillId="0" borderId="15" xfId="284" applyNumberFormat="1" applyFont="1" applyBorder="1"/>
    <xf numFmtId="165" fontId="15" fillId="0" borderId="17" xfId="0" applyNumberFormat="1" applyFont="1" applyBorder="1"/>
    <xf numFmtId="49" fontId="4" fillId="4" borderId="2" xfId="0" applyNumberFormat="1" applyFont="1" applyFill="1" applyBorder="1"/>
    <xf numFmtId="165" fontId="6" fillId="0" borderId="0" xfId="1" applyNumberFormat="1" applyFont="1"/>
    <xf numFmtId="165" fontId="5" fillId="0" borderId="0" xfId="1" applyNumberFormat="1" applyFont="1" applyBorder="1"/>
    <xf numFmtId="0" fontId="24" fillId="3" borderId="0" xfId="282" applyFont="1" applyFill="1"/>
    <xf numFmtId="165" fontId="15" fillId="0" borderId="9" xfId="1" applyNumberFormat="1" applyFont="1" applyBorder="1"/>
    <xf numFmtId="166" fontId="15" fillId="0" borderId="2" xfId="284" applyNumberFormat="1" applyFont="1" applyBorder="1" applyAlignment="1">
      <alignment horizontal="right"/>
    </xf>
    <xf numFmtId="166" fontId="15" fillId="0" borderId="4" xfId="284" applyNumberFormat="1" applyFont="1" applyBorder="1" applyAlignment="1">
      <alignment horizontal="right"/>
    </xf>
    <xf numFmtId="10" fontId="5" fillId="0" borderId="0" xfId="0" applyNumberFormat="1" applyFont="1"/>
    <xf numFmtId="166" fontId="15" fillId="0" borderId="15" xfId="0" applyNumberFormat="1" applyFont="1" applyBorder="1"/>
    <xf numFmtId="165" fontId="15" fillId="0" borderId="2" xfId="0" applyNumberFormat="1" applyFont="1" applyBorder="1"/>
    <xf numFmtId="169" fontId="5" fillId="0" borderId="2" xfId="1" applyNumberFormat="1" applyFont="1" applyFill="1" applyBorder="1"/>
    <xf numFmtId="165" fontId="5" fillId="0" borderId="2" xfId="1" applyNumberFormat="1" applyFont="1" applyBorder="1"/>
    <xf numFmtId="169" fontId="5" fillId="0" borderId="4" xfId="1" applyNumberFormat="1" applyFont="1" applyFill="1" applyBorder="1"/>
    <xf numFmtId="169" fontId="5" fillId="0" borderId="4" xfId="1" applyNumberFormat="1" applyFont="1" applyBorder="1"/>
    <xf numFmtId="165" fontId="15" fillId="0" borderId="6" xfId="1" applyNumberFormat="1" applyFont="1" applyBorder="1"/>
    <xf numFmtId="165" fontId="15" fillId="0" borderId="17" xfId="1" applyNumberFormat="1" applyFont="1" applyBorder="1"/>
    <xf numFmtId="169" fontId="4" fillId="4" borderId="2" xfId="1" applyNumberFormat="1" applyFont="1" applyFill="1" applyBorder="1"/>
    <xf numFmtId="169" fontId="5" fillId="0" borderId="2" xfId="1" applyNumberFormat="1" applyFont="1" applyBorder="1" applyAlignment="1">
      <alignment horizontal="right"/>
    </xf>
    <xf numFmtId="169" fontId="5" fillId="0" borderId="4" xfId="1" applyNumberFormat="1" applyFont="1" applyFill="1" applyBorder="1" applyAlignment="1">
      <alignment horizontal="right"/>
    </xf>
    <xf numFmtId="169" fontId="5" fillId="0" borderId="4" xfId="1" applyNumberFormat="1" applyFont="1" applyBorder="1" applyAlignment="1">
      <alignment horizontal="right"/>
    </xf>
    <xf numFmtId="169" fontId="5" fillId="0" borderId="2" xfId="1" applyNumberFormat="1" applyFont="1" applyFill="1" applyBorder="1" applyAlignment="1">
      <alignment horizontal="right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/>
    </xf>
    <xf numFmtId="166" fontId="15" fillId="0" borderId="9" xfId="284" applyNumberFormat="1" applyFont="1" applyBorder="1"/>
    <xf numFmtId="166" fontId="15" fillId="0" borderId="7" xfId="284" applyNumberFormat="1" applyFont="1" applyBorder="1"/>
    <xf numFmtId="166" fontId="15" fillId="0" borderId="6" xfId="284" applyNumberFormat="1" applyFont="1" applyBorder="1"/>
    <xf numFmtId="166" fontId="15" fillId="0" borderId="17" xfId="284" applyNumberFormat="1" applyFont="1" applyBorder="1"/>
    <xf numFmtId="169" fontId="5" fillId="0" borderId="2" xfId="1" applyNumberFormat="1" applyFont="1" applyBorder="1" applyAlignment="1"/>
    <xf numFmtId="169" fontId="5" fillId="0" borderId="4" xfId="1" applyNumberFormat="1" applyFont="1" applyBorder="1" applyAlignment="1"/>
    <xf numFmtId="169" fontId="15" fillId="0" borderId="2" xfId="1" applyNumberFormat="1" applyFont="1" applyBorder="1"/>
    <xf numFmtId="169" fontId="15" fillId="0" borderId="4" xfId="1" applyNumberFormat="1" applyFont="1" applyBorder="1"/>
    <xf numFmtId="165" fontId="5" fillId="0" borderId="2" xfId="1" applyNumberFormat="1" applyFont="1" applyBorder="1" applyAlignment="1">
      <alignment horizontal="right"/>
    </xf>
    <xf numFmtId="165" fontId="5" fillId="0" borderId="4" xfId="1" applyNumberFormat="1" applyFont="1" applyBorder="1" applyAlignment="1">
      <alignment horizontal="right"/>
    </xf>
    <xf numFmtId="0" fontId="18" fillId="2" borderId="0" xfId="0" applyFont="1" applyFill="1"/>
    <xf numFmtId="165" fontId="15" fillId="0" borderId="0" xfId="2739" applyNumberFormat="1" applyFont="1" applyBorder="1"/>
    <xf numFmtId="0" fontId="15" fillId="0" borderId="7" xfId="10" applyFont="1" applyBorder="1"/>
    <xf numFmtId="0" fontId="15" fillId="0" borderId="0" xfId="10" applyFont="1"/>
    <xf numFmtId="0" fontId="18" fillId="0" borderId="0" xfId="10" applyFont="1"/>
    <xf numFmtId="165" fontId="15" fillId="0" borderId="7" xfId="2739" applyNumberFormat="1" applyFont="1" applyBorder="1"/>
    <xf numFmtId="165" fontId="18" fillId="0" borderId="0" xfId="2739" applyNumberFormat="1" applyFont="1" applyBorder="1"/>
    <xf numFmtId="0" fontId="18" fillId="0" borderId="2" xfId="0" applyFont="1" applyBorder="1"/>
    <xf numFmtId="166" fontId="15" fillId="0" borderId="2" xfId="829" applyNumberFormat="1" applyFont="1" applyBorder="1"/>
    <xf numFmtId="166" fontId="15" fillId="0" borderId="7" xfId="829" applyNumberFormat="1" applyFont="1" applyBorder="1"/>
    <xf numFmtId="166" fontId="15" fillId="0" borderId="4" xfId="829" applyNumberFormat="1" applyFont="1" applyBorder="1"/>
    <xf numFmtId="166" fontId="15" fillId="0" borderId="0" xfId="829" applyNumberFormat="1" applyFont="1" applyBorder="1"/>
    <xf numFmtId="166" fontId="15" fillId="0" borderId="15" xfId="829" applyNumberFormat="1" applyFont="1" applyBorder="1"/>
    <xf numFmtId="166" fontId="15" fillId="0" borderId="2" xfId="829" applyNumberFormat="1" applyFont="1" applyBorder="1" applyAlignment="1">
      <alignment horizontal="right"/>
    </xf>
    <xf numFmtId="166" fontId="15" fillId="0" borderId="4" xfId="829" applyNumberFormat="1" applyFont="1" applyBorder="1" applyAlignment="1">
      <alignment horizontal="right"/>
    </xf>
    <xf numFmtId="165" fontId="15" fillId="0" borderId="4" xfId="2771" applyNumberFormat="1" applyFont="1" applyBorder="1"/>
    <xf numFmtId="169" fontId="15" fillId="0" borderId="0" xfId="1" applyNumberFormat="1" applyFont="1"/>
    <xf numFmtId="165" fontId="15" fillId="0" borderId="2" xfId="1" applyNumberFormat="1" applyFont="1" applyBorder="1" applyAlignment="1">
      <alignment horizontal="right"/>
    </xf>
    <xf numFmtId="165" fontId="15" fillId="0" borderId="4" xfId="1" applyNumberFormat="1" applyFont="1" applyBorder="1" applyAlignment="1">
      <alignment horizontal="right"/>
    </xf>
    <xf numFmtId="169" fontId="5" fillId="0" borderId="9" xfId="1" applyNumberFormat="1" applyFont="1" applyBorder="1"/>
    <xf numFmtId="169" fontId="5" fillId="0" borderId="15" xfId="1" applyNumberFormat="1" applyFont="1" applyBorder="1"/>
    <xf numFmtId="10" fontId="17" fillId="0" borderId="0" xfId="280" applyNumberFormat="1" applyFont="1"/>
    <xf numFmtId="10" fontId="17" fillId="0" borderId="0" xfId="1" applyNumberFormat="1" applyFont="1"/>
    <xf numFmtId="175" fontId="17" fillId="0" borderId="0" xfId="2754" applyNumberFormat="1" applyFont="1" applyBorder="1"/>
    <xf numFmtId="2" fontId="5" fillId="0" borderId="0" xfId="0" applyNumberFormat="1" applyFont="1"/>
    <xf numFmtId="174" fontId="5" fillId="0" borderId="0" xfId="0" applyNumberFormat="1" applyFont="1"/>
    <xf numFmtId="165" fontId="17" fillId="0" borderId="0" xfId="1" applyNumberFormat="1" applyFont="1"/>
    <xf numFmtId="166" fontId="0" fillId="0" borderId="0" xfId="284" applyNumberFormat="1" applyFont="1"/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27" fillId="0" borderId="0" xfId="17" applyFont="1"/>
    <xf numFmtId="0" fontId="15" fillId="0" borderId="0" xfId="17" applyFont="1"/>
    <xf numFmtId="166" fontId="18" fillId="0" borderId="0" xfId="284" applyNumberFormat="1" applyFont="1"/>
    <xf numFmtId="169" fontId="15" fillId="0" borderId="2" xfId="1" applyNumberFormat="1" applyFont="1" applyBorder="1" applyAlignment="1">
      <alignment horizontal="right"/>
    </xf>
    <xf numFmtId="166" fontId="15" fillId="0" borderId="0" xfId="10" applyNumberFormat="1" applyFont="1"/>
    <xf numFmtId="169" fontId="15" fillId="0" borderId="4" xfId="1" applyNumberFormat="1" applyFont="1" applyBorder="1" applyAlignment="1">
      <alignment horizontal="right"/>
    </xf>
    <xf numFmtId="167" fontId="15" fillId="0" borderId="0" xfId="280" applyNumberFormat="1" applyFont="1"/>
    <xf numFmtId="168" fontId="15" fillId="0" borderId="0" xfId="10" applyNumberFormat="1" applyFont="1"/>
    <xf numFmtId="164" fontId="15" fillId="0" borderId="0" xfId="284" applyFont="1"/>
    <xf numFmtId="165" fontId="15" fillId="0" borderId="2" xfId="2772" applyNumberFormat="1" applyFont="1" applyBorder="1"/>
    <xf numFmtId="165" fontId="15" fillId="0" borderId="4" xfId="2772" applyNumberFormat="1" applyFont="1" applyBorder="1"/>
    <xf numFmtId="165" fontId="15" fillId="0" borderId="0" xfId="2772" applyNumberFormat="1" applyFont="1" applyBorder="1"/>
    <xf numFmtId="0" fontId="0" fillId="4" borderId="1" xfId="0" applyFill="1" applyBorder="1"/>
    <xf numFmtId="170" fontId="0" fillId="0" borderId="2" xfId="284" applyNumberFormat="1" applyFont="1" applyBorder="1"/>
    <xf numFmtId="43" fontId="5" fillId="0" borderId="0" xfId="1" applyFont="1"/>
    <xf numFmtId="165" fontId="5" fillId="0" borderId="15" xfId="0" applyNumberFormat="1" applyFont="1" applyBorder="1"/>
    <xf numFmtId="0" fontId="0" fillId="0" borderId="17" xfId="0" applyBorder="1"/>
    <xf numFmtId="0" fontId="0" fillId="0" borderId="6" xfId="0" applyBorder="1"/>
    <xf numFmtId="165" fontId="4" fillId="0" borderId="6" xfId="2746" applyNumberFormat="1" applyFont="1" applyBorder="1" applyAlignment="1">
      <alignment horizontal="right"/>
    </xf>
    <xf numFmtId="165" fontId="4" fillId="0" borderId="2" xfId="2747" applyNumberFormat="1" applyFont="1" applyBorder="1"/>
    <xf numFmtId="0" fontId="15" fillId="0" borderId="6" xfId="0" applyFont="1" applyBorder="1"/>
    <xf numFmtId="0" fontId="15" fillId="0" borderId="17" xfId="0" applyFont="1" applyBorder="1"/>
    <xf numFmtId="165" fontId="15" fillId="0" borderId="15" xfId="0" applyNumberFormat="1" applyFont="1" applyBorder="1"/>
    <xf numFmtId="0" fontId="11" fillId="4" borderId="8" xfId="0" applyFont="1" applyFill="1" applyBorder="1"/>
    <xf numFmtId="0" fontId="11" fillId="5" borderId="3" xfId="0" applyFont="1" applyFill="1" applyBorder="1" applyAlignment="1">
      <alignment vertical="center"/>
    </xf>
    <xf numFmtId="0" fontId="11" fillId="5" borderId="4" xfId="0" applyFont="1" applyFill="1" applyBorder="1" applyAlignment="1">
      <alignment vertical="center" wrapText="1"/>
    </xf>
    <xf numFmtId="0" fontId="11" fillId="5" borderId="15" xfId="0" applyFont="1" applyFill="1" applyBorder="1" applyAlignment="1">
      <alignment vertical="center" wrapText="1"/>
    </xf>
    <xf numFmtId="0" fontId="11" fillId="5" borderId="4" xfId="0" applyFont="1" applyFill="1" applyBorder="1" applyAlignment="1">
      <alignment vertical="center"/>
    </xf>
    <xf numFmtId="165" fontId="15" fillId="0" borderId="9" xfId="0" applyNumberFormat="1" applyFont="1" applyBorder="1"/>
    <xf numFmtId="0" fontId="11" fillId="4" borderId="7" xfId="0" applyFont="1" applyFill="1" applyBorder="1"/>
    <xf numFmtId="165" fontId="5" fillId="0" borderId="15" xfId="1" applyNumberFormat="1" applyFont="1" applyBorder="1"/>
    <xf numFmtId="0" fontId="4" fillId="0" borderId="17" xfId="0" applyFont="1" applyBorder="1"/>
    <xf numFmtId="165" fontId="4" fillId="0" borderId="15" xfId="280" applyNumberFormat="1" applyFont="1" applyFill="1" applyBorder="1"/>
    <xf numFmtId="165" fontId="4" fillId="0" borderId="4" xfId="2767" applyNumberFormat="1" applyFont="1" applyBorder="1"/>
    <xf numFmtId="165" fontId="4" fillId="0" borderId="4" xfId="1" applyNumberFormat="1" applyFont="1" applyBorder="1"/>
    <xf numFmtId="166" fontId="4" fillId="0" borderId="15" xfId="0" applyNumberFormat="1" applyFont="1" applyBorder="1"/>
    <xf numFmtId="165" fontId="4" fillId="0" borderId="17" xfId="2767" applyNumberFormat="1" applyFont="1" applyBorder="1"/>
    <xf numFmtId="165" fontId="4" fillId="0" borderId="15" xfId="1" applyNumberFormat="1" applyFont="1" applyBorder="1"/>
    <xf numFmtId="0" fontId="5" fillId="0" borderId="6" xfId="0" applyFont="1" applyBorder="1"/>
    <xf numFmtId="0" fontId="5" fillId="0" borderId="17" xfId="0" applyFont="1" applyBorder="1"/>
    <xf numFmtId="166" fontId="15" fillId="0" borderId="4" xfId="0" applyNumberFormat="1" applyFont="1" applyBorder="1"/>
    <xf numFmtId="0" fontId="5" fillId="0" borderId="6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169" fontId="5" fillId="0" borderId="9" xfId="1" applyNumberFormat="1" applyFont="1" applyBorder="1" applyAlignment="1">
      <alignment horizontal="right"/>
    </xf>
    <xf numFmtId="169" fontId="5" fillId="0" borderId="15" xfId="1" applyNumberFormat="1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165" fontId="4" fillId="0" borderId="4" xfId="1" applyNumberFormat="1" applyFont="1" applyBorder="1" applyAlignment="1">
      <alignment horizontal="right"/>
    </xf>
    <xf numFmtId="169" fontId="4" fillId="0" borderId="4" xfId="280" applyNumberFormat="1" applyFont="1" applyBorder="1" applyAlignment="1">
      <alignment horizontal="right"/>
    </xf>
    <xf numFmtId="165" fontId="4" fillId="0" borderId="4" xfId="280" applyNumberFormat="1" applyFont="1" applyBorder="1" applyAlignment="1">
      <alignment horizontal="right"/>
    </xf>
    <xf numFmtId="169" fontId="4" fillId="0" borderId="4" xfId="1" applyNumberFormat="1" applyFont="1" applyBorder="1" applyAlignment="1">
      <alignment horizontal="right"/>
    </xf>
    <xf numFmtId="169" fontId="4" fillId="0" borderId="15" xfId="1" applyNumberFormat="1" applyFont="1" applyBorder="1" applyAlignment="1">
      <alignment horizontal="right"/>
    </xf>
    <xf numFmtId="0" fontId="18" fillId="0" borderId="17" xfId="0" applyFont="1" applyBorder="1"/>
    <xf numFmtId="166" fontId="18" fillId="0" borderId="4" xfId="284" applyNumberFormat="1" applyFont="1" applyBorder="1"/>
    <xf numFmtId="169" fontId="18" fillId="0" borderId="4" xfId="1" applyNumberFormat="1" applyFont="1" applyBorder="1"/>
    <xf numFmtId="169" fontId="18" fillId="0" borderId="15" xfId="1" applyNumberFormat="1" applyFont="1" applyBorder="1"/>
    <xf numFmtId="169" fontId="5" fillId="0" borderId="9" xfId="1" applyNumberFormat="1" applyFont="1" applyBorder="1" applyAlignment="1"/>
    <xf numFmtId="169" fontId="5" fillId="0" borderId="15" xfId="1" applyNumberFormat="1" applyFont="1" applyBorder="1" applyAlignment="1"/>
    <xf numFmtId="169" fontId="15" fillId="0" borderId="9" xfId="1" applyNumberFormat="1" applyFont="1" applyBorder="1"/>
    <xf numFmtId="169" fontId="15" fillId="0" borderId="15" xfId="1" applyNumberFormat="1" applyFont="1" applyBorder="1"/>
    <xf numFmtId="165" fontId="18" fillId="0" borderId="17" xfId="1" applyNumberFormat="1" applyFont="1" applyBorder="1"/>
    <xf numFmtId="165" fontId="18" fillId="0" borderId="4" xfId="1" applyNumberFormat="1" applyFont="1" applyBorder="1"/>
    <xf numFmtId="0" fontId="5" fillId="0" borderId="18" xfId="0" applyFont="1" applyBorder="1"/>
    <xf numFmtId="165" fontId="15" fillId="0" borderId="7" xfId="1" applyNumberFormat="1" applyFont="1" applyBorder="1"/>
    <xf numFmtId="165" fontId="15" fillId="0" borderId="0" xfId="1" applyNumberFormat="1" applyFont="1" applyBorder="1"/>
    <xf numFmtId="165" fontId="15" fillId="0" borderId="0" xfId="1" applyNumberFormat="1" applyFont="1" applyFill="1" applyBorder="1"/>
    <xf numFmtId="165" fontId="18" fillId="0" borderId="0" xfId="1" applyNumberFormat="1" applyFont="1" applyBorder="1"/>
    <xf numFmtId="165" fontId="18" fillId="0" borderId="6" xfId="1" applyNumberFormat="1" applyFont="1" applyBorder="1"/>
    <xf numFmtId="165" fontId="18" fillId="0" borderId="2" xfId="1" applyNumberFormat="1" applyFont="1" applyBorder="1" applyAlignment="1">
      <alignment horizontal="right"/>
    </xf>
    <xf numFmtId="165" fontId="18" fillId="0" borderId="2" xfId="1" applyNumberFormat="1" applyFont="1" applyBorder="1"/>
    <xf numFmtId="169" fontId="18" fillId="0" borderId="2" xfId="1" applyNumberFormat="1" applyFont="1" applyBorder="1"/>
    <xf numFmtId="169" fontId="18" fillId="0" borderId="9" xfId="1" applyNumberFormat="1" applyFont="1" applyBorder="1"/>
    <xf numFmtId="165" fontId="15" fillId="0" borderId="6" xfId="1" applyNumberFormat="1" applyFont="1" applyBorder="1" applyAlignment="1">
      <alignment horizontal="left"/>
    </xf>
    <xf numFmtId="165" fontId="15" fillId="0" borderId="17" xfId="1" applyNumberFormat="1" applyFont="1" applyBorder="1" applyAlignment="1">
      <alignment horizontal="left"/>
    </xf>
    <xf numFmtId="169" fontId="15" fillId="0" borderId="9" xfId="1" applyNumberFormat="1" applyFont="1" applyBorder="1" applyAlignment="1">
      <alignment horizontal="right"/>
    </xf>
    <xf numFmtId="169" fontId="15" fillId="0" borderId="15" xfId="1" applyNumberFormat="1" applyFont="1" applyBorder="1" applyAlignment="1">
      <alignment horizontal="right"/>
    </xf>
    <xf numFmtId="165" fontId="18" fillId="0" borderId="17" xfId="1" applyNumberFormat="1" applyFont="1" applyBorder="1" applyAlignment="1">
      <alignment horizontal="left"/>
    </xf>
    <xf numFmtId="169" fontId="18" fillId="0" borderId="4" xfId="1" applyNumberFormat="1" applyFont="1" applyBorder="1" applyAlignment="1">
      <alignment horizontal="right"/>
    </xf>
    <xf numFmtId="169" fontId="18" fillId="0" borderId="15" xfId="1" applyNumberFormat="1" applyFont="1" applyBorder="1" applyAlignment="1">
      <alignment horizontal="right"/>
    </xf>
    <xf numFmtId="166" fontId="18" fillId="0" borderId="15" xfId="284" applyNumberFormat="1" applyFont="1" applyBorder="1"/>
    <xf numFmtId="166" fontId="18" fillId="0" borderId="4" xfId="0" applyNumberFormat="1" applyFont="1" applyBorder="1"/>
    <xf numFmtId="166" fontId="18" fillId="0" borderId="15" xfId="0" applyNumberFormat="1" applyFont="1" applyBorder="1"/>
    <xf numFmtId="165" fontId="5" fillId="0" borderId="9" xfId="1" applyNumberFormat="1" applyFont="1" applyBorder="1" applyAlignment="1">
      <alignment horizontal="right"/>
    </xf>
    <xf numFmtId="165" fontId="5" fillId="0" borderId="15" xfId="1" applyNumberFormat="1" applyFont="1" applyBorder="1" applyAlignment="1">
      <alignment horizontal="right"/>
    </xf>
    <xf numFmtId="165" fontId="4" fillId="0" borderId="17" xfId="1" applyNumberFormat="1" applyFont="1" applyBorder="1"/>
    <xf numFmtId="165" fontId="4" fillId="0" borderId="15" xfId="1" applyNumberFormat="1" applyFont="1" applyBorder="1" applyAlignment="1">
      <alignment horizontal="right"/>
    </xf>
    <xf numFmtId="166" fontId="4" fillId="0" borderId="4" xfId="284" applyNumberFormat="1" applyFont="1" applyBorder="1"/>
    <xf numFmtId="166" fontId="4" fillId="0" borderId="15" xfId="284" applyNumberFormat="1" applyFont="1" applyBorder="1"/>
    <xf numFmtId="166" fontId="5" fillId="0" borderId="9" xfId="284" applyNumberFormat="1" applyFont="1" applyBorder="1"/>
    <xf numFmtId="166" fontId="5" fillId="0" borderId="15" xfId="284" applyNumberFormat="1" applyFont="1" applyBorder="1"/>
    <xf numFmtId="165" fontId="5" fillId="0" borderId="15" xfId="1" applyNumberFormat="1" applyFont="1" applyFill="1" applyBorder="1"/>
    <xf numFmtId="165" fontId="5" fillId="0" borderId="19" xfId="1" applyNumberFormat="1" applyFont="1" applyBorder="1"/>
    <xf numFmtId="0" fontId="4" fillId="0" borderId="6" xfId="0" applyFont="1" applyBorder="1"/>
    <xf numFmtId="165" fontId="4" fillId="0" borderId="9" xfId="0" applyNumberFormat="1" applyFont="1" applyBorder="1"/>
    <xf numFmtId="165" fontId="15" fillId="0" borderId="9" xfId="2772" applyNumberFormat="1" applyFont="1" applyBorder="1"/>
    <xf numFmtId="165" fontId="15" fillId="0" borderId="15" xfId="2772" applyNumberFormat="1" applyFont="1" applyBorder="1"/>
    <xf numFmtId="165" fontId="18" fillId="0" borderId="15" xfId="1" applyNumberFormat="1" applyFont="1" applyBorder="1"/>
    <xf numFmtId="0" fontId="0" fillId="4" borderId="5" xfId="0" applyFill="1" applyBorder="1"/>
    <xf numFmtId="0" fontId="0" fillId="4" borderId="10" xfId="0" applyFill="1" applyBorder="1"/>
    <xf numFmtId="170" fontId="0" fillId="0" borderId="9" xfId="284" applyNumberFormat="1" applyFont="1" applyBorder="1"/>
    <xf numFmtId="166" fontId="0" fillId="0" borderId="4" xfId="284" applyNumberFormat="1" applyFont="1" applyBorder="1"/>
    <xf numFmtId="166" fontId="0" fillId="0" borderId="15" xfId="284" applyNumberFormat="1" applyFont="1" applyBorder="1"/>
    <xf numFmtId="0" fontId="5" fillId="0" borderId="7" xfId="0" applyFont="1" applyBorder="1"/>
    <xf numFmtId="169" fontId="4" fillId="0" borderId="7" xfId="1" applyNumberFormat="1" applyFont="1" applyBorder="1"/>
    <xf numFmtId="17" fontId="5" fillId="0" borderId="17" xfId="0" applyNumberFormat="1" applyFont="1" applyBorder="1"/>
    <xf numFmtId="0" fontId="4" fillId="0" borderId="9" xfId="0" applyFont="1" applyBorder="1"/>
    <xf numFmtId="0" fontId="4" fillId="0" borderId="15" xfId="0" applyFont="1" applyBorder="1"/>
    <xf numFmtId="170" fontId="4" fillId="0" borderId="4" xfId="0" applyNumberFormat="1" applyFont="1" applyBorder="1"/>
    <xf numFmtId="170" fontId="4" fillId="0" borderId="15" xfId="0" applyNumberFormat="1" applyFont="1" applyBorder="1"/>
    <xf numFmtId="0" fontId="18" fillId="0" borderId="6" xfId="0" applyFont="1" applyBorder="1"/>
    <xf numFmtId="0" fontId="18" fillId="0" borderId="9" xfId="0" applyFont="1" applyBorder="1"/>
    <xf numFmtId="169" fontId="4" fillId="0" borderId="4" xfId="1" applyNumberFormat="1" applyFont="1" applyBorder="1"/>
    <xf numFmtId="0" fontId="4" fillId="0" borderId="4" xfId="280" applyNumberFormat="1" applyFont="1" applyBorder="1"/>
    <xf numFmtId="176" fontId="4" fillId="0" borderId="4" xfId="0" applyNumberFormat="1" applyFont="1" applyBorder="1"/>
    <xf numFmtId="165" fontId="15" fillId="0" borderId="0" xfId="0" applyNumberFormat="1" applyFont="1"/>
    <xf numFmtId="165" fontId="5" fillId="0" borderId="2" xfId="0" applyNumberFormat="1" applyFont="1" applyBorder="1"/>
    <xf numFmtId="165" fontId="5" fillId="0" borderId="4" xfId="0" applyNumberFormat="1" applyFont="1" applyBorder="1"/>
    <xf numFmtId="165" fontId="5" fillId="0" borderId="3" xfId="0" applyNumberFormat="1" applyFont="1" applyBorder="1"/>
    <xf numFmtId="165" fontId="4" fillId="0" borderId="0" xfId="280" applyNumberFormat="1" applyFont="1" applyFill="1" applyBorder="1"/>
    <xf numFmtId="165" fontId="4" fillId="0" borderId="3" xfId="1" applyNumberFormat="1" applyFont="1" applyFill="1" applyBorder="1"/>
    <xf numFmtId="169" fontId="5" fillId="0" borderId="9" xfId="1" applyNumberFormat="1" applyFont="1" applyFill="1" applyBorder="1"/>
    <xf numFmtId="169" fontId="5" fillId="0" borderId="15" xfId="1" applyNumberFormat="1" applyFont="1" applyFill="1" applyBorder="1"/>
    <xf numFmtId="165" fontId="4" fillId="0" borderId="19" xfId="1" applyNumberFormat="1" applyFont="1" applyFill="1" applyBorder="1"/>
    <xf numFmtId="165" fontId="5" fillId="0" borderId="4" xfId="1" applyNumberFormat="1" applyFont="1" applyBorder="1"/>
    <xf numFmtId="165" fontId="4" fillId="0" borderId="3" xfId="1" applyNumberFormat="1" applyFont="1" applyBorder="1"/>
    <xf numFmtId="165" fontId="5" fillId="0" borderId="9" xfId="2767" applyNumberFormat="1" applyFont="1" applyBorder="1"/>
    <xf numFmtId="165" fontId="5" fillId="0" borderId="15" xfId="2767" applyNumberFormat="1" applyFont="1" applyBorder="1"/>
    <xf numFmtId="165" fontId="5" fillId="0" borderId="7" xfId="2767" applyNumberFormat="1" applyFont="1" applyBorder="1"/>
    <xf numFmtId="165" fontId="5" fillId="0" borderId="0" xfId="2767" applyNumberFormat="1" applyFont="1" applyBorder="1"/>
    <xf numFmtId="166" fontId="4" fillId="0" borderId="0" xfId="0" applyNumberFormat="1" applyFont="1"/>
    <xf numFmtId="165" fontId="18" fillId="0" borderId="4" xfId="2767" applyNumberFormat="1" applyFont="1" applyBorder="1"/>
    <xf numFmtId="165" fontId="18" fillId="0" borderId="15" xfId="2767" applyNumberFormat="1" applyFont="1" applyBorder="1"/>
    <xf numFmtId="165" fontId="18" fillId="0" borderId="3" xfId="0" applyNumberFormat="1" applyFont="1" applyBorder="1"/>
    <xf numFmtId="165" fontId="15" fillId="0" borderId="3" xfId="1" applyNumberFormat="1" applyFont="1" applyBorder="1"/>
    <xf numFmtId="165" fontId="18" fillId="0" borderId="3" xfId="1" applyNumberFormat="1" applyFont="1" applyBorder="1"/>
    <xf numFmtId="166" fontId="18" fillId="0" borderId="3" xfId="284" applyNumberFormat="1" applyFont="1" applyBorder="1"/>
    <xf numFmtId="0" fontId="18" fillId="0" borderId="3" xfId="280" applyNumberFormat="1" applyFont="1" applyBorder="1"/>
    <xf numFmtId="169" fontId="18" fillId="0" borderId="3" xfId="280" applyNumberFormat="1" applyFont="1" applyBorder="1"/>
    <xf numFmtId="0" fontId="4" fillId="0" borderId="3" xfId="280" applyNumberFormat="1" applyFont="1" applyFill="1" applyBorder="1" applyAlignment="1">
      <alignment horizontal="right"/>
    </xf>
    <xf numFmtId="169" fontId="18" fillId="0" borderId="3" xfId="1" applyNumberFormat="1" applyFont="1" applyBorder="1"/>
    <xf numFmtId="166" fontId="0" fillId="0" borderId="0" xfId="284" applyNumberFormat="1" applyFont="1" applyBorder="1"/>
    <xf numFmtId="169" fontId="15" fillId="0" borderId="3" xfId="1" applyNumberFormat="1" applyFont="1" applyBorder="1"/>
    <xf numFmtId="165" fontId="15" fillId="0" borderId="4" xfId="1" applyNumberFormat="1" applyFont="1" applyFill="1" applyBorder="1"/>
    <xf numFmtId="165" fontId="15" fillId="0" borderId="3" xfId="2771" applyNumberFormat="1" applyFont="1" applyBorder="1"/>
    <xf numFmtId="165" fontId="4" fillId="0" borderId="19" xfId="1" applyNumberFormat="1" applyFont="1" applyBorder="1"/>
    <xf numFmtId="0" fontId="11" fillId="3" borderId="0" xfId="0" applyFont="1" applyFill="1" applyAlignment="1">
      <alignment horizontal="left"/>
    </xf>
    <xf numFmtId="0" fontId="4" fillId="3" borderId="12" xfId="0" applyFont="1" applyFill="1" applyBorder="1" applyAlignment="1">
      <alignment horizontal="left"/>
    </xf>
    <xf numFmtId="0" fontId="4" fillId="3" borderId="13" xfId="0" applyFont="1" applyFill="1" applyBorder="1" applyAlignment="1">
      <alignment horizontal="left"/>
    </xf>
    <xf numFmtId="0" fontId="4" fillId="3" borderId="14" xfId="0" applyFont="1" applyFill="1" applyBorder="1" applyAlignment="1">
      <alignment horizontal="left"/>
    </xf>
    <xf numFmtId="0" fontId="4" fillId="5" borderId="10" xfId="0" applyFont="1" applyFill="1" applyBorder="1" applyAlignment="1">
      <alignment horizontal="center"/>
    </xf>
    <xf numFmtId="0" fontId="4" fillId="5" borderId="11" xfId="0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6" fillId="0" borderId="0" xfId="282" applyFont="1" applyFill="1" applyAlignment="1">
      <alignment horizontal="center"/>
    </xf>
    <xf numFmtId="0" fontId="4" fillId="0" borderId="16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16" fillId="4" borderId="10" xfId="0" applyFont="1" applyFill="1" applyBorder="1" applyAlignment="1">
      <alignment horizontal="center"/>
    </xf>
    <xf numFmtId="0" fontId="16" fillId="4" borderId="11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20" fillId="4" borderId="2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6" fillId="0" borderId="0" xfId="282" applyFont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4" borderId="1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173" fontId="4" fillId="4" borderId="1" xfId="0" applyNumberFormat="1" applyFont="1" applyFill="1" applyBorder="1" applyAlignment="1">
      <alignment horizontal="center"/>
    </xf>
    <xf numFmtId="169" fontId="4" fillId="4" borderId="1" xfId="1" applyNumberFormat="1" applyFont="1" applyFill="1" applyBorder="1" applyAlignment="1">
      <alignment horizontal="center" vertical="center"/>
    </xf>
    <xf numFmtId="169" fontId="4" fillId="4" borderId="2" xfId="1" applyNumberFormat="1" applyFont="1" applyFill="1" applyBorder="1" applyAlignment="1">
      <alignment horizontal="center" vertical="center"/>
    </xf>
    <xf numFmtId="0" fontId="10" fillId="0" borderId="0" xfId="282" applyFont="1" applyFill="1" applyAlignment="1">
      <alignment horizontal="center"/>
    </xf>
    <xf numFmtId="17" fontId="4" fillId="4" borderId="1" xfId="0" applyNumberFormat="1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0" fontId="6" fillId="0" borderId="0" xfId="282" quotePrefix="1" applyFont="1" applyAlignment="1">
      <alignment horizontal="center"/>
    </xf>
    <xf numFmtId="0" fontId="4" fillId="0" borderId="0" xfId="285" applyFont="1" applyAlignment="1">
      <alignment horizontal="left"/>
    </xf>
    <xf numFmtId="165" fontId="6" fillId="0" borderId="0" xfId="1" applyNumberFormat="1" applyFont="1" applyAlignment="1">
      <alignment horizontal="center"/>
    </xf>
    <xf numFmtId="0" fontId="18" fillId="4" borderId="1" xfId="10" applyFont="1" applyFill="1" applyBorder="1" applyAlignment="1">
      <alignment horizontal="center" vertical="center"/>
    </xf>
    <xf numFmtId="0" fontId="18" fillId="4" borderId="2" xfId="1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17" fontId="18" fillId="4" borderId="1" xfId="0" applyNumberFormat="1" applyFont="1" applyFill="1" applyBorder="1" applyAlignment="1">
      <alignment horizontal="center"/>
    </xf>
    <xf numFmtId="0" fontId="24" fillId="0" borderId="0" xfId="282" applyFont="1" applyAlignment="1">
      <alignment horizontal="center"/>
    </xf>
    <xf numFmtId="0" fontId="15" fillId="0" borderId="0" xfId="0" applyFont="1" applyAlignment="1">
      <alignment horizontal="center"/>
    </xf>
    <xf numFmtId="0" fontId="18" fillId="4" borderId="4" xfId="0" applyFont="1" applyFill="1" applyBorder="1" applyAlignment="1">
      <alignment horizontal="center" vertical="center"/>
    </xf>
    <xf numFmtId="0" fontId="18" fillId="4" borderId="4" xfId="1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/>
    </xf>
    <xf numFmtId="0" fontId="18" fillId="4" borderId="1" xfId="10" applyFont="1" applyFill="1" applyBorder="1" applyAlignment="1">
      <alignment horizontal="center"/>
    </xf>
    <xf numFmtId="0" fontId="4" fillId="4" borderId="2" xfId="10" applyFont="1" applyFill="1" applyBorder="1" applyAlignment="1">
      <alignment horizontal="center" vertical="center"/>
    </xf>
    <xf numFmtId="0" fontId="4" fillId="4" borderId="4" xfId="10" applyFont="1" applyFill="1" applyBorder="1" applyAlignment="1">
      <alignment horizontal="center" vertical="center"/>
    </xf>
    <xf numFmtId="0" fontId="18" fillId="4" borderId="10" xfId="0" applyFont="1" applyFill="1" applyBorder="1" applyAlignment="1">
      <alignment horizontal="center"/>
    </xf>
    <xf numFmtId="0" fontId="18" fillId="4" borderId="5" xfId="0" applyFont="1" applyFill="1" applyBorder="1" applyAlignment="1">
      <alignment horizontal="center"/>
    </xf>
    <xf numFmtId="0" fontId="18" fillId="4" borderId="10" xfId="10" applyFont="1" applyFill="1" applyBorder="1" applyAlignment="1">
      <alignment horizontal="center"/>
    </xf>
    <xf numFmtId="0" fontId="18" fillId="4" borderId="11" xfId="10" applyFont="1" applyFill="1" applyBorder="1" applyAlignment="1">
      <alignment horizontal="center"/>
    </xf>
    <xf numFmtId="0" fontId="18" fillId="4" borderId="5" xfId="1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8" fillId="4" borderId="2" xfId="0" applyFont="1" applyFill="1" applyBorder="1" applyAlignment="1">
      <alignment horizontal="center" vertical="center" textRotation="45"/>
    </xf>
    <xf numFmtId="0" fontId="18" fillId="4" borderId="4" xfId="0" applyFont="1" applyFill="1" applyBorder="1" applyAlignment="1">
      <alignment horizontal="center" vertical="center" textRotation="45"/>
    </xf>
    <xf numFmtId="0" fontId="18" fillId="4" borderId="3" xfId="0" applyFont="1" applyFill="1" applyBorder="1" applyAlignment="1">
      <alignment horizontal="center" vertical="center" textRotation="45"/>
    </xf>
    <xf numFmtId="165" fontId="4" fillId="4" borderId="1" xfId="1" applyNumberFormat="1" applyFont="1" applyFill="1" applyBorder="1" applyAlignment="1">
      <alignment horizontal="center"/>
    </xf>
    <xf numFmtId="165" fontId="5" fillId="0" borderId="0" xfId="1" applyNumberFormat="1" applyFont="1" applyAlignment="1">
      <alignment horizontal="center"/>
    </xf>
    <xf numFmtId="0" fontId="11" fillId="0" borderId="0" xfId="0" applyFont="1" applyAlignment="1">
      <alignment horizontal="left"/>
    </xf>
    <xf numFmtId="17" fontId="26" fillId="4" borderId="8" xfId="0" applyNumberFormat="1" applyFont="1" applyFill="1" applyBorder="1" applyAlignment="1">
      <alignment horizontal="center"/>
    </xf>
    <xf numFmtId="0" fontId="26" fillId="4" borderId="8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wrapText="1"/>
    </xf>
  </cellXfs>
  <cellStyles count="2773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1" xfId="318" xr:uid="{00000000-0005-0000-0000-000008000000}"/>
    <cellStyle name="Comma 10 2" xfId="42" xr:uid="{00000000-0005-0000-0000-000009000000}"/>
    <cellStyle name="Comma 10 2 10" xfId="322" xr:uid="{00000000-0005-0000-0000-00000A000000}"/>
    <cellStyle name="Comma 10 2 2" xfId="6" xr:uid="{00000000-0005-0000-0000-00000B000000}"/>
    <cellStyle name="Comma 10 2 2 2" xfId="7" xr:uid="{00000000-0005-0000-0000-00000C000000}"/>
    <cellStyle name="Comma 10 2 2 2 2" xfId="16" xr:uid="{00000000-0005-0000-0000-00000D000000}"/>
    <cellStyle name="Comma 10 2 2 2 2 2" xfId="273" xr:uid="{00000000-0005-0000-0000-00000E000000}"/>
    <cellStyle name="Comma 10 2 2 2 2 2 2" xfId="820" xr:uid="{00000000-0005-0000-0000-00000F000000}"/>
    <cellStyle name="Comma 10 2 2 2 2 2 2 2" xfId="289" xr:uid="{00000000-0005-0000-0000-000010000000}"/>
    <cellStyle name="Comma 10 2 2 2 2 2 2 2 2" xfId="295" xr:uid="{00000000-0005-0000-0000-000011000000}"/>
    <cellStyle name="Comma 10 2 2 2 2 2 2 2 2 2" xfId="2438" xr:uid="{00000000-0005-0000-0000-000012000000}"/>
    <cellStyle name="Comma 10 2 2 2 2 2 2 2 3" xfId="2726" xr:uid="{00000000-0005-0000-0000-000013000000}"/>
    <cellStyle name="Comma 10 2 2 2 2 2 2 2 4" xfId="1358" xr:uid="{00000000-0005-0000-0000-000014000000}"/>
    <cellStyle name="Comma 10 2 2 2 2 2 2 3" xfId="1900" xr:uid="{00000000-0005-0000-0000-000015000000}"/>
    <cellStyle name="Comma 10 2 2 2 2 2 3" xfId="1091" xr:uid="{00000000-0005-0000-0000-000016000000}"/>
    <cellStyle name="Comma 10 2 2 2 2 2 3 2" xfId="2171" xr:uid="{00000000-0005-0000-0000-000017000000}"/>
    <cellStyle name="Comma 10 2 2 2 2 2 4" xfId="1633" xr:uid="{00000000-0005-0000-0000-000018000000}"/>
    <cellStyle name="Comma 10 2 2 2 2 2 5" xfId="2714" xr:uid="{00000000-0005-0000-0000-000019000000}"/>
    <cellStyle name="Comma 10 2 2 2 2 2 6" xfId="553" xr:uid="{00000000-0005-0000-0000-00001A000000}"/>
    <cellStyle name="Comma 10 2 2 2 2 3" xfId="577" xr:uid="{00000000-0005-0000-0000-00001B000000}"/>
    <cellStyle name="Comma 10 2 2 2 2 3 2" xfId="1115" xr:uid="{00000000-0005-0000-0000-00001C000000}"/>
    <cellStyle name="Comma 10 2 2 2 2 3 2 2" xfId="2195" xr:uid="{00000000-0005-0000-0000-00001D000000}"/>
    <cellStyle name="Comma 10 2 2 2 2 3 3" xfId="1657" xr:uid="{00000000-0005-0000-0000-00001E000000}"/>
    <cellStyle name="Comma 10 2 2 2 2 4" xfId="848" xr:uid="{00000000-0005-0000-0000-00001F000000}"/>
    <cellStyle name="Comma 10 2 2 2 2 4 2" xfId="1928" xr:uid="{00000000-0005-0000-0000-000020000000}"/>
    <cellStyle name="Comma 10 2 2 2 2 5" xfId="1390" xr:uid="{00000000-0005-0000-0000-000021000000}"/>
    <cellStyle name="Comma 10 2 2 2 2 6" xfId="2471" xr:uid="{00000000-0005-0000-0000-000022000000}"/>
    <cellStyle name="Comma 10 2 2 2 2 7" xfId="310" xr:uid="{00000000-0005-0000-0000-000023000000}"/>
    <cellStyle name="Comma 10 2 2 2 3" xfId="209" xr:uid="{00000000-0005-0000-0000-000024000000}"/>
    <cellStyle name="Comma 10 2 2 2 3 2" xfId="756" xr:uid="{00000000-0005-0000-0000-000025000000}"/>
    <cellStyle name="Comma 10 2 2 2 3 2 2" xfId="1294" xr:uid="{00000000-0005-0000-0000-000026000000}"/>
    <cellStyle name="Comma 10 2 2 2 3 2 2 2" xfId="2374" xr:uid="{00000000-0005-0000-0000-000027000000}"/>
    <cellStyle name="Comma 10 2 2 2 3 2 3" xfId="1836" xr:uid="{00000000-0005-0000-0000-000028000000}"/>
    <cellStyle name="Comma 10 2 2 2 3 3" xfId="1027" xr:uid="{00000000-0005-0000-0000-000029000000}"/>
    <cellStyle name="Comma 10 2 2 2 3 3 2" xfId="2107" xr:uid="{00000000-0005-0000-0000-00002A000000}"/>
    <cellStyle name="Comma 10 2 2 2 3 4" xfId="1569" xr:uid="{00000000-0005-0000-0000-00002B000000}"/>
    <cellStyle name="Comma 10 2 2 2 3 5" xfId="2650" xr:uid="{00000000-0005-0000-0000-00002C000000}"/>
    <cellStyle name="Comma 10 2 2 2 3 6" xfId="489" xr:uid="{00000000-0005-0000-0000-00002D000000}"/>
    <cellStyle name="Comma 10 2 2 2 4" xfId="571" xr:uid="{00000000-0005-0000-0000-00002E000000}"/>
    <cellStyle name="Comma 10 2 2 2 4 2" xfId="1109" xr:uid="{00000000-0005-0000-0000-00002F000000}"/>
    <cellStyle name="Comma 10 2 2 2 4 2 2" xfId="2189" xr:uid="{00000000-0005-0000-0000-000030000000}"/>
    <cellStyle name="Comma 10 2 2 2 4 3" xfId="1651" xr:uid="{00000000-0005-0000-0000-000031000000}"/>
    <cellStyle name="Comma 10 2 2 2 5" xfId="842" xr:uid="{00000000-0005-0000-0000-000032000000}"/>
    <cellStyle name="Comma 10 2 2 2 5 2" xfId="1922" xr:uid="{00000000-0005-0000-0000-000033000000}"/>
    <cellStyle name="Comma 10 2 2 2 6" xfId="1384" xr:uid="{00000000-0005-0000-0000-000034000000}"/>
    <cellStyle name="Comma 10 2 2 2 7" xfId="2465" xr:uid="{00000000-0005-0000-0000-000035000000}"/>
    <cellStyle name="Comma 10 2 2 2 8" xfId="304" xr:uid="{00000000-0005-0000-0000-000036000000}"/>
    <cellStyle name="Comma 10 2 2 3" xfId="115" xr:uid="{00000000-0005-0000-0000-000037000000}"/>
    <cellStyle name="Comma 10 2 2 3 2" xfId="241" xr:uid="{00000000-0005-0000-0000-000038000000}"/>
    <cellStyle name="Comma 10 2 2 3 2 2" xfId="788" xr:uid="{00000000-0005-0000-0000-000039000000}"/>
    <cellStyle name="Comma 10 2 2 3 2 2 2" xfId="1326" xr:uid="{00000000-0005-0000-0000-00003A000000}"/>
    <cellStyle name="Comma 10 2 2 3 2 2 2 2" xfId="2406" xr:uid="{00000000-0005-0000-0000-00003B000000}"/>
    <cellStyle name="Comma 10 2 2 3 2 2 3" xfId="1868" xr:uid="{00000000-0005-0000-0000-00003C000000}"/>
    <cellStyle name="Comma 10 2 2 3 2 3" xfId="1059" xr:uid="{00000000-0005-0000-0000-00003D000000}"/>
    <cellStyle name="Comma 10 2 2 3 2 3 2" xfId="2139" xr:uid="{00000000-0005-0000-0000-00003E000000}"/>
    <cellStyle name="Comma 10 2 2 3 2 4" xfId="1601" xr:uid="{00000000-0005-0000-0000-00003F000000}"/>
    <cellStyle name="Comma 10 2 2 3 2 5" xfId="2682" xr:uid="{00000000-0005-0000-0000-000040000000}"/>
    <cellStyle name="Comma 10 2 2 3 2 6" xfId="521" xr:uid="{00000000-0005-0000-0000-000041000000}"/>
    <cellStyle name="Comma 10 2 2 3 3" xfId="662" xr:uid="{00000000-0005-0000-0000-000042000000}"/>
    <cellStyle name="Comma 10 2 2 3 3 2" xfId="1200" xr:uid="{00000000-0005-0000-0000-000043000000}"/>
    <cellStyle name="Comma 10 2 2 3 3 2 2" xfId="2280" xr:uid="{00000000-0005-0000-0000-000044000000}"/>
    <cellStyle name="Comma 10 2 2 3 3 3" xfId="1742" xr:uid="{00000000-0005-0000-0000-000045000000}"/>
    <cellStyle name="Comma 10 2 2 3 4" xfId="933" xr:uid="{00000000-0005-0000-0000-000046000000}"/>
    <cellStyle name="Comma 10 2 2 3 4 2" xfId="2013" xr:uid="{00000000-0005-0000-0000-000047000000}"/>
    <cellStyle name="Comma 10 2 2 3 5" xfId="1475" xr:uid="{00000000-0005-0000-0000-000048000000}"/>
    <cellStyle name="Comma 10 2 2 3 6" xfId="2556" xr:uid="{00000000-0005-0000-0000-000049000000}"/>
    <cellStyle name="Comma 10 2 2 3 7" xfId="395" xr:uid="{00000000-0005-0000-0000-00004A000000}"/>
    <cellStyle name="Comma 10 2 2 4" xfId="177" xr:uid="{00000000-0005-0000-0000-00004B000000}"/>
    <cellStyle name="Comma 10 2 2 4 2" xfId="724" xr:uid="{00000000-0005-0000-0000-00004C000000}"/>
    <cellStyle name="Comma 10 2 2 4 2 2" xfId="1262" xr:uid="{00000000-0005-0000-0000-00004D000000}"/>
    <cellStyle name="Comma 10 2 2 4 2 2 2" xfId="2342" xr:uid="{00000000-0005-0000-0000-00004E000000}"/>
    <cellStyle name="Comma 10 2 2 4 2 3" xfId="1804" xr:uid="{00000000-0005-0000-0000-00004F000000}"/>
    <cellStyle name="Comma 10 2 2 4 3" xfId="995" xr:uid="{00000000-0005-0000-0000-000050000000}"/>
    <cellStyle name="Comma 10 2 2 4 3 2" xfId="2075" xr:uid="{00000000-0005-0000-0000-000051000000}"/>
    <cellStyle name="Comma 10 2 2 4 4" xfId="1537" xr:uid="{00000000-0005-0000-0000-000052000000}"/>
    <cellStyle name="Comma 10 2 2 4 5" xfId="2618" xr:uid="{00000000-0005-0000-0000-000053000000}"/>
    <cellStyle name="Comma 10 2 2 4 6" xfId="457" xr:uid="{00000000-0005-0000-0000-000054000000}"/>
    <cellStyle name="Comma 10 2 2 5" xfId="570" xr:uid="{00000000-0005-0000-0000-000055000000}"/>
    <cellStyle name="Comma 10 2 2 5 2" xfId="1108" xr:uid="{00000000-0005-0000-0000-000056000000}"/>
    <cellStyle name="Comma 10 2 2 5 2 2" xfId="2188" xr:uid="{00000000-0005-0000-0000-000057000000}"/>
    <cellStyle name="Comma 10 2 2 5 3" xfId="1650" xr:uid="{00000000-0005-0000-0000-000058000000}"/>
    <cellStyle name="Comma 10 2 2 6" xfId="841" xr:uid="{00000000-0005-0000-0000-000059000000}"/>
    <cellStyle name="Comma 10 2 2 6 2" xfId="1921" xr:uid="{00000000-0005-0000-0000-00005A000000}"/>
    <cellStyle name="Comma 10 2 2 7" xfId="1383" xr:uid="{00000000-0005-0000-0000-00005B000000}"/>
    <cellStyle name="Comma 10 2 2 8" xfId="2464" xr:uid="{00000000-0005-0000-0000-00005C000000}"/>
    <cellStyle name="Comma 10 2 2 9" xfId="303" xr:uid="{00000000-0005-0000-0000-00005D000000}"/>
    <cellStyle name="Comma 10 2 3" xfId="70" xr:uid="{00000000-0005-0000-0000-00005E000000}"/>
    <cellStyle name="Comma 10 2 3 2" xfId="132" xr:uid="{00000000-0005-0000-0000-00005F000000}"/>
    <cellStyle name="Comma 10 2 3 2 2" xfId="258" xr:uid="{00000000-0005-0000-0000-000060000000}"/>
    <cellStyle name="Comma 10 2 3 2 2 2" xfId="805" xr:uid="{00000000-0005-0000-0000-000061000000}"/>
    <cellStyle name="Comma 10 2 3 2 2 2 2" xfId="1343" xr:uid="{00000000-0005-0000-0000-000062000000}"/>
    <cellStyle name="Comma 10 2 3 2 2 2 2 2" xfId="2423" xr:uid="{00000000-0005-0000-0000-000063000000}"/>
    <cellStyle name="Comma 10 2 3 2 2 2 3" xfId="1885" xr:uid="{00000000-0005-0000-0000-000064000000}"/>
    <cellStyle name="Comma 10 2 3 2 2 3" xfId="1076" xr:uid="{00000000-0005-0000-0000-000065000000}"/>
    <cellStyle name="Comma 10 2 3 2 2 3 2" xfId="2156" xr:uid="{00000000-0005-0000-0000-000066000000}"/>
    <cellStyle name="Comma 10 2 3 2 2 4" xfId="1618" xr:uid="{00000000-0005-0000-0000-000067000000}"/>
    <cellStyle name="Comma 10 2 3 2 2 5" xfId="2699" xr:uid="{00000000-0005-0000-0000-000068000000}"/>
    <cellStyle name="Comma 10 2 3 2 2 6" xfId="538" xr:uid="{00000000-0005-0000-0000-000069000000}"/>
    <cellStyle name="Comma 10 2 3 2 3" xfId="679" xr:uid="{00000000-0005-0000-0000-00006A000000}"/>
    <cellStyle name="Comma 10 2 3 2 3 2" xfId="1217" xr:uid="{00000000-0005-0000-0000-00006B000000}"/>
    <cellStyle name="Comma 10 2 3 2 3 2 2" xfId="2297" xr:uid="{00000000-0005-0000-0000-00006C000000}"/>
    <cellStyle name="Comma 10 2 3 2 3 3" xfId="1759" xr:uid="{00000000-0005-0000-0000-00006D000000}"/>
    <cellStyle name="Comma 10 2 3 2 4" xfId="950" xr:uid="{00000000-0005-0000-0000-00006E000000}"/>
    <cellStyle name="Comma 10 2 3 2 4 2" xfId="2030" xr:uid="{00000000-0005-0000-0000-00006F000000}"/>
    <cellStyle name="Comma 10 2 3 2 5" xfId="1492" xr:uid="{00000000-0005-0000-0000-000070000000}"/>
    <cellStyle name="Comma 10 2 3 2 6" xfId="2573" xr:uid="{00000000-0005-0000-0000-000071000000}"/>
    <cellStyle name="Comma 10 2 3 2 7" xfId="412" xr:uid="{00000000-0005-0000-0000-000072000000}"/>
    <cellStyle name="Comma 10 2 3 3" xfId="194" xr:uid="{00000000-0005-0000-0000-000073000000}"/>
    <cellStyle name="Comma 10 2 3 3 2" xfId="741" xr:uid="{00000000-0005-0000-0000-000074000000}"/>
    <cellStyle name="Comma 10 2 3 3 2 2" xfId="1279" xr:uid="{00000000-0005-0000-0000-000075000000}"/>
    <cellStyle name="Comma 10 2 3 3 2 2 2" xfId="2359" xr:uid="{00000000-0005-0000-0000-000076000000}"/>
    <cellStyle name="Comma 10 2 3 3 2 3" xfId="1821" xr:uid="{00000000-0005-0000-0000-000077000000}"/>
    <cellStyle name="Comma 10 2 3 3 3" xfId="1012" xr:uid="{00000000-0005-0000-0000-000078000000}"/>
    <cellStyle name="Comma 10 2 3 3 3 2" xfId="2092" xr:uid="{00000000-0005-0000-0000-000079000000}"/>
    <cellStyle name="Comma 10 2 3 3 4" xfId="1554" xr:uid="{00000000-0005-0000-0000-00007A000000}"/>
    <cellStyle name="Comma 10 2 3 3 5" xfId="2635" xr:uid="{00000000-0005-0000-0000-00007B000000}"/>
    <cellStyle name="Comma 10 2 3 3 6" xfId="474" xr:uid="{00000000-0005-0000-0000-00007C000000}"/>
    <cellStyle name="Comma 10 2 3 4" xfId="617" xr:uid="{00000000-0005-0000-0000-00007D000000}"/>
    <cellStyle name="Comma 10 2 3 4 2" xfId="1155" xr:uid="{00000000-0005-0000-0000-00007E000000}"/>
    <cellStyle name="Comma 10 2 3 4 2 2" xfId="2235" xr:uid="{00000000-0005-0000-0000-00007F000000}"/>
    <cellStyle name="Comma 10 2 3 4 3" xfId="1697" xr:uid="{00000000-0005-0000-0000-000080000000}"/>
    <cellStyle name="Comma 10 2 3 5" xfId="888" xr:uid="{00000000-0005-0000-0000-000081000000}"/>
    <cellStyle name="Comma 10 2 3 5 2" xfId="1968" xr:uid="{00000000-0005-0000-0000-000082000000}"/>
    <cellStyle name="Comma 10 2 3 6" xfId="1430" xr:uid="{00000000-0005-0000-0000-000083000000}"/>
    <cellStyle name="Comma 10 2 3 7" xfId="2511" xr:uid="{00000000-0005-0000-0000-000084000000}"/>
    <cellStyle name="Comma 10 2 3 8" xfId="350" xr:uid="{00000000-0005-0000-0000-000085000000}"/>
    <cellStyle name="Comma 10 2 4" xfId="100" xr:uid="{00000000-0005-0000-0000-000086000000}"/>
    <cellStyle name="Comma 10 2 4 2" xfId="226" xr:uid="{00000000-0005-0000-0000-000087000000}"/>
    <cellStyle name="Comma 10 2 4 2 2" xfId="773" xr:uid="{00000000-0005-0000-0000-000088000000}"/>
    <cellStyle name="Comma 10 2 4 2 2 2" xfId="1311" xr:uid="{00000000-0005-0000-0000-000089000000}"/>
    <cellStyle name="Comma 10 2 4 2 2 2 2" xfId="2391" xr:uid="{00000000-0005-0000-0000-00008A000000}"/>
    <cellStyle name="Comma 10 2 4 2 2 3" xfId="1853" xr:uid="{00000000-0005-0000-0000-00008B000000}"/>
    <cellStyle name="Comma 10 2 4 2 3" xfId="1044" xr:uid="{00000000-0005-0000-0000-00008C000000}"/>
    <cellStyle name="Comma 10 2 4 2 3 2" xfId="2124" xr:uid="{00000000-0005-0000-0000-00008D000000}"/>
    <cellStyle name="Comma 10 2 4 2 4" xfId="1586" xr:uid="{00000000-0005-0000-0000-00008E000000}"/>
    <cellStyle name="Comma 10 2 4 2 5" xfId="2667" xr:uid="{00000000-0005-0000-0000-00008F000000}"/>
    <cellStyle name="Comma 10 2 4 2 6" xfId="506" xr:uid="{00000000-0005-0000-0000-000090000000}"/>
    <cellStyle name="Comma 10 2 4 3" xfId="647" xr:uid="{00000000-0005-0000-0000-000091000000}"/>
    <cellStyle name="Comma 10 2 4 3 2" xfId="1185" xr:uid="{00000000-0005-0000-0000-000092000000}"/>
    <cellStyle name="Comma 10 2 4 3 2 2" xfId="2265" xr:uid="{00000000-0005-0000-0000-000093000000}"/>
    <cellStyle name="Comma 10 2 4 3 3" xfId="1727" xr:uid="{00000000-0005-0000-0000-000094000000}"/>
    <cellStyle name="Comma 10 2 4 4" xfId="918" xr:uid="{00000000-0005-0000-0000-000095000000}"/>
    <cellStyle name="Comma 10 2 4 4 2" xfId="1998" xr:uid="{00000000-0005-0000-0000-000096000000}"/>
    <cellStyle name="Comma 10 2 4 5" xfId="1460" xr:uid="{00000000-0005-0000-0000-000097000000}"/>
    <cellStyle name="Comma 10 2 4 6" xfId="2541" xr:uid="{00000000-0005-0000-0000-000098000000}"/>
    <cellStyle name="Comma 10 2 4 7" xfId="380" xr:uid="{00000000-0005-0000-0000-000099000000}"/>
    <cellStyle name="Comma 10 2 5" xfId="162" xr:uid="{00000000-0005-0000-0000-00009A000000}"/>
    <cellStyle name="Comma 10 2 5 2" xfId="709" xr:uid="{00000000-0005-0000-0000-00009B000000}"/>
    <cellStyle name="Comma 10 2 5 2 2" xfId="1247" xr:uid="{00000000-0005-0000-0000-00009C000000}"/>
    <cellStyle name="Comma 10 2 5 2 2 2" xfId="2327" xr:uid="{00000000-0005-0000-0000-00009D000000}"/>
    <cellStyle name="Comma 10 2 5 2 3" xfId="1789" xr:uid="{00000000-0005-0000-0000-00009E000000}"/>
    <cellStyle name="Comma 10 2 5 3" xfId="980" xr:uid="{00000000-0005-0000-0000-00009F000000}"/>
    <cellStyle name="Comma 10 2 5 3 2" xfId="2060" xr:uid="{00000000-0005-0000-0000-0000A0000000}"/>
    <cellStyle name="Comma 10 2 5 4" xfId="1522" xr:uid="{00000000-0005-0000-0000-0000A1000000}"/>
    <cellStyle name="Comma 10 2 5 5" xfId="2603" xr:uid="{00000000-0005-0000-0000-0000A2000000}"/>
    <cellStyle name="Comma 10 2 5 6" xfId="442" xr:uid="{00000000-0005-0000-0000-0000A3000000}"/>
    <cellStyle name="Comma 10 2 6" xfId="589" xr:uid="{00000000-0005-0000-0000-0000A4000000}"/>
    <cellStyle name="Comma 10 2 6 2" xfId="1127" xr:uid="{00000000-0005-0000-0000-0000A5000000}"/>
    <cellStyle name="Comma 10 2 6 2 2" xfId="2207" xr:uid="{00000000-0005-0000-0000-0000A6000000}"/>
    <cellStyle name="Comma 10 2 6 3" xfId="1669" xr:uid="{00000000-0005-0000-0000-0000A7000000}"/>
    <cellStyle name="Comma 10 2 7" xfId="860" xr:uid="{00000000-0005-0000-0000-0000A8000000}"/>
    <cellStyle name="Comma 10 2 7 2" xfId="1940" xr:uid="{00000000-0005-0000-0000-0000A9000000}"/>
    <cellStyle name="Comma 10 2 8" xfId="1402" xr:uid="{00000000-0005-0000-0000-0000AA000000}"/>
    <cellStyle name="Comma 10 2 9" xfId="2483" xr:uid="{00000000-0005-0000-0000-0000AB000000}"/>
    <cellStyle name="Comma 10 3" xfId="51" xr:uid="{00000000-0005-0000-0000-0000AC000000}"/>
    <cellStyle name="Comma 10 3 2" xfId="80" xr:uid="{00000000-0005-0000-0000-0000AD000000}"/>
    <cellStyle name="Comma 10 3 2 2" xfId="142" xr:uid="{00000000-0005-0000-0000-0000AE000000}"/>
    <cellStyle name="Comma 10 3 2 2 2" xfId="268" xr:uid="{00000000-0005-0000-0000-0000AF000000}"/>
    <cellStyle name="Comma 10 3 2 2 2 2" xfId="815" xr:uid="{00000000-0005-0000-0000-0000B0000000}"/>
    <cellStyle name="Comma 10 3 2 2 2 2 2" xfId="1353" xr:uid="{00000000-0005-0000-0000-0000B1000000}"/>
    <cellStyle name="Comma 10 3 2 2 2 2 2 2" xfId="2433" xr:uid="{00000000-0005-0000-0000-0000B2000000}"/>
    <cellStyle name="Comma 10 3 2 2 2 2 3" xfId="1895" xr:uid="{00000000-0005-0000-0000-0000B3000000}"/>
    <cellStyle name="Comma 10 3 2 2 2 3" xfId="1086" xr:uid="{00000000-0005-0000-0000-0000B4000000}"/>
    <cellStyle name="Comma 10 3 2 2 2 3 2" xfId="2166" xr:uid="{00000000-0005-0000-0000-0000B5000000}"/>
    <cellStyle name="Comma 10 3 2 2 2 4" xfId="1628" xr:uid="{00000000-0005-0000-0000-0000B6000000}"/>
    <cellStyle name="Comma 10 3 2 2 2 5" xfId="2709" xr:uid="{00000000-0005-0000-0000-0000B7000000}"/>
    <cellStyle name="Comma 10 3 2 2 2 6" xfId="548" xr:uid="{00000000-0005-0000-0000-0000B8000000}"/>
    <cellStyle name="Comma 10 3 2 2 3" xfId="689" xr:uid="{00000000-0005-0000-0000-0000B9000000}"/>
    <cellStyle name="Comma 10 3 2 2 3 2" xfId="1227" xr:uid="{00000000-0005-0000-0000-0000BA000000}"/>
    <cellStyle name="Comma 10 3 2 2 3 2 2" xfId="2307" xr:uid="{00000000-0005-0000-0000-0000BB000000}"/>
    <cellStyle name="Comma 10 3 2 2 3 3" xfId="1769" xr:uid="{00000000-0005-0000-0000-0000BC000000}"/>
    <cellStyle name="Comma 10 3 2 2 4" xfId="960" xr:uid="{00000000-0005-0000-0000-0000BD000000}"/>
    <cellStyle name="Comma 10 3 2 2 4 2" xfId="2040" xr:uid="{00000000-0005-0000-0000-0000BE000000}"/>
    <cellStyle name="Comma 10 3 2 2 5" xfId="1502" xr:uid="{00000000-0005-0000-0000-0000BF000000}"/>
    <cellStyle name="Comma 10 3 2 2 6" xfId="2583" xr:uid="{00000000-0005-0000-0000-0000C0000000}"/>
    <cellStyle name="Comma 10 3 2 2 7" xfId="422" xr:uid="{00000000-0005-0000-0000-0000C1000000}"/>
    <cellStyle name="Comma 10 3 2 3" xfId="204" xr:uid="{00000000-0005-0000-0000-0000C2000000}"/>
    <cellStyle name="Comma 10 3 2 3 2" xfId="751" xr:uid="{00000000-0005-0000-0000-0000C3000000}"/>
    <cellStyle name="Comma 10 3 2 3 2 2" xfId="1289" xr:uid="{00000000-0005-0000-0000-0000C4000000}"/>
    <cellStyle name="Comma 10 3 2 3 2 2 2" xfId="2369" xr:uid="{00000000-0005-0000-0000-0000C5000000}"/>
    <cellStyle name="Comma 10 3 2 3 2 3" xfId="1831" xr:uid="{00000000-0005-0000-0000-0000C6000000}"/>
    <cellStyle name="Comma 10 3 2 3 3" xfId="1022" xr:uid="{00000000-0005-0000-0000-0000C7000000}"/>
    <cellStyle name="Comma 10 3 2 3 3 2" xfId="2102" xr:uid="{00000000-0005-0000-0000-0000C8000000}"/>
    <cellStyle name="Comma 10 3 2 3 4" xfId="1564" xr:uid="{00000000-0005-0000-0000-0000C9000000}"/>
    <cellStyle name="Comma 10 3 2 3 5" xfId="2645" xr:uid="{00000000-0005-0000-0000-0000CA000000}"/>
    <cellStyle name="Comma 10 3 2 3 6" xfId="484" xr:uid="{00000000-0005-0000-0000-0000CB000000}"/>
    <cellStyle name="Comma 10 3 2 4" xfId="627" xr:uid="{00000000-0005-0000-0000-0000CC000000}"/>
    <cellStyle name="Comma 10 3 2 4 2" xfId="1165" xr:uid="{00000000-0005-0000-0000-0000CD000000}"/>
    <cellStyle name="Comma 10 3 2 4 2 2" xfId="2245" xr:uid="{00000000-0005-0000-0000-0000CE000000}"/>
    <cellStyle name="Comma 10 3 2 4 3" xfId="1707" xr:uid="{00000000-0005-0000-0000-0000CF000000}"/>
    <cellStyle name="Comma 10 3 2 5" xfId="898" xr:uid="{00000000-0005-0000-0000-0000D0000000}"/>
    <cellStyle name="Comma 10 3 2 5 2" xfId="1978" xr:uid="{00000000-0005-0000-0000-0000D1000000}"/>
    <cellStyle name="Comma 10 3 2 6" xfId="1440" xr:uid="{00000000-0005-0000-0000-0000D2000000}"/>
    <cellStyle name="Comma 10 3 2 7" xfId="2521" xr:uid="{00000000-0005-0000-0000-0000D3000000}"/>
    <cellStyle name="Comma 10 3 2 8" xfId="360" xr:uid="{00000000-0005-0000-0000-0000D4000000}"/>
    <cellStyle name="Comma 10 3 3" xfId="110" xr:uid="{00000000-0005-0000-0000-0000D5000000}"/>
    <cellStyle name="Comma 10 3 3 2" xfId="236" xr:uid="{00000000-0005-0000-0000-0000D6000000}"/>
    <cellStyle name="Comma 10 3 3 2 2" xfId="783" xr:uid="{00000000-0005-0000-0000-0000D7000000}"/>
    <cellStyle name="Comma 10 3 3 2 2 2" xfId="1321" xr:uid="{00000000-0005-0000-0000-0000D8000000}"/>
    <cellStyle name="Comma 10 3 3 2 2 2 2" xfId="2401" xr:uid="{00000000-0005-0000-0000-0000D9000000}"/>
    <cellStyle name="Comma 10 3 3 2 2 3" xfId="1863" xr:uid="{00000000-0005-0000-0000-0000DA000000}"/>
    <cellStyle name="Comma 10 3 3 2 3" xfId="1054" xr:uid="{00000000-0005-0000-0000-0000DB000000}"/>
    <cellStyle name="Comma 10 3 3 2 3 2" xfId="2134" xr:uid="{00000000-0005-0000-0000-0000DC000000}"/>
    <cellStyle name="Comma 10 3 3 2 4" xfId="1596" xr:uid="{00000000-0005-0000-0000-0000DD000000}"/>
    <cellStyle name="Comma 10 3 3 2 5" xfId="2677" xr:uid="{00000000-0005-0000-0000-0000DE000000}"/>
    <cellStyle name="Comma 10 3 3 2 6" xfId="516" xr:uid="{00000000-0005-0000-0000-0000DF000000}"/>
    <cellStyle name="Comma 10 3 3 3" xfId="657" xr:uid="{00000000-0005-0000-0000-0000E0000000}"/>
    <cellStyle name="Comma 10 3 3 3 2" xfId="1195" xr:uid="{00000000-0005-0000-0000-0000E1000000}"/>
    <cellStyle name="Comma 10 3 3 3 2 2" xfId="2275" xr:uid="{00000000-0005-0000-0000-0000E2000000}"/>
    <cellStyle name="Comma 10 3 3 3 3" xfId="1737" xr:uid="{00000000-0005-0000-0000-0000E3000000}"/>
    <cellStyle name="Comma 10 3 3 4" xfId="928" xr:uid="{00000000-0005-0000-0000-0000E4000000}"/>
    <cellStyle name="Comma 10 3 3 4 2" xfId="2008" xr:uid="{00000000-0005-0000-0000-0000E5000000}"/>
    <cellStyle name="Comma 10 3 3 5" xfId="1470" xr:uid="{00000000-0005-0000-0000-0000E6000000}"/>
    <cellStyle name="Comma 10 3 3 6" xfId="2551" xr:uid="{00000000-0005-0000-0000-0000E7000000}"/>
    <cellStyle name="Comma 10 3 3 7" xfId="390" xr:uid="{00000000-0005-0000-0000-0000E8000000}"/>
    <cellStyle name="Comma 10 3 4" xfId="172" xr:uid="{00000000-0005-0000-0000-0000E9000000}"/>
    <cellStyle name="Comma 10 3 4 2" xfId="719" xr:uid="{00000000-0005-0000-0000-0000EA000000}"/>
    <cellStyle name="Comma 10 3 4 2 2" xfId="1257" xr:uid="{00000000-0005-0000-0000-0000EB000000}"/>
    <cellStyle name="Comma 10 3 4 2 2 2" xfId="2337" xr:uid="{00000000-0005-0000-0000-0000EC000000}"/>
    <cellStyle name="Comma 10 3 4 2 3" xfId="1799" xr:uid="{00000000-0005-0000-0000-0000ED000000}"/>
    <cellStyle name="Comma 10 3 4 3" xfId="990" xr:uid="{00000000-0005-0000-0000-0000EE000000}"/>
    <cellStyle name="Comma 10 3 4 3 2" xfId="2070" xr:uid="{00000000-0005-0000-0000-0000EF000000}"/>
    <cellStyle name="Comma 10 3 4 4" xfId="1532" xr:uid="{00000000-0005-0000-0000-0000F0000000}"/>
    <cellStyle name="Comma 10 3 4 5" xfId="2613" xr:uid="{00000000-0005-0000-0000-0000F1000000}"/>
    <cellStyle name="Comma 10 3 4 6" xfId="452" xr:uid="{00000000-0005-0000-0000-0000F2000000}"/>
    <cellStyle name="Comma 10 3 5" xfId="598" xr:uid="{00000000-0005-0000-0000-0000F3000000}"/>
    <cellStyle name="Comma 10 3 5 2" xfId="1136" xr:uid="{00000000-0005-0000-0000-0000F4000000}"/>
    <cellStyle name="Comma 10 3 5 2 2" xfId="2216" xr:uid="{00000000-0005-0000-0000-0000F5000000}"/>
    <cellStyle name="Comma 10 3 5 3" xfId="1678" xr:uid="{00000000-0005-0000-0000-0000F6000000}"/>
    <cellStyle name="Comma 10 3 6" xfId="869" xr:uid="{00000000-0005-0000-0000-0000F7000000}"/>
    <cellStyle name="Comma 10 3 6 2" xfId="1949" xr:uid="{00000000-0005-0000-0000-0000F8000000}"/>
    <cellStyle name="Comma 10 3 7" xfId="1411" xr:uid="{00000000-0005-0000-0000-0000F9000000}"/>
    <cellStyle name="Comma 10 3 8" xfId="2492" xr:uid="{00000000-0005-0000-0000-0000FA000000}"/>
    <cellStyle name="Comma 10 3 9" xfId="331" xr:uid="{00000000-0005-0000-0000-0000FB000000}"/>
    <cellStyle name="Comma 10 4" xfId="65" xr:uid="{00000000-0005-0000-0000-0000FC000000}"/>
    <cellStyle name="Comma 10 4 2" xfId="127" xr:uid="{00000000-0005-0000-0000-0000FD000000}"/>
    <cellStyle name="Comma 10 4 2 2" xfId="253" xr:uid="{00000000-0005-0000-0000-0000FE000000}"/>
    <cellStyle name="Comma 10 4 2 2 2" xfId="800" xr:uid="{00000000-0005-0000-0000-0000FF000000}"/>
    <cellStyle name="Comma 10 4 2 2 2 2" xfId="1338" xr:uid="{00000000-0005-0000-0000-000000010000}"/>
    <cellStyle name="Comma 10 4 2 2 2 2 2" xfId="2418" xr:uid="{00000000-0005-0000-0000-000001010000}"/>
    <cellStyle name="Comma 10 4 2 2 2 3" xfId="1880" xr:uid="{00000000-0005-0000-0000-000002010000}"/>
    <cellStyle name="Comma 10 4 2 2 3" xfId="1071" xr:uid="{00000000-0005-0000-0000-000003010000}"/>
    <cellStyle name="Comma 10 4 2 2 3 2" xfId="2151" xr:uid="{00000000-0005-0000-0000-000004010000}"/>
    <cellStyle name="Comma 10 4 2 2 4" xfId="1613" xr:uid="{00000000-0005-0000-0000-000005010000}"/>
    <cellStyle name="Comma 10 4 2 2 5" xfId="2694" xr:uid="{00000000-0005-0000-0000-000006010000}"/>
    <cellStyle name="Comma 10 4 2 2 6" xfId="533" xr:uid="{00000000-0005-0000-0000-000007010000}"/>
    <cellStyle name="Comma 10 4 2 3" xfId="674" xr:uid="{00000000-0005-0000-0000-000008010000}"/>
    <cellStyle name="Comma 10 4 2 3 2" xfId="1212" xr:uid="{00000000-0005-0000-0000-000009010000}"/>
    <cellStyle name="Comma 10 4 2 3 2 2" xfId="2292" xr:uid="{00000000-0005-0000-0000-00000A010000}"/>
    <cellStyle name="Comma 10 4 2 3 3" xfId="1754" xr:uid="{00000000-0005-0000-0000-00000B010000}"/>
    <cellStyle name="Comma 10 4 2 4" xfId="945" xr:uid="{00000000-0005-0000-0000-00000C010000}"/>
    <cellStyle name="Comma 10 4 2 4 2" xfId="2025" xr:uid="{00000000-0005-0000-0000-00000D010000}"/>
    <cellStyle name="Comma 10 4 2 5" xfId="1487" xr:uid="{00000000-0005-0000-0000-00000E010000}"/>
    <cellStyle name="Comma 10 4 2 6" xfId="2568" xr:uid="{00000000-0005-0000-0000-00000F010000}"/>
    <cellStyle name="Comma 10 4 2 7" xfId="407" xr:uid="{00000000-0005-0000-0000-000010010000}"/>
    <cellStyle name="Comma 10 4 3" xfId="189" xr:uid="{00000000-0005-0000-0000-000011010000}"/>
    <cellStyle name="Comma 10 4 3 2" xfId="736" xr:uid="{00000000-0005-0000-0000-000012010000}"/>
    <cellStyle name="Comma 10 4 3 2 2" xfId="1274" xr:uid="{00000000-0005-0000-0000-000013010000}"/>
    <cellStyle name="Comma 10 4 3 2 2 2" xfId="2354" xr:uid="{00000000-0005-0000-0000-000014010000}"/>
    <cellStyle name="Comma 10 4 3 2 3" xfId="1816" xr:uid="{00000000-0005-0000-0000-000015010000}"/>
    <cellStyle name="Comma 10 4 3 3" xfId="1007" xr:uid="{00000000-0005-0000-0000-000016010000}"/>
    <cellStyle name="Comma 10 4 3 3 2" xfId="2087" xr:uid="{00000000-0005-0000-0000-000017010000}"/>
    <cellStyle name="Comma 10 4 3 4" xfId="1549" xr:uid="{00000000-0005-0000-0000-000018010000}"/>
    <cellStyle name="Comma 10 4 3 5" xfId="2630" xr:uid="{00000000-0005-0000-0000-000019010000}"/>
    <cellStyle name="Comma 10 4 3 6" xfId="469" xr:uid="{00000000-0005-0000-0000-00001A010000}"/>
    <cellStyle name="Comma 10 4 4" xfId="612" xr:uid="{00000000-0005-0000-0000-00001B010000}"/>
    <cellStyle name="Comma 10 4 4 2" xfId="1150" xr:uid="{00000000-0005-0000-0000-00001C010000}"/>
    <cellStyle name="Comma 10 4 4 2 2" xfId="2230" xr:uid="{00000000-0005-0000-0000-00001D010000}"/>
    <cellStyle name="Comma 10 4 4 3" xfId="1692" xr:uid="{00000000-0005-0000-0000-00001E010000}"/>
    <cellStyle name="Comma 10 4 5" xfId="883" xr:uid="{00000000-0005-0000-0000-00001F010000}"/>
    <cellStyle name="Comma 10 4 5 2" xfId="1963" xr:uid="{00000000-0005-0000-0000-000020010000}"/>
    <cellStyle name="Comma 10 4 6" xfId="1425" xr:uid="{00000000-0005-0000-0000-000021010000}"/>
    <cellStyle name="Comma 10 4 7" xfId="2506" xr:uid="{00000000-0005-0000-0000-000022010000}"/>
    <cellStyle name="Comma 10 4 8" xfId="345" xr:uid="{00000000-0005-0000-0000-000023010000}"/>
    <cellStyle name="Comma 10 5" xfId="95" xr:uid="{00000000-0005-0000-0000-000024010000}"/>
    <cellStyle name="Comma 10 5 2" xfId="221" xr:uid="{00000000-0005-0000-0000-000025010000}"/>
    <cellStyle name="Comma 10 5 2 2" xfId="768" xr:uid="{00000000-0005-0000-0000-000026010000}"/>
    <cellStyle name="Comma 10 5 2 2 2" xfId="1306" xr:uid="{00000000-0005-0000-0000-000027010000}"/>
    <cellStyle name="Comma 10 5 2 2 2 2" xfId="2386" xr:uid="{00000000-0005-0000-0000-000028010000}"/>
    <cellStyle name="Comma 10 5 2 2 3" xfId="1848" xr:uid="{00000000-0005-0000-0000-000029010000}"/>
    <cellStyle name="Comma 10 5 2 3" xfId="1039" xr:uid="{00000000-0005-0000-0000-00002A010000}"/>
    <cellStyle name="Comma 10 5 2 3 2" xfId="2119" xr:uid="{00000000-0005-0000-0000-00002B010000}"/>
    <cellStyle name="Comma 10 5 2 4" xfId="1581" xr:uid="{00000000-0005-0000-0000-00002C010000}"/>
    <cellStyle name="Comma 10 5 2 5" xfId="2662" xr:uid="{00000000-0005-0000-0000-00002D010000}"/>
    <cellStyle name="Comma 10 5 2 6" xfId="501" xr:uid="{00000000-0005-0000-0000-00002E010000}"/>
    <cellStyle name="Comma 10 5 3" xfId="642" xr:uid="{00000000-0005-0000-0000-00002F010000}"/>
    <cellStyle name="Comma 10 5 3 2" xfId="1180" xr:uid="{00000000-0005-0000-0000-000030010000}"/>
    <cellStyle name="Comma 10 5 3 2 2" xfId="2260" xr:uid="{00000000-0005-0000-0000-000031010000}"/>
    <cellStyle name="Comma 10 5 3 3" xfId="1722" xr:uid="{00000000-0005-0000-0000-000032010000}"/>
    <cellStyle name="Comma 10 5 4" xfId="913" xr:uid="{00000000-0005-0000-0000-000033010000}"/>
    <cellStyle name="Comma 10 5 4 2" xfId="1993" xr:uid="{00000000-0005-0000-0000-000034010000}"/>
    <cellStyle name="Comma 10 5 5" xfId="1455" xr:uid="{00000000-0005-0000-0000-000035010000}"/>
    <cellStyle name="Comma 10 5 6" xfId="2536" xr:uid="{00000000-0005-0000-0000-000036010000}"/>
    <cellStyle name="Comma 10 5 7" xfId="375" xr:uid="{00000000-0005-0000-0000-000037010000}"/>
    <cellStyle name="Comma 10 6" xfId="157" xr:uid="{00000000-0005-0000-0000-000038010000}"/>
    <cellStyle name="Comma 10 6 2" xfId="704" xr:uid="{00000000-0005-0000-0000-000039010000}"/>
    <cellStyle name="Comma 10 6 2 2" xfId="1242" xr:uid="{00000000-0005-0000-0000-00003A010000}"/>
    <cellStyle name="Comma 10 6 2 2 2" xfId="2322" xr:uid="{00000000-0005-0000-0000-00003B010000}"/>
    <cellStyle name="Comma 10 6 2 3" xfId="1784" xr:uid="{00000000-0005-0000-0000-00003C010000}"/>
    <cellStyle name="Comma 10 6 3" xfId="975" xr:uid="{00000000-0005-0000-0000-00003D010000}"/>
    <cellStyle name="Comma 10 6 3 2" xfId="2055" xr:uid="{00000000-0005-0000-0000-00003E010000}"/>
    <cellStyle name="Comma 10 6 4" xfId="1517" xr:uid="{00000000-0005-0000-0000-00003F010000}"/>
    <cellStyle name="Comma 10 6 5" xfId="2598" xr:uid="{00000000-0005-0000-0000-000040010000}"/>
    <cellStyle name="Comma 10 6 6" xfId="437" xr:uid="{00000000-0005-0000-0000-000041010000}"/>
    <cellStyle name="Comma 10 7" xfId="585" xr:uid="{00000000-0005-0000-0000-000042010000}"/>
    <cellStyle name="Comma 10 7 2" xfId="1123" xr:uid="{00000000-0005-0000-0000-000043010000}"/>
    <cellStyle name="Comma 10 7 2 2" xfId="2203" xr:uid="{00000000-0005-0000-0000-000044010000}"/>
    <cellStyle name="Comma 10 7 3" xfId="1665" xr:uid="{00000000-0005-0000-0000-000045010000}"/>
    <cellStyle name="Comma 10 8" xfId="856" xr:uid="{00000000-0005-0000-0000-000046010000}"/>
    <cellStyle name="Comma 10 8 2" xfId="1936" xr:uid="{00000000-0005-0000-0000-000047010000}"/>
    <cellStyle name="Comma 10 9" xfId="1398" xr:uid="{00000000-0005-0000-0000-000048010000}"/>
    <cellStyle name="Comma 11" xfId="4" xr:uid="{00000000-0005-0000-0000-000049010000}"/>
    <cellStyle name="Comma 11 10" xfId="301" xr:uid="{00000000-0005-0000-0000-00004A010000}"/>
    <cellStyle name="Comma 11 2" xfId="53" xr:uid="{00000000-0005-0000-0000-00004B010000}"/>
    <cellStyle name="Comma 11 2 2" xfId="82" xr:uid="{00000000-0005-0000-0000-00004C010000}"/>
    <cellStyle name="Comma 11 2 2 2" xfId="144" xr:uid="{00000000-0005-0000-0000-00004D010000}"/>
    <cellStyle name="Comma 11 2 2 2 2" xfId="270" xr:uid="{00000000-0005-0000-0000-00004E010000}"/>
    <cellStyle name="Comma 11 2 2 2 2 2" xfId="817" xr:uid="{00000000-0005-0000-0000-00004F010000}"/>
    <cellStyle name="Comma 11 2 2 2 2 2 2" xfId="1355" xr:uid="{00000000-0005-0000-0000-000050010000}"/>
    <cellStyle name="Comma 11 2 2 2 2 2 2 2" xfId="2435" xr:uid="{00000000-0005-0000-0000-000051010000}"/>
    <cellStyle name="Comma 11 2 2 2 2 2 3" xfId="1897" xr:uid="{00000000-0005-0000-0000-000052010000}"/>
    <cellStyle name="Comma 11 2 2 2 2 3" xfId="1088" xr:uid="{00000000-0005-0000-0000-000053010000}"/>
    <cellStyle name="Comma 11 2 2 2 2 3 2" xfId="2168" xr:uid="{00000000-0005-0000-0000-000054010000}"/>
    <cellStyle name="Comma 11 2 2 2 2 4" xfId="1630" xr:uid="{00000000-0005-0000-0000-000055010000}"/>
    <cellStyle name="Comma 11 2 2 2 2 5" xfId="2711" xr:uid="{00000000-0005-0000-0000-000056010000}"/>
    <cellStyle name="Comma 11 2 2 2 2 6" xfId="550" xr:uid="{00000000-0005-0000-0000-000057010000}"/>
    <cellStyle name="Comma 11 2 2 2 3" xfId="691" xr:uid="{00000000-0005-0000-0000-000058010000}"/>
    <cellStyle name="Comma 11 2 2 2 3 2" xfId="1229" xr:uid="{00000000-0005-0000-0000-000059010000}"/>
    <cellStyle name="Comma 11 2 2 2 3 2 2" xfId="2309" xr:uid="{00000000-0005-0000-0000-00005A010000}"/>
    <cellStyle name="Comma 11 2 2 2 3 3" xfId="1771" xr:uid="{00000000-0005-0000-0000-00005B010000}"/>
    <cellStyle name="Comma 11 2 2 2 4" xfId="962" xr:uid="{00000000-0005-0000-0000-00005C010000}"/>
    <cellStyle name="Comma 11 2 2 2 4 2" xfId="2042" xr:uid="{00000000-0005-0000-0000-00005D010000}"/>
    <cellStyle name="Comma 11 2 2 2 5" xfId="1504" xr:uid="{00000000-0005-0000-0000-00005E010000}"/>
    <cellStyle name="Comma 11 2 2 2 6" xfId="2585" xr:uid="{00000000-0005-0000-0000-00005F010000}"/>
    <cellStyle name="Comma 11 2 2 2 7" xfId="424" xr:uid="{00000000-0005-0000-0000-000060010000}"/>
    <cellStyle name="Comma 11 2 2 3" xfId="206" xr:uid="{00000000-0005-0000-0000-000061010000}"/>
    <cellStyle name="Comma 11 2 2 3 2" xfId="753" xr:uid="{00000000-0005-0000-0000-000062010000}"/>
    <cellStyle name="Comma 11 2 2 3 2 2" xfId="1291" xr:uid="{00000000-0005-0000-0000-000063010000}"/>
    <cellStyle name="Comma 11 2 2 3 2 2 2" xfId="2371" xr:uid="{00000000-0005-0000-0000-000064010000}"/>
    <cellStyle name="Comma 11 2 2 3 2 3" xfId="1833" xr:uid="{00000000-0005-0000-0000-000065010000}"/>
    <cellStyle name="Comma 11 2 2 3 3" xfId="1024" xr:uid="{00000000-0005-0000-0000-000066010000}"/>
    <cellStyle name="Comma 11 2 2 3 3 2" xfId="2104" xr:uid="{00000000-0005-0000-0000-000067010000}"/>
    <cellStyle name="Comma 11 2 2 3 4" xfId="1566" xr:uid="{00000000-0005-0000-0000-000068010000}"/>
    <cellStyle name="Comma 11 2 2 3 5" xfId="2647" xr:uid="{00000000-0005-0000-0000-000069010000}"/>
    <cellStyle name="Comma 11 2 2 3 6" xfId="486" xr:uid="{00000000-0005-0000-0000-00006A010000}"/>
    <cellStyle name="Comma 11 2 2 4" xfId="629" xr:uid="{00000000-0005-0000-0000-00006B010000}"/>
    <cellStyle name="Comma 11 2 2 4 2" xfId="1167" xr:uid="{00000000-0005-0000-0000-00006C010000}"/>
    <cellStyle name="Comma 11 2 2 4 2 2" xfId="2247" xr:uid="{00000000-0005-0000-0000-00006D010000}"/>
    <cellStyle name="Comma 11 2 2 4 3" xfId="1709" xr:uid="{00000000-0005-0000-0000-00006E010000}"/>
    <cellStyle name="Comma 11 2 2 5" xfId="900" xr:uid="{00000000-0005-0000-0000-00006F010000}"/>
    <cellStyle name="Comma 11 2 2 5 2" xfId="1980" xr:uid="{00000000-0005-0000-0000-000070010000}"/>
    <cellStyle name="Comma 11 2 2 6" xfId="1442" xr:uid="{00000000-0005-0000-0000-000071010000}"/>
    <cellStyle name="Comma 11 2 2 7" xfId="2523" xr:uid="{00000000-0005-0000-0000-000072010000}"/>
    <cellStyle name="Comma 11 2 2 8" xfId="362" xr:uid="{00000000-0005-0000-0000-000073010000}"/>
    <cellStyle name="Comma 11 2 3" xfId="112" xr:uid="{00000000-0005-0000-0000-000074010000}"/>
    <cellStyle name="Comma 11 2 3 2" xfId="238" xr:uid="{00000000-0005-0000-0000-000075010000}"/>
    <cellStyle name="Comma 11 2 3 2 2" xfId="785" xr:uid="{00000000-0005-0000-0000-000076010000}"/>
    <cellStyle name="Comma 11 2 3 2 2 2" xfId="1323" xr:uid="{00000000-0005-0000-0000-000077010000}"/>
    <cellStyle name="Comma 11 2 3 2 2 2 2" xfId="2403" xr:uid="{00000000-0005-0000-0000-000078010000}"/>
    <cellStyle name="Comma 11 2 3 2 2 3" xfId="1865" xr:uid="{00000000-0005-0000-0000-000079010000}"/>
    <cellStyle name="Comma 11 2 3 2 3" xfId="1056" xr:uid="{00000000-0005-0000-0000-00007A010000}"/>
    <cellStyle name="Comma 11 2 3 2 3 2" xfId="2136" xr:uid="{00000000-0005-0000-0000-00007B010000}"/>
    <cellStyle name="Comma 11 2 3 2 4" xfId="1598" xr:uid="{00000000-0005-0000-0000-00007C010000}"/>
    <cellStyle name="Comma 11 2 3 2 5" xfId="2679" xr:uid="{00000000-0005-0000-0000-00007D010000}"/>
    <cellStyle name="Comma 11 2 3 2 6" xfId="518" xr:uid="{00000000-0005-0000-0000-00007E010000}"/>
    <cellStyle name="Comma 11 2 3 3" xfId="659" xr:uid="{00000000-0005-0000-0000-00007F010000}"/>
    <cellStyle name="Comma 11 2 3 3 2" xfId="1197" xr:uid="{00000000-0005-0000-0000-000080010000}"/>
    <cellStyle name="Comma 11 2 3 3 2 2" xfId="2277" xr:uid="{00000000-0005-0000-0000-000081010000}"/>
    <cellStyle name="Comma 11 2 3 3 3" xfId="1739" xr:uid="{00000000-0005-0000-0000-000082010000}"/>
    <cellStyle name="Comma 11 2 3 4" xfId="930" xr:uid="{00000000-0005-0000-0000-000083010000}"/>
    <cellStyle name="Comma 11 2 3 4 2" xfId="2010" xr:uid="{00000000-0005-0000-0000-000084010000}"/>
    <cellStyle name="Comma 11 2 3 5" xfId="1472" xr:uid="{00000000-0005-0000-0000-000085010000}"/>
    <cellStyle name="Comma 11 2 3 6" xfId="2553" xr:uid="{00000000-0005-0000-0000-000086010000}"/>
    <cellStyle name="Comma 11 2 3 7" xfId="392" xr:uid="{00000000-0005-0000-0000-000087010000}"/>
    <cellStyle name="Comma 11 2 4" xfId="174" xr:uid="{00000000-0005-0000-0000-000088010000}"/>
    <cellStyle name="Comma 11 2 4 2" xfId="721" xr:uid="{00000000-0005-0000-0000-000089010000}"/>
    <cellStyle name="Comma 11 2 4 2 2" xfId="1259" xr:uid="{00000000-0005-0000-0000-00008A010000}"/>
    <cellStyle name="Comma 11 2 4 2 2 2" xfId="2339" xr:uid="{00000000-0005-0000-0000-00008B010000}"/>
    <cellStyle name="Comma 11 2 4 2 3" xfId="1801" xr:uid="{00000000-0005-0000-0000-00008C010000}"/>
    <cellStyle name="Comma 11 2 4 3" xfId="992" xr:uid="{00000000-0005-0000-0000-00008D010000}"/>
    <cellStyle name="Comma 11 2 4 3 2" xfId="2072" xr:uid="{00000000-0005-0000-0000-00008E010000}"/>
    <cellStyle name="Comma 11 2 4 4" xfId="1534" xr:uid="{00000000-0005-0000-0000-00008F010000}"/>
    <cellStyle name="Comma 11 2 4 5" xfId="2615" xr:uid="{00000000-0005-0000-0000-000090010000}"/>
    <cellStyle name="Comma 11 2 4 6" xfId="454" xr:uid="{00000000-0005-0000-0000-000091010000}"/>
    <cellStyle name="Comma 11 2 5" xfId="600" xr:uid="{00000000-0005-0000-0000-000092010000}"/>
    <cellStyle name="Comma 11 2 5 2" xfId="1138" xr:uid="{00000000-0005-0000-0000-000093010000}"/>
    <cellStyle name="Comma 11 2 5 2 2" xfId="2218" xr:uid="{00000000-0005-0000-0000-000094010000}"/>
    <cellStyle name="Comma 11 2 5 3" xfId="1680" xr:uid="{00000000-0005-0000-0000-000095010000}"/>
    <cellStyle name="Comma 11 2 6" xfId="871" xr:uid="{00000000-0005-0000-0000-000096010000}"/>
    <cellStyle name="Comma 11 2 6 2" xfId="1951" xr:uid="{00000000-0005-0000-0000-000097010000}"/>
    <cellStyle name="Comma 11 2 7" xfId="1413" xr:uid="{00000000-0005-0000-0000-000098010000}"/>
    <cellStyle name="Comma 11 2 8" xfId="2494" xr:uid="{00000000-0005-0000-0000-000099010000}"/>
    <cellStyle name="Comma 11 2 9" xfId="333" xr:uid="{00000000-0005-0000-0000-00009A010000}"/>
    <cellStyle name="Comma 11 3" xfId="67" xr:uid="{00000000-0005-0000-0000-00009B010000}"/>
    <cellStyle name="Comma 11 3 2" xfId="129" xr:uid="{00000000-0005-0000-0000-00009C010000}"/>
    <cellStyle name="Comma 11 3 2 2" xfId="255" xr:uid="{00000000-0005-0000-0000-00009D010000}"/>
    <cellStyle name="Comma 11 3 2 2 2" xfId="802" xr:uid="{00000000-0005-0000-0000-00009E010000}"/>
    <cellStyle name="Comma 11 3 2 2 2 2" xfId="1340" xr:uid="{00000000-0005-0000-0000-00009F010000}"/>
    <cellStyle name="Comma 11 3 2 2 2 2 2" xfId="2420" xr:uid="{00000000-0005-0000-0000-0000A0010000}"/>
    <cellStyle name="Comma 11 3 2 2 2 3" xfId="1882" xr:uid="{00000000-0005-0000-0000-0000A1010000}"/>
    <cellStyle name="Comma 11 3 2 2 3" xfId="1073" xr:uid="{00000000-0005-0000-0000-0000A2010000}"/>
    <cellStyle name="Comma 11 3 2 2 3 2" xfId="2153" xr:uid="{00000000-0005-0000-0000-0000A3010000}"/>
    <cellStyle name="Comma 11 3 2 2 4" xfId="1615" xr:uid="{00000000-0005-0000-0000-0000A4010000}"/>
    <cellStyle name="Comma 11 3 2 2 5" xfId="2696" xr:uid="{00000000-0005-0000-0000-0000A5010000}"/>
    <cellStyle name="Comma 11 3 2 2 6" xfId="535" xr:uid="{00000000-0005-0000-0000-0000A6010000}"/>
    <cellStyle name="Comma 11 3 2 3" xfId="676" xr:uid="{00000000-0005-0000-0000-0000A7010000}"/>
    <cellStyle name="Comma 11 3 2 3 2" xfId="1214" xr:uid="{00000000-0005-0000-0000-0000A8010000}"/>
    <cellStyle name="Comma 11 3 2 3 2 2" xfId="2294" xr:uid="{00000000-0005-0000-0000-0000A9010000}"/>
    <cellStyle name="Comma 11 3 2 3 3" xfId="1756" xr:uid="{00000000-0005-0000-0000-0000AA010000}"/>
    <cellStyle name="Comma 11 3 2 4" xfId="947" xr:uid="{00000000-0005-0000-0000-0000AB010000}"/>
    <cellStyle name="Comma 11 3 2 4 2" xfId="2027" xr:uid="{00000000-0005-0000-0000-0000AC010000}"/>
    <cellStyle name="Comma 11 3 2 5" xfId="1489" xr:uid="{00000000-0005-0000-0000-0000AD010000}"/>
    <cellStyle name="Comma 11 3 2 6" xfId="2570" xr:uid="{00000000-0005-0000-0000-0000AE010000}"/>
    <cellStyle name="Comma 11 3 2 7" xfId="409" xr:uid="{00000000-0005-0000-0000-0000AF010000}"/>
    <cellStyle name="Comma 11 3 3" xfId="191" xr:uid="{00000000-0005-0000-0000-0000B0010000}"/>
    <cellStyle name="Comma 11 3 3 2" xfId="738" xr:uid="{00000000-0005-0000-0000-0000B1010000}"/>
    <cellStyle name="Comma 11 3 3 2 2" xfId="1276" xr:uid="{00000000-0005-0000-0000-0000B2010000}"/>
    <cellStyle name="Comma 11 3 3 2 2 2" xfId="2356" xr:uid="{00000000-0005-0000-0000-0000B3010000}"/>
    <cellStyle name="Comma 11 3 3 2 3" xfId="1818" xr:uid="{00000000-0005-0000-0000-0000B4010000}"/>
    <cellStyle name="Comma 11 3 3 3" xfId="1009" xr:uid="{00000000-0005-0000-0000-0000B5010000}"/>
    <cellStyle name="Comma 11 3 3 3 2" xfId="2089" xr:uid="{00000000-0005-0000-0000-0000B6010000}"/>
    <cellStyle name="Comma 11 3 3 4" xfId="1551" xr:uid="{00000000-0005-0000-0000-0000B7010000}"/>
    <cellStyle name="Comma 11 3 3 5" xfId="2632" xr:uid="{00000000-0005-0000-0000-0000B8010000}"/>
    <cellStyle name="Comma 11 3 3 6" xfId="471" xr:uid="{00000000-0005-0000-0000-0000B9010000}"/>
    <cellStyle name="Comma 11 3 4" xfId="614" xr:uid="{00000000-0005-0000-0000-0000BA010000}"/>
    <cellStyle name="Comma 11 3 4 2" xfId="1152" xr:uid="{00000000-0005-0000-0000-0000BB010000}"/>
    <cellStyle name="Comma 11 3 4 2 2" xfId="2232" xr:uid="{00000000-0005-0000-0000-0000BC010000}"/>
    <cellStyle name="Comma 11 3 4 3" xfId="1694" xr:uid="{00000000-0005-0000-0000-0000BD010000}"/>
    <cellStyle name="Comma 11 3 5" xfId="885" xr:uid="{00000000-0005-0000-0000-0000BE010000}"/>
    <cellStyle name="Comma 11 3 5 2" xfId="1965" xr:uid="{00000000-0005-0000-0000-0000BF010000}"/>
    <cellStyle name="Comma 11 3 6" xfId="1427" xr:uid="{00000000-0005-0000-0000-0000C0010000}"/>
    <cellStyle name="Comma 11 3 7" xfId="2508" xr:uid="{00000000-0005-0000-0000-0000C1010000}"/>
    <cellStyle name="Comma 11 3 8" xfId="347" xr:uid="{00000000-0005-0000-0000-0000C2010000}"/>
    <cellStyle name="Comma 11 4" xfId="97" xr:uid="{00000000-0005-0000-0000-0000C3010000}"/>
    <cellStyle name="Comma 11 4 2" xfId="223" xr:uid="{00000000-0005-0000-0000-0000C4010000}"/>
    <cellStyle name="Comma 11 4 2 2" xfId="770" xr:uid="{00000000-0005-0000-0000-0000C5010000}"/>
    <cellStyle name="Comma 11 4 2 2 2" xfId="1308" xr:uid="{00000000-0005-0000-0000-0000C6010000}"/>
    <cellStyle name="Comma 11 4 2 2 2 2" xfId="2388" xr:uid="{00000000-0005-0000-0000-0000C7010000}"/>
    <cellStyle name="Comma 11 4 2 2 3" xfId="1850" xr:uid="{00000000-0005-0000-0000-0000C8010000}"/>
    <cellStyle name="Comma 11 4 2 3" xfId="1041" xr:uid="{00000000-0005-0000-0000-0000C9010000}"/>
    <cellStyle name="Comma 11 4 2 3 2" xfId="2121" xr:uid="{00000000-0005-0000-0000-0000CA010000}"/>
    <cellStyle name="Comma 11 4 2 4" xfId="1583" xr:uid="{00000000-0005-0000-0000-0000CB010000}"/>
    <cellStyle name="Comma 11 4 2 5" xfId="2664" xr:uid="{00000000-0005-0000-0000-0000CC010000}"/>
    <cellStyle name="Comma 11 4 2 6" xfId="503" xr:uid="{00000000-0005-0000-0000-0000CD010000}"/>
    <cellStyle name="Comma 11 4 3" xfId="644" xr:uid="{00000000-0005-0000-0000-0000CE010000}"/>
    <cellStyle name="Comma 11 4 3 2" xfId="1182" xr:uid="{00000000-0005-0000-0000-0000CF010000}"/>
    <cellStyle name="Comma 11 4 3 2 2" xfId="2262" xr:uid="{00000000-0005-0000-0000-0000D0010000}"/>
    <cellStyle name="Comma 11 4 3 3" xfId="1724" xr:uid="{00000000-0005-0000-0000-0000D1010000}"/>
    <cellStyle name="Comma 11 4 4" xfId="915" xr:uid="{00000000-0005-0000-0000-0000D2010000}"/>
    <cellStyle name="Comma 11 4 4 2" xfId="1995" xr:uid="{00000000-0005-0000-0000-0000D3010000}"/>
    <cellStyle name="Comma 11 4 5" xfId="1457" xr:uid="{00000000-0005-0000-0000-0000D4010000}"/>
    <cellStyle name="Comma 11 4 6" xfId="2538" xr:uid="{00000000-0005-0000-0000-0000D5010000}"/>
    <cellStyle name="Comma 11 4 7" xfId="377" xr:uid="{00000000-0005-0000-0000-0000D6010000}"/>
    <cellStyle name="Comma 11 5" xfId="159" xr:uid="{00000000-0005-0000-0000-0000D7010000}"/>
    <cellStyle name="Comma 11 5 2" xfId="706" xr:uid="{00000000-0005-0000-0000-0000D8010000}"/>
    <cellStyle name="Comma 11 5 2 2" xfId="1244" xr:uid="{00000000-0005-0000-0000-0000D9010000}"/>
    <cellStyle name="Comma 11 5 2 2 2" xfId="2324" xr:uid="{00000000-0005-0000-0000-0000DA010000}"/>
    <cellStyle name="Comma 11 5 2 3" xfId="1786" xr:uid="{00000000-0005-0000-0000-0000DB010000}"/>
    <cellStyle name="Comma 11 5 3" xfId="977" xr:uid="{00000000-0005-0000-0000-0000DC010000}"/>
    <cellStyle name="Comma 11 5 3 2" xfId="2057" xr:uid="{00000000-0005-0000-0000-0000DD010000}"/>
    <cellStyle name="Comma 11 5 4" xfId="1519" xr:uid="{00000000-0005-0000-0000-0000DE010000}"/>
    <cellStyle name="Comma 11 5 5" xfId="2600" xr:uid="{00000000-0005-0000-0000-0000DF010000}"/>
    <cellStyle name="Comma 11 5 6" xfId="439" xr:uid="{00000000-0005-0000-0000-0000E0010000}"/>
    <cellStyle name="Comma 11 6" xfId="568" xr:uid="{00000000-0005-0000-0000-0000E1010000}"/>
    <cellStyle name="Comma 11 6 2" xfId="1106" xr:uid="{00000000-0005-0000-0000-0000E2010000}"/>
    <cellStyle name="Comma 11 6 2 2" xfId="2186" xr:uid="{00000000-0005-0000-0000-0000E3010000}"/>
    <cellStyle name="Comma 11 6 3" xfId="1648" xr:uid="{00000000-0005-0000-0000-0000E4010000}"/>
    <cellStyle name="Comma 11 7" xfId="839" xr:uid="{00000000-0005-0000-0000-0000E5010000}"/>
    <cellStyle name="Comma 11 7 2" xfId="1919" xr:uid="{00000000-0005-0000-0000-0000E6010000}"/>
    <cellStyle name="Comma 11 8" xfId="1381" xr:uid="{00000000-0005-0000-0000-0000E7010000}"/>
    <cellStyle name="Comma 11 9" xfId="2462" xr:uid="{00000000-0005-0000-0000-0000E8010000}"/>
    <cellStyle name="Comma 12" xfId="3" xr:uid="{00000000-0005-0000-0000-0000E9010000}"/>
    <cellStyle name="Comma 12 2" xfId="72" xr:uid="{00000000-0005-0000-0000-0000EA010000}"/>
    <cellStyle name="Comma 12 2 2" xfId="134" xr:uid="{00000000-0005-0000-0000-0000EB010000}"/>
    <cellStyle name="Comma 12 2 2 2" xfId="260" xr:uid="{00000000-0005-0000-0000-0000EC010000}"/>
    <cellStyle name="Comma 12 2 2 2 2" xfId="807" xr:uid="{00000000-0005-0000-0000-0000ED010000}"/>
    <cellStyle name="Comma 12 2 2 2 2 2" xfId="1345" xr:uid="{00000000-0005-0000-0000-0000EE010000}"/>
    <cellStyle name="Comma 12 2 2 2 2 2 2" xfId="2425" xr:uid="{00000000-0005-0000-0000-0000EF010000}"/>
    <cellStyle name="Comma 12 2 2 2 2 3" xfId="1887" xr:uid="{00000000-0005-0000-0000-0000F0010000}"/>
    <cellStyle name="Comma 12 2 2 2 3" xfId="1078" xr:uid="{00000000-0005-0000-0000-0000F1010000}"/>
    <cellStyle name="Comma 12 2 2 2 3 2" xfId="2158" xr:uid="{00000000-0005-0000-0000-0000F2010000}"/>
    <cellStyle name="Comma 12 2 2 2 4" xfId="1620" xr:uid="{00000000-0005-0000-0000-0000F3010000}"/>
    <cellStyle name="Comma 12 2 2 2 5" xfId="2701" xr:uid="{00000000-0005-0000-0000-0000F4010000}"/>
    <cellStyle name="Comma 12 2 2 2 6" xfId="540" xr:uid="{00000000-0005-0000-0000-0000F5010000}"/>
    <cellStyle name="Comma 12 2 2 3" xfId="681" xr:uid="{00000000-0005-0000-0000-0000F6010000}"/>
    <cellStyle name="Comma 12 2 2 3 2" xfId="1219" xr:uid="{00000000-0005-0000-0000-0000F7010000}"/>
    <cellStyle name="Comma 12 2 2 3 2 2" xfId="2299" xr:uid="{00000000-0005-0000-0000-0000F8010000}"/>
    <cellStyle name="Comma 12 2 2 3 3" xfId="1761" xr:uid="{00000000-0005-0000-0000-0000F9010000}"/>
    <cellStyle name="Comma 12 2 2 4" xfId="952" xr:uid="{00000000-0005-0000-0000-0000FA010000}"/>
    <cellStyle name="Comma 12 2 2 4 2" xfId="2032" xr:uid="{00000000-0005-0000-0000-0000FB010000}"/>
    <cellStyle name="Comma 12 2 2 5" xfId="1494" xr:uid="{00000000-0005-0000-0000-0000FC010000}"/>
    <cellStyle name="Comma 12 2 2 6" xfId="2575" xr:uid="{00000000-0005-0000-0000-0000FD010000}"/>
    <cellStyle name="Comma 12 2 2 7" xfId="414" xr:uid="{00000000-0005-0000-0000-0000FE010000}"/>
    <cellStyle name="Comma 12 2 3" xfId="196" xr:uid="{00000000-0005-0000-0000-0000FF010000}"/>
    <cellStyle name="Comma 12 2 3 2" xfId="743" xr:uid="{00000000-0005-0000-0000-000000020000}"/>
    <cellStyle name="Comma 12 2 3 2 2" xfId="1281" xr:uid="{00000000-0005-0000-0000-000001020000}"/>
    <cellStyle name="Comma 12 2 3 2 2 2" xfId="2361" xr:uid="{00000000-0005-0000-0000-000002020000}"/>
    <cellStyle name="Comma 12 2 3 2 3" xfId="1823" xr:uid="{00000000-0005-0000-0000-000003020000}"/>
    <cellStyle name="Comma 12 2 3 3" xfId="1014" xr:uid="{00000000-0005-0000-0000-000004020000}"/>
    <cellStyle name="Comma 12 2 3 3 2" xfId="2094" xr:uid="{00000000-0005-0000-0000-000005020000}"/>
    <cellStyle name="Comma 12 2 3 4" xfId="1556" xr:uid="{00000000-0005-0000-0000-000006020000}"/>
    <cellStyle name="Comma 12 2 3 5" xfId="2637" xr:uid="{00000000-0005-0000-0000-000007020000}"/>
    <cellStyle name="Comma 12 2 3 6" xfId="476" xr:uid="{00000000-0005-0000-0000-000008020000}"/>
    <cellStyle name="Comma 12 2 4" xfId="619" xr:uid="{00000000-0005-0000-0000-000009020000}"/>
    <cellStyle name="Comma 12 2 4 2" xfId="1157" xr:uid="{00000000-0005-0000-0000-00000A020000}"/>
    <cellStyle name="Comma 12 2 4 2 2" xfId="2237" xr:uid="{00000000-0005-0000-0000-00000B020000}"/>
    <cellStyle name="Comma 12 2 4 3" xfId="1699" xr:uid="{00000000-0005-0000-0000-00000C020000}"/>
    <cellStyle name="Comma 12 2 5" xfId="890" xr:uid="{00000000-0005-0000-0000-00000D020000}"/>
    <cellStyle name="Comma 12 2 5 2" xfId="1970" xr:uid="{00000000-0005-0000-0000-00000E020000}"/>
    <cellStyle name="Comma 12 2 6" xfId="1432" xr:uid="{00000000-0005-0000-0000-00000F020000}"/>
    <cellStyle name="Comma 12 2 7" xfId="2513" xr:uid="{00000000-0005-0000-0000-000010020000}"/>
    <cellStyle name="Comma 12 2 8" xfId="352" xr:uid="{00000000-0005-0000-0000-000011020000}"/>
    <cellStyle name="Comma 12 3" xfId="102" xr:uid="{00000000-0005-0000-0000-000012020000}"/>
    <cellStyle name="Comma 12 3 2" xfId="228" xr:uid="{00000000-0005-0000-0000-000013020000}"/>
    <cellStyle name="Comma 12 3 2 2" xfId="775" xr:uid="{00000000-0005-0000-0000-000014020000}"/>
    <cellStyle name="Comma 12 3 2 2 2" xfId="1313" xr:uid="{00000000-0005-0000-0000-000015020000}"/>
    <cellStyle name="Comma 12 3 2 2 2 2" xfId="2393" xr:uid="{00000000-0005-0000-0000-000016020000}"/>
    <cellStyle name="Comma 12 3 2 2 3" xfId="1855" xr:uid="{00000000-0005-0000-0000-000017020000}"/>
    <cellStyle name="Comma 12 3 2 3" xfId="1046" xr:uid="{00000000-0005-0000-0000-000018020000}"/>
    <cellStyle name="Comma 12 3 2 3 2" xfId="2126" xr:uid="{00000000-0005-0000-0000-000019020000}"/>
    <cellStyle name="Comma 12 3 2 4" xfId="1588" xr:uid="{00000000-0005-0000-0000-00001A020000}"/>
    <cellStyle name="Comma 12 3 2 5" xfId="2669" xr:uid="{00000000-0005-0000-0000-00001B020000}"/>
    <cellStyle name="Comma 12 3 2 6" xfId="508" xr:uid="{00000000-0005-0000-0000-00001C020000}"/>
    <cellStyle name="Comma 12 3 3" xfId="649" xr:uid="{00000000-0005-0000-0000-00001D020000}"/>
    <cellStyle name="Comma 12 3 3 2" xfId="1187" xr:uid="{00000000-0005-0000-0000-00001E020000}"/>
    <cellStyle name="Comma 12 3 3 2 2" xfId="2267" xr:uid="{00000000-0005-0000-0000-00001F020000}"/>
    <cellStyle name="Comma 12 3 3 3" xfId="1729" xr:uid="{00000000-0005-0000-0000-000020020000}"/>
    <cellStyle name="Comma 12 3 4" xfId="920" xr:uid="{00000000-0005-0000-0000-000021020000}"/>
    <cellStyle name="Comma 12 3 4 2" xfId="2000" xr:uid="{00000000-0005-0000-0000-000022020000}"/>
    <cellStyle name="Comma 12 3 5" xfId="1462" xr:uid="{00000000-0005-0000-0000-000023020000}"/>
    <cellStyle name="Comma 12 3 6" xfId="2543" xr:uid="{00000000-0005-0000-0000-000024020000}"/>
    <cellStyle name="Comma 12 3 7" xfId="382" xr:uid="{00000000-0005-0000-0000-000025020000}"/>
    <cellStyle name="Comma 12 4" xfId="164" xr:uid="{00000000-0005-0000-0000-000026020000}"/>
    <cellStyle name="Comma 12 4 2" xfId="711" xr:uid="{00000000-0005-0000-0000-000027020000}"/>
    <cellStyle name="Comma 12 4 2 2" xfId="1249" xr:uid="{00000000-0005-0000-0000-000028020000}"/>
    <cellStyle name="Comma 12 4 2 2 2" xfId="2329" xr:uid="{00000000-0005-0000-0000-000029020000}"/>
    <cellStyle name="Comma 12 4 2 3" xfId="1791" xr:uid="{00000000-0005-0000-0000-00002A020000}"/>
    <cellStyle name="Comma 12 4 3" xfId="982" xr:uid="{00000000-0005-0000-0000-00002B020000}"/>
    <cellStyle name="Comma 12 4 3 2" xfId="2062" xr:uid="{00000000-0005-0000-0000-00002C020000}"/>
    <cellStyle name="Comma 12 4 4" xfId="1524" xr:uid="{00000000-0005-0000-0000-00002D020000}"/>
    <cellStyle name="Comma 12 4 5" xfId="2605" xr:uid="{00000000-0005-0000-0000-00002E020000}"/>
    <cellStyle name="Comma 12 4 6" xfId="444" xr:uid="{00000000-0005-0000-0000-00002F020000}"/>
    <cellStyle name="Comma 12 5" xfId="567" xr:uid="{00000000-0005-0000-0000-000030020000}"/>
    <cellStyle name="Comma 12 5 2" xfId="1105" xr:uid="{00000000-0005-0000-0000-000031020000}"/>
    <cellStyle name="Comma 12 5 2 2" xfId="2185" xr:uid="{00000000-0005-0000-0000-000032020000}"/>
    <cellStyle name="Comma 12 5 3" xfId="1647" xr:uid="{00000000-0005-0000-0000-000033020000}"/>
    <cellStyle name="Comma 12 6" xfId="838" xr:uid="{00000000-0005-0000-0000-000034020000}"/>
    <cellStyle name="Comma 12 6 2" xfId="1918" xr:uid="{00000000-0005-0000-0000-000035020000}"/>
    <cellStyle name="Comma 12 7" xfId="1380" xr:uid="{00000000-0005-0000-0000-000036020000}"/>
    <cellStyle name="Comma 12 8" xfId="2461" xr:uid="{00000000-0005-0000-0000-000037020000}"/>
    <cellStyle name="Comma 12 9" xfId="300" xr:uid="{00000000-0005-0000-0000-000038020000}"/>
    <cellStyle name="Comma 13" xfId="8" xr:uid="{00000000-0005-0000-0000-000039020000}"/>
    <cellStyle name="Comma 13 2" xfId="86" xr:uid="{00000000-0005-0000-0000-00003A020000}"/>
    <cellStyle name="Comma 13 2 2" xfId="148" xr:uid="{00000000-0005-0000-0000-00003B020000}"/>
    <cellStyle name="Comma 13 2 2 2" xfId="275" xr:uid="{00000000-0005-0000-0000-00003C020000}"/>
    <cellStyle name="Comma 13 2 2 2 2" xfId="822" xr:uid="{00000000-0005-0000-0000-00003D020000}"/>
    <cellStyle name="Comma 13 2 2 2 2 2" xfId="1360" xr:uid="{00000000-0005-0000-0000-00003E020000}"/>
    <cellStyle name="Comma 13 2 2 2 2 2 2" xfId="2440" xr:uid="{00000000-0005-0000-0000-00003F020000}"/>
    <cellStyle name="Comma 13 2 2 2 2 3" xfId="1902" xr:uid="{00000000-0005-0000-0000-000040020000}"/>
    <cellStyle name="Comma 13 2 2 2 3" xfId="1093" xr:uid="{00000000-0005-0000-0000-000041020000}"/>
    <cellStyle name="Comma 13 2 2 2 3 2" xfId="2173" xr:uid="{00000000-0005-0000-0000-000042020000}"/>
    <cellStyle name="Comma 13 2 2 2 4" xfId="1635" xr:uid="{00000000-0005-0000-0000-000043020000}"/>
    <cellStyle name="Comma 13 2 2 2 5" xfId="2716" xr:uid="{00000000-0005-0000-0000-000044020000}"/>
    <cellStyle name="Comma 13 2 2 2 6" xfId="555" xr:uid="{00000000-0005-0000-0000-000045020000}"/>
    <cellStyle name="Comma 13 2 2 3" xfId="695" xr:uid="{00000000-0005-0000-0000-000046020000}"/>
    <cellStyle name="Comma 13 2 2 3 2" xfId="1233" xr:uid="{00000000-0005-0000-0000-000047020000}"/>
    <cellStyle name="Comma 13 2 2 3 2 2" xfId="2313" xr:uid="{00000000-0005-0000-0000-000048020000}"/>
    <cellStyle name="Comma 13 2 2 3 3" xfId="1775" xr:uid="{00000000-0005-0000-0000-000049020000}"/>
    <cellStyle name="Comma 13 2 2 4" xfId="966" xr:uid="{00000000-0005-0000-0000-00004A020000}"/>
    <cellStyle name="Comma 13 2 2 4 2" xfId="2046" xr:uid="{00000000-0005-0000-0000-00004B020000}"/>
    <cellStyle name="Comma 13 2 2 5" xfId="1508" xr:uid="{00000000-0005-0000-0000-00004C020000}"/>
    <cellStyle name="Comma 13 2 2 6" xfId="2589" xr:uid="{00000000-0005-0000-0000-00004D020000}"/>
    <cellStyle name="Comma 13 2 2 7" xfId="428" xr:uid="{00000000-0005-0000-0000-00004E020000}"/>
    <cellStyle name="Comma 13 2 3" xfId="211" xr:uid="{00000000-0005-0000-0000-00004F020000}"/>
    <cellStyle name="Comma 13 2 3 2" xfId="758" xr:uid="{00000000-0005-0000-0000-000050020000}"/>
    <cellStyle name="Comma 13 2 3 2 2" xfId="1296" xr:uid="{00000000-0005-0000-0000-000051020000}"/>
    <cellStyle name="Comma 13 2 3 2 2 2" xfId="2376" xr:uid="{00000000-0005-0000-0000-000052020000}"/>
    <cellStyle name="Comma 13 2 3 2 3" xfId="1838" xr:uid="{00000000-0005-0000-0000-000053020000}"/>
    <cellStyle name="Comma 13 2 3 3" xfId="1029" xr:uid="{00000000-0005-0000-0000-000054020000}"/>
    <cellStyle name="Comma 13 2 3 3 2" xfId="2109" xr:uid="{00000000-0005-0000-0000-000055020000}"/>
    <cellStyle name="Comma 13 2 3 4" xfId="1571" xr:uid="{00000000-0005-0000-0000-000056020000}"/>
    <cellStyle name="Comma 13 2 3 5" xfId="2652" xr:uid="{00000000-0005-0000-0000-000057020000}"/>
    <cellStyle name="Comma 13 2 3 6" xfId="491" xr:uid="{00000000-0005-0000-0000-000058020000}"/>
    <cellStyle name="Comma 13 2 4" xfId="633" xr:uid="{00000000-0005-0000-0000-000059020000}"/>
    <cellStyle name="Comma 13 2 4 2" xfId="1171" xr:uid="{00000000-0005-0000-0000-00005A020000}"/>
    <cellStyle name="Comma 13 2 4 2 2" xfId="2251" xr:uid="{00000000-0005-0000-0000-00005B020000}"/>
    <cellStyle name="Comma 13 2 4 3" xfId="1713" xr:uid="{00000000-0005-0000-0000-00005C020000}"/>
    <cellStyle name="Comma 13 2 5" xfId="904" xr:uid="{00000000-0005-0000-0000-00005D020000}"/>
    <cellStyle name="Comma 13 2 5 2" xfId="1984" xr:uid="{00000000-0005-0000-0000-00005E020000}"/>
    <cellStyle name="Comma 13 2 6" xfId="1446" xr:uid="{00000000-0005-0000-0000-00005F020000}"/>
    <cellStyle name="Comma 13 2 7" xfId="2527" xr:uid="{00000000-0005-0000-0000-000060020000}"/>
    <cellStyle name="Comma 13 2 8" xfId="366" xr:uid="{00000000-0005-0000-0000-000061020000}"/>
    <cellStyle name="Comma 13 3" xfId="117" xr:uid="{00000000-0005-0000-0000-000062020000}"/>
    <cellStyle name="Comma 13 3 2" xfId="243" xr:uid="{00000000-0005-0000-0000-000063020000}"/>
    <cellStyle name="Comma 13 3 2 2" xfId="790" xr:uid="{00000000-0005-0000-0000-000064020000}"/>
    <cellStyle name="Comma 13 3 2 2 2" xfId="1328" xr:uid="{00000000-0005-0000-0000-000065020000}"/>
    <cellStyle name="Comma 13 3 2 2 2 2" xfId="2408" xr:uid="{00000000-0005-0000-0000-000066020000}"/>
    <cellStyle name="Comma 13 3 2 2 3" xfId="1870" xr:uid="{00000000-0005-0000-0000-000067020000}"/>
    <cellStyle name="Comma 13 3 2 3" xfId="1061" xr:uid="{00000000-0005-0000-0000-000068020000}"/>
    <cellStyle name="Comma 13 3 2 3 2" xfId="2141" xr:uid="{00000000-0005-0000-0000-000069020000}"/>
    <cellStyle name="Comma 13 3 2 4" xfId="1603" xr:uid="{00000000-0005-0000-0000-00006A020000}"/>
    <cellStyle name="Comma 13 3 2 5" xfId="2684" xr:uid="{00000000-0005-0000-0000-00006B020000}"/>
    <cellStyle name="Comma 13 3 2 6" xfId="523" xr:uid="{00000000-0005-0000-0000-00006C020000}"/>
    <cellStyle name="Comma 13 3 3" xfId="664" xr:uid="{00000000-0005-0000-0000-00006D020000}"/>
    <cellStyle name="Comma 13 3 3 2" xfId="1202" xr:uid="{00000000-0005-0000-0000-00006E020000}"/>
    <cellStyle name="Comma 13 3 3 2 2" xfId="2282" xr:uid="{00000000-0005-0000-0000-00006F020000}"/>
    <cellStyle name="Comma 13 3 3 3" xfId="1744" xr:uid="{00000000-0005-0000-0000-000070020000}"/>
    <cellStyle name="Comma 13 3 4" xfId="935" xr:uid="{00000000-0005-0000-0000-000071020000}"/>
    <cellStyle name="Comma 13 3 4 2" xfId="2015" xr:uid="{00000000-0005-0000-0000-000072020000}"/>
    <cellStyle name="Comma 13 3 5" xfId="1477" xr:uid="{00000000-0005-0000-0000-000073020000}"/>
    <cellStyle name="Comma 13 3 6" xfId="2558" xr:uid="{00000000-0005-0000-0000-000074020000}"/>
    <cellStyle name="Comma 13 3 7" xfId="397" xr:uid="{00000000-0005-0000-0000-000075020000}"/>
    <cellStyle name="Comma 13 4" xfId="179" xr:uid="{00000000-0005-0000-0000-000076020000}"/>
    <cellStyle name="Comma 13 4 2" xfId="726" xr:uid="{00000000-0005-0000-0000-000077020000}"/>
    <cellStyle name="Comma 13 4 2 2" xfId="1264" xr:uid="{00000000-0005-0000-0000-000078020000}"/>
    <cellStyle name="Comma 13 4 2 2 2" xfId="2344" xr:uid="{00000000-0005-0000-0000-000079020000}"/>
    <cellStyle name="Comma 13 4 2 3" xfId="1806" xr:uid="{00000000-0005-0000-0000-00007A020000}"/>
    <cellStyle name="Comma 13 4 3" xfId="997" xr:uid="{00000000-0005-0000-0000-00007B020000}"/>
    <cellStyle name="Comma 13 4 3 2" xfId="2077" xr:uid="{00000000-0005-0000-0000-00007C020000}"/>
    <cellStyle name="Comma 13 4 4" xfId="1539" xr:uid="{00000000-0005-0000-0000-00007D020000}"/>
    <cellStyle name="Comma 13 4 5" xfId="2620" xr:uid="{00000000-0005-0000-0000-00007E020000}"/>
    <cellStyle name="Comma 13 4 6" xfId="459" xr:uid="{00000000-0005-0000-0000-00007F020000}"/>
    <cellStyle name="Comma 13 5" xfId="572" xr:uid="{00000000-0005-0000-0000-000080020000}"/>
    <cellStyle name="Comma 13 5 2" xfId="1110" xr:uid="{00000000-0005-0000-0000-000081020000}"/>
    <cellStyle name="Comma 13 5 2 2" xfId="2190" xr:uid="{00000000-0005-0000-0000-000082020000}"/>
    <cellStyle name="Comma 13 5 3" xfId="1652" xr:uid="{00000000-0005-0000-0000-000083020000}"/>
    <cellStyle name="Comma 13 6" xfId="843" xr:uid="{00000000-0005-0000-0000-000084020000}"/>
    <cellStyle name="Comma 13 6 2" xfId="1923" xr:uid="{00000000-0005-0000-0000-000085020000}"/>
    <cellStyle name="Comma 13 7" xfId="1385" xr:uid="{00000000-0005-0000-0000-000086020000}"/>
    <cellStyle name="Comma 13 8" xfId="2466" xr:uid="{00000000-0005-0000-0000-000087020000}"/>
    <cellStyle name="Comma 13 9" xfId="305" xr:uid="{00000000-0005-0000-0000-000088020000}"/>
    <cellStyle name="Comma 14" xfId="9" xr:uid="{00000000-0005-0000-0000-000089020000}"/>
    <cellStyle name="Comma 14 2" xfId="87" xr:uid="{00000000-0005-0000-0000-00008A020000}"/>
    <cellStyle name="Comma 14 2 2" xfId="149" xr:uid="{00000000-0005-0000-0000-00008B020000}"/>
    <cellStyle name="Comma 14 2 2 2" xfId="276" xr:uid="{00000000-0005-0000-0000-00008C020000}"/>
    <cellStyle name="Comma 14 2 2 2 2" xfId="823" xr:uid="{00000000-0005-0000-0000-00008D020000}"/>
    <cellStyle name="Comma 14 2 2 2 2 2" xfId="1361" xr:uid="{00000000-0005-0000-0000-00008E020000}"/>
    <cellStyle name="Comma 14 2 2 2 2 2 2" xfId="2441" xr:uid="{00000000-0005-0000-0000-00008F020000}"/>
    <cellStyle name="Comma 14 2 2 2 2 3" xfId="1903" xr:uid="{00000000-0005-0000-0000-000090020000}"/>
    <cellStyle name="Comma 14 2 2 2 3" xfId="1094" xr:uid="{00000000-0005-0000-0000-000091020000}"/>
    <cellStyle name="Comma 14 2 2 2 3 2" xfId="2174" xr:uid="{00000000-0005-0000-0000-000092020000}"/>
    <cellStyle name="Comma 14 2 2 2 4" xfId="1636" xr:uid="{00000000-0005-0000-0000-000093020000}"/>
    <cellStyle name="Comma 14 2 2 2 5" xfId="2717" xr:uid="{00000000-0005-0000-0000-000094020000}"/>
    <cellStyle name="Comma 14 2 2 2 6" xfId="556" xr:uid="{00000000-0005-0000-0000-000095020000}"/>
    <cellStyle name="Comma 14 2 2 3" xfId="696" xr:uid="{00000000-0005-0000-0000-000096020000}"/>
    <cellStyle name="Comma 14 2 2 3 2" xfId="1234" xr:uid="{00000000-0005-0000-0000-000097020000}"/>
    <cellStyle name="Comma 14 2 2 3 2 2" xfId="2314" xr:uid="{00000000-0005-0000-0000-000098020000}"/>
    <cellStyle name="Comma 14 2 2 3 3" xfId="1776" xr:uid="{00000000-0005-0000-0000-000099020000}"/>
    <cellStyle name="Comma 14 2 2 4" xfId="967" xr:uid="{00000000-0005-0000-0000-00009A020000}"/>
    <cellStyle name="Comma 14 2 2 4 2" xfId="2047" xr:uid="{00000000-0005-0000-0000-00009B020000}"/>
    <cellStyle name="Comma 14 2 2 5" xfId="1509" xr:uid="{00000000-0005-0000-0000-00009C020000}"/>
    <cellStyle name="Comma 14 2 2 6" xfId="2590" xr:uid="{00000000-0005-0000-0000-00009D020000}"/>
    <cellStyle name="Comma 14 2 2 7" xfId="429" xr:uid="{00000000-0005-0000-0000-00009E020000}"/>
    <cellStyle name="Comma 14 2 3" xfId="212" xr:uid="{00000000-0005-0000-0000-00009F020000}"/>
    <cellStyle name="Comma 14 2 3 2" xfId="759" xr:uid="{00000000-0005-0000-0000-0000A0020000}"/>
    <cellStyle name="Comma 14 2 3 2 2" xfId="1297" xr:uid="{00000000-0005-0000-0000-0000A1020000}"/>
    <cellStyle name="Comma 14 2 3 2 2 2" xfId="2377" xr:uid="{00000000-0005-0000-0000-0000A2020000}"/>
    <cellStyle name="Comma 14 2 3 2 3" xfId="1839" xr:uid="{00000000-0005-0000-0000-0000A3020000}"/>
    <cellStyle name="Comma 14 2 3 3" xfId="1030" xr:uid="{00000000-0005-0000-0000-0000A4020000}"/>
    <cellStyle name="Comma 14 2 3 3 2" xfId="2110" xr:uid="{00000000-0005-0000-0000-0000A5020000}"/>
    <cellStyle name="Comma 14 2 3 4" xfId="1572" xr:uid="{00000000-0005-0000-0000-0000A6020000}"/>
    <cellStyle name="Comma 14 2 3 5" xfId="2653" xr:uid="{00000000-0005-0000-0000-0000A7020000}"/>
    <cellStyle name="Comma 14 2 3 6" xfId="492" xr:uid="{00000000-0005-0000-0000-0000A8020000}"/>
    <cellStyle name="Comma 14 2 4" xfId="634" xr:uid="{00000000-0005-0000-0000-0000A9020000}"/>
    <cellStyle name="Comma 14 2 4 2" xfId="1172" xr:uid="{00000000-0005-0000-0000-0000AA020000}"/>
    <cellStyle name="Comma 14 2 4 2 2" xfId="2252" xr:uid="{00000000-0005-0000-0000-0000AB020000}"/>
    <cellStyle name="Comma 14 2 4 3" xfId="1714" xr:uid="{00000000-0005-0000-0000-0000AC020000}"/>
    <cellStyle name="Comma 14 2 5" xfId="905" xr:uid="{00000000-0005-0000-0000-0000AD020000}"/>
    <cellStyle name="Comma 14 2 5 2" xfId="1985" xr:uid="{00000000-0005-0000-0000-0000AE020000}"/>
    <cellStyle name="Comma 14 2 6" xfId="1447" xr:uid="{00000000-0005-0000-0000-0000AF020000}"/>
    <cellStyle name="Comma 14 2 7" xfId="2528" xr:uid="{00000000-0005-0000-0000-0000B0020000}"/>
    <cellStyle name="Comma 14 2 8" xfId="367" xr:uid="{00000000-0005-0000-0000-0000B1020000}"/>
    <cellStyle name="Comma 14 3" xfId="118" xr:uid="{00000000-0005-0000-0000-0000B2020000}"/>
    <cellStyle name="Comma 14 3 2" xfId="244" xr:uid="{00000000-0005-0000-0000-0000B3020000}"/>
    <cellStyle name="Comma 14 3 2 2" xfId="791" xr:uid="{00000000-0005-0000-0000-0000B4020000}"/>
    <cellStyle name="Comma 14 3 2 2 2" xfId="1329" xr:uid="{00000000-0005-0000-0000-0000B5020000}"/>
    <cellStyle name="Comma 14 3 2 2 2 2" xfId="2409" xr:uid="{00000000-0005-0000-0000-0000B6020000}"/>
    <cellStyle name="Comma 14 3 2 2 3" xfId="1871" xr:uid="{00000000-0005-0000-0000-0000B7020000}"/>
    <cellStyle name="Comma 14 3 2 3" xfId="1062" xr:uid="{00000000-0005-0000-0000-0000B8020000}"/>
    <cellStyle name="Comma 14 3 2 3 2" xfId="2142" xr:uid="{00000000-0005-0000-0000-0000B9020000}"/>
    <cellStyle name="Comma 14 3 2 4" xfId="1604" xr:uid="{00000000-0005-0000-0000-0000BA020000}"/>
    <cellStyle name="Comma 14 3 2 5" xfId="2685" xr:uid="{00000000-0005-0000-0000-0000BB020000}"/>
    <cellStyle name="Comma 14 3 2 6" xfId="524" xr:uid="{00000000-0005-0000-0000-0000BC020000}"/>
    <cellStyle name="Comma 14 3 3" xfId="665" xr:uid="{00000000-0005-0000-0000-0000BD020000}"/>
    <cellStyle name="Comma 14 3 3 2" xfId="1203" xr:uid="{00000000-0005-0000-0000-0000BE020000}"/>
    <cellStyle name="Comma 14 3 3 2 2" xfId="2283" xr:uid="{00000000-0005-0000-0000-0000BF020000}"/>
    <cellStyle name="Comma 14 3 3 3" xfId="1745" xr:uid="{00000000-0005-0000-0000-0000C0020000}"/>
    <cellStyle name="Comma 14 3 4" xfId="936" xr:uid="{00000000-0005-0000-0000-0000C1020000}"/>
    <cellStyle name="Comma 14 3 4 2" xfId="2016" xr:uid="{00000000-0005-0000-0000-0000C2020000}"/>
    <cellStyle name="Comma 14 3 5" xfId="1478" xr:uid="{00000000-0005-0000-0000-0000C3020000}"/>
    <cellStyle name="Comma 14 3 6" xfId="2559" xr:uid="{00000000-0005-0000-0000-0000C4020000}"/>
    <cellStyle name="Comma 14 3 7" xfId="398" xr:uid="{00000000-0005-0000-0000-0000C5020000}"/>
    <cellStyle name="Comma 14 4" xfId="180" xr:uid="{00000000-0005-0000-0000-0000C6020000}"/>
    <cellStyle name="Comma 14 4 2" xfId="727" xr:uid="{00000000-0005-0000-0000-0000C7020000}"/>
    <cellStyle name="Comma 14 4 2 2" xfId="1265" xr:uid="{00000000-0005-0000-0000-0000C8020000}"/>
    <cellStyle name="Comma 14 4 2 2 2" xfId="2345" xr:uid="{00000000-0005-0000-0000-0000C9020000}"/>
    <cellStyle name="Comma 14 4 2 3" xfId="1807" xr:uid="{00000000-0005-0000-0000-0000CA020000}"/>
    <cellStyle name="Comma 14 4 3" xfId="998" xr:uid="{00000000-0005-0000-0000-0000CB020000}"/>
    <cellStyle name="Comma 14 4 3 2" xfId="2078" xr:uid="{00000000-0005-0000-0000-0000CC020000}"/>
    <cellStyle name="Comma 14 4 4" xfId="1540" xr:uid="{00000000-0005-0000-0000-0000CD020000}"/>
    <cellStyle name="Comma 14 4 5" xfId="2621" xr:uid="{00000000-0005-0000-0000-0000CE020000}"/>
    <cellStyle name="Comma 14 4 6" xfId="460" xr:uid="{00000000-0005-0000-0000-0000CF020000}"/>
    <cellStyle name="Comma 14 5" xfId="573" xr:uid="{00000000-0005-0000-0000-0000D0020000}"/>
    <cellStyle name="Comma 14 5 2" xfId="1111" xr:uid="{00000000-0005-0000-0000-0000D1020000}"/>
    <cellStyle name="Comma 14 5 2 2" xfId="2191" xr:uid="{00000000-0005-0000-0000-0000D2020000}"/>
    <cellStyle name="Comma 14 5 3" xfId="1653" xr:uid="{00000000-0005-0000-0000-0000D3020000}"/>
    <cellStyle name="Comma 14 6" xfId="844" xr:uid="{00000000-0005-0000-0000-0000D4020000}"/>
    <cellStyle name="Comma 14 6 2" xfId="1924" xr:uid="{00000000-0005-0000-0000-0000D5020000}"/>
    <cellStyle name="Comma 14 7" xfId="1386" xr:uid="{00000000-0005-0000-0000-0000D6020000}"/>
    <cellStyle name="Comma 14 8" xfId="2467" xr:uid="{00000000-0005-0000-0000-0000D7020000}"/>
    <cellStyle name="Comma 14 9" xfId="306" xr:uid="{00000000-0005-0000-0000-0000D8020000}"/>
    <cellStyle name="Comma 15" xfId="57" xr:uid="{00000000-0005-0000-0000-0000D9020000}"/>
    <cellStyle name="Comma 15 2" xfId="119" xr:uid="{00000000-0005-0000-0000-0000DA020000}"/>
    <cellStyle name="Comma 15 2 2" xfId="245" xr:uid="{00000000-0005-0000-0000-0000DB020000}"/>
    <cellStyle name="Comma 15 2 2 2" xfId="792" xr:uid="{00000000-0005-0000-0000-0000DC020000}"/>
    <cellStyle name="Comma 15 2 2 2 2" xfId="1330" xr:uid="{00000000-0005-0000-0000-0000DD020000}"/>
    <cellStyle name="Comma 15 2 2 2 2 2" xfId="2410" xr:uid="{00000000-0005-0000-0000-0000DE020000}"/>
    <cellStyle name="Comma 15 2 2 2 3" xfId="1872" xr:uid="{00000000-0005-0000-0000-0000DF020000}"/>
    <cellStyle name="Comma 15 2 2 3" xfId="1063" xr:uid="{00000000-0005-0000-0000-0000E0020000}"/>
    <cellStyle name="Comma 15 2 2 3 2" xfId="2143" xr:uid="{00000000-0005-0000-0000-0000E1020000}"/>
    <cellStyle name="Comma 15 2 2 4" xfId="1605" xr:uid="{00000000-0005-0000-0000-0000E2020000}"/>
    <cellStyle name="Comma 15 2 2 5" xfId="2686" xr:uid="{00000000-0005-0000-0000-0000E3020000}"/>
    <cellStyle name="Comma 15 2 2 6" xfId="525" xr:uid="{00000000-0005-0000-0000-0000E4020000}"/>
    <cellStyle name="Comma 15 2 3" xfId="666" xr:uid="{00000000-0005-0000-0000-0000E5020000}"/>
    <cellStyle name="Comma 15 2 3 2" xfId="1204" xr:uid="{00000000-0005-0000-0000-0000E6020000}"/>
    <cellStyle name="Comma 15 2 3 2 2" xfId="2284" xr:uid="{00000000-0005-0000-0000-0000E7020000}"/>
    <cellStyle name="Comma 15 2 3 3" xfId="1746" xr:uid="{00000000-0005-0000-0000-0000E8020000}"/>
    <cellStyle name="Comma 15 2 4" xfId="937" xr:uid="{00000000-0005-0000-0000-0000E9020000}"/>
    <cellStyle name="Comma 15 2 4 2" xfId="2017" xr:uid="{00000000-0005-0000-0000-0000EA020000}"/>
    <cellStyle name="Comma 15 2 5" xfId="1479" xr:uid="{00000000-0005-0000-0000-0000EB020000}"/>
    <cellStyle name="Comma 15 2 6" xfId="2560" xr:uid="{00000000-0005-0000-0000-0000EC020000}"/>
    <cellStyle name="Comma 15 2 7" xfId="399" xr:uid="{00000000-0005-0000-0000-0000ED020000}"/>
    <cellStyle name="Comma 15 3" xfId="181" xr:uid="{00000000-0005-0000-0000-0000EE020000}"/>
    <cellStyle name="Comma 15 3 2" xfId="728" xr:uid="{00000000-0005-0000-0000-0000EF020000}"/>
    <cellStyle name="Comma 15 3 2 2" xfId="1266" xr:uid="{00000000-0005-0000-0000-0000F0020000}"/>
    <cellStyle name="Comma 15 3 2 2 2" xfId="2346" xr:uid="{00000000-0005-0000-0000-0000F1020000}"/>
    <cellStyle name="Comma 15 3 2 3" xfId="1808" xr:uid="{00000000-0005-0000-0000-0000F2020000}"/>
    <cellStyle name="Comma 15 3 3" xfId="999" xr:uid="{00000000-0005-0000-0000-0000F3020000}"/>
    <cellStyle name="Comma 15 3 3 2" xfId="2079" xr:uid="{00000000-0005-0000-0000-0000F4020000}"/>
    <cellStyle name="Comma 15 3 4" xfId="1541" xr:uid="{00000000-0005-0000-0000-0000F5020000}"/>
    <cellStyle name="Comma 15 3 5" xfId="2622" xr:uid="{00000000-0005-0000-0000-0000F6020000}"/>
    <cellStyle name="Comma 15 3 6" xfId="461" xr:uid="{00000000-0005-0000-0000-0000F7020000}"/>
    <cellStyle name="Comma 15 4" xfId="604" xr:uid="{00000000-0005-0000-0000-0000F8020000}"/>
    <cellStyle name="Comma 15 4 2" xfId="1142" xr:uid="{00000000-0005-0000-0000-0000F9020000}"/>
    <cellStyle name="Comma 15 4 2 2" xfId="2222" xr:uid="{00000000-0005-0000-0000-0000FA020000}"/>
    <cellStyle name="Comma 15 4 3" xfId="1684" xr:uid="{00000000-0005-0000-0000-0000FB020000}"/>
    <cellStyle name="Comma 15 5" xfId="875" xr:uid="{00000000-0005-0000-0000-0000FC020000}"/>
    <cellStyle name="Comma 15 5 2" xfId="1955" xr:uid="{00000000-0005-0000-0000-0000FD020000}"/>
    <cellStyle name="Comma 15 6" xfId="1417" xr:uid="{00000000-0005-0000-0000-0000FE020000}"/>
    <cellStyle name="Comma 15 7" xfId="2498" xr:uid="{00000000-0005-0000-0000-0000FF020000}"/>
    <cellStyle name="Comma 15 8" xfId="337" xr:uid="{00000000-0005-0000-0000-000000030000}"/>
    <cellStyle name="Comma 16" xfId="13" xr:uid="{00000000-0005-0000-0000-000001030000}"/>
    <cellStyle name="Comma 16 2" xfId="213" xr:uid="{00000000-0005-0000-0000-000002030000}"/>
    <cellStyle name="Comma 16 2 2" xfId="760" xr:uid="{00000000-0005-0000-0000-000003030000}"/>
    <cellStyle name="Comma 16 2 2 2" xfId="1298" xr:uid="{00000000-0005-0000-0000-000004030000}"/>
    <cellStyle name="Comma 16 2 2 2 2" xfId="2378" xr:uid="{00000000-0005-0000-0000-000005030000}"/>
    <cellStyle name="Comma 16 2 2 3" xfId="1840" xr:uid="{00000000-0005-0000-0000-000006030000}"/>
    <cellStyle name="Comma 16 2 3" xfId="1031" xr:uid="{00000000-0005-0000-0000-000007030000}"/>
    <cellStyle name="Comma 16 2 3 2" xfId="2111" xr:uid="{00000000-0005-0000-0000-000008030000}"/>
    <cellStyle name="Comma 16 2 4" xfId="1573" xr:uid="{00000000-0005-0000-0000-000009030000}"/>
    <cellStyle name="Comma 16 2 5" xfId="2654" xr:uid="{00000000-0005-0000-0000-00000A030000}"/>
    <cellStyle name="Comma 16 2 6" xfId="493" xr:uid="{00000000-0005-0000-0000-00000B030000}"/>
    <cellStyle name="Comma 16 3" xfId="576" xr:uid="{00000000-0005-0000-0000-00000C030000}"/>
    <cellStyle name="Comma 16 3 2" xfId="1114" xr:uid="{00000000-0005-0000-0000-00000D030000}"/>
    <cellStyle name="Comma 16 3 2 2" xfId="2194" xr:uid="{00000000-0005-0000-0000-00000E030000}"/>
    <cellStyle name="Comma 16 3 3" xfId="1656" xr:uid="{00000000-0005-0000-0000-00000F030000}"/>
    <cellStyle name="Comma 16 4" xfId="847" xr:uid="{00000000-0005-0000-0000-000010030000}"/>
    <cellStyle name="Comma 16 4 2" xfId="1927" xr:uid="{00000000-0005-0000-0000-000011030000}"/>
    <cellStyle name="Comma 16 5" xfId="1389" xr:uid="{00000000-0005-0000-0000-000012030000}"/>
    <cellStyle name="Comma 16 6" xfId="2470" xr:uid="{00000000-0005-0000-0000-000013030000}"/>
    <cellStyle name="Comma 16 7" xfId="309" xr:uid="{00000000-0005-0000-0000-000014030000}"/>
    <cellStyle name="Comma 17" xfId="12" xr:uid="{00000000-0005-0000-0000-000015030000}"/>
    <cellStyle name="Comma 17 2" xfId="277" xr:uid="{00000000-0005-0000-0000-000016030000}"/>
    <cellStyle name="Comma 17 2 2" xfId="824" xr:uid="{00000000-0005-0000-0000-000017030000}"/>
    <cellStyle name="Comma 17 2 2 2" xfId="1362" xr:uid="{00000000-0005-0000-0000-000018030000}"/>
    <cellStyle name="Comma 17 2 2 2 2" xfId="2442" xr:uid="{00000000-0005-0000-0000-000019030000}"/>
    <cellStyle name="Comma 17 2 2 3" xfId="1904" xr:uid="{00000000-0005-0000-0000-00001A030000}"/>
    <cellStyle name="Comma 17 2 3" xfId="1095" xr:uid="{00000000-0005-0000-0000-00001B030000}"/>
    <cellStyle name="Comma 17 2 3 2" xfId="2175" xr:uid="{00000000-0005-0000-0000-00001C030000}"/>
    <cellStyle name="Comma 17 2 4" xfId="1637" xr:uid="{00000000-0005-0000-0000-00001D030000}"/>
    <cellStyle name="Comma 17 2 5" xfId="2718" xr:uid="{00000000-0005-0000-0000-00001E030000}"/>
    <cellStyle name="Comma 17 2 6" xfId="557" xr:uid="{00000000-0005-0000-0000-00001F030000}"/>
    <cellStyle name="Comma 17 3" xfId="575" xr:uid="{00000000-0005-0000-0000-000020030000}"/>
    <cellStyle name="Comma 17 3 2" xfId="1113" xr:uid="{00000000-0005-0000-0000-000021030000}"/>
    <cellStyle name="Comma 17 3 2 2" xfId="2193" xr:uid="{00000000-0005-0000-0000-000022030000}"/>
    <cellStyle name="Comma 17 3 3" xfId="1655" xr:uid="{00000000-0005-0000-0000-000023030000}"/>
    <cellStyle name="Comma 17 4" xfId="846" xr:uid="{00000000-0005-0000-0000-000024030000}"/>
    <cellStyle name="Comma 17 4 2" xfId="1926" xr:uid="{00000000-0005-0000-0000-000025030000}"/>
    <cellStyle name="Comma 17 5" xfId="1388" xr:uid="{00000000-0005-0000-0000-000026030000}"/>
    <cellStyle name="Comma 17 6" xfId="2469" xr:uid="{00000000-0005-0000-0000-000027030000}"/>
    <cellStyle name="Comma 17 7" xfId="308" xr:uid="{00000000-0005-0000-0000-000028030000}"/>
    <cellStyle name="Comma 18" xfId="18" xr:uid="{00000000-0005-0000-0000-000029030000}"/>
    <cellStyle name="Comma 18 2" xfId="278" xr:uid="{00000000-0005-0000-0000-00002A030000}"/>
    <cellStyle name="Comma 18 2 2" xfId="825" xr:uid="{00000000-0005-0000-0000-00002B030000}"/>
    <cellStyle name="Comma 18 2 2 2" xfId="1363" xr:uid="{00000000-0005-0000-0000-00002C030000}"/>
    <cellStyle name="Comma 18 2 2 2 2" xfId="2443" xr:uid="{00000000-0005-0000-0000-00002D030000}"/>
    <cellStyle name="Comma 18 2 2 3" xfId="1905" xr:uid="{00000000-0005-0000-0000-00002E030000}"/>
    <cellStyle name="Comma 18 2 3" xfId="1096" xr:uid="{00000000-0005-0000-0000-00002F030000}"/>
    <cellStyle name="Comma 18 2 3 2" xfId="2176" xr:uid="{00000000-0005-0000-0000-000030030000}"/>
    <cellStyle name="Comma 18 2 4" xfId="1638" xr:uid="{00000000-0005-0000-0000-000031030000}"/>
    <cellStyle name="Comma 18 2 5" xfId="2719" xr:uid="{00000000-0005-0000-0000-000032030000}"/>
    <cellStyle name="Comma 18 2 6" xfId="558" xr:uid="{00000000-0005-0000-0000-000033030000}"/>
    <cellStyle name="Comma 18 3" xfId="578" xr:uid="{00000000-0005-0000-0000-000034030000}"/>
    <cellStyle name="Comma 18 3 2" xfId="1116" xr:uid="{00000000-0005-0000-0000-000035030000}"/>
    <cellStyle name="Comma 18 3 2 2" xfId="2196" xr:uid="{00000000-0005-0000-0000-000036030000}"/>
    <cellStyle name="Comma 18 3 3" xfId="1658" xr:uid="{00000000-0005-0000-0000-000037030000}"/>
    <cellStyle name="Comma 18 4" xfId="849" xr:uid="{00000000-0005-0000-0000-000038030000}"/>
    <cellStyle name="Comma 18 4 2" xfId="1929" xr:uid="{00000000-0005-0000-0000-000039030000}"/>
    <cellStyle name="Comma 18 5" xfId="1391" xr:uid="{00000000-0005-0000-0000-00003A030000}"/>
    <cellStyle name="Comma 18 6" xfId="2472" xr:uid="{00000000-0005-0000-0000-00003B030000}"/>
    <cellStyle name="Comma 18 7" xfId="311" xr:uid="{00000000-0005-0000-0000-00003C030000}"/>
    <cellStyle name="Comma 19" xfId="5" xr:uid="{00000000-0005-0000-0000-00003D030000}"/>
    <cellStyle name="Comma 19 2" xfId="279" xr:uid="{00000000-0005-0000-0000-00003E030000}"/>
    <cellStyle name="Comma 19 2 2" xfId="826" xr:uid="{00000000-0005-0000-0000-00003F030000}"/>
    <cellStyle name="Comma 19 2 2 2" xfId="1364" xr:uid="{00000000-0005-0000-0000-000040030000}"/>
    <cellStyle name="Comma 19 2 2 2 2" xfId="2444" xr:uid="{00000000-0005-0000-0000-000041030000}"/>
    <cellStyle name="Comma 19 2 2 3" xfId="1906" xr:uid="{00000000-0005-0000-0000-000042030000}"/>
    <cellStyle name="Comma 19 2 3" xfId="1097" xr:uid="{00000000-0005-0000-0000-000043030000}"/>
    <cellStyle name="Comma 19 2 3 2" xfId="2177" xr:uid="{00000000-0005-0000-0000-000044030000}"/>
    <cellStyle name="Comma 19 2 4" xfId="1639" xr:uid="{00000000-0005-0000-0000-000045030000}"/>
    <cellStyle name="Comma 19 2 5" xfId="2720" xr:uid="{00000000-0005-0000-0000-000046030000}"/>
    <cellStyle name="Comma 19 2 6" xfId="559" xr:uid="{00000000-0005-0000-0000-000047030000}"/>
    <cellStyle name="Comma 19 3" xfId="569" xr:uid="{00000000-0005-0000-0000-000048030000}"/>
    <cellStyle name="Comma 19 3 2" xfId="1107" xr:uid="{00000000-0005-0000-0000-000049030000}"/>
    <cellStyle name="Comma 19 3 2 2" xfId="2187" xr:uid="{00000000-0005-0000-0000-00004A030000}"/>
    <cellStyle name="Comma 19 3 3" xfId="1649" xr:uid="{00000000-0005-0000-0000-00004B030000}"/>
    <cellStyle name="Comma 19 4" xfId="840" xr:uid="{00000000-0005-0000-0000-00004C030000}"/>
    <cellStyle name="Comma 19 4 2" xfId="1920" xr:uid="{00000000-0005-0000-0000-00004D030000}"/>
    <cellStyle name="Comma 19 5" xfId="1382" xr:uid="{00000000-0005-0000-0000-00004E030000}"/>
    <cellStyle name="Comma 19 6" xfId="2463" xr:uid="{00000000-0005-0000-0000-00004F030000}"/>
    <cellStyle name="Comma 19 7" xfId="302" xr:uid="{00000000-0005-0000-0000-000050030000}"/>
    <cellStyle name="Comma 2" xfId="2" xr:uid="{00000000-0005-0000-0000-000051030000}"/>
    <cellStyle name="Comma 2 10" xfId="837" xr:uid="{00000000-0005-0000-0000-000052030000}"/>
    <cellStyle name="Comma 2 10 2" xfId="1917" xr:uid="{00000000-0005-0000-0000-000053030000}"/>
    <cellStyle name="Comma 2 11" xfId="1379" xr:uid="{00000000-0005-0000-0000-000054030000}"/>
    <cellStyle name="Comma 2 12" xfId="2460" xr:uid="{00000000-0005-0000-0000-000055030000}"/>
    <cellStyle name="Comma 2 13" xfId="299" xr:uid="{00000000-0005-0000-0000-000056030000}"/>
    <cellStyle name="Comma 2 14" xfId="2742" xr:uid="{00000000-0005-0000-0000-000057030000}"/>
    <cellStyle name="Comma 2 17" xfId="2760" xr:uid="{00000000-0005-0000-0000-000058030000}"/>
    <cellStyle name="Comma 2 2" xfId="40" xr:uid="{00000000-0005-0000-0000-000059030000}"/>
    <cellStyle name="Comma 2 2 10" xfId="320" xr:uid="{00000000-0005-0000-0000-00005A030000}"/>
    <cellStyle name="Comma 2 2 2" xfId="54" xr:uid="{00000000-0005-0000-0000-00005B030000}"/>
    <cellStyle name="Comma 2 2 2 2" xfId="83" xr:uid="{00000000-0005-0000-0000-00005C030000}"/>
    <cellStyle name="Comma 2 2 2 2 2" xfId="145" xr:uid="{00000000-0005-0000-0000-00005D030000}"/>
    <cellStyle name="Comma 2 2 2 2 2 2" xfId="271" xr:uid="{00000000-0005-0000-0000-00005E030000}"/>
    <cellStyle name="Comma 2 2 2 2 2 2 2" xfId="818" xr:uid="{00000000-0005-0000-0000-00005F030000}"/>
    <cellStyle name="Comma 2 2 2 2 2 2 2 2" xfId="1356" xr:uid="{00000000-0005-0000-0000-000060030000}"/>
    <cellStyle name="Comma 2 2 2 2 2 2 2 2 2" xfId="2436" xr:uid="{00000000-0005-0000-0000-000061030000}"/>
    <cellStyle name="Comma 2 2 2 2 2 2 2 3" xfId="1898" xr:uid="{00000000-0005-0000-0000-000062030000}"/>
    <cellStyle name="Comma 2 2 2 2 2 2 3" xfId="1089" xr:uid="{00000000-0005-0000-0000-000063030000}"/>
    <cellStyle name="Comma 2 2 2 2 2 2 3 2" xfId="2169" xr:uid="{00000000-0005-0000-0000-000064030000}"/>
    <cellStyle name="Comma 2 2 2 2 2 2 4" xfId="1631" xr:uid="{00000000-0005-0000-0000-000065030000}"/>
    <cellStyle name="Comma 2 2 2 2 2 2 5" xfId="2712" xr:uid="{00000000-0005-0000-0000-000066030000}"/>
    <cellStyle name="Comma 2 2 2 2 2 2 6" xfId="551" xr:uid="{00000000-0005-0000-0000-000067030000}"/>
    <cellStyle name="Comma 2 2 2 2 2 3" xfId="692" xr:uid="{00000000-0005-0000-0000-000068030000}"/>
    <cellStyle name="Comma 2 2 2 2 2 3 2" xfId="1230" xr:uid="{00000000-0005-0000-0000-000069030000}"/>
    <cellStyle name="Comma 2 2 2 2 2 3 2 2" xfId="2310" xr:uid="{00000000-0005-0000-0000-00006A030000}"/>
    <cellStyle name="Comma 2 2 2 2 2 3 3" xfId="1772" xr:uid="{00000000-0005-0000-0000-00006B030000}"/>
    <cellStyle name="Comma 2 2 2 2 2 4" xfId="963" xr:uid="{00000000-0005-0000-0000-00006C030000}"/>
    <cellStyle name="Comma 2 2 2 2 2 4 2" xfId="2043" xr:uid="{00000000-0005-0000-0000-00006D030000}"/>
    <cellStyle name="Comma 2 2 2 2 2 5" xfId="1505" xr:uid="{00000000-0005-0000-0000-00006E030000}"/>
    <cellStyle name="Comma 2 2 2 2 2 6" xfId="2586" xr:uid="{00000000-0005-0000-0000-00006F030000}"/>
    <cellStyle name="Comma 2 2 2 2 2 7" xfId="425" xr:uid="{00000000-0005-0000-0000-000070030000}"/>
    <cellStyle name="Comma 2 2 2 2 3" xfId="207" xr:uid="{00000000-0005-0000-0000-000071030000}"/>
    <cellStyle name="Comma 2 2 2 2 3 2" xfId="754" xr:uid="{00000000-0005-0000-0000-000072030000}"/>
    <cellStyle name="Comma 2 2 2 2 3 2 2" xfId="1292" xr:uid="{00000000-0005-0000-0000-000073030000}"/>
    <cellStyle name="Comma 2 2 2 2 3 2 2 2" xfId="2372" xr:uid="{00000000-0005-0000-0000-000074030000}"/>
    <cellStyle name="Comma 2 2 2 2 3 2 3" xfId="1834" xr:uid="{00000000-0005-0000-0000-000075030000}"/>
    <cellStyle name="Comma 2 2 2 2 3 3" xfId="1025" xr:uid="{00000000-0005-0000-0000-000076030000}"/>
    <cellStyle name="Comma 2 2 2 2 3 3 2" xfId="2105" xr:uid="{00000000-0005-0000-0000-000077030000}"/>
    <cellStyle name="Comma 2 2 2 2 3 4" xfId="1567" xr:uid="{00000000-0005-0000-0000-000078030000}"/>
    <cellStyle name="Comma 2 2 2 2 3 5" xfId="2648" xr:uid="{00000000-0005-0000-0000-000079030000}"/>
    <cellStyle name="Comma 2 2 2 2 3 6" xfId="487" xr:uid="{00000000-0005-0000-0000-00007A030000}"/>
    <cellStyle name="Comma 2 2 2 2 4" xfId="630" xr:uid="{00000000-0005-0000-0000-00007B030000}"/>
    <cellStyle name="Comma 2 2 2 2 4 2" xfId="1168" xr:uid="{00000000-0005-0000-0000-00007C030000}"/>
    <cellStyle name="Comma 2 2 2 2 4 2 2" xfId="2248" xr:uid="{00000000-0005-0000-0000-00007D030000}"/>
    <cellStyle name="Comma 2 2 2 2 4 3" xfId="1710" xr:uid="{00000000-0005-0000-0000-00007E030000}"/>
    <cellStyle name="Comma 2 2 2 2 5" xfId="901" xr:uid="{00000000-0005-0000-0000-00007F030000}"/>
    <cellStyle name="Comma 2 2 2 2 5 2" xfId="1981" xr:uid="{00000000-0005-0000-0000-000080030000}"/>
    <cellStyle name="Comma 2 2 2 2 6" xfId="1443" xr:uid="{00000000-0005-0000-0000-000081030000}"/>
    <cellStyle name="Comma 2 2 2 2 7" xfId="2524" xr:uid="{00000000-0005-0000-0000-000082030000}"/>
    <cellStyle name="Comma 2 2 2 2 8" xfId="363" xr:uid="{00000000-0005-0000-0000-000083030000}"/>
    <cellStyle name="Comma 2 2 2 3" xfId="113" xr:uid="{00000000-0005-0000-0000-000084030000}"/>
    <cellStyle name="Comma 2 2 2 3 2" xfId="239" xr:uid="{00000000-0005-0000-0000-000085030000}"/>
    <cellStyle name="Comma 2 2 2 3 2 2" xfId="786" xr:uid="{00000000-0005-0000-0000-000086030000}"/>
    <cellStyle name="Comma 2 2 2 3 2 2 2" xfId="1324" xr:uid="{00000000-0005-0000-0000-000087030000}"/>
    <cellStyle name="Comma 2 2 2 3 2 2 2 2" xfId="2404" xr:uid="{00000000-0005-0000-0000-000088030000}"/>
    <cellStyle name="Comma 2 2 2 3 2 2 3" xfId="1866" xr:uid="{00000000-0005-0000-0000-000089030000}"/>
    <cellStyle name="Comma 2 2 2 3 2 3" xfId="1057" xr:uid="{00000000-0005-0000-0000-00008A030000}"/>
    <cellStyle name="Comma 2 2 2 3 2 3 2" xfId="2137" xr:uid="{00000000-0005-0000-0000-00008B030000}"/>
    <cellStyle name="Comma 2 2 2 3 2 4" xfId="1599" xr:uid="{00000000-0005-0000-0000-00008C030000}"/>
    <cellStyle name="Comma 2 2 2 3 2 5" xfId="2680" xr:uid="{00000000-0005-0000-0000-00008D030000}"/>
    <cellStyle name="Comma 2 2 2 3 2 6" xfId="519" xr:uid="{00000000-0005-0000-0000-00008E030000}"/>
    <cellStyle name="Comma 2 2 2 3 3" xfId="660" xr:uid="{00000000-0005-0000-0000-00008F030000}"/>
    <cellStyle name="Comma 2 2 2 3 3 2" xfId="1198" xr:uid="{00000000-0005-0000-0000-000090030000}"/>
    <cellStyle name="Comma 2 2 2 3 3 2 2" xfId="2278" xr:uid="{00000000-0005-0000-0000-000091030000}"/>
    <cellStyle name="Comma 2 2 2 3 3 3" xfId="1740" xr:uid="{00000000-0005-0000-0000-000092030000}"/>
    <cellStyle name="Comma 2 2 2 3 4" xfId="931" xr:uid="{00000000-0005-0000-0000-000093030000}"/>
    <cellStyle name="Comma 2 2 2 3 4 2" xfId="2011" xr:uid="{00000000-0005-0000-0000-000094030000}"/>
    <cellStyle name="Comma 2 2 2 3 5" xfId="1473" xr:uid="{00000000-0005-0000-0000-000095030000}"/>
    <cellStyle name="Comma 2 2 2 3 6" xfId="2554" xr:uid="{00000000-0005-0000-0000-000096030000}"/>
    <cellStyle name="Comma 2 2 2 3 7" xfId="393" xr:uid="{00000000-0005-0000-0000-000097030000}"/>
    <cellStyle name="Comma 2 2 2 4" xfId="175" xr:uid="{00000000-0005-0000-0000-000098030000}"/>
    <cellStyle name="Comma 2 2 2 4 2" xfId="722" xr:uid="{00000000-0005-0000-0000-000099030000}"/>
    <cellStyle name="Comma 2 2 2 4 2 2" xfId="1260" xr:uid="{00000000-0005-0000-0000-00009A030000}"/>
    <cellStyle name="Comma 2 2 2 4 2 2 2" xfId="2340" xr:uid="{00000000-0005-0000-0000-00009B030000}"/>
    <cellStyle name="Comma 2 2 2 4 2 3" xfId="1802" xr:uid="{00000000-0005-0000-0000-00009C030000}"/>
    <cellStyle name="Comma 2 2 2 4 3" xfId="993" xr:uid="{00000000-0005-0000-0000-00009D030000}"/>
    <cellStyle name="Comma 2 2 2 4 3 2" xfId="2073" xr:uid="{00000000-0005-0000-0000-00009E030000}"/>
    <cellStyle name="Comma 2 2 2 4 4" xfId="1535" xr:uid="{00000000-0005-0000-0000-00009F030000}"/>
    <cellStyle name="Comma 2 2 2 4 5" xfId="2616" xr:uid="{00000000-0005-0000-0000-0000A0030000}"/>
    <cellStyle name="Comma 2 2 2 4 6" xfId="455" xr:uid="{00000000-0005-0000-0000-0000A1030000}"/>
    <cellStyle name="Comma 2 2 2 5" xfId="601" xr:uid="{00000000-0005-0000-0000-0000A2030000}"/>
    <cellStyle name="Comma 2 2 2 5 2" xfId="1139" xr:uid="{00000000-0005-0000-0000-0000A3030000}"/>
    <cellStyle name="Comma 2 2 2 5 2 2" xfId="2219" xr:uid="{00000000-0005-0000-0000-0000A4030000}"/>
    <cellStyle name="Comma 2 2 2 5 3" xfId="1681" xr:uid="{00000000-0005-0000-0000-0000A5030000}"/>
    <cellStyle name="Comma 2 2 2 6" xfId="872" xr:uid="{00000000-0005-0000-0000-0000A6030000}"/>
    <cellStyle name="Comma 2 2 2 6 2" xfId="1952" xr:uid="{00000000-0005-0000-0000-0000A7030000}"/>
    <cellStyle name="Comma 2 2 2 7" xfId="1414" xr:uid="{00000000-0005-0000-0000-0000A8030000}"/>
    <cellStyle name="Comma 2 2 2 8" xfId="2495" xr:uid="{00000000-0005-0000-0000-0000A9030000}"/>
    <cellStyle name="Comma 2 2 2 9" xfId="334" xr:uid="{00000000-0005-0000-0000-0000AA030000}"/>
    <cellStyle name="Comma 2 2 3" xfId="68" xr:uid="{00000000-0005-0000-0000-0000AB030000}"/>
    <cellStyle name="Comma 2 2 3 2" xfId="130" xr:uid="{00000000-0005-0000-0000-0000AC030000}"/>
    <cellStyle name="Comma 2 2 3 2 2" xfId="256" xr:uid="{00000000-0005-0000-0000-0000AD030000}"/>
    <cellStyle name="Comma 2 2 3 2 2 2" xfId="803" xr:uid="{00000000-0005-0000-0000-0000AE030000}"/>
    <cellStyle name="Comma 2 2 3 2 2 2 2" xfId="1341" xr:uid="{00000000-0005-0000-0000-0000AF030000}"/>
    <cellStyle name="Comma 2 2 3 2 2 2 2 2" xfId="2421" xr:uid="{00000000-0005-0000-0000-0000B0030000}"/>
    <cellStyle name="Comma 2 2 3 2 2 2 3" xfId="1883" xr:uid="{00000000-0005-0000-0000-0000B1030000}"/>
    <cellStyle name="Comma 2 2 3 2 2 3" xfId="1074" xr:uid="{00000000-0005-0000-0000-0000B2030000}"/>
    <cellStyle name="Comma 2 2 3 2 2 3 2" xfId="2154" xr:uid="{00000000-0005-0000-0000-0000B3030000}"/>
    <cellStyle name="Comma 2 2 3 2 2 4" xfId="1616" xr:uid="{00000000-0005-0000-0000-0000B4030000}"/>
    <cellStyle name="Comma 2 2 3 2 2 5" xfId="2697" xr:uid="{00000000-0005-0000-0000-0000B5030000}"/>
    <cellStyle name="Comma 2 2 3 2 2 6" xfId="536" xr:uid="{00000000-0005-0000-0000-0000B6030000}"/>
    <cellStyle name="Comma 2 2 3 2 3" xfId="677" xr:uid="{00000000-0005-0000-0000-0000B7030000}"/>
    <cellStyle name="Comma 2 2 3 2 3 2" xfId="1215" xr:uid="{00000000-0005-0000-0000-0000B8030000}"/>
    <cellStyle name="Comma 2 2 3 2 3 2 2" xfId="2295" xr:uid="{00000000-0005-0000-0000-0000B9030000}"/>
    <cellStyle name="Comma 2 2 3 2 3 3" xfId="1757" xr:uid="{00000000-0005-0000-0000-0000BA030000}"/>
    <cellStyle name="Comma 2 2 3 2 4" xfId="948" xr:uid="{00000000-0005-0000-0000-0000BB030000}"/>
    <cellStyle name="Comma 2 2 3 2 4 2" xfId="2028" xr:uid="{00000000-0005-0000-0000-0000BC030000}"/>
    <cellStyle name="Comma 2 2 3 2 5" xfId="1490" xr:uid="{00000000-0005-0000-0000-0000BD030000}"/>
    <cellStyle name="Comma 2 2 3 2 6" xfId="2571" xr:uid="{00000000-0005-0000-0000-0000BE030000}"/>
    <cellStyle name="Comma 2 2 3 2 7" xfId="410" xr:uid="{00000000-0005-0000-0000-0000BF030000}"/>
    <cellStyle name="Comma 2 2 3 3" xfId="192" xr:uid="{00000000-0005-0000-0000-0000C0030000}"/>
    <cellStyle name="Comma 2 2 3 3 2" xfId="739" xr:uid="{00000000-0005-0000-0000-0000C1030000}"/>
    <cellStyle name="Comma 2 2 3 3 2 2" xfId="1277" xr:uid="{00000000-0005-0000-0000-0000C2030000}"/>
    <cellStyle name="Comma 2 2 3 3 2 2 2" xfId="2357" xr:uid="{00000000-0005-0000-0000-0000C3030000}"/>
    <cellStyle name="Comma 2 2 3 3 2 3" xfId="1819" xr:uid="{00000000-0005-0000-0000-0000C4030000}"/>
    <cellStyle name="Comma 2 2 3 3 3" xfId="1010" xr:uid="{00000000-0005-0000-0000-0000C5030000}"/>
    <cellStyle name="Comma 2 2 3 3 3 2" xfId="2090" xr:uid="{00000000-0005-0000-0000-0000C6030000}"/>
    <cellStyle name="Comma 2 2 3 3 4" xfId="1552" xr:uid="{00000000-0005-0000-0000-0000C7030000}"/>
    <cellStyle name="Comma 2 2 3 3 5" xfId="2633" xr:uid="{00000000-0005-0000-0000-0000C8030000}"/>
    <cellStyle name="Comma 2 2 3 3 6" xfId="472" xr:uid="{00000000-0005-0000-0000-0000C9030000}"/>
    <cellStyle name="Comma 2 2 3 4" xfId="615" xr:uid="{00000000-0005-0000-0000-0000CA030000}"/>
    <cellStyle name="Comma 2 2 3 4 2" xfId="1153" xr:uid="{00000000-0005-0000-0000-0000CB030000}"/>
    <cellStyle name="Comma 2 2 3 4 2 2" xfId="2233" xr:uid="{00000000-0005-0000-0000-0000CC030000}"/>
    <cellStyle name="Comma 2 2 3 4 3" xfId="1695" xr:uid="{00000000-0005-0000-0000-0000CD030000}"/>
    <cellStyle name="Comma 2 2 3 5" xfId="886" xr:uid="{00000000-0005-0000-0000-0000CE030000}"/>
    <cellStyle name="Comma 2 2 3 5 2" xfId="1966" xr:uid="{00000000-0005-0000-0000-0000CF030000}"/>
    <cellStyle name="Comma 2 2 3 6" xfId="1428" xr:uid="{00000000-0005-0000-0000-0000D0030000}"/>
    <cellStyle name="Comma 2 2 3 7" xfId="2509" xr:uid="{00000000-0005-0000-0000-0000D1030000}"/>
    <cellStyle name="Comma 2 2 3 8" xfId="348" xr:uid="{00000000-0005-0000-0000-0000D2030000}"/>
    <cellStyle name="Comma 2 2 4" xfId="98" xr:uid="{00000000-0005-0000-0000-0000D3030000}"/>
    <cellStyle name="Comma 2 2 4 2" xfId="224" xr:uid="{00000000-0005-0000-0000-0000D4030000}"/>
    <cellStyle name="Comma 2 2 4 2 2" xfId="771" xr:uid="{00000000-0005-0000-0000-0000D5030000}"/>
    <cellStyle name="Comma 2 2 4 2 2 2" xfId="1309" xr:uid="{00000000-0005-0000-0000-0000D6030000}"/>
    <cellStyle name="Comma 2 2 4 2 2 2 2" xfId="2389" xr:uid="{00000000-0005-0000-0000-0000D7030000}"/>
    <cellStyle name="Comma 2 2 4 2 2 3" xfId="1851" xr:uid="{00000000-0005-0000-0000-0000D8030000}"/>
    <cellStyle name="Comma 2 2 4 2 3" xfId="1042" xr:uid="{00000000-0005-0000-0000-0000D9030000}"/>
    <cellStyle name="Comma 2 2 4 2 3 2" xfId="2122" xr:uid="{00000000-0005-0000-0000-0000DA030000}"/>
    <cellStyle name="Comma 2 2 4 2 4" xfId="1584" xr:uid="{00000000-0005-0000-0000-0000DB030000}"/>
    <cellStyle name="Comma 2 2 4 2 5" xfId="2665" xr:uid="{00000000-0005-0000-0000-0000DC030000}"/>
    <cellStyle name="Comma 2 2 4 2 6" xfId="504" xr:uid="{00000000-0005-0000-0000-0000DD030000}"/>
    <cellStyle name="Comma 2 2 4 3" xfId="645" xr:uid="{00000000-0005-0000-0000-0000DE030000}"/>
    <cellStyle name="Comma 2 2 4 3 2" xfId="1183" xr:uid="{00000000-0005-0000-0000-0000DF030000}"/>
    <cellStyle name="Comma 2 2 4 3 2 2" xfId="2263" xr:uid="{00000000-0005-0000-0000-0000E0030000}"/>
    <cellStyle name="Comma 2 2 4 3 3" xfId="1725" xr:uid="{00000000-0005-0000-0000-0000E1030000}"/>
    <cellStyle name="Comma 2 2 4 4" xfId="916" xr:uid="{00000000-0005-0000-0000-0000E2030000}"/>
    <cellStyle name="Comma 2 2 4 4 2" xfId="1996" xr:uid="{00000000-0005-0000-0000-0000E3030000}"/>
    <cellStyle name="Comma 2 2 4 5" xfId="1458" xr:uid="{00000000-0005-0000-0000-0000E4030000}"/>
    <cellStyle name="Comma 2 2 4 6" xfId="2539" xr:uid="{00000000-0005-0000-0000-0000E5030000}"/>
    <cellStyle name="Comma 2 2 4 7" xfId="378" xr:uid="{00000000-0005-0000-0000-0000E6030000}"/>
    <cellStyle name="Comma 2 2 5" xfId="160" xr:uid="{00000000-0005-0000-0000-0000E7030000}"/>
    <cellStyle name="Comma 2 2 5 2" xfId="707" xr:uid="{00000000-0005-0000-0000-0000E8030000}"/>
    <cellStyle name="Comma 2 2 5 2 2" xfId="1245" xr:uid="{00000000-0005-0000-0000-0000E9030000}"/>
    <cellStyle name="Comma 2 2 5 2 2 2" xfId="2325" xr:uid="{00000000-0005-0000-0000-0000EA030000}"/>
    <cellStyle name="Comma 2 2 5 2 3" xfId="1787" xr:uid="{00000000-0005-0000-0000-0000EB030000}"/>
    <cellStyle name="Comma 2 2 5 3" xfId="978" xr:uid="{00000000-0005-0000-0000-0000EC030000}"/>
    <cellStyle name="Comma 2 2 5 3 2" xfId="2058" xr:uid="{00000000-0005-0000-0000-0000ED030000}"/>
    <cellStyle name="Comma 2 2 5 4" xfId="1520" xr:uid="{00000000-0005-0000-0000-0000EE030000}"/>
    <cellStyle name="Comma 2 2 5 5" xfId="2601" xr:uid="{00000000-0005-0000-0000-0000EF030000}"/>
    <cellStyle name="Comma 2 2 5 6" xfId="440" xr:uid="{00000000-0005-0000-0000-0000F0030000}"/>
    <cellStyle name="Comma 2 2 6" xfId="587" xr:uid="{00000000-0005-0000-0000-0000F1030000}"/>
    <cellStyle name="Comma 2 2 6 2" xfId="1125" xr:uid="{00000000-0005-0000-0000-0000F2030000}"/>
    <cellStyle name="Comma 2 2 6 2 2" xfId="2205" xr:uid="{00000000-0005-0000-0000-0000F3030000}"/>
    <cellStyle name="Comma 2 2 6 3" xfId="1667" xr:uid="{00000000-0005-0000-0000-0000F4030000}"/>
    <cellStyle name="Comma 2 2 7" xfId="858" xr:uid="{00000000-0005-0000-0000-0000F5030000}"/>
    <cellStyle name="Comma 2 2 7 2" xfId="1938" xr:uid="{00000000-0005-0000-0000-0000F6030000}"/>
    <cellStyle name="Comma 2 2 8" xfId="1400" xr:uid="{00000000-0005-0000-0000-0000F7030000}"/>
    <cellStyle name="Comma 2 2 9" xfId="2481" xr:uid="{00000000-0005-0000-0000-0000F8030000}"/>
    <cellStyle name="Comma 2 3" xfId="44" xr:uid="{00000000-0005-0000-0000-0000F9030000}"/>
    <cellStyle name="Comma 2 3 2" xfId="73" xr:uid="{00000000-0005-0000-0000-0000FA030000}"/>
    <cellStyle name="Comma 2 3 2 2" xfId="135" xr:uid="{00000000-0005-0000-0000-0000FB030000}"/>
    <cellStyle name="Comma 2 3 2 2 2" xfId="261" xr:uid="{00000000-0005-0000-0000-0000FC030000}"/>
    <cellStyle name="Comma 2 3 2 2 2 2" xfId="808" xr:uid="{00000000-0005-0000-0000-0000FD030000}"/>
    <cellStyle name="Comma 2 3 2 2 2 2 2" xfId="1346" xr:uid="{00000000-0005-0000-0000-0000FE030000}"/>
    <cellStyle name="Comma 2 3 2 2 2 2 2 2" xfId="2426" xr:uid="{00000000-0005-0000-0000-0000FF030000}"/>
    <cellStyle name="Comma 2 3 2 2 2 2 3" xfId="1888" xr:uid="{00000000-0005-0000-0000-000000040000}"/>
    <cellStyle name="Comma 2 3 2 2 2 3" xfId="1079" xr:uid="{00000000-0005-0000-0000-000001040000}"/>
    <cellStyle name="Comma 2 3 2 2 2 3 2" xfId="2159" xr:uid="{00000000-0005-0000-0000-000002040000}"/>
    <cellStyle name="Comma 2 3 2 2 2 4" xfId="1621" xr:uid="{00000000-0005-0000-0000-000003040000}"/>
    <cellStyle name="Comma 2 3 2 2 2 5" xfId="2702" xr:uid="{00000000-0005-0000-0000-000004040000}"/>
    <cellStyle name="Comma 2 3 2 2 2 6" xfId="541" xr:uid="{00000000-0005-0000-0000-000005040000}"/>
    <cellStyle name="Comma 2 3 2 2 3" xfId="682" xr:uid="{00000000-0005-0000-0000-000006040000}"/>
    <cellStyle name="Comma 2 3 2 2 3 2" xfId="1220" xr:uid="{00000000-0005-0000-0000-000007040000}"/>
    <cellStyle name="Comma 2 3 2 2 3 2 2" xfId="2300" xr:uid="{00000000-0005-0000-0000-000008040000}"/>
    <cellStyle name="Comma 2 3 2 2 3 3" xfId="1762" xr:uid="{00000000-0005-0000-0000-000009040000}"/>
    <cellStyle name="Comma 2 3 2 2 4" xfId="953" xr:uid="{00000000-0005-0000-0000-00000A040000}"/>
    <cellStyle name="Comma 2 3 2 2 4 2" xfId="2033" xr:uid="{00000000-0005-0000-0000-00000B040000}"/>
    <cellStyle name="Comma 2 3 2 2 5" xfId="1495" xr:uid="{00000000-0005-0000-0000-00000C040000}"/>
    <cellStyle name="Comma 2 3 2 2 6" xfId="2576" xr:uid="{00000000-0005-0000-0000-00000D040000}"/>
    <cellStyle name="Comma 2 3 2 2 7" xfId="415" xr:uid="{00000000-0005-0000-0000-00000E040000}"/>
    <cellStyle name="Comma 2 3 2 3" xfId="197" xr:uid="{00000000-0005-0000-0000-00000F040000}"/>
    <cellStyle name="Comma 2 3 2 3 2" xfId="744" xr:uid="{00000000-0005-0000-0000-000010040000}"/>
    <cellStyle name="Comma 2 3 2 3 2 2" xfId="1282" xr:uid="{00000000-0005-0000-0000-000011040000}"/>
    <cellStyle name="Comma 2 3 2 3 2 2 2" xfId="2362" xr:uid="{00000000-0005-0000-0000-000012040000}"/>
    <cellStyle name="Comma 2 3 2 3 2 3" xfId="1824" xr:uid="{00000000-0005-0000-0000-000013040000}"/>
    <cellStyle name="Comma 2 3 2 3 3" xfId="1015" xr:uid="{00000000-0005-0000-0000-000014040000}"/>
    <cellStyle name="Comma 2 3 2 3 3 2" xfId="2095" xr:uid="{00000000-0005-0000-0000-000015040000}"/>
    <cellStyle name="Comma 2 3 2 3 4" xfId="1557" xr:uid="{00000000-0005-0000-0000-000016040000}"/>
    <cellStyle name="Comma 2 3 2 3 5" xfId="2638" xr:uid="{00000000-0005-0000-0000-000017040000}"/>
    <cellStyle name="Comma 2 3 2 3 6" xfId="477" xr:uid="{00000000-0005-0000-0000-000018040000}"/>
    <cellStyle name="Comma 2 3 2 4" xfId="620" xr:uid="{00000000-0005-0000-0000-000019040000}"/>
    <cellStyle name="Comma 2 3 2 4 2" xfId="1158" xr:uid="{00000000-0005-0000-0000-00001A040000}"/>
    <cellStyle name="Comma 2 3 2 4 2 2" xfId="2238" xr:uid="{00000000-0005-0000-0000-00001B040000}"/>
    <cellStyle name="Comma 2 3 2 4 3" xfId="1700" xr:uid="{00000000-0005-0000-0000-00001C040000}"/>
    <cellStyle name="Comma 2 3 2 5" xfId="891" xr:uid="{00000000-0005-0000-0000-00001D040000}"/>
    <cellStyle name="Comma 2 3 2 5 2" xfId="1971" xr:uid="{00000000-0005-0000-0000-00001E040000}"/>
    <cellStyle name="Comma 2 3 2 6" xfId="1433" xr:uid="{00000000-0005-0000-0000-00001F040000}"/>
    <cellStyle name="Comma 2 3 2 7" xfId="2514" xr:uid="{00000000-0005-0000-0000-000020040000}"/>
    <cellStyle name="Comma 2 3 2 8" xfId="353" xr:uid="{00000000-0005-0000-0000-000021040000}"/>
    <cellStyle name="Comma 2 3 3" xfId="103" xr:uid="{00000000-0005-0000-0000-000022040000}"/>
    <cellStyle name="Comma 2 3 3 2" xfId="229" xr:uid="{00000000-0005-0000-0000-000023040000}"/>
    <cellStyle name="Comma 2 3 3 2 2" xfId="776" xr:uid="{00000000-0005-0000-0000-000024040000}"/>
    <cellStyle name="Comma 2 3 3 2 2 2" xfId="1314" xr:uid="{00000000-0005-0000-0000-000025040000}"/>
    <cellStyle name="Comma 2 3 3 2 2 2 2" xfId="2394" xr:uid="{00000000-0005-0000-0000-000026040000}"/>
    <cellStyle name="Comma 2 3 3 2 2 3" xfId="1856" xr:uid="{00000000-0005-0000-0000-000027040000}"/>
    <cellStyle name="Comma 2 3 3 2 3" xfId="1047" xr:uid="{00000000-0005-0000-0000-000028040000}"/>
    <cellStyle name="Comma 2 3 3 2 3 2" xfId="2127" xr:uid="{00000000-0005-0000-0000-000029040000}"/>
    <cellStyle name="Comma 2 3 3 2 4" xfId="1589" xr:uid="{00000000-0005-0000-0000-00002A040000}"/>
    <cellStyle name="Comma 2 3 3 2 5" xfId="2670" xr:uid="{00000000-0005-0000-0000-00002B040000}"/>
    <cellStyle name="Comma 2 3 3 2 6" xfId="509" xr:uid="{00000000-0005-0000-0000-00002C040000}"/>
    <cellStyle name="Comma 2 3 3 3" xfId="650" xr:uid="{00000000-0005-0000-0000-00002D040000}"/>
    <cellStyle name="Comma 2 3 3 3 2" xfId="1188" xr:uid="{00000000-0005-0000-0000-00002E040000}"/>
    <cellStyle name="Comma 2 3 3 3 2 2" xfId="2268" xr:uid="{00000000-0005-0000-0000-00002F040000}"/>
    <cellStyle name="Comma 2 3 3 3 3" xfId="1730" xr:uid="{00000000-0005-0000-0000-000030040000}"/>
    <cellStyle name="Comma 2 3 3 4" xfId="921" xr:uid="{00000000-0005-0000-0000-000031040000}"/>
    <cellStyle name="Comma 2 3 3 4 2" xfId="2001" xr:uid="{00000000-0005-0000-0000-000032040000}"/>
    <cellStyle name="Comma 2 3 3 5" xfId="1463" xr:uid="{00000000-0005-0000-0000-000033040000}"/>
    <cellStyle name="Comma 2 3 3 6" xfId="2544" xr:uid="{00000000-0005-0000-0000-000034040000}"/>
    <cellStyle name="Comma 2 3 3 7" xfId="383" xr:uid="{00000000-0005-0000-0000-000035040000}"/>
    <cellStyle name="Comma 2 3 4" xfId="165" xr:uid="{00000000-0005-0000-0000-000036040000}"/>
    <cellStyle name="Comma 2 3 4 2" xfId="712" xr:uid="{00000000-0005-0000-0000-000037040000}"/>
    <cellStyle name="Comma 2 3 4 2 2" xfId="1250" xr:uid="{00000000-0005-0000-0000-000038040000}"/>
    <cellStyle name="Comma 2 3 4 2 2 2" xfId="2330" xr:uid="{00000000-0005-0000-0000-000039040000}"/>
    <cellStyle name="Comma 2 3 4 2 3" xfId="1792" xr:uid="{00000000-0005-0000-0000-00003A040000}"/>
    <cellStyle name="Comma 2 3 4 3" xfId="983" xr:uid="{00000000-0005-0000-0000-00003B040000}"/>
    <cellStyle name="Comma 2 3 4 3 2" xfId="2063" xr:uid="{00000000-0005-0000-0000-00003C040000}"/>
    <cellStyle name="Comma 2 3 4 4" xfId="1525" xr:uid="{00000000-0005-0000-0000-00003D040000}"/>
    <cellStyle name="Comma 2 3 4 5" xfId="2606" xr:uid="{00000000-0005-0000-0000-00003E040000}"/>
    <cellStyle name="Comma 2 3 4 6" xfId="445" xr:uid="{00000000-0005-0000-0000-00003F040000}"/>
    <cellStyle name="Comma 2 3 5" xfId="591" xr:uid="{00000000-0005-0000-0000-000040040000}"/>
    <cellStyle name="Comma 2 3 5 2" xfId="1129" xr:uid="{00000000-0005-0000-0000-000041040000}"/>
    <cellStyle name="Comma 2 3 5 2 2" xfId="2209" xr:uid="{00000000-0005-0000-0000-000042040000}"/>
    <cellStyle name="Comma 2 3 5 3" xfId="1671" xr:uid="{00000000-0005-0000-0000-000043040000}"/>
    <cellStyle name="Comma 2 3 6" xfId="862" xr:uid="{00000000-0005-0000-0000-000044040000}"/>
    <cellStyle name="Comma 2 3 6 2" xfId="1942" xr:uid="{00000000-0005-0000-0000-000045040000}"/>
    <cellStyle name="Comma 2 3 7" xfId="1404" xr:uid="{00000000-0005-0000-0000-000046040000}"/>
    <cellStyle name="Comma 2 3 8" xfId="2485" xr:uid="{00000000-0005-0000-0000-000047040000}"/>
    <cellStyle name="Comma 2 3 9" xfId="324" xr:uid="{00000000-0005-0000-0000-000048040000}"/>
    <cellStyle name="Comma 2 4" xfId="58" xr:uid="{00000000-0005-0000-0000-000049040000}"/>
    <cellStyle name="Comma 2 4 2" xfId="120" xr:uid="{00000000-0005-0000-0000-00004A040000}"/>
    <cellStyle name="Comma 2 4 2 2" xfId="246" xr:uid="{00000000-0005-0000-0000-00004B040000}"/>
    <cellStyle name="Comma 2 4 2 2 2" xfId="793" xr:uid="{00000000-0005-0000-0000-00004C040000}"/>
    <cellStyle name="Comma 2 4 2 2 2 2" xfId="1331" xr:uid="{00000000-0005-0000-0000-00004D040000}"/>
    <cellStyle name="Comma 2 4 2 2 2 2 2" xfId="2411" xr:uid="{00000000-0005-0000-0000-00004E040000}"/>
    <cellStyle name="Comma 2 4 2 2 2 3" xfId="1873" xr:uid="{00000000-0005-0000-0000-00004F040000}"/>
    <cellStyle name="Comma 2 4 2 2 3" xfId="1064" xr:uid="{00000000-0005-0000-0000-000050040000}"/>
    <cellStyle name="Comma 2 4 2 2 3 2" xfId="2144" xr:uid="{00000000-0005-0000-0000-000051040000}"/>
    <cellStyle name="Comma 2 4 2 2 4" xfId="1606" xr:uid="{00000000-0005-0000-0000-000052040000}"/>
    <cellStyle name="Comma 2 4 2 2 5" xfId="2687" xr:uid="{00000000-0005-0000-0000-000053040000}"/>
    <cellStyle name="Comma 2 4 2 2 6" xfId="526" xr:uid="{00000000-0005-0000-0000-000054040000}"/>
    <cellStyle name="Comma 2 4 2 3" xfId="667" xr:uid="{00000000-0005-0000-0000-000055040000}"/>
    <cellStyle name="Comma 2 4 2 3 2" xfId="1205" xr:uid="{00000000-0005-0000-0000-000056040000}"/>
    <cellStyle name="Comma 2 4 2 3 2 2" xfId="2285" xr:uid="{00000000-0005-0000-0000-000057040000}"/>
    <cellStyle name="Comma 2 4 2 3 3" xfId="1747" xr:uid="{00000000-0005-0000-0000-000058040000}"/>
    <cellStyle name="Comma 2 4 2 4" xfId="938" xr:uid="{00000000-0005-0000-0000-000059040000}"/>
    <cellStyle name="Comma 2 4 2 4 2" xfId="2018" xr:uid="{00000000-0005-0000-0000-00005A040000}"/>
    <cellStyle name="Comma 2 4 2 5" xfId="1480" xr:uid="{00000000-0005-0000-0000-00005B040000}"/>
    <cellStyle name="Comma 2 4 2 6" xfId="2561" xr:uid="{00000000-0005-0000-0000-00005C040000}"/>
    <cellStyle name="Comma 2 4 2 7" xfId="400" xr:uid="{00000000-0005-0000-0000-00005D040000}"/>
    <cellStyle name="Comma 2 4 3" xfId="182" xr:uid="{00000000-0005-0000-0000-00005E040000}"/>
    <cellStyle name="Comma 2 4 3 2" xfId="729" xr:uid="{00000000-0005-0000-0000-00005F040000}"/>
    <cellStyle name="Comma 2 4 3 2 2" xfId="1267" xr:uid="{00000000-0005-0000-0000-000060040000}"/>
    <cellStyle name="Comma 2 4 3 2 2 2" xfId="2347" xr:uid="{00000000-0005-0000-0000-000061040000}"/>
    <cellStyle name="Comma 2 4 3 2 3" xfId="1809" xr:uid="{00000000-0005-0000-0000-000062040000}"/>
    <cellStyle name="Comma 2 4 3 3" xfId="1000" xr:uid="{00000000-0005-0000-0000-000063040000}"/>
    <cellStyle name="Comma 2 4 3 3 2" xfId="2080" xr:uid="{00000000-0005-0000-0000-000064040000}"/>
    <cellStyle name="Comma 2 4 3 4" xfId="1542" xr:uid="{00000000-0005-0000-0000-000065040000}"/>
    <cellStyle name="Comma 2 4 3 5" xfId="2623" xr:uid="{00000000-0005-0000-0000-000066040000}"/>
    <cellStyle name="Comma 2 4 3 6" xfId="462" xr:uid="{00000000-0005-0000-0000-000067040000}"/>
    <cellStyle name="Comma 2 4 4" xfId="605" xr:uid="{00000000-0005-0000-0000-000068040000}"/>
    <cellStyle name="Comma 2 4 4 2" xfId="1143" xr:uid="{00000000-0005-0000-0000-000069040000}"/>
    <cellStyle name="Comma 2 4 4 2 2" xfId="2223" xr:uid="{00000000-0005-0000-0000-00006A040000}"/>
    <cellStyle name="Comma 2 4 4 3" xfId="1685" xr:uid="{00000000-0005-0000-0000-00006B040000}"/>
    <cellStyle name="Comma 2 4 5" xfId="876" xr:uid="{00000000-0005-0000-0000-00006C040000}"/>
    <cellStyle name="Comma 2 4 5 2" xfId="1956" xr:uid="{00000000-0005-0000-0000-00006D040000}"/>
    <cellStyle name="Comma 2 4 6" xfId="1418" xr:uid="{00000000-0005-0000-0000-00006E040000}"/>
    <cellStyle name="Comma 2 4 7" xfId="2499" xr:uid="{00000000-0005-0000-0000-00006F040000}"/>
    <cellStyle name="Comma 2 4 8" xfId="338" xr:uid="{00000000-0005-0000-0000-000070040000}"/>
    <cellStyle name="Comma 2 5" xfId="88" xr:uid="{00000000-0005-0000-0000-000071040000}"/>
    <cellStyle name="Comma 2 5 2" xfId="214" xr:uid="{00000000-0005-0000-0000-000072040000}"/>
    <cellStyle name="Comma 2 5 2 2" xfId="761" xr:uid="{00000000-0005-0000-0000-000073040000}"/>
    <cellStyle name="Comma 2 5 2 2 2" xfId="1299" xr:uid="{00000000-0005-0000-0000-000074040000}"/>
    <cellStyle name="Comma 2 5 2 2 2 2" xfId="2379" xr:uid="{00000000-0005-0000-0000-000075040000}"/>
    <cellStyle name="Comma 2 5 2 2 3" xfId="1841" xr:uid="{00000000-0005-0000-0000-000076040000}"/>
    <cellStyle name="Comma 2 5 2 3" xfId="1032" xr:uid="{00000000-0005-0000-0000-000077040000}"/>
    <cellStyle name="Comma 2 5 2 3 2" xfId="2112" xr:uid="{00000000-0005-0000-0000-000078040000}"/>
    <cellStyle name="Comma 2 5 2 4" xfId="1574" xr:uid="{00000000-0005-0000-0000-000079040000}"/>
    <cellStyle name="Comma 2 5 2 5" xfId="2655" xr:uid="{00000000-0005-0000-0000-00007A040000}"/>
    <cellStyle name="Comma 2 5 2 6" xfId="494" xr:uid="{00000000-0005-0000-0000-00007B040000}"/>
    <cellStyle name="Comma 2 5 3" xfId="635" xr:uid="{00000000-0005-0000-0000-00007C040000}"/>
    <cellStyle name="Comma 2 5 3 2" xfId="1173" xr:uid="{00000000-0005-0000-0000-00007D040000}"/>
    <cellStyle name="Comma 2 5 3 2 2" xfId="2253" xr:uid="{00000000-0005-0000-0000-00007E040000}"/>
    <cellStyle name="Comma 2 5 3 3" xfId="1715" xr:uid="{00000000-0005-0000-0000-00007F040000}"/>
    <cellStyle name="Comma 2 5 4" xfId="906" xr:uid="{00000000-0005-0000-0000-000080040000}"/>
    <cellStyle name="Comma 2 5 4 2" xfId="1986" xr:uid="{00000000-0005-0000-0000-000081040000}"/>
    <cellStyle name="Comma 2 5 5" xfId="1448" xr:uid="{00000000-0005-0000-0000-000082040000}"/>
    <cellStyle name="Comma 2 5 6" xfId="2529" xr:uid="{00000000-0005-0000-0000-000083040000}"/>
    <cellStyle name="Comma 2 5 7" xfId="368" xr:uid="{00000000-0005-0000-0000-000084040000}"/>
    <cellStyle name="Comma 2 6" xfId="150" xr:uid="{00000000-0005-0000-0000-000085040000}"/>
    <cellStyle name="Comma 2 6 2" xfId="697" xr:uid="{00000000-0005-0000-0000-000086040000}"/>
    <cellStyle name="Comma 2 6 2 2" xfId="1235" xr:uid="{00000000-0005-0000-0000-000087040000}"/>
    <cellStyle name="Comma 2 6 2 2 2" xfId="2315" xr:uid="{00000000-0005-0000-0000-000088040000}"/>
    <cellStyle name="Comma 2 6 2 3" xfId="1777" xr:uid="{00000000-0005-0000-0000-000089040000}"/>
    <cellStyle name="Comma 2 6 3" xfId="968" xr:uid="{00000000-0005-0000-0000-00008A040000}"/>
    <cellStyle name="Comma 2 6 3 2" xfId="2048" xr:uid="{00000000-0005-0000-0000-00008B040000}"/>
    <cellStyle name="Comma 2 6 4" xfId="1510" xr:uid="{00000000-0005-0000-0000-00008C040000}"/>
    <cellStyle name="Comma 2 6 5" xfId="2591" xr:uid="{00000000-0005-0000-0000-00008D040000}"/>
    <cellStyle name="Comma 2 6 6" xfId="430" xr:uid="{00000000-0005-0000-0000-00008E040000}"/>
    <cellStyle name="Comma 2 7" xfId="566" xr:uid="{00000000-0005-0000-0000-00008F040000}"/>
    <cellStyle name="Comma 2 7 2" xfId="1104" xr:uid="{00000000-0005-0000-0000-000090040000}"/>
    <cellStyle name="Comma 2 7 2 2" xfId="2184" xr:uid="{00000000-0005-0000-0000-000091040000}"/>
    <cellStyle name="Comma 2 7 3" xfId="1646" xr:uid="{00000000-0005-0000-0000-000092040000}"/>
    <cellStyle name="Comma 2 8" xfId="832" xr:uid="{00000000-0005-0000-0000-000093040000}"/>
    <cellStyle name="Comma 2 8 2" xfId="1370" xr:uid="{00000000-0005-0000-0000-000094040000}"/>
    <cellStyle name="Comma 2 8 2 2" xfId="2450" xr:uid="{00000000-0005-0000-0000-000095040000}"/>
    <cellStyle name="Comma 2 8 3" xfId="1912" xr:uid="{00000000-0005-0000-0000-000096040000}"/>
    <cellStyle name="Comma 2 9" xfId="834" xr:uid="{00000000-0005-0000-0000-000097040000}"/>
    <cellStyle name="Comma 2 9 2" xfId="1372" xr:uid="{00000000-0005-0000-0000-000098040000}"/>
    <cellStyle name="Comma 2 9 2 2" xfId="2452" xr:uid="{00000000-0005-0000-0000-000099040000}"/>
    <cellStyle name="Comma 2 9 3" xfId="1914" xr:uid="{00000000-0005-0000-0000-00009A040000}"/>
    <cellStyle name="Comma 20" xfId="11" xr:uid="{00000000-0005-0000-0000-00009B040000}"/>
    <cellStyle name="Comma 20 2" xfId="574" xr:uid="{00000000-0005-0000-0000-00009C040000}"/>
    <cellStyle name="Comma 20 2 2" xfId="1112" xr:uid="{00000000-0005-0000-0000-00009D040000}"/>
    <cellStyle name="Comma 20 2 2 2" xfId="2192" xr:uid="{00000000-0005-0000-0000-00009E040000}"/>
    <cellStyle name="Comma 20 2 3" xfId="1654" xr:uid="{00000000-0005-0000-0000-00009F040000}"/>
    <cellStyle name="Comma 20 3" xfId="845" xr:uid="{00000000-0005-0000-0000-0000A0040000}"/>
    <cellStyle name="Comma 20 3 2" xfId="1925" xr:uid="{00000000-0005-0000-0000-0000A1040000}"/>
    <cellStyle name="Comma 20 4" xfId="1387" xr:uid="{00000000-0005-0000-0000-0000A2040000}"/>
    <cellStyle name="Comma 20 5" xfId="2468" xr:uid="{00000000-0005-0000-0000-0000A3040000}"/>
    <cellStyle name="Comma 20 6" xfId="307" xr:uid="{00000000-0005-0000-0000-0000A4040000}"/>
    <cellStyle name="Comma 21" xfId="281" xr:uid="{00000000-0005-0000-0000-0000A5040000}"/>
    <cellStyle name="Comma 21 2" xfId="827" xr:uid="{00000000-0005-0000-0000-0000A6040000}"/>
    <cellStyle name="Comma 21 2 2" xfId="1365" xr:uid="{00000000-0005-0000-0000-0000A7040000}"/>
    <cellStyle name="Comma 21 2 2 2" xfId="2445" xr:uid="{00000000-0005-0000-0000-0000A8040000}"/>
    <cellStyle name="Comma 21 2 3" xfId="1907" xr:uid="{00000000-0005-0000-0000-0000A9040000}"/>
    <cellStyle name="Comma 21 3" xfId="1098" xr:uid="{00000000-0005-0000-0000-0000AA040000}"/>
    <cellStyle name="Comma 21 3 2" xfId="2178" xr:uid="{00000000-0005-0000-0000-0000AB040000}"/>
    <cellStyle name="Comma 21 4" xfId="1640" xr:uid="{00000000-0005-0000-0000-0000AC040000}"/>
    <cellStyle name="Comma 21 5" xfId="2721" xr:uid="{00000000-0005-0000-0000-0000AD040000}"/>
    <cellStyle name="Comma 21 6" xfId="560" xr:uid="{00000000-0005-0000-0000-0000AE040000}"/>
    <cellStyle name="Comma 22" xfId="283" xr:uid="{00000000-0005-0000-0000-0000AF040000}"/>
    <cellStyle name="Comma 22 2" xfId="828" xr:uid="{00000000-0005-0000-0000-0000B0040000}"/>
    <cellStyle name="Comma 22 2 2" xfId="1366" xr:uid="{00000000-0005-0000-0000-0000B1040000}"/>
    <cellStyle name="Comma 22 2 2 2" xfId="2446" xr:uid="{00000000-0005-0000-0000-0000B2040000}"/>
    <cellStyle name="Comma 22 2 3" xfId="1908" xr:uid="{00000000-0005-0000-0000-0000B3040000}"/>
    <cellStyle name="Comma 22 3" xfId="1099" xr:uid="{00000000-0005-0000-0000-0000B4040000}"/>
    <cellStyle name="Comma 22 3 2" xfId="2179" xr:uid="{00000000-0005-0000-0000-0000B5040000}"/>
    <cellStyle name="Comma 22 4" xfId="1641" xr:uid="{00000000-0005-0000-0000-0000B6040000}"/>
    <cellStyle name="Comma 22 5" xfId="2722" xr:uid="{00000000-0005-0000-0000-0000B7040000}"/>
    <cellStyle name="Comma 22 6" xfId="561" xr:uid="{00000000-0005-0000-0000-0000B8040000}"/>
    <cellStyle name="Comma 23" xfId="284" xr:uid="{00000000-0005-0000-0000-0000B9040000}"/>
    <cellStyle name="Comma 23 2" xfId="829" xr:uid="{00000000-0005-0000-0000-0000BA040000}"/>
    <cellStyle name="Comma 23 2 2" xfId="1367" xr:uid="{00000000-0005-0000-0000-0000BB040000}"/>
    <cellStyle name="Comma 23 2 2 2" xfId="2447" xr:uid="{00000000-0005-0000-0000-0000BC040000}"/>
    <cellStyle name="Comma 23 2 3" xfId="1909" xr:uid="{00000000-0005-0000-0000-0000BD040000}"/>
    <cellStyle name="Comma 23 3" xfId="1100" xr:uid="{00000000-0005-0000-0000-0000BE040000}"/>
    <cellStyle name="Comma 23 3 2" xfId="2180" xr:uid="{00000000-0005-0000-0000-0000BF040000}"/>
    <cellStyle name="Comma 23 4" xfId="1642" xr:uid="{00000000-0005-0000-0000-0000C0040000}"/>
    <cellStyle name="Comma 23 5" xfId="2723" xr:uid="{00000000-0005-0000-0000-0000C1040000}"/>
    <cellStyle name="Comma 23 6" xfId="562" xr:uid="{00000000-0005-0000-0000-0000C2040000}"/>
    <cellStyle name="Comma 24" xfId="288" xr:uid="{00000000-0005-0000-0000-0000C3040000}"/>
    <cellStyle name="Comma 24 2" xfId="830" xr:uid="{00000000-0005-0000-0000-0000C4040000}"/>
    <cellStyle name="Comma 24 2 2" xfId="1368" xr:uid="{00000000-0005-0000-0000-0000C5040000}"/>
    <cellStyle name="Comma 24 2 2 2" xfId="2448" xr:uid="{00000000-0005-0000-0000-0000C6040000}"/>
    <cellStyle name="Comma 24 2 3" xfId="1910" xr:uid="{00000000-0005-0000-0000-0000C7040000}"/>
    <cellStyle name="Comma 24 3" xfId="1101" xr:uid="{00000000-0005-0000-0000-0000C8040000}"/>
    <cellStyle name="Comma 24 3 2" xfId="2181" xr:uid="{00000000-0005-0000-0000-0000C9040000}"/>
    <cellStyle name="Comma 24 4" xfId="1643" xr:uid="{00000000-0005-0000-0000-0000CA040000}"/>
    <cellStyle name="Comma 24 5" xfId="2725" xr:uid="{00000000-0005-0000-0000-0000CB040000}"/>
    <cellStyle name="Comma 24 6" xfId="563" xr:uid="{00000000-0005-0000-0000-0000CC040000}"/>
    <cellStyle name="Comma 25" xfId="297" xr:uid="{00000000-0005-0000-0000-0000CD040000}"/>
    <cellStyle name="Comma 25 2" xfId="1103" xr:uid="{00000000-0005-0000-0000-0000CE040000}"/>
    <cellStyle name="Comma 25 2 2" xfId="2183" xr:uid="{00000000-0005-0000-0000-0000CF040000}"/>
    <cellStyle name="Comma 25 3" xfId="1645" xr:uid="{00000000-0005-0000-0000-0000D0040000}"/>
    <cellStyle name="Comma 25 4" xfId="2459" xr:uid="{00000000-0005-0000-0000-0000D1040000}"/>
    <cellStyle name="Comma 25 5" xfId="565" xr:uid="{00000000-0005-0000-0000-0000D2040000}"/>
    <cellStyle name="Comma 26" xfId="292" xr:uid="{00000000-0005-0000-0000-0000D3040000}"/>
    <cellStyle name="Comma 26 2" xfId="1102" xr:uid="{00000000-0005-0000-0000-0000D4040000}"/>
    <cellStyle name="Comma 26 2 2" xfId="2182" xr:uid="{00000000-0005-0000-0000-0000D5040000}"/>
    <cellStyle name="Comma 26 3" xfId="1644" xr:uid="{00000000-0005-0000-0000-0000D6040000}"/>
    <cellStyle name="Comma 26 4" xfId="2729" xr:uid="{00000000-0005-0000-0000-0000D7040000}"/>
    <cellStyle name="Comma 26 5" xfId="564" xr:uid="{00000000-0005-0000-0000-0000D8040000}"/>
    <cellStyle name="Comma 27" xfId="831" xr:uid="{00000000-0005-0000-0000-0000D9040000}"/>
    <cellStyle name="Comma 27 2" xfId="1369" xr:uid="{00000000-0005-0000-0000-0000DA040000}"/>
    <cellStyle name="Comma 27 2 2" xfId="2449" xr:uid="{00000000-0005-0000-0000-0000DB040000}"/>
    <cellStyle name="Comma 27 3" xfId="1911" xr:uid="{00000000-0005-0000-0000-0000DC040000}"/>
    <cellStyle name="Comma 28" xfId="833" xr:uid="{00000000-0005-0000-0000-0000DD040000}"/>
    <cellStyle name="Comma 28 2" xfId="1371" xr:uid="{00000000-0005-0000-0000-0000DE040000}"/>
    <cellStyle name="Comma 28 2 2" xfId="2451" xr:uid="{00000000-0005-0000-0000-0000DF040000}"/>
    <cellStyle name="Comma 28 3" xfId="1913" xr:uid="{00000000-0005-0000-0000-0000E0040000}"/>
    <cellStyle name="Comma 29" xfId="287" xr:uid="{00000000-0005-0000-0000-0000E1040000}"/>
    <cellStyle name="Comma 29 2" xfId="1373" xr:uid="{00000000-0005-0000-0000-0000E2040000}"/>
    <cellStyle name="Comma 29 2 2" xfId="2453" xr:uid="{00000000-0005-0000-0000-0000E3040000}"/>
    <cellStyle name="Comma 29 3" xfId="1915" xr:uid="{00000000-0005-0000-0000-0000E4040000}"/>
    <cellStyle name="Comma 29 4" xfId="2724" xr:uid="{00000000-0005-0000-0000-0000E5040000}"/>
    <cellStyle name="Comma 29 5" xfId="835" xr:uid="{00000000-0005-0000-0000-0000E6040000}"/>
    <cellStyle name="Comma 3" xfId="19" xr:uid="{00000000-0005-0000-0000-0000E7040000}"/>
    <cellStyle name="Comma 3 10" xfId="2473" xr:uid="{00000000-0005-0000-0000-0000E8040000}"/>
    <cellStyle name="Comma 3 11" xfId="312" xr:uid="{00000000-0005-0000-0000-0000E9040000}"/>
    <cellStyle name="Comma 3 2" xfId="43" xr:uid="{00000000-0005-0000-0000-0000EA040000}"/>
    <cellStyle name="Comma 3 2 10" xfId="323" xr:uid="{00000000-0005-0000-0000-0000EB040000}"/>
    <cellStyle name="Comma 3 2 2" xfId="56" xr:uid="{00000000-0005-0000-0000-0000EC040000}"/>
    <cellStyle name="Comma 3 2 2 2" xfId="85" xr:uid="{00000000-0005-0000-0000-0000ED040000}"/>
    <cellStyle name="Comma 3 2 2 2 2" xfId="147" xr:uid="{00000000-0005-0000-0000-0000EE040000}"/>
    <cellStyle name="Comma 3 2 2 2 2 2" xfId="274" xr:uid="{00000000-0005-0000-0000-0000EF040000}"/>
    <cellStyle name="Comma 3 2 2 2 2 2 2" xfId="821" xr:uid="{00000000-0005-0000-0000-0000F0040000}"/>
    <cellStyle name="Comma 3 2 2 2 2 2 2 2" xfId="1359" xr:uid="{00000000-0005-0000-0000-0000F1040000}"/>
    <cellStyle name="Comma 3 2 2 2 2 2 2 2 2" xfId="2439" xr:uid="{00000000-0005-0000-0000-0000F2040000}"/>
    <cellStyle name="Comma 3 2 2 2 2 2 2 3" xfId="1901" xr:uid="{00000000-0005-0000-0000-0000F3040000}"/>
    <cellStyle name="Comma 3 2 2 2 2 2 3" xfId="1092" xr:uid="{00000000-0005-0000-0000-0000F4040000}"/>
    <cellStyle name="Comma 3 2 2 2 2 2 3 2" xfId="2172" xr:uid="{00000000-0005-0000-0000-0000F5040000}"/>
    <cellStyle name="Comma 3 2 2 2 2 2 4" xfId="1634" xr:uid="{00000000-0005-0000-0000-0000F6040000}"/>
    <cellStyle name="Comma 3 2 2 2 2 2 5" xfId="2715" xr:uid="{00000000-0005-0000-0000-0000F7040000}"/>
    <cellStyle name="Comma 3 2 2 2 2 2 6" xfId="554" xr:uid="{00000000-0005-0000-0000-0000F8040000}"/>
    <cellStyle name="Comma 3 2 2 2 2 3" xfId="694" xr:uid="{00000000-0005-0000-0000-0000F9040000}"/>
    <cellStyle name="Comma 3 2 2 2 2 3 2" xfId="1232" xr:uid="{00000000-0005-0000-0000-0000FA040000}"/>
    <cellStyle name="Comma 3 2 2 2 2 3 2 2" xfId="2312" xr:uid="{00000000-0005-0000-0000-0000FB040000}"/>
    <cellStyle name="Comma 3 2 2 2 2 3 3" xfId="1774" xr:uid="{00000000-0005-0000-0000-0000FC040000}"/>
    <cellStyle name="Comma 3 2 2 2 2 4" xfId="965" xr:uid="{00000000-0005-0000-0000-0000FD040000}"/>
    <cellStyle name="Comma 3 2 2 2 2 4 2" xfId="2045" xr:uid="{00000000-0005-0000-0000-0000FE040000}"/>
    <cellStyle name="Comma 3 2 2 2 2 5" xfId="1507" xr:uid="{00000000-0005-0000-0000-0000FF040000}"/>
    <cellStyle name="Comma 3 2 2 2 2 6" xfId="2588" xr:uid="{00000000-0005-0000-0000-000000050000}"/>
    <cellStyle name="Comma 3 2 2 2 2 7" xfId="427" xr:uid="{00000000-0005-0000-0000-000001050000}"/>
    <cellStyle name="Comma 3 2 2 2 3" xfId="210" xr:uid="{00000000-0005-0000-0000-000002050000}"/>
    <cellStyle name="Comma 3 2 2 2 3 2" xfId="757" xr:uid="{00000000-0005-0000-0000-000003050000}"/>
    <cellStyle name="Comma 3 2 2 2 3 2 2" xfId="1295" xr:uid="{00000000-0005-0000-0000-000004050000}"/>
    <cellStyle name="Comma 3 2 2 2 3 2 2 2" xfId="2375" xr:uid="{00000000-0005-0000-0000-000005050000}"/>
    <cellStyle name="Comma 3 2 2 2 3 2 3" xfId="1837" xr:uid="{00000000-0005-0000-0000-000006050000}"/>
    <cellStyle name="Comma 3 2 2 2 3 3" xfId="1028" xr:uid="{00000000-0005-0000-0000-000007050000}"/>
    <cellStyle name="Comma 3 2 2 2 3 3 2" xfId="2108" xr:uid="{00000000-0005-0000-0000-000008050000}"/>
    <cellStyle name="Comma 3 2 2 2 3 4" xfId="1570" xr:uid="{00000000-0005-0000-0000-000009050000}"/>
    <cellStyle name="Comma 3 2 2 2 3 5" xfId="2651" xr:uid="{00000000-0005-0000-0000-00000A050000}"/>
    <cellStyle name="Comma 3 2 2 2 3 6" xfId="490" xr:uid="{00000000-0005-0000-0000-00000B050000}"/>
    <cellStyle name="Comma 3 2 2 2 4" xfId="632" xr:uid="{00000000-0005-0000-0000-00000C050000}"/>
    <cellStyle name="Comma 3 2 2 2 4 2" xfId="1170" xr:uid="{00000000-0005-0000-0000-00000D050000}"/>
    <cellStyle name="Comma 3 2 2 2 4 2 2" xfId="2250" xr:uid="{00000000-0005-0000-0000-00000E050000}"/>
    <cellStyle name="Comma 3 2 2 2 4 3" xfId="1712" xr:uid="{00000000-0005-0000-0000-00000F050000}"/>
    <cellStyle name="Comma 3 2 2 2 5" xfId="903" xr:uid="{00000000-0005-0000-0000-000010050000}"/>
    <cellStyle name="Comma 3 2 2 2 5 2" xfId="1983" xr:uid="{00000000-0005-0000-0000-000011050000}"/>
    <cellStyle name="Comma 3 2 2 2 6" xfId="1445" xr:uid="{00000000-0005-0000-0000-000012050000}"/>
    <cellStyle name="Comma 3 2 2 2 7" xfId="2526" xr:uid="{00000000-0005-0000-0000-000013050000}"/>
    <cellStyle name="Comma 3 2 2 2 8" xfId="365" xr:uid="{00000000-0005-0000-0000-000014050000}"/>
    <cellStyle name="Comma 3 2 2 3" xfId="116" xr:uid="{00000000-0005-0000-0000-000015050000}"/>
    <cellStyle name="Comma 3 2 2 3 2" xfId="242" xr:uid="{00000000-0005-0000-0000-000016050000}"/>
    <cellStyle name="Comma 3 2 2 3 2 2" xfId="789" xr:uid="{00000000-0005-0000-0000-000017050000}"/>
    <cellStyle name="Comma 3 2 2 3 2 2 2" xfId="1327" xr:uid="{00000000-0005-0000-0000-000018050000}"/>
    <cellStyle name="Comma 3 2 2 3 2 2 2 2" xfId="2407" xr:uid="{00000000-0005-0000-0000-000019050000}"/>
    <cellStyle name="Comma 3 2 2 3 2 2 3" xfId="1869" xr:uid="{00000000-0005-0000-0000-00001A050000}"/>
    <cellStyle name="Comma 3 2 2 3 2 3" xfId="1060" xr:uid="{00000000-0005-0000-0000-00001B050000}"/>
    <cellStyle name="Comma 3 2 2 3 2 3 2" xfId="2140" xr:uid="{00000000-0005-0000-0000-00001C050000}"/>
    <cellStyle name="Comma 3 2 2 3 2 4" xfId="1602" xr:uid="{00000000-0005-0000-0000-00001D050000}"/>
    <cellStyle name="Comma 3 2 2 3 2 5" xfId="2683" xr:uid="{00000000-0005-0000-0000-00001E050000}"/>
    <cellStyle name="Comma 3 2 2 3 2 6" xfId="522" xr:uid="{00000000-0005-0000-0000-00001F050000}"/>
    <cellStyle name="Comma 3 2 2 3 3" xfId="663" xr:uid="{00000000-0005-0000-0000-000020050000}"/>
    <cellStyle name="Comma 3 2 2 3 3 2" xfId="1201" xr:uid="{00000000-0005-0000-0000-000021050000}"/>
    <cellStyle name="Comma 3 2 2 3 3 2 2" xfId="2281" xr:uid="{00000000-0005-0000-0000-000022050000}"/>
    <cellStyle name="Comma 3 2 2 3 3 3" xfId="1743" xr:uid="{00000000-0005-0000-0000-000023050000}"/>
    <cellStyle name="Comma 3 2 2 3 4" xfId="934" xr:uid="{00000000-0005-0000-0000-000024050000}"/>
    <cellStyle name="Comma 3 2 2 3 4 2" xfId="2014" xr:uid="{00000000-0005-0000-0000-000025050000}"/>
    <cellStyle name="Comma 3 2 2 3 5" xfId="1476" xr:uid="{00000000-0005-0000-0000-000026050000}"/>
    <cellStyle name="Comma 3 2 2 3 6" xfId="2557" xr:uid="{00000000-0005-0000-0000-000027050000}"/>
    <cellStyle name="Comma 3 2 2 3 7" xfId="396" xr:uid="{00000000-0005-0000-0000-000028050000}"/>
    <cellStyle name="Comma 3 2 2 4" xfId="178" xr:uid="{00000000-0005-0000-0000-000029050000}"/>
    <cellStyle name="Comma 3 2 2 4 2" xfId="725" xr:uid="{00000000-0005-0000-0000-00002A050000}"/>
    <cellStyle name="Comma 3 2 2 4 2 2" xfId="1263" xr:uid="{00000000-0005-0000-0000-00002B050000}"/>
    <cellStyle name="Comma 3 2 2 4 2 2 2" xfId="2343" xr:uid="{00000000-0005-0000-0000-00002C050000}"/>
    <cellStyle name="Comma 3 2 2 4 2 3" xfId="1805" xr:uid="{00000000-0005-0000-0000-00002D050000}"/>
    <cellStyle name="Comma 3 2 2 4 3" xfId="996" xr:uid="{00000000-0005-0000-0000-00002E050000}"/>
    <cellStyle name="Comma 3 2 2 4 3 2" xfId="2076" xr:uid="{00000000-0005-0000-0000-00002F050000}"/>
    <cellStyle name="Comma 3 2 2 4 4" xfId="1538" xr:uid="{00000000-0005-0000-0000-000030050000}"/>
    <cellStyle name="Comma 3 2 2 4 5" xfId="2619" xr:uid="{00000000-0005-0000-0000-000031050000}"/>
    <cellStyle name="Comma 3 2 2 4 6" xfId="458" xr:uid="{00000000-0005-0000-0000-000032050000}"/>
    <cellStyle name="Comma 3 2 2 5" xfId="603" xr:uid="{00000000-0005-0000-0000-000033050000}"/>
    <cellStyle name="Comma 3 2 2 5 2" xfId="1141" xr:uid="{00000000-0005-0000-0000-000034050000}"/>
    <cellStyle name="Comma 3 2 2 5 2 2" xfId="2221" xr:uid="{00000000-0005-0000-0000-000035050000}"/>
    <cellStyle name="Comma 3 2 2 5 3" xfId="1683" xr:uid="{00000000-0005-0000-0000-000036050000}"/>
    <cellStyle name="Comma 3 2 2 6" xfId="874" xr:uid="{00000000-0005-0000-0000-000037050000}"/>
    <cellStyle name="Comma 3 2 2 6 2" xfId="1954" xr:uid="{00000000-0005-0000-0000-000038050000}"/>
    <cellStyle name="Comma 3 2 2 7" xfId="1416" xr:uid="{00000000-0005-0000-0000-000039050000}"/>
    <cellStyle name="Comma 3 2 2 8" xfId="2497" xr:uid="{00000000-0005-0000-0000-00003A050000}"/>
    <cellStyle name="Comma 3 2 2 9" xfId="336" xr:uid="{00000000-0005-0000-0000-00003B050000}"/>
    <cellStyle name="Comma 3 2 3" xfId="71" xr:uid="{00000000-0005-0000-0000-00003C050000}"/>
    <cellStyle name="Comma 3 2 3 2" xfId="133" xr:uid="{00000000-0005-0000-0000-00003D050000}"/>
    <cellStyle name="Comma 3 2 3 2 2" xfId="259" xr:uid="{00000000-0005-0000-0000-00003E050000}"/>
    <cellStyle name="Comma 3 2 3 2 2 2" xfId="806" xr:uid="{00000000-0005-0000-0000-00003F050000}"/>
    <cellStyle name="Comma 3 2 3 2 2 2 2" xfId="1344" xr:uid="{00000000-0005-0000-0000-000040050000}"/>
    <cellStyle name="Comma 3 2 3 2 2 2 2 2" xfId="2424" xr:uid="{00000000-0005-0000-0000-000041050000}"/>
    <cellStyle name="Comma 3 2 3 2 2 2 3" xfId="1886" xr:uid="{00000000-0005-0000-0000-000042050000}"/>
    <cellStyle name="Comma 3 2 3 2 2 3" xfId="1077" xr:uid="{00000000-0005-0000-0000-000043050000}"/>
    <cellStyle name="Comma 3 2 3 2 2 3 2" xfId="2157" xr:uid="{00000000-0005-0000-0000-000044050000}"/>
    <cellStyle name="Comma 3 2 3 2 2 4" xfId="1619" xr:uid="{00000000-0005-0000-0000-000045050000}"/>
    <cellStyle name="Comma 3 2 3 2 2 5" xfId="2700" xr:uid="{00000000-0005-0000-0000-000046050000}"/>
    <cellStyle name="Comma 3 2 3 2 2 6" xfId="539" xr:uid="{00000000-0005-0000-0000-000047050000}"/>
    <cellStyle name="Comma 3 2 3 2 3" xfId="680" xr:uid="{00000000-0005-0000-0000-000048050000}"/>
    <cellStyle name="Comma 3 2 3 2 3 2" xfId="1218" xr:uid="{00000000-0005-0000-0000-000049050000}"/>
    <cellStyle name="Comma 3 2 3 2 3 2 2" xfId="2298" xr:uid="{00000000-0005-0000-0000-00004A050000}"/>
    <cellStyle name="Comma 3 2 3 2 3 3" xfId="1760" xr:uid="{00000000-0005-0000-0000-00004B050000}"/>
    <cellStyle name="Comma 3 2 3 2 4" xfId="951" xr:uid="{00000000-0005-0000-0000-00004C050000}"/>
    <cellStyle name="Comma 3 2 3 2 4 2" xfId="2031" xr:uid="{00000000-0005-0000-0000-00004D050000}"/>
    <cellStyle name="Comma 3 2 3 2 5" xfId="1493" xr:uid="{00000000-0005-0000-0000-00004E050000}"/>
    <cellStyle name="Comma 3 2 3 2 6" xfId="2574" xr:uid="{00000000-0005-0000-0000-00004F050000}"/>
    <cellStyle name="Comma 3 2 3 2 7" xfId="413" xr:uid="{00000000-0005-0000-0000-000050050000}"/>
    <cellStyle name="Comma 3 2 3 3" xfId="195" xr:uid="{00000000-0005-0000-0000-000051050000}"/>
    <cellStyle name="Comma 3 2 3 3 2" xfId="742" xr:uid="{00000000-0005-0000-0000-000052050000}"/>
    <cellStyle name="Comma 3 2 3 3 2 2" xfId="1280" xr:uid="{00000000-0005-0000-0000-000053050000}"/>
    <cellStyle name="Comma 3 2 3 3 2 2 2" xfId="2360" xr:uid="{00000000-0005-0000-0000-000054050000}"/>
    <cellStyle name="Comma 3 2 3 3 2 3" xfId="1822" xr:uid="{00000000-0005-0000-0000-000055050000}"/>
    <cellStyle name="Comma 3 2 3 3 3" xfId="1013" xr:uid="{00000000-0005-0000-0000-000056050000}"/>
    <cellStyle name="Comma 3 2 3 3 3 2" xfId="2093" xr:uid="{00000000-0005-0000-0000-000057050000}"/>
    <cellStyle name="Comma 3 2 3 3 4" xfId="1555" xr:uid="{00000000-0005-0000-0000-000058050000}"/>
    <cellStyle name="Comma 3 2 3 3 5" xfId="2636" xr:uid="{00000000-0005-0000-0000-000059050000}"/>
    <cellStyle name="Comma 3 2 3 3 6" xfId="475" xr:uid="{00000000-0005-0000-0000-00005A050000}"/>
    <cellStyle name="Comma 3 2 3 4" xfId="618" xr:uid="{00000000-0005-0000-0000-00005B050000}"/>
    <cellStyle name="Comma 3 2 3 4 2" xfId="1156" xr:uid="{00000000-0005-0000-0000-00005C050000}"/>
    <cellStyle name="Comma 3 2 3 4 2 2" xfId="2236" xr:uid="{00000000-0005-0000-0000-00005D050000}"/>
    <cellStyle name="Comma 3 2 3 4 3" xfId="1698" xr:uid="{00000000-0005-0000-0000-00005E050000}"/>
    <cellStyle name="Comma 3 2 3 5" xfId="889" xr:uid="{00000000-0005-0000-0000-00005F050000}"/>
    <cellStyle name="Comma 3 2 3 5 2" xfId="1969" xr:uid="{00000000-0005-0000-0000-000060050000}"/>
    <cellStyle name="Comma 3 2 3 6" xfId="1431" xr:uid="{00000000-0005-0000-0000-000061050000}"/>
    <cellStyle name="Comma 3 2 3 7" xfId="2512" xr:uid="{00000000-0005-0000-0000-000062050000}"/>
    <cellStyle name="Comma 3 2 3 8" xfId="351" xr:uid="{00000000-0005-0000-0000-000063050000}"/>
    <cellStyle name="Comma 3 2 4" xfId="101" xr:uid="{00000000-0005-0000-0000-000064050000}"/>
    <cellStyle name="Comma 3 2 4 2" xfId="227" xr:uid="{00000000-0005-0000-0000-000065050000}"/>
    <cellStyle name="Comma 3 2 4 2 2" xfId="774" xr:uid="{00000000-0005-0000-0000-000066050000}"/>
    <cellStyle name="Comma 3 2 4 2 2 2" xfId="1312" xr:uid="{00000000-0005-0000-0000-000067050000}"/>
    <cellStyle name="Comma 3 2 4 2 2 2 2" xfId="2392" xr:uid="{00000000-0005-0000-0000-000068050000}"/>
    <cellStyle name="Comma 3 2 4 2 2 3" xfId="1854" xr:uid="{00000000-0005-0000-0000-000069050000}"/>
    <cellStyle name="Comma 3 2 4 2 3" xfId="1045" xr:uid="{00000000-0005-0000-0000-00006A050000}"/>
    <cellStyle name="Comma 3 2 4 2 3 2" xfId="2125" xr:uid="{00000000-0005-0000-0000-00006B050000}"/>
    <cellStyle name="Comma 3 2 4 2 4" xfId="1587" xr:uid="{00000000-0005-0000-0000-00006C050000}"/>
    <cellStyle name="Comma 3 2 4 2 5" xfId="2668" xr:uid="{00000000-0005-0000-0000-00006D050000}"/>
    <cellStyle name="Comma 3 2 4 2 6" xfId="507" xr:uid="{00000000-0005-0000-0000-00006E050000}"/>
    <cellStyle name="Comma 3 2 4 3" xfId="648" xr:uid="{00000000-0005-0000-0000-00006F050000}"/>
    <cellStyle name="Comma 3 2 4 3 2" xfId="1186" xr:uid="{00000000-0005-0000-0000-000070050000}"/>
    <cellStyle name="Comma 3 2 4 3 2 2" xfId="2266" xr:uid="{00000000-0005-0000-0000-000071050000}"/>
    <cellStyle name="Comma 3 2 4 3 3" xfId="1728" xr:uid="{00000000-0005-0000-0000-000072050000}"/>
    <cellStyle name="Comma 3 2 4 4" xfId="919" xr:uid="{00000000-0005-0000-0000-000073050000}"/>
    <cellStyle name="Comma 3 2 4 4 2" xfId="1999" xr:uid="{00000000-0005-0000-0000-000074050000}"/>
    <cellStyle name="Comma 3 2 4 5" xfId="1461" xr:uid="{00000000-0005-0000-0000-000075050000}"/>
    <cellStyle name="Comma 3 2 4 6" xfId="2542" xr:uid="{00000000-0005-0000-0000-000076050000}"/>
    <cellStyle name="Comma 3 2 4 7" xfId="381" xr:uid="{00000000-0005-0000-0000-000077050000}"/>
    <cellStyle name="Comma 3 2 5" xfId="163" xr:uid="{00000000-0005-0000-0000-000078050000}"/>
    <cellStyle name="Comma 3 2 5 2" xfId="710" xr:uid="{00000000-0005-0000-0000-000079050000}"/>
    <cellStyle name="Comma 3 2 5 2 2" xfId="1248" xr:uid="{00000000-0005-0000-0000-00007A050000}"/>
    <cellStyle name="Comma 3 2 5 2 2 2" xfId="2328" xr:uid="{00000000-0005-0000-0000-00007B050000}"/>
    <cellStyle name="Comma 3 2 5 2 3" xfId="1790" xr:uid="{00000000-0005-0000-0000-00007C050000}"/>
    <cellStyle name="Comma 3 2 5 3" xfId="981" xr:uid="{00000000-0005-0000-0000-00007D050000}"/>
    <cellStyle name="Comma 3 2 5 3 2" xfId="2061" xr:uid="{00000000-0005-0000-0000-00007E050000}"/>
    <cellStyle name="Comma 3 2 5 4" xfId="1523" xr:uid="{00000000-0005-0000-0000-00007F050000}"/>
    <cellStyle name="Comma 3 2 5 5" xfId="2604" xr:uid="{00000000-0005-0000-0000-000080050000}"/>
    <cellStyle name="Comma 3 2 5 6" xfId="443" xr:uid="{00000000-0005-0000-0000-000081050000}"/>
    <cellStyle name="Comma 3 2 6" xfId="590" xr:uid="{00000000-0005-0000-0000-000082050000}"/>
    <cellStyle name="Comma 3 2 6 2" xfId="1128" xr:uid="{00000000-0005-0000-0000-000083050000}"/>
    <cellStyle name="Comma 3 2 6 2 2" xfId="2208" xr:uid="{00000000-0005-0000-0000-000084050000}"/>
    <cellStyle name="Comma 3 2 6 3" xfId="1670" xr:uid="{00000000-0005-0000-0000-000085050000}"/>
    <cellStyle name="Comma 3 2 7" xfId="861" xr:uid="{00000000-0005-0000-0000-000086050000}"/>
    <cellStyle name="Comma 3 2 7 2" xfId="1941" xr:uid="{00000000-0005-0000-0000-000087050000}"/>
    <cellStyle name="Comma 3 2 8" xfId="1403" xr:uid="{00000000-0005-0000-0000-000088050000}"/>
    <cellStyle name="Comma 3 2 9" xfId="2484" xr:uid="{00000000-0005-0000-0000-000089050000}"/>
    <cellStyle name="Comma 3 3" xfId="45" xr:uid="{00000000-0005-0000-0000-00008A050000}"/>
    <cellStyle name="Comma 3 3 2" xfId="74" xr:uid="{00000000-0005-0000-0000-00008B050000}"/>
    <cellStyle name="Comma 3 3 2 2" xfId="136" xr:uid="{00000000-0005-0000-0000-00008C050000}"/>
    <cellStyle name="Comma 3 3 2 2 2" xfId="262" xr:uid="{00000000-0005-0000-0000-00008D050000}"/>
    <cellStyle name="Comma 3 3 2 2 2 2" xfId="809" xr:uid="{00000000-0005-0000-0000-00008E050000}"/>
    <cellStyle name="Comma 3 3 2 2 2 2 2" xfId="1347" xr:uid="{00000000-0005-0000-0000-00008F050000}"/>
    <cellStyle name="Comma 3 3 2 2 2 2 2 2" xfId="2427" xr:uid="{00000000-0005-0000-0000-000090050000}"/>
    <cellStyle name="Comma 3 3 2 2 2 2 3" xfId="1889" xr:uid="{00000000-0005-0000-0000-000091050000}"/>
    <cellStyle name="Comma 3 3 2 2 2 3" xfId="1080" xr:uid="{00000000-0005-0000-0000-000092050000}"/>
    <cellStyle name="Comma 3 3 2 2 2 3 2" xfId="2160" xr:uid="{00000000-0005-0000-0000-000093050000}"/>
    <cellStyle name="Comma 3 3 2 2 2 4" xfId="1622" xr:uid="{00000000-0005-0000-0000-000094050000}"/>
    <cellStyle name="Comma 3 3 2 2 2 5" xfId="2703" xr:uid="{00000000-0005-0000-0000-000095050000}"/>
    <cellStyle name="Comma 3 3 2 2 2 6" xfId="542" xr:uid="{00000000-0005-0000-0000-000096050000}"/>
    <cellStyle name="Comma 3 3 2 2 3" xfId="683" xr:uid="{00000000-0005-0000-0000-000097050000}"/>
    <cellStyle name="Comma 3 3 2 2 3 2" xfId="1221" xr:uid="{00000000-0005-0000-0000-000098050000}"/>
    <cellStyle name="Comma 3 3 2 2 3 2 2" xfId="2301" xr:uid="{00000000-0005-0000-0000-000099050000}"/>
    <cellStyle name="Comma 3 3 2 2 3 3" xfId="1763" xr:uid="{00000000-0005-0000-0000-00009A050000}"/>
    <cellStyle name="Comma 3 3 2 2 4" xfId="954" xr:uid="{00000000-0005-0000-0000-00009B050000}"/>
    <cellStyle name="Comma 3 3 2 2 4 2" xfId="2034" xr:uid="{00000000-0005-0000-0000-00009C050000}"/>
    <cellStyle name="Comma 3 3 2 2 5" xfId="1496" xr:uid="{00000000-0005-0000-0000-00009D050000}"/>
    <cellStyle name="Comma 3 3 2 2 6" xfId="2577" xr:uid="{00000000-0005-0000-0000-00009E050000}"/>
    <cellStyle name="Comma 3 3 2 2 7" xfId="416" xr:uid="{00000000-0005-0000-0000-00009F050000}"/>
    <cellStyle name="Comma 3 3 2 3" xfId="198" xr:uid="{00000000-0005-0000-0000-0000A0050000}"/>
    <cellStyle name="Comma 3 3 2 3 2" xfId="745" xr:uid="{00000000-0005-0000-0000-0000A1050000}"/>
    <cellStyle name="Comma 3 3 2 3 2 2" xfId="1283" xr:uid="{00000000-0005-0000-0000-0000A2050000}"/>
    <cellStyle name="Comma 3 3 2 3 2 2 2" xfId="2363" xr:uid="{00000000-0005-0000-0000-0000A3050000}"/>
    <cellStyle name="Comma 3 3 2 3 2 3" xfId="1825" xr:uid="{00000000-0005-0000-0000-0000A4050000}"/>
    <cellStyle name="Comma 3 3 2 3 3" xfId="1016" xr:uid="{00000000-0005-0000-0000-0000A5050000}"/>
    <cellStyle name="Comma 3 3 2 3 3 2" xfId="2096" xr:uid="{00000000-0005-0000-0000-0000A6050000}"/>
    <cellStyle name="Comma 3 3 2 3 4" xfId="1558" xr:uid="{00000000-0005-0000-0000-0000A7050000}"/>
    <cellStyle name="Comma 3 3 2 3 5" xfId="2639" xr:uid="{00000000-0005-0000-0000-0000A8050000}"/>
    <cellStyle name="Comma 3 3 2 3 6" xfId="478" xr:uid="{00000000-0005-0000-0000-0000A9050000}"/>
    <cellStyle name="Comma 3 3 2 4" xfId="621" xr:uid="{00000000-0005-0000-0000-0000AA050000}"/>
    <cellStyle name="Comma 3 3 2 4 2" xfId="1159" xr:uid="{00000000-0005-0000-0000-0000AB050000}"/>
    <cellStyle name="Comma 3 3 2 4 2 2" xfId="2239" xr:uid="{00000000-0005-0000-0000-0000AC050000}"/>
    <cellStyle name="Comma 3 3 2 4 3" xfId="1701" xr:uid="{00000000-0005-0000-0000-0000AD050000}"/>
    <cellStyle name="Comma 3 3 2 5" xfId="892" xr:uid="{00000000-0005-0000-0000-0000AE050000}"/>
    <cellStyle name="Comma 3 3 2 5 2" xfId="1972" xr:uid="{00000000-0005-0000-0000-0000AF050000}"/>
    <cellStyle name="Comma 3 3 2 6" xfId="1434" xr:uid="{00000000-0005-0000-0000-0000B0050000}"/>
    <cellStyle name="Comma 3 3 2 7" xfId="2515" xr:uid="{00000000-0005-0000-0000-0000B1050000}"/>
    <cellStyle name="Comma 3 3 2 8" xfId="354" xr:uid="{00000000-0005-0000-0000-0000B2050000}"/>
    <cellStyle name="Comma 3 3 3" xfId="104" xr:uid="{00000000-0005-0000-0000-0000B3050000}"/>
    <cellStyle name="Comma 3 3 3 2" xfId="230" xr:uid="{00000000-0005-0000-0000-0000B4050000}"/>
    <cellStyle name="Comma 3 3 3 2 2" xfId="777" xr:uid="{00000000-0005-0000-0000-0000B5050000}"/>
    <cellStyle name="Comma 3 3 3 2 2 2" xfId="1315" xr:uid="{00000000-0005-0000-0000-0000B6050000}"/>
    <cellStyle name="Comma 3 3 3 2 2 2 2" xfId="2395" xr:uid="{00000000-0005-0000-0000-0000B7050000}"/>
    <cellStyle name="Comma 3 3 3 2 2 3" xfId="1857" xr:uid="{00000000-0005-0000-0000-0000B8050000}"/>
    <cellStyle name="Comma 3 3 3 2 3" xfId="1048" xr:uid="{00000000-0005-0000-0000-0000B9050000}"/>
    <cellStyle name="Comma 3 3 3 2 3 2" xfId="2128" xr:uid="{00000000-0005-0000-0000-0000BA050000}"/>
    <cellStyle name="Comma 3 3 3 2 4" xfId="1590" xr:uid="{00000000-0005-0000-0000-0000BB050000}"/>
    <cellStyle name="Comma 3 3 3 2 5" xfId="2671" xr:uid="{00000000-0005-0000-0000-0000BC050000}"/>
    <cellStyle name="Comma 3 3 3 2 6" xfId="510" xr:uid="{00000000-0005-0000-0000-0000BD050000}"/>
    <cellStyle name="Comma 3 3 3 3" xfId="651" xr:uid="{00000000-0005-0000-0000-0000BE050000}"/>
    <cellStyle name="Comma 3 3 3 3 2" xfId="1189" xr:uid="{00000000-0005-0000-0000-0000BF050000}"/>
    <cellStyle name="Comma 3 3 3 3 2 2" xfId="2269" xr:uid="{00000000-0005-0000-0000-0000C0050000}"/>
    <cellStyle name="Comma 3 3 3 3 3" xfId="1731" xr:uid="{00000000-0005-0000-0000-0000C1050000}"/>
    <cellStyle name="Comma 3 3 3 4" xfId="922" xr:uid="{00000000-0005-0000-0000-0000C2050000}"/>
    <cellStyle name="Comma 3 3 3 4 2" xfId="2002" xr:uid="{00000000-0005-0000-0000-0000C3050000}"/>
    <cellStyle name="Comma 3 3 3 5" xfId="1464" xr:uid="{00000000-0005-0000-0000-0000C4050000}"/>
    <cellStyle name="Comma 3 3 3 6" xfId="2545" xr:uid="{00000000-0005-0000-0000-0000C5050000}"/>
    <cellStyle name="Comma 3 3 3 7" xfId="384" xr:uid="{00000000-0005-0000-0000-0000C6050000}"/>
    <cellStyle name="Comma 3 3 4" xfId="166" xr:uid="{00000000-0005-0000-0000-0000C7050000}"/>
    <cellStyle name="Comma 3 3 4 2" xfId="713" xr:uid="{00000000-0005-0000-0000-0000C8050000}"/>
    <cellStyle name="Comma 3 3 4 2 2" xfId="1251" xr:uid="{00000000-0005-0000-0000-0000C9050000}"/>
    <cellStyle name="Comma 3 3 4 2 2 2" xfId="2331" xr:uid="{00000000-0005-0000-0000-0000CA050000}"/>
    <cellStyle name="Comma 3 3 4 2 3" xfId="1793" xr:uid="{00000000-0005-0000-0000-0000CB050000}"/>
    <cellStyle name="Comma 3 3 4 3" xfId="984" xr:uid="{00000000-0005-0000-0000-0000CC050000}"/>
    <cellStyle name="Comma 3 3 4 3 2" xfId="2064" xr:uid="{00000000-0005-0000-0000-0000CD050000}"/>
    <cellStyle name="Comma 3 3 4 4" xfId="1526" xr:uid="{00000000-0005-0000-0000-0000CE050000}"/>
    <cellStyle name="Comma 3 3 4 5" xfId="2607" xr:uid="{00000000-0005-0000-0000-0000CF050000}"/>
    <cellStyle name="Comma 3 3 4 6" xfId="446" xr:uid="{00000000-0005-0000-0000-0000D0050000}"/>
    <cellStyle name="Comma 3 3 5" xfId="592" xr:uid="{00000000-0005-0000-0000-0000D1050000}"/>
    <cellStyle name="Comma 3 3 5 2" xfId="1130" xr:uid="{00000000-0005-0000-0000-0000D2050000}"/>
    <cellStyle name="Comma 3 3 5 2 2" xfId="2210" xr:uid="{00000000-0005-0000-0000-0000D3050000}"/>
    <cellStyle name="Comma 3 3 5 3" xfId="1672" xr:uid="{00000000-0005-0000-0000-0000D4050000}"/>
    <cellStyle name="Comma 3 3 6" xfId="863" xr:uid="{00000000-0005-0000-0000-0000D5050000}"/>
    <cellStyle name="Comma 3 3 6 2" xfId="1943" xr:uid="{00000000-0005-0000-0000-0000D6050000}"/>
    <cellStyle name="Comma 3 3 7" xfId="1405" xr:uid="{00000000-0005-0000-0000-0000D7050000}"/>
    <cellStyle name="Comma 3 3 8" xfId="2486" xr:uid="{00000000-0005-0000-0000-0000D8050000}"/>
    <cellStyle name="Comma 3 3 9" xfId="325" xr:uid="{00000000-0005-0000-0000-0000D9050000}"/>
    <cellStyle name="Comma 3 4" xfId="59" xr:uid="{00000000-0005-0000-0000-0000DA050000}"/>
    <cellStyle name="Comma 3 4 2" xfId="121" xr:uid="{00000000-0005-0000-0000-0000DB050000}"/>
    <cellStyle name="Comma 3 4 2 2" xfId="247" xr:uid="{00000000-0005-0000-0000-0000DC050000}"/>
    <cellStyle name="Comma 3 4 2 2 2" xfId="794" xr:uid="{00000000-0005-0000-0000-0000DD050000}"/>
    <cellStyle name="Comma 3 4 2 2 2 2" xfId="1332" xr:uid="{00000000-0005-0000-0000-0000DE050000}"/>
    <cellStyle name="Comma 3 4 2 2 2 2 2" xfId="2412" xr:uid="{00000000-0005-0000-0000-0000DF050000}"/>
    <cellStyle name="Comma 3 4 2 2 2 3" xfId="1874" xr:uid="{00000000-0005-0000-0000-0000E0050000}"/>
    <cellStyle name="Comma 3 4 2 2 3" xfId="1065" xr:uid="{00000000-0005-0000-0000-0000E1050000}"/>
    <cellStyle name="Comma 3 4 2 2 3 2" xfId="2145" xr:uid="{00000000-0005-0000-0000-0000E2050000}"/>
    <cellStyle name="Comma 3 4 2 2 4" xfId="1607" xr:uid="{00000000-0005-0000-0000-0000E3050000}"/>
    <cellStyle name="Comma 3 4 2 2 5" xfId="2688" xr:uid="{00000000-0005-0000-0000-0000E4050000}"/>
    <cellStyle name="Comma 3 4 2 2 6" xfId="527" xr:uid="{00000000-0005-0000-0000-0000E5050000}"/>
    <cellStyle name="Comma 3 4 2 3" xfId="668" xr:uid="{00000000-0005-0000-0000-0000E6050000}"/>
    <cellStyle name="Comma 3 4 2 3 2" xfId="1206" xr:uid="{00000000-0005-0000-0000-0000E7050000}"/>
    <cellStyle name="Comma 3 4 2 3 2 2" xfId="2286" xr:uid="{00000000-0005-0000-0000-0000E8050000}"/>
    <cellStyle name="Comma 3 4 2 3 3" xfId="1748" xr:uid="{00000000-0005-0000-0000-0000E9050000}"/>
    <cellStyle name="Comma 3 4 2 4" xfId="939" xr:uid="{00000000-0005-0000-0000-0000EA050000}"/>
    <cellStyle name="Comma 3 4 2 4 2" xfId="2019" xr:uid="{00000000-0005-0000-0000-0000EB050000}"/>
    <cellStyle name="Comma 3 4 2 5" xfId="1481" xr:uid="{00000000-0005-0000-0000-0000EC050000}"/>
    <cellStyle name="Comma 3 4 2 6" xfId="2562" xr:uid="{00000000-0005-0000-0000-0000ED050000}"/>
    <cellStyle name="Comma 3 4 2 7" xfId="401" xr:uid="{00000000-0005-0000-0000-0000EE050000}"/>
    <cellStyle name="Comma 3 4 3" xfId="183" xr:uid="{00000000-0005-0000-0000-0000EF050000}"/>
    <cellStyle name="Comma 3 4 3 2" xfId="730" xr:uid="{00000000-0005-0000-0000-0000F0050000}"/>
    <cellStyle name="Comma 3 4 3 2 2" xfId="1268" xr:uid="{00000000-0005-0000-0000-0000F1050000}"/>
    <cellStyle name="Comma 3 4 3 2 2 2" xfId="2348" xr:uid="{00000000-0005-0000-0000-0000F2050000}"/>
    <cellStyle name="Comma 3 4 3 2 3" xfId="1810" xr:uid="{00000000-0005-0000-0000-0000F3050000}"/>
    <cellStyle name="Comma 3 4 3 3" xfId="1001" xr:uid="{00000000-0005-0000-0000-0000F4050000}"/>
    <cellStyle name="Comma 3 4 3 3 2" xfId="2081" xr:uid="{00000000-0005-0000-0000-0000F5050000}"/>
    <cellStyle name="Comma 3 4 3 4" xfId="1543" xr:uid="{00000000-0005-0000-0000-0000F6050000}"/>
    <cellStyle name="Comma 3 4 3 5" xfId="2624" xr:uid="{00000000-0005-0000-0000-0000F7050000}"/>
    <cellStyle name="Comma 3 4 3 6" xfId="463" xr:uid="{00000000-0005-0000-0000-0000F8050000}"/>
    <cellStyle name="Comma 3 4 4" xfId="606" xr:uid="{00000000-0005-0000-0000-0000F9050000}"/>
    <cellStyle name="Comma 3 4 4 2" xfId="1144" xr:uid="{00000000-0005-0000-0000-0000FA050000}"/>
    <cellStyle name="Comma 3 4 4 2 2" xfId="2224" xr:uid="{00000000-0005-0000-0000-0000FB050000}"/>
    <cellStyle name="Comma 3 4 4 3" xfId="1686" xr:uid="{00000000-0005-0000-0000-0000FC050000}"/>
    <cellStyle name="Comma 3 4 5" xfId="877" xr:uid="{00000000-0005-0000-0000-0000FD050000}"/>
    <cellStyle name="Comma 3 4 5 2" xfId="1957" xr:uid="{00000000-0005-0000-0000-0000FE050000}"/>
    <cellStyle name="Comma 3 4 6" xfId="1419" xr:uid="{00000000-0005-0000-0000-0000FF050000}"/>
    <cellStyle name="Comma 3 4 7" xfId="2500" xr:uid="{00000000-0005-0000-0000-000000060000}"/>
    <cellStyle name="Comma 3 4 8" xfId="339" xr:uid="{00000000-0005-0000-0000-000001060000}"/>
    <cellStyle name="Comma 3 5" xfId="89" xr:uid="{00000000-0005-0000-0000-000002060000}"/>
    <cellStyle name="Comma 3 5 2" xfId="215" xr:uid="{00000000-0005-0000-0000-000003060000}"/>
    <cellStyle name="Comma 3 5 2 2" xfId="762" xr:uid="{00000000-0005-0000-0000-000004060000}"/>
    <cellStyle name="Comma 3 5 2 2 2" xfId="1300" xr:uid="{00000000-0005-0000-0000-000005060000}"/>
    <cellStyle name="Comma 3 5 2 2 2 2" xfId="2380" xr:uid="{00000000-0005-0000-0000-000006060000}"/>
    <cellStyle name="Comma 3 5 2 2 3" xfId="1842" xr:uid="{00000000-0005-0000-0000-000007060000}"/>
    <cellStyle name="Comma 3 5 2 3" xfId="1033" xr:uid="{00000000-0005-0000-0000-000008060000}"/>
    <cellStyle name="Comma 3 5 2 3 2" xfId="2113" xr:uid="{00000000-0005-0000-0000-000009060000}"/>
    <cellStyle name="Comma 3 5 2 4" xfId="1575" xr:uid="{00000000-0005-0000-0000-00000A060000}"/>
    <cellStyle name="Comma 3 5 2 5" xfId="2656" xr:uid="{00000000-0005-0000-0000-00000B060000}"/>
    <cellStyle name="Comma 3 5 2 6" xfId="495" xr:uid="{00000000-0005-0000-0000-00000C060000}"/>
    <cellStyle name="Comma 3 5 3" xfId="636" xr:uid="{00000000-0005-0000-0000-00000D060000}"/>
    <cellStyle name="Comma 3 5 3 2" xfId="1174" xr:uid="{00000000-0005-0000-0000-00000E060000}"/>
    <cellStyle name="Comma 3 5 3 2 2" xfId="2254" xr:uid="{00000000-0005-0000-0000-00000F060000}"/>
    <cellStyle name="Comma 3 5 3 3" xfId="1716" xr:uid="{00000000-0005-0000-0000-000010060000}"/>
    <cellStyle name="Comma 3 5 4" xfId="907" xr:uid="{00000000-0005-0000-0000-000011060000}"/>
    <cellStyle name="Comma 3 5 4 2" xfId="1987" xr:uid="{00000000-0005-0000-0000-000012060000}"/>
    <cellStyle name="Comma 3 5 5" xfId="1449" xr:uid="{00000000-0005-0000-0000-000013060000}"/>
    <cellStyle name="Comma 3 5 6" xfId="2530" xr:uid="{00000000-0005-0000-0000-000014060000}"/>
    <cellStyle name="Comma 3 5 7" xfId="369" xr:uid="{00000000-0005-0000-0000-000015060000}"/>
    <cellStyle name="Comma 3 6" xfId="151" xr:uid="{00000000-0005-0000-0000-000016060000}"/>
    <cellStyle name="Comma 3 6 2" xfId="698" xr:uid="{00000000-0005-0000-0000-000017060000}"/>
    <cellStyle name="Comma 3 6 2 2" xfId="1236" xr:uid="{00000000-0005-0000-0000-000018060000}"/>
    <cellStyle name="Comma 3 6 2 2 2" xfId="2316" xr:uid="{00000000-0005-0000-0000-000019060000}"/>
    <cellStyle name="Comma 3 6 2 3" xfId="1778" xr:uid="{00000000-0005-0000-0000-00001A060000}"/>
    <cellStyle name="Comma 3 6 3" xfId="969" xr:uid="{00000000-0005-0000-0000-00001B060000}"/>
    <cellStyle name="Comma 3 6 3 2" xfId="2049" xr:uid="{00000000-0005-0000-0000-00001C060000}"/>
    <cellStyle name="Comma 3 6 4" xfId="1511" xr:uid="{00000000-0005-0000-0000-00001D060000}"/>
    <cellStyle name="Comma 3 6 5" xfId="2592" xr:uid="{00000000-0005-0000-0000-00001E060000}"/>
    <cellStyle name="Comma 3 6 6" xfId="431" xr:uid="{00000000-0005-0000-0000-00001F060000}"/>
    <cellStyle name="Comma 3 7" xfId="579" xr:uid="{00000000-0005-0000-0000-000020060000}"/>
    <cellStyle name="Comma 3 7 2" xfId="1117" xr:uid="{00000000-0005-0000-0000-000021060000}"/>
    <cellStyle name="Comma 3 7 2 2" xfId="2197" xr:uid="{00000000-0005-0000-0000-000022060000}"/>
    <cellStyle name="Comma 3 7 3" xfId="1659" xr:uid="{00000000-0005-0000-0000-000023060000}"/>
    <cellStyle name="Comma 3 8" xfId="850" xr:uid="{00000000-0005-0000-0000-000024060000}"/>
    <cellStyle name="Comma 3 8 2" xfId="1930" xr:uid="{00000000-0005-0000-0000-000025060000}"/>
    <cellStyle name="Comma 3 9" xfId="1392" xr:uid="{00000000-0005-0000-0000-000026060000}"/>
    <cellStyle name="Comma 30" xfId="836" xr:uid="{00000000-0005-0000-0000-000027060000}"/>
    <cellStyle name="Comma 30 2" xfId="1916" xr:uid="{00000000-0005-0000-0000-000028060000}"/>
    <cellStyle name="Comma 31" xfId="291" xr:uid="{00000000-0005-0000-0000-000029060000}"/>
    <cellStyle name="Comma 31 2" xfId="2454" xr:uid="{00000000-0005-0000-0000-00002A060000}"/>
    <cellStyle name="Comma 31 3" xfId="2728" xr:uid="{00000000-0005-0000-0000-00002B060000}"/>
    <cellStyle name="Comma 31 4" xfId="1374" xr:uid="{00000000-0005-0000-0000-00002C060000}"/>
    <cellStyle name="Comma 32" xfId="290" xr:uid="{00000000-0005-0000-0000-00002D060000}"/>
    <cellStyle name="Comma 32 2" xfId="2455" xr:uid="{00000000-0005-0000-0000-00002E060000}"/>
    <cellStyle name="Comma 32 3" xfId="2727" xr:uid="{00000000-0005-0000-0000-00002F060000}"/>
    <cellStyle name="Comma 32 4" xfId="1375" xr:uid="{00000000-0005-0000-0000-000030060000}"/>
    <cellStyle name="Comma 33" xfId="293" xr:uid="{00000000-0005-0000-0000-000031060000}"/>
    <cellStyle name="Comma 33 2" xfId="2456" xr:uid="{00000000-0005-0000-0000-000032060000}"/>
    <cellStyle name="Comma 33 3" xfId="2730" xr:uid="{00000000-0005-0000-0000-000033060000}"/>
    <cellStyle name="Comma 33 4" xfId="1376" xr:uid="{00000000-0005-0000-0000-000034060000}"/>
    <cellStyle name="Comma 34" xfId="294" xr:uid="{00000000-0005-0000-0000-000035060000}"/>
    <cellStyle name="Comma 34 2" xfId="2731" xr:uid="{00000000-0005-0000-0000-000036060000}"/>
    <cellStyle name="Comma 34 3" xfId="1378" xr:uid="{00000000-0005-0000-0000-000037060000}"/>
    <cellStyle name="Comma 35" xfId="1377" xr:uid="{00000000-0005-0000-0000-000038060000}"/>
    <cellStyle name="Comma 36" xfId="296" xr:uid="{00000000-0005-0000-0000-000039060000}"/>
    <cellStyle name="Comma 36 2" xfId="2457" xr:uid="{00000000-0005-0000-0000-00003A060000}"/>
    <cellStyle name="Comma 37" xfId="2458" xr:uid="{00000000-0005-0000-0000-00003B060000}"/>
    <cellStyle name="Comma 38" xfId="298" xr:uid="{00000000-0005-0000-0000-00003C060000}"/>
    <cellStyle name="Comma 39" xfId="2738" xr:uid="{00000000-0005-0000-0000-00003D060000}"/>
    <cellStyle name="Comma 4" xfId="20" xr:uid="{00000000-0005-0000-0000-00003E060000}"/>
    <cellStyle name="Comma 4 10" xfId="313" xr:uid="{00000000-0005-0000-0000-00003F060000}"/>
    <cellStyle name="Comma 4 2" xfId="46" xr:uid="{00000000-0005-0000-0000-000040060000}"/>
    <cellStyle name="Comma 4 2 2" xfId="75" xr:uid="{00000000-0005-0000-0000-000041060000}"/>
    <cellStyle name="Comma 4 2 2 2" xfId="137" xr:uid="{00000000-0005-0000-0000-000042060000}"/>
    <cellStyle name="Comma 4 2 2 2 2" xfId="263" xr:uid="{00000000-0005-0000-0000-000043060000}"/>
    <cellStyle name="Comma 4 2 2 2 2 2" xfId="810" xr:uid="{00000000-0005-0000-0000-000044060000}"/>
    <cellStyle name="Comma 4 2 2 2 2 2 2" xfId="1348" xr:uid="{00000000-0005-0000-0000-000045060000}"/>
    <cellStyle name="Comma 4 2 2 2 2 2 2 2" xfId="2428" xr:uid="{00000000-0005-0000-0000-000046060000}"/>
    <cellStyle name="Comma 4 2 2 2 2 2 3" xfId="1890" xr:uid="{00000000-0005-0000-0000-000047060000}"/>
    <cellStyle name="Comma 4 2 2 2 2 3" xfId="1081" xr:uid="{00000000-0005-0000-0000-000048060000}"/>
    <cellStyle name="Comma 4 2 2 2 2 3 2" xfId="2161" xr:uid="{00000000-0005-0000-0000-000049060000}"/>
    <cellStyle name="Comma 4 2 2 2 2 4" xfId="1623" xr:uid="{00000000-0005-0000-0000-00004A060000}"/>
    <cellStyle name="Comma 4 2 2 2 2 5" xfId="2704" xr:uid="{00000000-0005-0000-0000-00004B060000}"/>
    <cellStyle name="Comma 4 2 2 2 2 6" xfId="543" xr:uid="{00000000-0005-0000-0000-00004C060000}"/>
    <cellStyle name="Comma 4 2 2 2 3" xfId="684" xr:uid="{00000000-0005-0000-0000-00004D060000}"/>
    <cellStyle name="Comma 4 2 2 2 3 2" xfId="1222" xr:uid="{00000000-0005-0000-0000-00004E060000}"/>
    <cellStyle name="Comma 4 2 2 2 3 2 2" xfId="2302" xr:uid="{00000000-0005-0000-0000-00004F060000}"/>
    <cellStyle name="Comma 4 2 2 2 3 3" xfId="1764" xr:uid="{00000000-0005-0000-0000-000050060000}"/>
    <cellStyle name="Comma 4 2 2 2 4" xfId="955" xr:uid="{00000000-0005-0000-0000-000051060000}"/>
    <cellStyle name="Comma 4 2 2 2 4 2" xfId="2035" xr:uid="{00000000-0005-0000-0000-000052060000}"/>
    <cellStyle name="Comma 4 2 2 2 5" xfId="1497" xr:uid="{00000000-0005-0000-0000-000053060000}"/>
    <cellStyle name="Comma 4 2 2 2 6" xfId="2578" xr:uid="{00000000-0005-0000-0000-000054060000}"/>
    <cellStyle name="Comma 4 2 2 2 7" xfId="417" xr:uid="{00000000-0005-0000-0000-000055060000}"/>
    <cellStyle name="Comma 4 2 2 3" xfId="199" xr:uid="{00000000-0005-0000-0000-000056060000}"/>
    <cellStyle name="Comma 4 2 2 3 2" xfId="746" xr:uid="{00000000-0005-0000-0000-000057060000}"/>
    <cellStyle name="Comma 4 2 2 3 2 2" xfId="1284" xr:uid="{00000000-0005-0000-0000-000058060000}"/>
    <cellStyle name="Comma 4 2 2 3 2 2 2" xfId="2364" xr:uid="{00000000-0005-0000-0000-000059060000}"/>
    <cellStyle name="Comma 4 2 2 3 2 3" xfId="1826" xr:uid="{00000000-0005-0000-0000-00005A060000}"/>
    <cellStyle name="Comma 4 2 2 3 3" xfId="1017" xr:uid="{00000000-0005-0000-0000-00005B060000}"/>
    <cellStyle name="Comma 4 2 2 3 3 2" xfId="2097" xr:uid="{00000000-0005-0000-0000-00005C060000}"/>
    <cellStyle name="Comma 4 2 2 3 4" xfId="1559" xr:uid="{00000000-0005-0000-0000-00005D060000}"/>
    <cellStyle name="Comma 4 2 2 3 5" xfId="2640" xr:uid="{00000000-0005-0000-0000-00005E060000}"/>
    <cellStyle name="Comma 4 2 2 3 6" xfId="479" xr:uid="{00000000-0005-0000-0000-00005F060000}"/>
    <cellStyle name="Comma 4 2 2 4" xfId="622" xr:uid="{00000000-0005-0000-0000-000060060000}"/>
    <cellStyle name="Comma 4 2 2 4 2" xfId="1160" xr:uid="{00000000-0005-0000-0000-000061060000}"/>
    <cellStyle name="Comma 4 2 2 4 2 2" xfId="2240" xr:uid="{00000000-0005-0000-0000-000062060000}"/>
    <cellStyle name="Comma 4 2 2 4 3" xfId="1702" xr:uid="{00000000-0005-0000-0000-000063060000}"/>
    <cellStyle name="Comma 4 2 2 5" xfId="893" xr:uid="{00000000-0005-0000-0000-000064060000}"/>
    <cellStyle name="Comma 4 2 2 5 2" xfId="1973" xr:uid="{00000000-0005-0000-0000-000065060000}"/>
    <cellStyle name="Comma 4 2 2 6" xfId="1435" xr:uid="{00000000-0005-0000-0000-000066060000}"/>
    <cellStyle name="Comma 4 2 2 7" xfId="2516" xr:uid="{00000000-0005-0000-0000-000067060000}"/>
    <cellStyle name="Comma 4 2 2 8" xfId="355" xr:uid="{00000000-0005-0000-0000-000068060000}"/>
    <cellStyle name="Comma 4 2 3" xfId="105" xr:uid="{00000000-0005-0000-0000-000069060000}"/>
    <cellStyle name="Comma 4 2 3 2" xfId="231" xr:uid="{00000000-0005-0000-0000-00006A060000}"/>
    <cellStyle name="Comma 4 2 3 2 2" xfId="778" xr:uid="{00000000-0005-0000-0000-00006B060000}"/>
    <cellStyle name="Comma 4 2 3 2 2 2" xfId="1316" xr:uid="{00000000-0005-0000-0000-00006C060000}"/>
    <cellStyle name="Comma 4 2 3 2 2 2 2" xfId="2396" xr:uid="{00000000-0005-0000-0000-00006D060000}"/>
    <cellStyle name="Comma 4 2 3 2 2 3" xfId="1858" xr:uid="{00000000-0005-0000-0000-00006E060000}"/>
    <cellStyle name="Comma 4 2 3 2 3" xfId="1049" xr:uid="{00000000-0005-0000-0000-00006F060000}"/>
    <cellStyle name="Comma 4 2 3 2 3 2" xfId="2129" xr:uid="{00000000-0005-0000-0000-000070060000}"/>
    <cellStyle name="Comma 4 2 3 2 4" xfId="1591" xr:uid="{00000000-0005-0000-0000-000071060000}"/>
    <cellStyle name="Comma 4 2 3 2 5" xfId="2672" xr:uid="{00000000-0005-0000-0000-000072060000}"/>
    <cellStyle name="Comma 4 2 3 2 6" xfId="511" xr:uid="{00000000-0005-0000-0000-000073060000}"/>
    <cellStyle name="Comma 4 2 3 3" xfId="652" xr:uid="{00000000-0005-0000-0000-000074060000}"/>
    <cellStyle name="Comma 4 2 3 3 2" xfId="1190" xr:uid="{00000000-0005-0000-0000-000075060000}"/>
    <cellStyle name="Comma 4 2 3 3 2 2" xfId="2270" xr:uid="{00000000-0005-0000-0000-000076060000}"/>
    <cellStyle name="Comma 4 2 3 3 3" xfId="1732" xr:uid="{00000000-0005-0000-0000-000077060000}"/>
    <cellStyle name="Comma 4 2 3 4" xfId="923" xr:uid="{00000000-0005-0000-0000-000078060000}"/>
    <cellStyle name="Comma 4 2 3 4 2" xfId="2003" xr:uid="{00000000-0005-0000-0000-000079060000}"/>
    <cellStyle name="Comma 4 2 3 5" xfId="1465" xr:uid="{00000000-0005-0000-0000-00007A060000}"/>
    <cellStyle name="Comma 4 2 3 6" xfId="2546" xr:uid="{00000000-0005-0000-0000-00007B060000}"/>
    <cellStyle name="Comma 4 2 3 7" xfId="385" xr:uid="{00000000-0005-0000-0000-00007C060000}"/>
    <cellStyle name="Comma 4 2 4" xfId="167" xr:uid="{00000000-0005-0000-0000-00007D060000}"/>
    <cellStyle name="Comma 4 2 4 2" xfId="714" xr:uid="{00000000-0005-0000-0000-00007E060000}"/>
    <cellStyle name="Comma 4 2 4 2 2" xfId="1252" xr:uid="{00000000-0005-0000-0000-00007F060000}"/>
    <cellStyle name="Comma 4 2 4 2 2 2" xfId="2332" xr:uid="{00000000-0005-0000-0000-000080060000}"/>
    <cellStyle name="Comma 4 2 4 2 3" xfId="1794" xr:uid="{00000000-0005-0000-0000-000081060000}"/>
    <cellStyle name="Comma 4 2 4 3" xfId="985" xr:uid="{00000000-0005-0000-0000-000082060000}"/>
    <cellStyle name="Comma 4 2 4 3 2" xfId="2065" xr:uid="{00000000-0005-0000-0000-000083060000}"/>
    <cellStyle name="Comma 4 2 4 4" xfId="1527" xr:uid="{00000000-0005-0000-0000-000084060000}"/>
    <cellStyle name="Comma 4 2 4 5" xfId="2608" xr:uid="{00000000-0005-0000-0000-000085060000}"/>
    <cellStyle name="Comma 4 2 4 6" xfId="447" xr:uid="{00000000-0005-0000-0000-000086060000}"/>
    <cellStyle name="Comma 4 2 5" xfId="593" xr:uid="{00000000-0005-0000-0000-000087060000}"/>
    <cellStyle name="Comma 4 2 5 2" xfId="1131" xr:uid="{00000000-0005-0000-0000-000088060000}"/>
    <cellStyle name="Comma 4 2 5 2 2" xfId="2211" xr:uid="{00000000-0005-0000-0000-000089060000}"/>
    <cellStyle name="Comma 4 2 5 3" xfId="1673" xr:uid="{00000000-0005-0000-0000-00008A060000}"/>
    <cellStyle name="Comma 4 2 6" xfId="864" xr:uid="{00000000-0005-0000-0000-00008B060000}"/>
    <cellStyle name="Comma 4 2 6 2" xfId="1944" xr:uid="{00000000-0005-0000-0000-00008C060000}"/>
    <cellStyle name="Comma 4 2 7" xfId="1406" xr:uid="{00000000-0005-0000-0000-00008D060000}"/>
    <cellStyle name="Comma 4 2 8" xfId="2487" xr:uid="{00000000-0005-0000-0000-00008E060000}"/>
    <cellStyle name="Comma 4 2 9" xfId="326" xr:uid="{00000000-0005-0000-0000-00008F060000}"/>
    <cellStyle name="Comma 4 3" xfId="60" xr:uid="{00000000-0005-0000-0000-000090060000}"/>
    <cellStyle name="Comma 4 3 2" xfId="122" xr:uid="{00000000-0005-0000-0000-000091060000}"/>
    <cellStyle name="Comma 4 3 2 2" xfId="248" xr:uid="{00000000-0005-0000-0000-000092060000}"/>
    <cellStyle name="Comma 4 3 2 2 2" xfId="795" xr:uid="{00000000-0005-0000-0000-000093060000}"/>
    <cellStyle name="Comma 4 3 2 2 2 2" xfId="1333" xr:uid="{00000000-0005-0000-0000-000094060000}"/>
    <cellStyle name="Comma 4 3 2 2 2 2 2" xfId="2413" xr:uid="{00000000-0005-0000-0000-000095060000}"/>
    <cellStyle name="Comma 4 3 2 2 2 3" xfId="1875" xr:uid="{00000000-0005-0000-0000-000096060000}"/>
    <cellStyle name="Comma 4 3 2 2 3" xfId="1066" xr:uid="{00000000-0005-0000-0000-000097060000}"/>
    <cellStyle name="Comma 4 3 2 2 3 2" xfId="2146" xr:uid="{00000000-0005-0000-0000-000098060000}"/>
    <cellStyle name="Comma 4 3 2 2 4" xfId="1608" xr:uid="{00000000-0005-0000-0000-000099060000}"/>
    <cellStyle name="Comma 4 3 2 2 5" xfId="2689" xr:uid="{00000000-0005-0000-0000-00009A060000}"/>
    <cellStyle name="Comma 4 3 2 2 6" xfId="528" xr:uid="{00000000-0005-0000-0000-00009B060000}"/>
    <cellStyle name="Comma 4 3 2 3" xfId="669" xr:uid="{00000000-0005-0000-0000-00009C060000}"/>
    <cellStyle name="Comma 4 3 2 3 2" xfId="1207" xr:uid="{00000000-0005-0000-0000-00009D060000}"/>
    <cellStyle name="Comma 4 3 2 3 2 2" xfId="2287" xr:uid="{00000000-0005-0000-0000-00009E060000}"/>
    <cellStyle name="Comma 4 3 2 3 3" xfId="1749" xr:uid="{00000000-0005-0000-0000-00009F060000}"/>
    <cellStyle name="Comma 4 3 2 4" xfId="940" xr:uid="{00000000-0005-0000-0000-0000A0060000}"/>
    <cellStyle name="Comma 4 3 2 4 2" xfId="2020" xr:uid="{00000000-0005-0000-0000-0000A1060000}"/>
    <cellStyle name="Comma 4 3 2 5" xfId="1482" xr:uid="{00000000-0005-0000-0000-0000A2060000}"/>
    <cellStyle name="Comma 4 3 2 6" xfId="2563" xr:uid="{00000000-0005-0000-0000-0000A3060000}"/>
    <cellStyle name="Comma 4 3 2 7" xfId="402" xr:uid="{00000000-0005-0000-0000-0000A4060000}"/>
    <cellStyle name="Comma 4 3 3" xfId="184" xr:uid="{00000000-0005-0000-0000-0000A5060000}"/>
    <cellStyle name="Comma 4 3 3 2" xfId="731" xr:uid="{00000000-0005-0000-0000-0000A6060000}"/>
    <cellStyle name="Comma 4 3 3 2 2" xfId="1269" xr:uid="{00000000-0005-0000-0000-0000A7060000}"/>
    <cellStyle name="Comma 4 3 3 2 2 2" xfId="2349" xr:uid="{00000000-0005-0000-0000-0000A8060000}"/>
    <cellStyle name="Comma 4 3 3 2 3" xfId="1811" xr:uid="{00000000-0005-0000-0000-0000A9060000}"/>
    <cellStyle name="Comma 4 3 3 3" xfId="1002" xr:uid="{00000000-0005-0000-0000-0000AA060000}"/>
    <cellStyle name="Comma 4 3 3 3 2" xfId="2082" xr:uid="{00000000-0005-0000-0000-0000AB060000}"/>
    <cellStyle name="Comma 4 3 3 4" xfId="1544" xr:uid="{00000000-0005-0000-0000-0000AC060000}"/>
    <cellStyle name="Comma 4 3 3 5" xfId="2625" xr:uid="{00000000-0005-0000-0000-0000AD060000}"/>
    <cellStyle name="Comma 4 3 3 6" xfId="464" xr:uid="{00000000-0005-0000-0000-0000AE060000}"/>
    <cellStyle name="Comma 4 3 4" xfId="607" xr:uid="{00000000-0005-0000-0000-0000AF060000}"/>
    <cellStyle name="Comma 4 3 4 2" xfId="1145" xr:uid="{00000000-0005-0000-0000-0000B0060000}"/>
    <cellStyle name="Comma 4 3 4 2 2" xfId="2225" xr:uid="{00000000-0005-0000-0000-0000B1060000}"/>
    <cellStyle name="Comma 4 3 4 3" xfId="1687" xr:uid="{00000000-0005-0000-0000-0000B2060000}"/>
    <cellStyle name="Comma 4 3 5" xfId="878" xr:uid="{00000000-0005-0000-0000-0000B3060000}"/>
    <cellStyle name="Comma 4 3 5 2" xfId="1958" xr:uid="{00000000-0005-0000-0000-0000B4060000}"/>
    <cellStyle name="Comma 4 3 6" xfId="1420" xr:uid="{00000000-0005-0000-0000-0000B5060000}"/>
    <cellStyle name="Comma 4 3 7" xfId="2501" xr:uid="{00000000-0005-0000-0000-0000B6060000}"/>
    <cellStyle name="Comma 4 3 8" xfId="340" xr:uid="{00000000-0005-0000-0000-0000B7060000}"/>
    <cellStyle name="Comma 4 4" xfId="90" xr:uid="{00000000-0005-0000-0000-0000B8060000}"/>
    <cellStyle name="Comma 4 4 2" xfId="216" xr:uid="{00000000-0005-0000-0000-0000B9060000}"/>
    <cellStyle name="Comma 4 4 2 2" xfId="763" xr:uid="{00000000-0005-0000-0000-0000BA060000}"/>
    <cellStyle name="Comma 4 4 2 2 2" xfId="1301" xr:uid="{00000000-0005-0000-0000-0000BB060000}"/>
    <cellStyle name="Comma 4 4 2 2 2 2" xfId="2381" xr:uid="{00000000-0005-0000-0000-0000BC060000}"/>
    <cellStyle name="Comma 4 4 2 2 3" xfId="1843" xr:uid="{00000000-0005-0000-0000-0000BD060000}"/>
    <cellStyle name="Comma 4 4 2 3" xfId="1034" xr:uid="{00000000-0005-0000-0000-0000BE060000}"/>
    <cellStyle name="Comma 4 4 2 3 2" xfId="2114" xr:uid="{00000000-0005-0000-0000-0000BF060000}"/>
    <cellStyle name="Comma 4 4 2 4" xfId="1576" xr:uid="{00000000-0005-0000-0000-0000C0060000}"/>
    <cellStyle name="Comma 4 4 2 5" xfId="2657" xr:uid="{00000000-0005-0000-0000-0000C1060000}"/>
    <cellStyle name="Comma 4 4 2 6" xfId="496" xr:uid="{00000000-0005-0000-0000-0000C2060000}"/>
    <cellStyle name="Comma 4 4 3" xfId="637" xr:uid="{00000000-0005-0000-0000-0000C3060000}"/>
    <cellStyle name="Comma 4 4 3 2" xfId="1175" xr:uid="{00000000-0005-0000-0000-0000C4060000}"/>
    <cellStyle name="Comma 4 4 3 2 2" xfId="2255" xr:uid="{00000000-0005-0000-0000-0000C5060000}"/>
    <cellStyle name="Comma 4 4 3 3" xfId="1717" xr:uid="{00000000-0005-0000-0000-0000C6060000}"/>
    <cellStyle name="Comma 4 4 4" xfId="908" xr:uid="{00000000-0005-0000-0000-0000C7060000}"/>
    <cellStyle name="Comma 4 4 4 2" xfId="1988" xr:uid="{00000000-0005-0000-0000-0000C8060000}"/>
    <cellStyle name="Comma 4 4 5" xfId="1450" xr:uid="{00000000-0005-0000-0000-0000C9060000}"/>
    <cellStyle name="Comma 4 4 6" xfId="2531" xr:uid="{00000000-0005-0000-0000-0000CA060000}"/>
    <cellStyle name="Comma 4 4 7" xfId="370" xr:uid="{00000000-0005-0000-0000-0000CB060000}"/>
    <cellStyle name="Comma 4 5" xfId="152" xr:uid="{00000000-0005-0000-0000-0000CC060000}"/>
    <cellStyle name="Comma 4 5 2" xfId="699" xr:uid="{00000000-0005-0000-0000-0000CD060000}"/>
    <cellStyle name="Comma 4 5 2 2" xfId="1237" xr:uid="{00000000-0005-0000-0000-0000CE060000}"/>
    <cellStyle name="Comma 4 5 2 2 2" xfId="2317" xr:uid="{00000000-0005-0000-0000-0000CF060000}"/>
    <cellStyle name="Comma 4 5 2 3" xfId="1779" xr:uid="{00000000-0005-0000-0000-0000D0060000}"/>
    <cellStyle name="Comma 4 5 3" xfId="970" xr:uid="{00000000-0005-0000-0000-0000D1060000}"/>
    <cellStyle name="Comma 4 5 3 2" xfId="2050" xr:uid="{00000000-0005-0000-0000-0000D2060000}"/>
    <cellStyle name="Comma 4 5 4" xfId="1512" xr:uid="{00000000-0005-0000-0000-0000D3060000}"/>
    <cellStyle name="Comma 4 5 5" xfId="2593" xr:uid="{00000000-0005-0000-0000-0000D4060000}"/>
    <cellStyle name="Comma 4 5 6" xfId="432" xr:uid="{00000000-0005-0000-0000-0000D5060000}"/>
    <cellStyle name="Comma 4 6" xfId="580" xr:uid="{00000000-0005-0000-0000-0000D6060000}"/>
    <cellStyle name="Comma 4 6 2" xfId="1118" xr:uid="{00000000-0005-0000-0000-0000D7060000}"/>
    <cellStyle name="Comma 4 6 2 2" xfId="2198" xr:uid="{00000000-0005-0000-0000-0000D8060000}"/>
    <cellStyle name="Comma 4 6 3" xfId="1660" xr:uid="{00000000-0005-0000-0000-0000D9060000}"/>
    <cellStyle name="Comma 4 7" xfId="851" xr:uid="{00000000-0005-0000-0000-0000DA060000}"/>
    <cellStyle name="Comma 4 7 2" xfId="1931" xr:uid="{00000000-0005-0000-0000-0000DB060000}"/>
    <cellStyle name="Comma 4 8" xfId="1393" xr:uid="{00000000-0005-0000-0000-0000DC060000}"/>
    <cellStyle name="Comma 4 9" xfId="2474" xr:uid="{00000000-0005-0000-0000-0000DD060000}"/>
    <cellStyle name="Comma 40" xfId="2733" xr:uid="{00000000-0005-0000-0000-0000DE060000}"/>
    <cellStyle name="Comma 41" xfId="2735" xr:uid="{00000000-0005-0000-0000-0000DF060000}"/>
    <cellStyle name="Comma 42" xfId="2734" xr:uid="{00000000-0005-0000-0000-0000E0060000}"/>
    <cellStyle name="Comma 43" xfId="2748" xr:uid="{00000000-0005-0000-0000-0000E1060000}"/>
    <cellStyle name="Comma 44" xfId="2737" xr:uid="{00000000-0005-0000-0000-0000E2060000}"/>
    <cellStyle name="Comma 45" xfId="2736" xr:uid="{00000000-0005-0000-0000-0000E3060000}"/>
    <cellStyle name="Comma 46" xfId="2740" xr:uid="{00000000-0005-0000-0000-0000E4060000}"/>
    <cellStyle name="Comma 47" xfId="2739" xr:uid="{00000000-0005-0000-0000-0000E5060000}"/>
    <cellStyle name="Comma 48" xfId="2744" xr:uid="{00000000-0005-0000-0000-0000E6060000}"/>
    <cellStyle name="Comma 49" xfId="2743" xr:uid="{00000000-0005-0000-0000-0000E7060000}"/>
    <cellStyle name="Comma 5" xfId="21" xr:uid="{00000000-0005-0000-0000-0000E8060000}"/>
    <cellStyle name="Comma 5 10" xfId="314" xr:uid="{00000000-0005-0000-0000-0000E9060000}"/>
    <cellStyle name="Comma 5 2" xfId="47" xr:uid="{00000000-0005-0000-0000-0000EA060000}"/>
    <cellStyle name="Comma 5 2 2" xfId="76" xr:uid="{00000000-0005-0000-0000-0000EB060000}"/>
    <cellStyle name="Comma 5 2 2 2" xfId="138" xr:uid="{00000000-0005-0000-0000-0000EC060000}"/>
    <cellStyle name="Comma 5 2 2 2 2" xfId="264" xr:uid="{00000000-0005-0000-0000-0000ED060000}"/>
    <cellStyle name="Comma 5 2 2 2 2 2" xfId="811" xr:uid="{00000000-0005-0000-0000-0000EE060000}"/>
    <cellStyle name="Comma 5 2 2 2 2 2 2" xfId="1349" xr:uid="{00000000-0005-0000-0000-0000EF060000}"/>
    <cellStyle name="Comma 5 2 2 2 2 2 2 2" xfId="2429" xr:uid="{00000000-0005-0000-0000-0000F0060000}"/>
    <cellStyle name="Comma 5 2 2 2 2 2 3" xfId="1891" xr:uid="{00000000-0005-0000-0000-0000F1060000}"/>
    <cellStyle name="Comma 5 2 2 2 2 3" xfId="1082" xr:uid="{00000000-0005-0000-0000-0000F2060000}"/>
    <cellStyle name="Comma 5 2 2 2 2 3 2" xfId="2162" xr:uid="{00000000-0005-0000-0000-0000F3060000}"/>
    <cellStyle name="Comma 5 2 2 2 2 4" xfId="1624" xr:uid="{00000000-0005-0000-0000-0000F4060000}"/>
    <cellStyle name="Comma 5 2 2 2 2 5" xfId="2705" xr:uid="{00000000-0005-0000-0000-0000F5060000}"/>
    <cellStyle name="Comma 5 2 2 2 2 6" xfId="544" xr:uid="{00000000-0005-0000-0000-0000F6060000}"/>
    <cellStyle name="Comma 5 2 2 2 3" xfId="685" xr:uid="{00000000-0005-0000-0000-0000F7060000}"/>
    <cellStyle name="Comma 5 2 2 2 3 2" xfId="1223" xr:uid="{00000000-0005-0000-0000-0000F8060000}"/>
    <cellStyle name="Comma 5 2 2 2 3 2 2" xfId="2303" xr:uid="{00000000-0005-0000-0000-0000F9060000}"/>
    <cellStyle name="Comma 5 2 2 2 3 3" xfId="1765" xr:uid="{00000000-0005-0000-0000-0000FA060000}"/>
    <cellStyle name="Comma 5 2 2 2 4" xfId="956" xr:uid="{00000000-0005-0000-0000-0000FB060000}"/>
    <cellStyle name="Comma 5 2 2 2 4 2" xfId="2036" xr:uid="{00000000-0005-0000-0000-0000FC060000}"/>
    <cellStyle name="Comma 5 2 2 2 5" xfId="1498" xr:uid="{00000000-0005-0000-0000-0000FD060000}"/>
    <cellStyle name="Comma 5 2 2 2 6" xfId="2579" xr:uid="{00000000-0005-0000-0000-0000FE060000}"/>
    <cellStyle name="Comma 5 2 2 2 7" xfId="418" xr:uid="{00000000-0005-0000-0000-0000FF060000}"/>
    <cellStyle name="Comma 5 2 2 3" xfId="200" xr:uid="{00000000-0005-0000-0000-000000070000}"/>
    <cellStyle name="Comma 5 2 2 3 2" xfId="747" xr:uid="{00000000-0005-0000-0000-000001070000}"/>
    <cellStyle name="Comma 5 2 2 3 2 2" xfId="1285" xr:uid="{00000000-0005-0000-0000-000002070000}"/>
    <cellStyle name="Comma 5 2 2 3 2 2 2" xfId="2365" xr:uid="{00000000-0005-0000-0000-000003070000}"/>
    <cellStyle name="Comma 5 2 2 3 2 3" xfId="1827" xr:uid="{00000000-0005-0000-0000-000004070000}"/>
    <cellStyle name="Comma 5 2 2 3 3" xfId="1018" xr:uid="{00000000-0005-0000-0000-000005070000}"/>
    <cellStyle name="Comma 5 2 2 3 3 2" xfId="2098" xr:uid="{00000000-0005-0000-0000-000006070000}"/>
    <cellStyle name="Comma 5 2 2 3 4" xfId="1560" xr:uid="{00000000-0005-0000-0000-000007070000}"/>
    <cellStyle name="Comma 5 2 2 3 5" xfId="2641" xr:uid="{00000000-0005-0000-0000-000008070000}"/>
    <cellStyle name="Comma 5 2 2 3 6" xfId="480" xr:uid="{00000000-0005-0000-0000-000009070000}"/>
    <cellStyle name="Comma 5 2 2 4" xfId="623" xr:uid="{00000000-0005-0000-0000-00000A070000}"/>
    <cellStyle name="Comma 5 2 2 4 2" xfId="1161" xr:uid="{00000000-0005-0000-0000-00000B070000}"/>
    <cellStyle name="Comma 5 2 2 4 2 2" xfId="2241" xr:uid="{00000000-0005-0000-0000-00000C070000}"/>
    <cellStyle name="Comma 5 2 2 4 3" xfId="1703" xr:uid="{00000000-0005-0000-0000-00000D070000}"/>
    <cellStyle name="Comma 5 2 2 5" xfId="894" xr:uid="{00000000-0005-0000-0000-00000E070000}"/>
    <cellStyle name="Comma 5 2 2 5 2" xfId="1974" xr:uid="{00000000-0005-0000-0000-00000F070000}"/>
    <cellStyle name="Comma 5 2 2 6" xfId="1436" xr:uid="{00000000-0005-0000-0000-000010070000}"/>
    <cellStyle name="Comma 5 2 2 7" xfId="2517" xr:uid="{00000000-0005-0000-0000-000011070000}"/>
    <cellStyle name="Comma 5 2 2 8" xfId="356" xr:uid="{00000000-0005-0000-0000-000012070000}"/>
    <cellStyle name="Comma 5 2 3" xfId="106" xr:uid="{00000000-0005-0000-0000-000013070000}"/>
    <cellStyle name="Comma 5 2 3 2" xfId="232" xr:uid="{00000000-0005-0000-0000-000014070000}"/>
    <cellStyle name="Comma 5 2 3 2 2" xfId="779" xr:uid="{00000000-0005-0000-0000-000015070000}"/>
    <cellStyle name="Comma 5 2 3 2 2 2" xfId="1317" xr:uid="{00000000-0005-0000-0000-000016070000}"/>
    <cellStyle name="Comma 5 2 3 2 2 2 2" xfId="2397" xr:uid="{00000000-0005-0000-0000-000017070000}"/>
    <cellStyle name="Comma 5 2 3 2 2 3" xfId="1859" xr:uid="{00000000-0005-0000-0000-000018070000}"/>
    <cellStyle name="Comma 5 2 3 2 3" xfId="1050" xr:uid="{00000000-0005-0000-0000-000019070000}"/>
    <cellStyle name="Comma 5 2 3 2 3 2" xfId="2130" xr:uid="{00000000-0005-0000-0000-00001A070000}"/>
    <cellStyle name="Comma 5 2 3 2 4" xfId="1592" xr:uid="{00000000-0005-0000-0000-00001B070000}"/>
    <cellStyle name="Comma 5 2 3 2 5" xfId="2673" xr:uid="{00000000-0005-0000-0000-00001C070000}"/>
    <cellStyle name="Comma 5 2 3 2 6" xfId="512" xr:uid="{00000000-0005-0000-0000-00001D070000}"/>
    <cellStyle name="Comma 5 2 3 3" xfId="653" xr:uid="{00000000-0005-0000-0000-00001E070000}"/>
    <cellStyle name="Comma 5 2 3 3 2" xfId="1191" xr:uid="{00000000-0005-0000-0000-00001F070000}"/>
    <cellStyle name="Comma 5 2 3 3 2 2" xfId="2271" xr:uid="{00000000-0005-0000-0000-000020070000}"/>
    <cellStyle name="Comma 5 2 3 3 3" xfId="1733" xr:uid="{00000000-0005-0000-0000-000021070000}"/>
    <cellStyle name="Comma 5 2 3 4" xfId="924" xr:uid="{00000000-0005-0000-0000-000022070000}"/>
    <cellStyle name="Comma 5 2 3 4 2" xfId="2004" xr:uid="{00000000-0005-0000-0000-000023070000}"/>
    <cellStyle name="Comma 5 2 3 5" xfId="1466" xr:uid="{00000000-0005-0000-0000-000024070000}"/>
    <cellStyle name="Comma 5 2 3 6" xfId="2547" xr:uid="{00000000-0005-0000-0000-000025070000}"/>
    <cellStyle name="Comma 5 2 3 7" xfId="386" xr:uid="{00000000-0005-0000-0000-000026070000}"/>
    <cellStyle name="Comma 5 2 4" xfId="168" xr:uid="{00000000-0005-0000-0000-000027070000}"/>
    <cellStyle name="Comma 5 2 4 2" xfId="715" xr:uid="{00000000-0005-0000-0000-000028070000}"/>
    <cellStyle name="Comma 5 2 4 2 2" xfId="1253" xr:uid="{00000000-0005-0000-0000-000029070000}"/>
    <cellStyle name="Comma 5 2 4 2 2 2" xfId="2333" xr:uid="{00000000-0005-0000-0000-00002A070000}"/>
    <cellStyle name="Comma 5 2 4 2 3" xfId="1795" xr:uid="{00000000-0005-0000-0000-00002B070000}"/>
    <cellStyle name="Comma 5 2 4 3" xfId="986" xr:uid="{00000000-0005-0000-0000-00002C070000}"/>
    <cellStyle name="Comma 5 2 4 3 2" xfId="2066" xr:uid="{00000000-0005-0000-0000-00002D070000}"/>
    <cellStyle name="Comma 5 2 4 4" xfId="1528" xr:uid="{00000000-0005-0000-0000-00002E070000}"/>
    <cellStyle name="Comma 5 2 4 5" xfId="2609" xr:uid="{00000000-0005-0000-0000-00002F070000}"/>
    <cellStyle name="Comma 5 2 4 6" xfId="448" xr:uid="{00000000-0005-0000-0000-000030070000}"/>
    <cellStyle name="Comma 5 2 5" xfId="594" xr:uid="{00000000-0005-0000-0000-000031070000}"/>
    <cellStyle name="Comma 5 2 5 2" xfId="1132" xr:uid="{00000000-0005-0000-0000-000032070000}"/>
    <cellStyle name="Comma 5 2 5 2 2" xfId="2212" xr:uid="{00000000-0005-0000-0000-000033070000}"/>
    <cellStyle name="Comma 5 2 5 3" xfId="1674" xr:uid="{00000000-0005-0000-0000-000034070000}"/>
    <cellStyle name="Comma 5 2 6" xfId="865" xr:uid="{00000000-0005-0000-0000-000035070000}"/>
    <cellStyle name="Comma 5 2 6 2" xfId="1945" xr:uid="{00000000-0005-0000-0000-000036070000}"/>
    <cellStyle name="Comma 5 2 7" xfId="1407" xr:uid="{00000000-0005-0000-0000-000037070000}"/>
    <cellStyle name="Comma 5 2 8" xfId="2488" xr:uid="{00000000-0005-0000-0000-000038070000}"/>
    <cellStyle name="Comma 5 2 9" xfId="327" xr:uid="{00000000-0005-0000-0000-000039070000}"/>
    <cellStyle name="Comma 5 3" xfId="61" xr:uid="{00000000-0005-0000-0000-00003A070000}"/>
    <cellStyle name="Comma 5 3 2" xfId="123" xr:uid="{00000000-0005-0000-0000-00003B070000}"/>
    <cellStyle name="Comma 5 3 2 2" xfId="249" xr:uid="{00000000-0005-0000-0000-00003C070000}"/>
    <cellStyle name="Comma 5 3 2 2 2" xfId="796" xr:uid="{00000000-0005-0000-0000-00003D070000}"/>
    <cellStyle name="Comma 5 3 2 2 2 2" xfId="1334" xr:uid="{00000000-0005-0000-0000-00003E070000}"/>
    <cellStyle name="Comma 5 3 2 2 2 2 2" xfId="2414" xr:uid="{00000000-0005-0000-0000-00003F070000}"/>
    <cellStyle name="Comma 5 3 2 2 2 3" xfId="1876" xr:uid="{00000000-0005-0000-0000-000040070000}"/>
    <cellStyle name="Comma 5 3 2 2 3" xfId="1067" xr:uid="{00000000-0005-0000-0000-000041070000}"/>
    <cellStyle name="Comma 5 3 2 2 3 2" xfId="2147" xr:uid="{00000000-0005-0000-0000-000042070000}"/>
    <cellStyle name="Comma 5 3 2 2 4" xfId="1609" xr:uid="{00000000-0005-0000-0000-000043070000}"/>
    <cellStyle name="Comma 5 3 2 2 5" xfId="2690" xr:uid="{00000000-0005-0000-0000-000044070000}"/>
    <cellStyle name="Comma 5 3 2 2 6" xfId="529" xr:uid="{00000000-0005-0000-0000-000045070000}"/>
    <cellStyle name="Comma 5 3 2 3" xfId="670" xr:uid="{00000000-0005-0000-0000-000046070000}"/>
    <cellStyle name="Comma 5 3 2 3 2" xfId="1208" xr:uid="{00000000-0005-0000-0000-000047070000}"/>
    <cellStyle name="Comma 5 3 2 3 2 2" xfId="2288" xr:uid="{00000000-0005-0000-0000-000048070000}"/>
    <cellStyle name="Comma 5 3 2 3 3" xfId="1750" xr:uid="{00000000-0005-0000-0000-000049070000}"/>
    <cellStyle name="Comma 5 3 2 4" xfId="941" xr:uid="{00000000-0005-0000-0000-00004A070000}"/>
    <cellStyle name="Comma 5 3 2 4 2" xfId="2021" xr:uid="{00000000-0005-0000-0000-00004B070000}"/>
    <cellStyle name="Comma 5 3 2 5" xfId="1483" xr:uid="{00000000-0005-0000-0000-00004C070000}"/>
    <cellStyle name="Comma 5 3 2 6" xfId="2564" xr:uid="{00000000-0005-0000-0000-00004D070000}"/>
    <cellStyle name="Comma 5 3 2 7" xfId="403" xr:uid="{00000000-0005-0000-0000-00004E070000}"/>
    <cellStyle name="Comma 5 3 3" xfId="185" xr:uid="{00000000-0005-0000-0000-00004F070000}"/>
    <cellStyle name="Comma 5 3 3 2" xfId="732" xr:uid="{00000000-0005-0000-0000-000050070000}"/>
    <cellStyle name="Comma 5 3 3 2 2" xfId="1270" xr:uid="{00000000-0005-0000-0000-000051070000}"/>
    <cellStyle name="Comma 5 3 3 2 2 2" xfId="2350" xr:uid="{00000000-0005-0000-0000-000052070000}"/>
    <cellStyle name="Comma 5 3 3 2 3" xfId="1812" xr:uid="{00000000-0005-0000-0000-000053070000}"/>
    <cellStyle name="Comma 5 3 3 3" xfId="1003" xr:uid="{00000000-0005-0000-0000-000054070000}"/>
    <cellStyle name="Comma 5 3 3 3 2" xfId="2083" xr:uid="{00000000-0005-0000-0000-000055070000}"/>
    <cellStyle name="Comma 5 3 3 4" xfId="1545" xr:uid="{00000000-0005-0000-0000-000056070000}"/>
    <cellStyle name="Comma 5 3 3 5" xfId="2626" xr:uid="{00000000-0005-0000-0000-000057070000}"/>
    <cellStyle name="Comma 5 3 3 6" xfId="465" xr:uid="{00000000-0005-0000-0000-000058070000}"/>
    <cellStyle name="Comma 5 3 4" xfId="608" xr:uid="{00000000-0005-0000-0000-000059070000}"/>
    <cellStyle name="Comma 5 3 4 2" xfId="1146" xr:uid="{00000000-0005-0000-0000-00005A070000}"/>
    <cellStyle name="Comma 5 3 4 2 2" xfId="2226" xr:uid="{00000000-0005-0000-0000-00005B070000}"/>
    <cellStyle name="Comma 5 3 4 3" xfId="1688" xr:uid="{00000000-0005-0000-0000-00005C070000}"/>
    <cellStyle name="Comma 5 3 5" xfId="879" xr:uid="{00000000-0005-0000-0000-00005D070000}"/>
    <cellStyle name="Comma 5 3 5 2" xfId="1959" xr:uid="{00000000-0005-0000-0000-00005E070000}"/>
    <cellStyle name="Comma 5 3 6" xfId="1421" xr:uid="{00000000-0005-0000-0000-00005F070000}"/>
    <cellStyle name="Comma 5 3 7" xfId="2502" xr:uid="{00000000-0005-0000-0000-000060070000}"/>
    <cellStyle name="Comma 5 3 8" xfId="341" xr:uid="{00000000-0005-0000-0000-000061070000}"/>
    <cellStyle name="Comma 5 4" xfId="91" xr:uid="{00000000-0005-0000-0000-000062070000}"/>
    <cellStyle name="Comma 5 4 2" xfId="217" xr:uid="{00000000-0005-0000-0000-000063070000}"/>
    <cellStyle name="Comma 5 4 2 2" xfId="764" xr:uid="{00000000-0005-0000-0000-000064070000}"/>
    <cellStyle name="Comma 5 4 2 2 2" xfId="1302" xr:uid="{00000000-0005-0000-0000-000065070000}"/>
    <cellStyle name="Comma 5 4 2 2 2 2" xfId="2382" xr:uid="{00000000-0005-0000-0000-000066070000}"/>
    <cellStyle name="Comma 5 4 2 2 3" xfId="1844" xr:uid="{00000000-0005-0000-0000-000067070000}"/>
    <cellStyle name="Comma 5 4 2 3" xfId="1035" xr:uid="{00000000-0005-0000-0000-000068070000}"/>
    <cellStyle name="Comma 5 4 2 3 2" xfId="2115" xr:uid="{00000000-0005-0000-0000-000069070000}"/>
    <cellStyle name="Comma 5 4 2 4" xfId="1577" xr:uid="{00000000-0005-0000-0000-00006A070000}"/>
    <cellStyle name="Comma 5 4 2 5" xfId="2658" xr:uid="{00000000-0005-0000-0000-00006B070000}"/>
    <cellStyle name="Comma 5 4 2 6" xfId="497" xr:uid="{00000000-0005-0000-0000-00006C070000}"/>
    <cellStyle name="Comma 5 4 3" xfId="638" xr:uid="{00000000-0005-0000-0000-00006D070000}"/>
    <cellStyle name="Comma 5 4 3 2" xfId="1176" xr:uid="{00000000-0005-0000-0000-00006E070000}"/>
    <cellStyle name="Comma 5 4 3 2 2" xfId="2256" xr:uid="{00000000-0005-0000-0000-00006F070000}"/>
    <cellStyle name="Comma 5 4 3 3" xfId="1718" xr:uid="{00000000-0005-0000-0000-000070070000}"/>
    <cellStyle name="Comma 5 4 4" xfId="909" xr:uid="{00000000-0005-0000-0000-000071070000}"/>
    <cellStyle name="Comma 5 4 4 2" xfId="1989" xr:uid="{00000000-0005-0000-0000-000072070000}"/>
    <cellStyle name="Comma 5 4 5" xfId="1451" xr:uid="{00000000-0005-0000-0000-000073070000}"/>
    <cellStyle name="Comma 5 4 6" xfId="2532" xr:uid="{00000000-0005-0000-0000-000074070000}"/>
    <cellStyle name="Comma 5 4 7" xfId="371" xr:uid="{00000000-0005-0000-0000-000075070000}"/>
    <cellStyle name="Comma 5 5" xfId="153" xr:uid="{00000000-0005-0000-0000-000076070000}"/>
    <cellStyle name="Comma 5 5 2" xfId="700" xr:uid="{00000000-0005-0000-0000-000077070000}"/>
    <cellStyle name="Comma 5 5 2 2" xfId="1238" xr:uid="{00000000-0005-0000-0000-000078070000}"/>
    <cellStyle name="Comma 5 5 2 2 2" xfId="2318" xr:uid="{00000000-0005-0000-0000-000079070000}"/>
    <cellStyle name="Comma 5 5 2 3" xfId="1780" xr:uid="{00000000-0005-0000-0000-00007A070000}"/>
    <cellStyle name="Comma 5 5 3" xfId="971" xr:uid="{00000000-0005-0000-0000-00007B070000}"/>
    <cellStyle name="Comma 5 5 3 2" xfId="2051" xr:uid="{00000000-0005-0000-0000-00007C070000}"/>
    <cellStyle name="Comma 5 5 4" xfId="1513" xr:uid="{00000000-0005-0000-0000-00007D070000}"/>
    <cellStyle name="Comma 5 5 5" xfId="2594" xr:uid="{00000000-0005-0000-0000-00007E070000}"/>
    <cellStyle name="Comma 5 5 6" xfId="433" xr:uid="{00000000-0005-0000-0000-00007F070000}"/>
    <cellStyle name="Comma 5 6" xfId="581" xr:uid="{00000000-0005-0000-0000-000080070000}"/>
    <cellStyle name="Comma 5 6 2" xfId="1119" xr:uid="{00000000-0005-0000-0000-000081070000}"/>
    <cellStyle name="Comma 5 6 2 2" xfId="2199" xr:uid="{00000000-0005-0000-0000-000082070000}"/>
    <cellStyle name="Comma 5 6 3" xfId="1661" xr:uid="{00000000-0005-0000-0000-000083070000}"/>
    <cellStyle name="Comma 5 7" xfId="852" xr:uid="{00000000-0005-0000-0000-000084070000}"/>
    <cellStyle name="Comma 5 7 2" xfId="1932" xr:uid="{00000000-0005-0000-0000-000085070000}"/>
    <cellStyle name="Comma 5 8" xfId="1394" xr:uid="{00000000-0005-0000-0000-000086070000}"/>
    <cellStyle name="Comma 5 9" xfId="2475" xr:uid="{00000000-0005-0000-0000-000087070000}"/>
    <cellStyle name="Comma 50" xfId="2745" xr:uid="{00000000-0005-0000-0000-000088070000}"/>
    <cellStyle name="Comma 51" xfId="2746" xr:uid="{00000000-0005-0000-0000-000089070000}"/>
    <cellStyle name="Comma 52" xfId="2750" xr:uid="{00000000-0005-0000-0000-00008A070000}"/>
    <cellStyle name="Comma 52 2" xfId="2753" xr:uid="{00000000-0005-0000-0000-00008B070000}"/>
    <cellStyle name="Comma 52 2 2" xfId="2770" xr:uid="{00000000-0005-0000-0000-00008C070000}"/>
    <cellStyle name="Comma 53" xfId="2749" xr:uid="{00000000-0005-0000-0000-00008D070000}"/>
    <cellStyle name="Comma 54" xfId="2751" xr:uid="{00000000-0005-0000-0000-00008E070000}"/>
    <cellStyle name="Comma 55" xfId="2752" xr:uid="{00000000-0005-0000-0000-00008F070000}"/>
    <cellStyle name="Comma 56" xfId="2761" xr:uid="{00000000-0005-0000-0000-000090070000}"/>
    <cellStyle name="Comma 57" xfId="2755" xr:uid="{00000000-0005-0000-0000-000091070000}"/>
    <cellStyle name="Comma 58" xfId="2756" xr:uid="{00000000-0005-0000-0000-000092070000}"/>
    <cellStyle name="Comma 59" xfId="2757" xr:uid="{00000000-0005-0000-0000-000093070000}"/>
    <cellStyle name="Comma 6" xfId="22" xr:uid="{00000000-0005-0000-0000-000094070000}"/>
    <cellStyle name="Comma 6 10" xfId="315" xr:uid="{00000000-0005-0000-0000-000095070000}"/>
    <cellStyle name="Comma 6 2" xfId="48" xr:uid="{00000000-0005-0000-0000-000096070000}"/>
    <cellStyle name="Comma 6 2 2" xfId="77" xr:uid="{00000000-0005-0000-0000-000097070000}"/>
    <cellStyle name="Comma 6 2 2 2" xfId="139" xr:uid="{00000000-0005-0000-0000-000098070000}"/>
    <cellStyle name="Comma 6 2 2 2 2" xfId="265" xr:uid="{00000000-0005-0000-0000-000099070000}"/>
    <cellStyle name="Comma 6 2 2 2 2 2" xfId="812" xr:uid="{00000000-0005-0000-0000-00009A070000}"/>
    <cellStyle name="Comma 6 2 2 2 2 2 2" xfId="1350" xr:uid="{00000000-0005-0000-0000-00009B070000}"/>
    <cellStyle name="Comma 6 2 2 2 2 2 2 2" xfId="2430" xr:uid="{00000000-0005-0000-0000-00009C070000}"/>
    <cellStyle name="Comma 6 2 2 2 2 2 3" xfId="1892" xr:uid="{00000000-0005-0000-0000-00009D070000}"/>
    <cellStyle name="Comma 6 2 2 2 2 3" xfId="1083" xr:uid="{00000000-0005-0000-0000-00009E070000}"/>
    <cellStyle name="Comma 6 2 2 2 2 3 2" xfId="2163" xr:uid="{00000000-0005-0000-0000-00009F070000}"/>
    <cellStyle name="Comma 6 2 2 2 2 4" xfId="1625" xr:uid="{00000000-0005-0000-0000-0000A0070000}"/>
    <cellStyle name="Comma 6 2 2 2 2 5" xfId="2706" xr:uid="{00000000-0005-0000-0000-0000A1070000}"/>
    <cellStyle name="Comma 6 2 2 2 2 6" xfId="545" xr:uid="{00000000-0005-0000-0000-0000A2070000}"/>
    <cellStyle name="Comma 6 2 2 2 3" xfId="686" xr:uid="{00000000-0005-0000-0000-0000A3070000}"/>
    <cellStyle name="Comma 6 2 2 2 3 2" xfId="1224" xr:uid="{00000000-0005-0000-0000-0000A4070000}"/>
    <cellStyle name="Comma 6 2 2 2 3 2 2" xfId="2304" xr:uid="{00000000-0005-0000-0000-0000A5070000}"/>
    <cellStyle name="Comma 6 2 2 2 3 3" xfId="1766" xr:uid="{00000000-0005-0000-0000-0000A6070000}"/>
    <cellStyle name="Comma 6 2 2 2 4" xfId="957" xr:uid="{00000000-0005-0000-0000-0000A7070000}"/>
    <cellStyle name="Comma 6 2 2 2 4 2" xfId="2037" xr:uid="{00000000-0005-0000-0000-0000A8070000}"/>
    <cellStyle name="Comma 6 2 2 2 5" xfId="1499" xr:uid="{00000000-0005-0000-0000-0000A9070000}"/>
    <cellStyle name="Comma 6 2 2 2 6" xfId="2580" xr:uid="{00000000-0005-0000-0000-0000AA070000}"/>
    <cellStyle name="Comma 6 2 2 2 7" xfId="419" xr:uid="{00000000-0005-0000-0000-0000AB070000}"/>
    <cellStyle name="Comma 6 2 2 3" xfId="201" xr:uid="{00000000-0005-0000-0000-0000AC070000}"/>
    <cellStyle name="Comma 6 2 2 3 2" xfId="748" xr:uid="{00000000-0005-0000-0000-0000AD070000}"/>
    <cellStyle name="Comma 6 2 2 3 2 2" xfId="1286" xr:uid="{00000000-0005-0000-0000-0000AE070000}"/>
    <cellStyle name="Comma 6 2 2 3 2 2 2" xfId="2366" xr:uid="{00000000-0005-0000-0000-0000AF070000}"/>
    <cellStyle name="Comma 6 2 2 3 2 3" xfId="1828" xr:uid="{00000000-0005-0000-0000-0000B0070000}"/>
    <cellStyle name="Comma 6 2 2 3 3" xfId="1019" xr:uid="{00000000-0005-0000-0000-0000B1070000}"/>
    <cellStyle name="Comma 6 2 2 3 3 2" xfId="2099" xr:uid="{00000000-0005-0000-0000-0000B2070000}"/>
    <cellStyle name="Comma 6 2 2 3 4" xfId="1561" xr:uid="{00000000-0005-0000-0000-0000B3070000}"/>
    <cellStyle name="Comma 6 2 2 3 5" xfId="2642" xr:uid="{00000000-0005-0000-0000-0000B4070000}"/>
    <cellStyle name="Comma 6 2 2 3 6" xfId="481" xr:uid="{00000000-0005-0000-0000-0000B5070000}"/>
    <cellStyle name="Comma 6 2 2 4" xfId="624" xr:uid="{00000000-0005-0000-0000-0000B6070000}"/>
    <cellStyle name="Comma 6 2 2 4 2" xfId="1162" xr:uid="{00000000-0005-0000-0000-0000B7070000}"/>
    <cellStyle name="Comma 6 2 2 4 2 2" xfId="2242" xr:uid="{00000000-0005-0000-0000-0000B8070000}"/>
    <cellStyle name="Comma 6 2 2 4 3" xfId="1704" xr:uid="{00000000-0005-0000-0000-0000B9070000}"/>
    <cellStyle name="Comma 6 2 2 5" xfId="895" xr:uid="{00000000-0005-0000-0000-0000BA070000}"/>
    <cellStyle name="Comma 6 2 2 5 2" xfId="1975" xr:uid="{00000000-0005-0000-0000-0000BB070000}"/>
    <cellStyle name="Comma 6 2 2 6" xfId="1437" xr:uid="{00000000-0005-0000-0000-0000BC070000}"/>
    <cellStyle name="Comma 6 2 2 7" xfId="2518" xr:uid="{00000000-0005-0000-0000-0000BD070000}"/>
    <cellStyle name="Comma 6 2 2 8" xfId="357" xr:uid="{00000000-0005-0000-0000-0000BE070000}"/>
    <cellStyle name="Comma 6 2 3" xfId="107" xr:uid="{00000000-0005-0000-0000-0000BF070000}"/>
    <cellStyle name="Comma 6 2 3 2" xfId="233" xr:uid="{00000000-0005-0000-0000-0000C0070000}"/>
    <cellStyle name="Comma 6 2 3 2 2" xfId="780" xr:uid="{00000000-0005-0000-0000-0000C1070000}"/>
    <cellStyle name="Comma 6 2 3 2 2 2" xfId="1318" xr:uid="{00000000-0005-0000-0000-0000C2070000}"/>
    <cellStyle name="Comma 6 2 3 2 2 2 2" xfId="2398" xr:uid="{00000000-0005-0000-0000-0000C3070000}"/>
    <cellStyle name="Comma 6 2 3 2 2 3" xfId="1860" xr:uid="{00000000-0005-0000-0000-0000C4070000}"/>
    <cellStyle name="Comma 6 2 3 2 3" xfId="1051" xr:uid="{00000000-0005-0000-0000-0000C5070000}"/>
    <cellStyle name="Comma 6 2 3 2 3 2" xfId="2131" xr:uid="{00000000-0005-0000-0000-0000C6070000}"/>
    <cellStyle name="Comma 6 2 3 2 4" xfId="1593" xr:uid="{00000000-0005-0000-0000-0000C7070000}"/>
    <cellStyle name="Comma 6 2 3 2 5" xfId="2674" xr:uid="{00000000-0005-0000-0000-0000C8070000}"/>
    <cellStyle name="Comma 6 2 3 2 6" xfId="513" xr:uid="{00000000-0005-0000-0000-0000C9070000}"/>
    <cellStyle name="Comma 6 2 3 3" xfId="654" xr:uid="{00000000-0005-0000-0000-0000CA070000}"/>
    <cellStyle name="Comma 6 2 3 3 2" xfId="1192" xr:uid="{00000000-0005-0000-0000-0000CB070000}"/>
    <cellStyle name="Comma 6 2 3 3 2 2" xfId="2272" xr:uid="{00000000-0005-0000-0000-0000CC070000}"/>
    <cellStyle name="Comma 6 2 3 3 3" xfId="1734" xr:uid="{00000000-0005-0000-0000-0000CD070000}"/>
    <cellStyle name="Comma 6 2 3 4" xfId="925" xr:uid="{00000000-0005-0000-0000-0000CE070000}"/>
    <cellStyle name="Comma 6 2 3 4 2" xfId="2005" xr:uid="{00000000-0005-0000-0000-0000CF070000}"/>
    <cellStyle name="Comma 6 2 3 5" xfId="1467" xr:uid="{00000000-0005-0000-0000-0000D0070000}"/>
    <cellStyle name="Comma 6 2 3 6" xfId="2548" xr:uid="{00000000-0005-0000-0000-0000D1070000}"/>
    <cellStyle name="Comma 6 2 3 7" xfId="387" xr:uid="{00000000-0005-0000-0000-0000D2070000}"/>
    <cellStyle name="Comma 6 2 4" xfId="169" xr:uid="{00000000-0005-0000-0000-0000D3070000}"/>
    <cellStyle name="Comma 6 2 4 2" xfId="716" xr:uid="{00000000-0005-0000-0000-0000D4070000}"/>
    <cellStyle name="Comma 6 2 4 2 2" xfId="1254" xr:uid="{00000000-0005-0000-0000-0000D5070000}"/>
    <cellStyle name="Comma 6 2 4 2 2 2" xfId="2334" xr:uid="{00000000-0005-0000-0000-0000D6070000}"/>
    <cellStyle name="Comma 6 2 4 2 3" xfId="1796" xr:uid="{00000000-0005-0000-0000-0000D7070000}"/>
    <cellStyle name="Comma 6 2 4 3" xfId="987" xr:uid="{00000000-0005-0000-0000-0000D8070000}"/>
    <cellStyle name="Comma 6 2 4 3 2" xfId="2067" xr:uid="{00000000-0005-0000-0000-0000D9070000}"/>
    <cellStyle name="Comma 6 2 4 4" xfId="1529" xr:uid="{00000000-0005-0000-0000-0000DA070000}"/>
    <cellStyle name="Comma 6 2 4 5" xfId="2610" xr:uid="{00000000-0005-0000-0000-0000DB070000}"/>
    <cellStyle name="Comma 6 2 4 6" xfId="449" xr:uid="{00000000-0005-0000-0000-0000DC070000}"/>
    <cellStyle name="Comma 6 2 5" xfId="595" xr:uid="{00000000-0005-0000-0000-0000DD070000}"/>
    <cellStyle name="Comma 6 2 5 2" xfId="1133" xr:uid="{00000000-0005-0000-0000-0000DE070000}"/>
    <cellStyle name="Comma 6 2 5 2 2" xfId="2213" xr:uid="{00000000-0005-0000-0000-0000DF070000}"/>
    <cellStyle name="Comma 6 2 5 3" xfId="1675" xr:uid="{00000000-0005-0000-0000-0000E0070000}"/>
    <cellStyle name="Comma 6 2 6" xfId="866" xr:uid="{00000000-0005-0000-0000-0000E1070000}"/>
    <cellStyle name="Comma 6 2 6 2" xfId="1946" xr:uid="{00000000-0005-0000-0000-0000E2070000}"/>
    <cellStyle name="Comma 6 2 7" xfId="1408" xr:uid="{00000000-0005-0000-0000-0000E3070000}"/>
    <cellStyle name="Comma 6 2 8" xfId="2489" xr:uid="{00000000-0005-0000-0000-0000E4070000}"/>
    <cellStyle name="Comma 6 2 9" xfId="328" xr:uid="{00000000-0005-0000-0000-0000E5070000}"/>
    <cellStyle name="Comma 6 3" xfId="62" xr:uid="{00000000-0005-0000-0000-0000E6070000}"/>
    <cellStyle name="Comma 6 3 2" xfId="124" xr:uid="{00000000-0005-0000-0000-0000E7070000}"/>
    <cellStyle name="Comma 6 3 2 2" xfId="250" xr:uid="{00000000-0005-0000-0000-0000E8070000}"/>
    <cellStyle name="Comma 6 3 2 2 2" xfId="797" xr:uid="{00000000-0005-0000-0000-0000E9070000}"/>
    <cellStyle name="Comma 6 3 2 2 2 2" xfId="1335" xr:uid="{00000000-0005-0000-0000-0000EA070000}"/>
    <cellStyle name="Comma 6 3 2 2 2 2 2" xfId="2415" xr:uid="{00000000-0005-0000-0000-0000EB070000}"/>
    <cellStyle name="Comma 6 3 2 2 2 3" xfId="1877" xr:uid="{00000000-0005-0000-0000-0000EC070000}"/>
    <cellStyle name="Comma 6 3 2 2 3" xfId="1068" xr:uid="{00000000-0005-0000-0000-0000ED070000}"/>
    <cellStyle name="Comma 6 3 2 2 3 2" xfId="2148" xr:uid="{00000000-0005-0000-0000-0000EE070000}"/>
    <cellStyle name="Comma 6 3 2 2 4" xfId="1610" xr:uid="{00000000-0005-0000-0000-0000EF070000}"/>
    <cellStyle name="Comma 6 3 2 2 5" xfId="2691" xr:uid="{00000000-0005-0000-0000-0000F0070000}"/>
    <cellStyle name="Comma 6 3 2 2 6" xfId="530" xr:uid="{00000000-0005-0000-0000-0000F1070000}"/>
    <cellStyle name="Comma 6 3 2 3" xfId="671" xr:uid="{00000000-0005-0000-0000-0000F2070000}"/>
    <cellStyle name="Comma 6 3 2 3 2" xfId="1209" xr:uid="{00000000-0005-0000-0000-0000F3070000}"/>
    <cellStyle name="Comma 6 3 2 3 2 2" xfId="2289" xr:uid="{00000000-0005-0000-0000-0000F4070000}"/>
    <cellStyle name="Comma 6 3 2 3 3" xfId="1751" xr:uid="{00000000-0005-0000-0000-0000F5070000}"/>
    <cellStyle name="Comma 6 3 2 4" xfId="942" xr:uid="{00000000-0005-0000-0000-0000F6070000}"/>
    <cellStyle name="Comma 6 3 2 4 2" xfId="2022" xr:uid="{00000000-0005-0000-0000-0000F7070000}"/>
    <cellStyle name="Comma 6 3 2 5" xfId="1484" xr:uid="{00000000-0005-0000-0000-0000F8070000}"/>
    <cellStyle name="Comma 6 3 2 6" xfId="2565" xr:uid="{00000000-0005-0000-0000-0000F9070000}"/>
    <cellStyle name="Comma 6 3 2 7" xfId="404" xr:uid="{00000000-0005-0000-0000-0000FA070000}"/>
    <cellStyle name="Comma 6 3 3" xfId="186" xr:uid="{00000000-0005-0000-0000-0000FB070000}"/>
    <cellStyle name="Comma 6 3 3 2" xfId="733" xr:uid="{00000000-0005-0000-0000-0000FC070000}"/>
    <cellStyle name="Comma 6 3 3 2 2" xfId="1271" xr:uid="{00000000-0005-0000-0000-0000FD070000}"/>
    <cellStyle name="Comma 6 3 3 2 2 2" xfId="2351" xr:uid="{00000000-0005-0000-0000-0000FE070000}"/>
    <cellStyle name="Comma 6 3 3 2 3" xfId="1813" xr:uid="{00000000-0005-0000-0000-0000FF070000}"/>
    <cellStyle name="Comma 6 3 3 3" xfId="1004" xr:uid="{00000000-0005-0000-0000-000000080000}"/>
    <cellStyle name="Comma 6 3 3 3 2" xfId="2084" xr:uid="{00000000-0005-0000-0000-000001080000}"/>
    <cellStyle name="Comma 6 3 3 4" xfId="1546" xr:uid="{00000000-0005-0000-0000-000002080000}"/>
    <cellStyle name="Comma 6 3 3 5" xfId="2627" xr:uid="{00000000-0005-0000-0000-000003080000}"/>
    <cellStyle name="Comma 6 3 3 6" xfId="466" xr:uid="{00000000-0005-0000-0000-000004080000}"/>
    <cellStyle name="Comma 6 3 4" xfId="609" xr:uid="{00000000-0005-0000-0000-000005080000}"/>
    <cellStyle name="Comma 6 3 4 2" xfId="1147" xr:uid="{00000000-0005-0000-0000-000006080000}"/>
    <cellStyle name="Comma 6 3 4 2 2" xfId="2227" xr:uid="{00000000-0005-0000-0000-000007080000}"/>
    <cellStyle name="Comma 6 3 4 3" xfId="1689" xr:uid="{00000000-0005-0000-0000-000008080000}"/>
    <cellStyle name="Comma 6 3 5" xfId="880" xr:uid="{00000000-0005-0000-0000-000009080000}"/>
    <cellStyle name="Comma 6 3 5 2" xfId="1960" xr:uid="{00000000-0005-0000-0000-00000A080000}"/>
    <cellStyle name="Comma 6 3 6" xfId="1422" xr:uid="{00000000-0005-0000-0000-00000B080000}"/>
    <cellStyle name="Comma 6 3 7" xfId="2503" xr:uid="{00000000-0005-0000-0000-00000C080000}"/>
    <cellStyle name="Comma 6 3 8" xfId="342" xr:uid="{00000000-0005-0000-0000-00000D080000}"/>
    <cellStyle name="Comma 6 4" xfId="92" xr:uid="{00000000-0005-0000-0000-00000E080000}"/>
    <cellStyle name="Comma 6 4 2" xfId="218" xr:uid="{00000000-0005-0000-0000-00000F080000}"/>
    <cellStyle name="Comma 6 4 2 2" xfId="765" xr:uid="{00000000-0005-0000-0000-000010080000}"/>
    <cellStyle name="Comma 6 4 2 2 2" xfId="1303" xr:uid="{00000000-0005-0000-0000-000011080000}"/>
    <cellStyle name="Comma 6 4 2 2 2 2" xfId="2383" xr:uid="{00000000-0005-0000-0000-000012080000}"/>
    <cellStyle name="Comma 6 4 2 2 3" xfId="1845" xr:uid="{00000000-0005-0000-0000-000013080000}"/>
    <cellStyle name="Comma 6 4 2 3" xfId="1036" xr:uid="{00000000-0005-0000-0000-000014080000}"/>
    <cellStyle name="Comma 6 4 2 3 2" xfId="2116" xr:uid="{00000000-0005-0000-0000-000015080000}"/>
    <cellStyle name="Comma 6 4 2 4" xfId="1578" xr:uid="{00000000-0005-0000-0000-000016080000}"/>
    <cellStyle name="Comma 6 4 2 5" xfId="2659" xr:uid="{00000000-0005-0000-0000-000017080000}"/>
    <cellStyle name="Comma 6 4 2 6" xfId="498" xr:uid="{00000000-0005-0000-0000-000018080000}"/>
    <cellStyle name="Comma 6 4 3" xfId="639" xr:uid="{00000000-0005-0000-0000-000019080000}"/>
    <cellStyle name="Comma 6 4 3 2" xfId="1177" xr:uid="{00000000-0005-0000-0000-00001A080000}"/>
    <cellStyle name="Comma 6 4 3 2 2" xfId="2257" xr:uid="{00000000-0005-0000-0000-00001B080000}"/>
    <cellStyle name="Comma 6 4 3 3" xfId="1719" xr:uid="{00000000-0005-0000-0000-00001C080000}"/>
    <cellStyle name="Comma 6 4 4" xfId="910" xr:uid="{00000000-0005-0000-0000-00001D080000}"/>
    <cellStyle name="Comma 6 4 4 2" xfId="1990" xr:uid="{00000000-0005-0000-0000-00001E080000}"/>
    <cellStyle name="Comma 6 4 5" xfId="1452" xr:uid="{00000000-0005-0000-0000-00001F080000}"/>
    <cellStyle name="Comma 6 4 6" xfId="2533" xr:uid="{00000000-0005-0000-0000-000020080000}"/>
    <cellStyle name="Comma 6 4 7" xfId="372" xr:uid="{00000000-0005-0000-0000-000021080000}"/>
    <cellStyle name="Comma 6 5" xfId="154" xr:uid="{00000000-0005-0000-0000-000022080000}"/>
    <cellStyle name="Comma 6 5 2" xfId="701" xr:uid="{00000000-0005-0000-0000-000023080000}"/>
    <cellStyle name="Comma 6 5 2 2" xfId="1239" xr:uid="{00000000-0005-0000-0000-000024080000}"/>
    <cellStyle name="Comma 6 5 2 2 2" xfId="2319" xr:uid="{00000000-0005-0000-0000-000025080000}"/>
    <cellStyle name="Comma 6 5 2 3" xfId="1781" xr:uid="{00000000-0005-0000-0000-000026080000}"/>
    <cellStyle name="Comma 6 5 3" xfId="972" xr:uid="{00000000-0005-0000-0000-000027080000}"/>
    <cellStyle name="Comma 6 5 3 2" xfId="2052" xr:uid="{00000000-0005-0000-0000-000028080000}"/>
    <cellStyle name="Comma 6 5 4" xfId="1514" xr:uid="{00000000-0005-0000-0000-000029080000}"/>
    <cellStyle name="Comma 6 5 5" xfId="2595" xr:uid="{00000000-0005-0000-0000-00002A080000}"/>
    <cellStyle name="Comma 6 5 6" xfId="434" xr:uid="{00000000-0005-0000-0000-00002B080000}"/>
    <cellStyle name="Comma 6 6" xfId="582" xr:uid="{00000000-0005-0000-0000-00002C080000}"/>
    <cellStyle name="Comma 6 6 2" xfId="1120" xr:uid="{00000000-0005-0000-0000-00002D080000}"/>
    <cellStyle name="Comma 6 6 2 2" xfId="2200" xr:uid="{00000000-0005-0000-0000-00002E080000}"/>
    <cellStyle name="Comma 6 6 3" xfId="1662" xr:uid="{00000000-0005-0000-0000-00002F080000}"/>
    <cellStyle name="Comma 6 7" xfId="853" xr:uid="{00000000-0005-0000-0000-000030080000}"/>
    <cellStyle name="Comma 6 7 2" xfId="1933" xr:uid="{00000000-0005-0000-0000-000031080000}"/>
    <cellStyle name="Comma 6 8" xfId="1395" xr:uid="{00000000-0005-0000-0000-000032080000}"/>
    <cellStyle name="Comma 6 9" xfId="2476" xr:uid="{00000000-0005-0000-0000-000033080000}"/>
    <cellStyle name="Comma 60" xfId="2758" xr:uid="{00000000-0005-0000-0000-000034080000}"/>
    <cellStyle name="Comma 61" xfId="2759" xr:uid="{00000000-0005-0000-0000-000035080000}"/>
    <cellStyle name="Comma 62" xfId="2763" xr:uid="{00000000-0005-0000-0000-000036080000}"/>
    <cellStyle name="Comma 63" xfId="2762" xr:uid="{00000000-0005-0000-0000-000037080000}"/>
    <cellStyle name="Comma 64" xfId="2764" xr:uid="{00000000-0005-0000-0000-000038080000}"/>
    <cellStyle name="Comma 64 2" xfId="2768" xr:uid="{00000000-0005-0000-0000-000039080000}"/>
    <cellStyle name="Comma 65" xfId="2765" xr:uid="{00000000-0005-0000-0000-00003A080000}"/>
    <cellStyle name="Comma 66" xfId="2766" xr:uid="{00000000-0005-0000-0000-00003B080000}"/>
    <cellStyle name="Comma 67" xfId="2767" xr:uid="{00000000-0005-0000-0000-00003C080000}"/>
    <cellStyle name="Comma 68" xfId="2771" xr:uid="{00000000-0005-0000-0000-00003D080000}"/>
    <cellStyle name="Comma 69" xfId="2772" xr:uid="{00000000-0005-0000-0000-00003E080000}"/>
    <cellStyle name="Comma 7" xfId="23" xr:uid="{00000000-0005-0000-0000-00003F080000}"/>
    <cellStyle name="Comma 7 10" xfId="316" xr:uid="{00000000-0005-0000-0000-000040080000}"/>
    <cellStyle name="Comma 7 2" xfId="49" xr:uid="{00000000-0005-0000-0000-000041080000}"/>
    <cellStyle name="Comma 7 2 2" xfId="78" xr:uid="{00000000-0005-0000-0000-000042080000}"/>
    <cellStyle name="Comma 7 2 2 2" xfId="140" xr:uid="{00000000-0005-0000-0000-000043080000}"/>
    <cellStyle name="Comma 7 2 2 2 2" xfId="266" xr:uid="{00000000-0005-0000-0000-000044080000}"/>
    <cellStyle name="Comma 7 2 2 2 2 2" xfId="813" xr:uid="{00000000-0005-0000-0000-000045080000}"/>
    <cellStyle name="Comma 7 2 2 2 2 2 2" xfId="1351" xr:uid="{00000000-0005-0000-0000-000046080000}"/>
    <cellStyle name="Comma 7 2 2 2 2 2 2 2" xfId="2431" xr:uid="{00000000-0005-0000-0000-000047080000}"/>
    <cellStyle name="Comma 7 2 2 2 2 2 3" xfId="1893" xr:uid="{00000000-0005-0000-0000-000048080000}"/>
    <cellStyle name="Comma 7 2 2 2 2 3" xfId="1084" xr:uid="{00000000-0005-0000-0000-000049080000}"/>
    <cellStyle name="Comma 7 2 2 2 2 3 2" xfId="2164" xr:uid="{00000000-0005-0000-0000-00004A080000}"/>
    <cellStyle name="Comma 7 2 2 2 2 4" xfId="1626" xr:uid="{00000000-0005-0000-0000-00004B080000}"/>
    <cellStyle name="Comma 7 2 2 2 2 5" xfId="2707" xr:uid="{00000000-0005-0000-0000-00004C080000}"/>
    <cellStyle name="Comma 7 2 2 2 2 6" xfId="546" xr:uid="{00000000-0005-0000-0000-00004D080000}"/>
    <cellStyle name="Comma 7 2 2 2 3" xfId="687" xr:uid="{00000000-0005-0000-0000-00004E080000}"/>
    <cellStyle name="Comma 7 2 2 2 3 2" xfId="1225" xr:uid="{00000000-0005-0000-0000-00004F080000}"/>
    <cellStyle name="Comma 7 2 2 2 3 2 2" xfId="2305" xr:uid="{00000000-0005-0000-0000-000050080000}"/>
    <cellStyle name="Comma 7 2 2 2 3 3" xfId="1767" xr:uid="{00000000-0005-0000-0000-000051080000}"/>
    <cellStyle name="Comma 7 2 2 2 4" xfId="958" xr:uid="{00000000-0005-0000-0000-000052080000}"/>
    <cellStyle name="Comma 7 2 2 2 4 2" xfId="2038" xr:uid="{00000000-0005-0000-0000-000053080000}"/>
    <cellStyle name="Comma 7 2 2 2 5" xfId="1500" xr:uid="{00000000-0005-0000-0000-000054080000}"/>
    <cellStyle name="Comma 7 2 2 2 6" xfId="2581" xr:uid="{00000000-0005-0000-0000-000055080000}"/>
    <cellStyle name="Comma 7 2 2 2 7" xfId="420" xr:uid="{00000000-0005-0000-0000-000056080000}"/>
    <cellStyle name="Comma 7 2 2 3" xfId="202" xr:uid="{00000000-0005-0000-0000-000057080000}"/>
    <cellStyle name="Comma 7 2 2 3 2" xfId="749" xr:uid="{00000000-0005-0000-0000-000058080000}"/>
    <cellStyle name="Comma 7 2 2 3 2 2" xfId="1287" xr:uid="{00000000-0005-0000-0000-000059080000}"/>
    <cellStyle name="Comma 7 2 2 3 2 2 2" xfId="2367" xr:uid="{00000000-0005-0000-0000-00005A080000}"/>
    <cellStyle name="Comma 7 2 2 3 2 3" xfId="1829" xr:uid="{00000000-0005-0000-0000-00005B080000}"/>
    <cellStyle name="Comma 7 2 2 3 3" xfId="1020" xr:uid="{00000000-0005-0000-0000-00005C080000}"/>
    <cellStyle name="Comma 7 2 2 3 3 2" xfId="2100" xr:uid="{00000000-0005-0000-0000-00005D080000}"/>
    <cellStyle name="Comma 7 2 2 3 4" xfId="1562" xr:uid="{00000000-0005-0000-0000-00005E080000}"/>
    <cellStyle name="Comma 7 2 2 3 5" xfId="2643" xr:uid="{00000000-0005-0000-0000-00005F080000}"/>
    <cellStyle name="Comma 7 2 2 3 6" xfId="482" xr:uid="{00000000-0005-0000-0000-000060080000}"/>
    <cellStyle name="Comma 7 2 2 4" xfId="625" xr:uid="{00000000-0005-0000-0000-000061080000}"/>
    <cellStyle name="Comma 7 2 2 4 2" xfId="1163" xr:uid="{00000000-0005-0000-0000-000062080000}"/>
    <cellStyle name="Comma 7 2 2 4 2 2" xfId="2243" xr:uid="{00000000-0005-0000-0000-000063080000}"/>
    <cellStyle name="Comma 7 2 2 4 3" xfId="1705" xr:uid="{00000000-0005-0000-0000-000064080000}"/>
    <cellStyle name="Comma 7 2 2 5" xfId="896" xr:uid="{00000000-0005-0000-0000-000065080000}"/>
    <cellStyle name="Comma 7 2 2 5 2" xfId="1976" xr:uid="{00000000-0005-0000-0000-000066080000}"/>
    <cellStyle name="Comma 7 2 2 6" xfId="1438" xr:uid="{00000000-0005-0000-0000-000067080000}"/>
    <cellStyle name="Comma 7 2 2 7" xfId="2519" xr:uid="{00000000-0005-0000-0000-000068080000}"/>
    <cellStyle name="Comma 7 2 2 8" xfId="358" xr:uid="{00000000-0005-0000-0000-000069080000}"/>
    <cellStyle name="Comma 7 2 3" xfId="108" xr:uid="{00000000-0005-0000-0000-00006A080000}"/>
    <cellStyle name="Comma 7 2 3 2" xfId="234" xr:uid="{00000000-0005-0000-0000-00006B080000}"/>
    <cellStyle name="Comma 7 2 3 2 2" xfId="781" xr:uid="{00000000-0005-0000-0000-00006C080000}"/>
    <cellStyle name="Comma 7 2 3 2 2 2" xfId="1319" xr:uid="{00000000-0005-0000-0000-00006D080000}"/>
    <cellStyle name="Comma 7 2 3 2 2 2 2" xfId="2399" xr:uid="{00000000-0005-0000-0000-00006E080000}"/>
    <cellStyle name="Comma 7 2 3 2 2 3" xfId="1861" xr:uid="{00000000-0005-0000-0000-00006F080000}"/>
    <cellStyle name="Comma 7 2 3 2 3" xfId="1052" xr:uid="{00000000-0005-0000-0000-000070080000}"/>
    <cellStyle name="Comma 7 2 3 2 3 2" xfId="2132" xr:uid="{00000000-0005-0000-0000-000071080000}"/>
    <cellStyle name="Comma 7 2 3 2 4" xfId="1594" xr:uid="{00000000-0005-0000-0000-000072080000}"/>
    <cellStyle name="Comma 7 2 3 2 5" xfId="2675" xr:uid="{00000000-0005-0000-0000-000073080000}"/>
    <cellStyle name="Comma 7 2 3 2 6" xfId="514" xr:uid="{00000000-0005-0000-0000-000074080000}"/>
    <cellStyle name="Comma 7 2 3 3" xfId="655" xr:uid="{00000000-0005-0000-0000-000075080000}"/>
    <cellStyle name="Comma 7 2 3 3 2" xfId="1193" xr:uid="{00000000-0005-0000-0000-000076080000}"/>
    <cellStyle name="Comma 7 2 3 3 2 2" xfId="2273" xr:uid="{00000000-0005-0000-0000-000077080000}"/>
    <cellStyle name="Comma 7 2 3 3 3" xfId="1735" xr:uid="{00000000-0005-0000-0000-000078080000}"/>
    <cellStyle name="Comma 7 2 3 4" xfId="926" xr:uid="{00000000-0005-0000-0000-000079080000}"/>
    <cellStyle name="Comma 7 2 3 4 2" xfId="2006" xr:uid="{00000000-0005-0000-0000-00007A080000}"/>
    <cellStyle name="Comma 7 2 3 5" xfId="1468" xr:uid="{00000000-0005-0000-0000-00007B080000}"/>
    <cellStyle name="Comma 7 2 3 6" xfId="2549" xr:uid="{00000000-0005-0000-0000-00007C080000}"/>
    <cellStyle name="Comma 7 2 3 7" xfId="388" xr:uid="{00000000-0005-0000-0000-00007D080000}"/>
    <cellStyle name="Comma 7 2 4" xfId="170" xr:uid="{00000000-0005-0000-0000-00007E080000}"/>
    <cellStyle name="Comma 7 2 4 2" xfId="717" xr:uid="{00000000-0005-0000-0000-00007F080000}"/>
    <cellStyle name="Comma 7 2 4 2 2" xfId="1255" xr:uid="{00000000-0005-0000-0000-000080080000}"/>
    <cellStyle name="Comma 7 2 4 2 2 2" xfId="2335" xr:uid="{00000000-0005-0000-0000-000081080000}"/>
    <cellStyle name="Comma 7 2 4 2 3" xfId="1797" xr:uid="{00000000-0005-0000-0000-000082080000}"/>
    <cellStyle name="Comma 7 2 4 3" xfId="988" xr:uid="{00000000-0005-0000-0000-000083080000}"/>
    <cellStyle name="Comma 7 2 4 3 2" xfId="2068" xr:uid="{00000000-0005-0000-0000-000084080000}"/>
    <cellStyle name="Comma 7 2 4 4" xfId="1530" xr:uid="{00000000-0005-0000-0000-000085080000}"/>
    <cellStyle name="Comma 7 2 4 5" xfId="2611" xr:uid="{00000000-0005-0000-0000-000086080000}"/>
    <cellStyle name="Comma 7 2 4 6" xfId="450" xr:uid="{00000000-0005-0000-0000-000087080000}"/>
    <cellStyle name="Comma 7 2 5" xfId="596" xr:uid="{00000000-0005-0000-0000-000088080000}"/>
    <cellStyle name="Comma 7 2 5 2" xfId="1134" xr:uid="{00000000-0005-0000-0000-000089080000}"/>
    <cellStyle name="Comma 7 2 5 2 2" xfId="2214" xr:uid="{00000000-0005-0000-0000-00008A080000}"/>
    <cellStyle name="Comma 7 2 5 3" xfId="1676" xr:uid="{00000000-0005-0000-0000-00008B080000}"/>
    <cellStyle name="Comma 7 2 6" xfId="867" xr:uid="{00000000-0005-0000-0000-00008C080000}"/>
    <cellStyle name="Comma 7 2 6 2" xfId="1947" xr:uid="{00000000-0005-0000-0000-00008D080000}"/>
    <cellStyle name="Comma 7 2 7" xfId="1409" xr:uid="{00000000-0005-0000-0000-00008E080000}"/>
    <cellStyle name="Comma 7 2 8" xfId="2490" xr:uid="{00000000-0005-0000-0000-00008F080000}"/>
    <cellStyle name="Comma 7 2 9" xfId="329" xr:uid="{00000000-0005-0000-0000-000090080000}"/>
    <cellStyle name="Comma 7 3" xfId="63" xr:uid="{00000000-0005-0000-0000-000091080000}"/>
    <cellStyle name="Comma 7 3 2" xfId="125" xr:uid="{00000000-0005-0000-0000-000092080000}"/>
    <cellStyle name="Comma 7 3 2 2" xfId="251" xr:uid="{00000000-0005-0000-0000-000093080000}"/>
    <cellStyle name="Comma 7 3 2 2 2" xfId="798" xr:uid="{00000000-0005-0000-0000-000094080000}"/>
    <cellStyle name="Comma 7 3 2 2 2 2" xfId="1336" xr:uid="{00000000-0005-0000-0000-000095080000}"/>
    <cellStyle name="Comma 7 3 2 2 2 2 2" xfId="2416" xr:uid="{00000000-0005-0000-0000-000096080000}"/>
    <cellStyle name="Comma 7 3 2 2 2 3" xfId="1878" xr:uid="{00000000-0005-0000-0000-000097080000}"/>
    <cellStyle name="Comma 7 3 2 2 3" xfId="1069" xr:uid="{00000000-0005-0000-0000-000098080000}"/>
    <cellStyle name="Comma 7 3 2 2 3 2" xfId="2149" xr:uid="{00000000-0005-0000-0000-000099080000}"/>
    <cellStyle name="Comma 7 3 2 2 4" xfId="1611" xr:uid="{00000000-0005-0000-0000-00009A080000}"/>
    <cellStyle name="Comma 7 3 2 2 5" xfId="2692" xr:uid="{00000000-0005-0000-0000-00009B080000}"/>
    <cellStyle name="Comma 7 3 2 2 6" xfId="531" xr:uid="{00000000-0005-0000-0000-00009C080000}"/>
    <cellStyle name="Comma 7 3 2 3" xfId="672" xr:uid="{00000000-0005-0000-0000-00009D080000}"/>
    <cellStyle name="Comma 7 3 2 3 2" xfId="1210" xr:uid="{00000000-0005-0000-0000-00009E080000}"/>
    <cellStyle name="Comma 7 3 2 3 2 2" xfId="2290" xr:uid="{00000000-0005-0000-0000-00009F080000}"/>
    <cellStyle name="Comma 7 3 2 3 3" xfId="1752" xr:uid="{00000000-0005-0000-0000-0000A0080000}"/>
    <cellStyle name="Comma 7 3 2 4" xfId="943" xr:uid="{00000000-0005-0000-0000-0000A1080000}"/>
    <cellStyle name="Comma 7 3 2 4 2" xfId="2023" xr:uid="{00000000-0005-0000-0000-0000A2080000}"/>
    <cellStyle name="Comma 7 3 2 5" xfId="1485" xr:uid="{00000000-0005-0000-0000-0000A3080000}"/>
    <cellStyle name="Comma 7 3 2 6" xfId="2566" xr:uid="{00000000-0005-0000-0000-0000A4080000}"/>
    <cellStyle name="Comma 7 3 2 7" xfId="405" xr:uid="{00000000-0005-0000-0000-0000A5080000}"/>
    <cellStyle name="Comma 7 3 3" xfId="187" xr:uid="{00000000-0005-0000-0000-0000A6080000}"/>
    <cellStyle name="Comma 7 3 3 2" xfId="734" xr:uid="{00000000-0005-0000-0000-0000A7080000}"/>
    <cellStyle name="Comma 7 3 3 2 2" xfId="1272" xr:uid="{00000000-0005-0000-0000-0000A8080000}"/>
    <cellStyle name="Comma 7 3 3 2 2 2" xfId="2352" xr:uid="{00000000-0005-0000-0000-0000A9080000}"/>
    <cellStyle name="Comma 7 3 3 2 3" xfId="1814" xr:uid="{00000000-0005-0000-0000-0000AA080000}"/>
    <cellStyle name="Comma 7 3 3 3" xfId="1005" xr:uid="{00000000-0005-0000-0000-0000AB080000}"/>
    <cellStyle name="Comma 7 3 3 3 2" xfId="2085" xr:uid="{00000000-0005-0000-0000-0000AC080000}"/>
    <cellStyle name="Comma 7 3 3 4" xfId="1547" xr:uid="{00000000-0005-0000-0000-0000AD080000}"/>
    <cellStyle name="Comma 7 3 3 5" xfId="2628" xr:uid="{00000000-0005-0000-0000-0000AE080000}"/>
    <cellStyle name="Comma 7 3 3 6" xfId="467" xr:uid="{00000000-0005-0000-0000-0000AF080000}"/>
    <cellStyle name="Comma 7 3 4" xfId="610" xr:uid="{00000000-0005-0000-0000-0000B0080000}"/>
    <cellStyle name="Comma 7 3 4 2" xfId="1148" xr:uid="{00000000-0005-0000-0000-0000B1080000}"/>
    <cellStyle name="Comma 7 3 4 2 2" xfId="2228" xr:uid="{00000000-0005-0000-0000-0000B2080000}"/>
    <cellStyle name="Comma 7 3 4 3" xfId="1690" xr:uid="{00000000-0005-0000-0000-0000B3080000}"/>
    <cellStyle name="Comma 7 3 5" xfId="881" xr:uid="{00000000-0005-0000-0000-0000B4080000}"/>
    <cellStyle name="Comma 7 3 5 2" xfId="1961" xr:uid="{00000000-0005-0000-0000-0000B5080000}"/>
    <cellStyle name="Comma 7 3 6" xfId="1423" xr:uid="{00000000-0005-0000-0000-0000B6080000}"/>
    <cellStyle name="Comma 7 3 7" xfId="2504" xr:uid="{00000000-0005-0000-0000-0000B7080000}"/>
    <cellStyle name="Comma 7 3 8" xfId="343" xr:uid="{00000000-0005-0000-0000-0000B8080000}"/>
    <cellStyle name="Comma 7 4" xfId="93" xr:uid="{00000000-0005-0000-0000-0000B9080000}"/>
    <cellStyle name="Comma 7 4 2" xfId="219" xr:uid="{00000000-0005-0000-0000-0000BA080000}"/>
    <cellStyle name="Comma 7 4 2 2" xfId="766" xr:uid="{00000000-0005-0000-0000-0000BB080000}"/>
    <cellStyle name="Comma 7 4 2 2 2" xfId="1304" xr:uid="{00000000-0005-0000-0000-0000BC080000}"/>
    <cellStyle name="Comma 7 4 2 2 2 2" xfId="2384" xr:uid="{00000000-0005-0000-0000-0000BD080000}"/>
    <cellStyle name="Comma 7 4 2 2 3" xfId="1846" xr:uid="{00000000-0005-0000-0000-0000BE080000}"/>
    <cellStyle name="Comma 7 4 2 3" xfId="1037" xr:uid="{00000000-0005-0000-0000-0000BF080000}"/>
    <cellStyle name="Comma 7 4 2 3 2" xfId="2117" xr:uid="{00000000-0005-0000-0000-0000C0080000}"/>
    <cellStyle name="Comma 7 4 2 4" xfId="1579" xr:uid="{00000000-0005-0000-0000-0000C1080000}"/>
    <cellStyle name="Comma 7 4 2 5" xfId="2660" xr:uid="{00000000-0005-0000-0000-0000C2080000}"/>
    <cellStyle name="Comma 7 4 2 6" xfId="499" xr:uid="{00000000-0005-0000-0000-0000C3080000}"/>
    <cellStyle name="Comma 7 4 3" xfId="640" xr:uid="{00000000-0005-0000-0000-0000C4080000}"/>
    <cellStyle name="Comma 7 4 3 2" xfId="1178" xr:uid="{00000000-0005-0000-0000-0000C5080000}"/>
    <cellStyle name="Comma 7 4 3 2 2" xfId="2258" xr:uid="{00000000-0005-0000-0000-0000C6080000}"/>
    <cellStyle name="Comma 7 4 3 3" xfId="1720" xr:uid="{00000000-0005-0000-0000-0000C7080000}"/>
    <cellStyle name="Comma 7 4 4" xfId="911" xr:uid="{00000000-0005-0000-0000-0000C8080000}"/>
    <cellStyle name="Comma 7 4 4 2" xfId="1991" xr:uid="{00000000-0005-0000-0000-0000C9080000}"/>
    <cellStyle name="Comma 7 4 5" xfId="1453" xr:uid="{00000000-0005-0000-0000-0000CA080000}"/>
    <cellStyle name="Comma 7 4 6" xfId="2534" xr:uid="{00000000-0005-0000-0000-0000CB080000}"/>
    <cellStyle name="Comma 7 4 7" xfId="373" xr:uid="{00000000-0005-0000-0000-0000CC080000}"/>
    <cellStyle name="Comma 7 5" xfId="155" xr:uid="{00000000-0005-0000-0000-0000CD080000}"/>
    <cellStyle name="Comma 7 5 2" xfId="702" xr:uid="{00000000-0005-0000-0000-0000CE080000}"/>
    <cellStyle name="Comma 7 5 2 2" xfId="1240" xr:uid="{00000000-0005-0000-0000-0000CF080000}"/>
    <cellStyle name="Comma 7 5 2 2 2" xfId="2320" xr:uid="{00000000-0005-0000-0000-0000D0080000}"/>
    <cellStyle name="Comma 7 5 2 3" xfId="1782" xr:uid="{00000000-0005-0000-0000-0000D1080000}"/>
    <cellStyle name="Comma 7 5 3" xfId="973" xr:uid="{00000000-0005-0000-0000-0000D2080000}"/>
    <cellStyle name="Comma 7 5 3 2" xfId="2053" xr:uid="{00000000-0005-0000-0000-0000D3080000}"/>
    <cellStyle name="Comma 7 5 4" xfId="1515" xr:uid="{00000000-0005-0000-0000-0000D4080000}"/>
    <cellStyle name="Comma 7 5 5" xfId="2596" xr:uid="{00000000-0005-0000-0000-0000D5080000}"/>
    <cellStyle name="Comma 7 5 6" xfId="435" xr:uid="{00000000-0005-0000-0000-0000D6080000}"/>
    <cellStyle name="Comma 7 6" xfId="583" xr:uid="{00000000-0005-0000-0000-0000D7080000}"/>
    <cellStyle name="Comma 7 6 2" xfId="1121" xr:uid="{00000000-0005-0000-0000-0000D8080000}"/>
    <cellStyle name="Comma 7 6 2 2" xfId="2201" xr:uid="{00000000-0005-0000-0000-0000D9080000}"/>
    <cellStyle name="Comma 7 6 3" xfId="1663" xr:uid="{00000000-0005-0000-0000-0000DA080000}"/>
    <cellStyle name="Comma 7 7" xfId="854" xr:uid="{00000000-0005-0000-0000-0000DB080000}"/>
    <cellStyle name="Comma 7 7 2" xfId="1934" xr:uid="{00000000-0005-0000-0000-0000DC080000}"/>
    <cellStyle name="Comma 7 8" xfId="1396" xr:uid="{00000000-0005-0000-0000-0000DD080000}"/>
    <cellStyle name="Comma 7 9" xfId="2477" xr:uid="{00000000-0005-0000-0000-0000DE080000}"/>
    <cellStyle name="Comma 8" xfId="24" xr:uid="{00000000-0005-0000-0000-0000DF080000}"/>
    <cellStyle name="Comma 8 10" xfId="2478" xr:uid="{00000000-0005-0000-0000-0000E0080000}"/>
    <cellStyle name="Comma 8 11" xfId="317" xr:uid="{00000000-0005-0000-0000-0000E1080000}"/>
    <cellStyle name="Comma 8 2" xfId="41" xr:uid="{00000000-0005-0000-0000-0000E2080000}"/>
    <cellStyle name="Comma 8 2 10" xfId="321" xr:uid="{00000000-0005-0000-0000-0000E3080000}"/>
    <cellStyle name="Comma 8 2 2" xfId="55" xr:uid="{00000000-0005-0000-0000-0000E4080000}"/>
    <cellStyle name="Comma 8 2 2 2" xfId="84" xr:uid="{00000000-0005-0000-0000-0000E5080000}"/>
    <cellStyle name="Comma 8 2 2 2 2" xfId="146" xr:uid="{00000000-0005-0000-0000-0000E6080000}"/>
    <cellStyle name="Comma 8 2 2 2 2 2" xfId="272" xr:uid="{00000000-0005-0000-0000-0000E7080000}"/>
    <cellStyle name="Comma 8 2 2 2 2 2 2" xfId="819" xr:uid="{00000000-0005-0000-0000-0000E8080000}"/>
    <cellStyle name="Comma 8 2 2 2 2 2 2 2" xfId="1357" xr:uid="{00000000-0005-0000-0000-0000E9080000}"/>
    <cellStyle name="Comma 8 2 2 2 2 2 2 2 2" xfId="2437" xr:uid="{00000000-0005-0000-0000-0000EA080000}"/>
    <cellStyle name="Comma 8 2 2 2 2 2 2 3" xfId="1899" xr:uid="{00000000-0005-0000-0000-0000EB080000}"/>
    <cellStyle name="Comma 8 2 2 2 2 2 3" xfId="1090" xr:uid="{00000000-0005-0000-0000-0000EC080000}"/>
    <cellStyle name="Comma 8 2 2 2 2 2 3 2" xfId="2170" xr:uid="{00000000-0005-0000-0000-0000ED080000}"/>
    <cellStyle name="Comma 8 2 2 2 2 2 4" xfId="1632" xr:uid="{00000000-0005-0000-0000-0000EE080000}"/>
    <cellStyle name="Comma 8 2 2 2 2 2 5" xfId="2713" xr:uid="{00000000-0005-0000-0000-0000EF080000}"/>
    <cellStyle name="Comma 8 2 2 2 2 2 6" xfId="552" xr:uid="{00000000-0005-0000-0000-0000F0080000}"/>
    <cellStyle name="Comma 8 2 2 2 2 3" xfId="693" xr:uid="{00000000-0005-0000-0000-0000F1080000}"/>
    <cellStyle name="Comma 8 2 2 2 2 3 2" xfId="1231" xr:uid="{00000000-0005-0000-0000-0000F2080000}"/>
    <cellStyle name="Comma 8 2 2 2 2 3 2 2" xfId="2311" xr:uid="{00000000-0005-0000-0000-0000F3080000}"/>
    <cellStyle name="Comma 8 2 2 2 2 3 3" xfId="1773" xr:uid="{00000000-0005-0000-0000-0000F4080000}"/>
    <cellStyle name="Comma 8 2 2 2 2 4" xfId="964" xr:uid="{00000000-0005-0000-0000-0000F5080000}"/>
    <cellStyle name="Comma 8 2 2 2 2 4 2" xfId="2044" xr:uid="{00000000-0005-0000-0000-0000F6080000}"/>
    <cellStyle name="Comma 8 2 2 2 2 5" xfId="1506" xr:uid="{00000000-0005-0000-0000-0000F7080000}"/>
    <cellStyle name="Comma 8 2 2 2 2 6" xfId="2587" xr:uid="{00000000-0005-0000-0000-0000F8080000}"/>
    <cellStyle name="Comma 8 2 2 2 2 7" xfId="426" xr:uid="{00000000-0005-0000-0000-0000F9080000}"/>
    <cellStyle name="Comma 8 2 2 2 3" xfId="208" xr:uid="{00000000-0005-0000-0000-0000FA080000}"/>
    <cellStyle name="Comma 8 2 2 2 3 2" xfId="755" xr:uid="{00000000-0005-0000-0000-0000FB080000}"/>
    <cellStyle name="Comma 8 2 2 2 3 2 2" xfId="1293" xr:uid="{00000000-0005-0000-0000-0000FC080000}"/>
    <cellStyle name="Comma 8 2 2 2 3 2 2 2" xfId="2373" xr:uid="{00000000-0005-0000-0000-0000FD080000}"/>
    <cellStyle name="Comma 8 2 2 2 3 2 3" xfId="1835" xr:uid="{00000000-0005-0000-0000-0000FE080000}"/>
    <cellStyle name="Comma 8 2 2 2 3 3" xfId="1026" xr:uid="{00000000-0005-0000-0000-0000FF080000}"/>
    <cellStyle name="Comma 8 2 2 2 3 3 2" xfId="2106" xr:uid="{00000000-0005-0000-0000-000000090000}"/>
    <cellStyle name="Comma 8 2 2 2 3 4" xfId="1568" xr:uid="{00000000-0005-0000-0000-000001090000}"/>
    <cellStyle name="Comma 8 2 2 2 3 5" xfId="2649" xr:uid="{00000000-0005-0000-0000-000002090000}"/>
    <cellStyle name="Comma 8 2 2 2 3 6" xfId="488" xr:uid="{00000000-0005-0000-0000-000003090000}"/>
    <cellStyle name="Comma 8 2 2 2 4" xfId="631" xr:uid="{00000000-0005-0000-0000-000004090000}"/>
    <cellStyle name="Comma 8 2 2 2 4 2" xfId="1169" xr:uid="{00000000-0005-0000-0000-000005090000}"/>
    <cellStyle name="Comma 8 2 2 2 4 2 2" xfId="2249" xr:uid="{00000000-0005-0000-0000-000006090000}"/>
    <cellStyle name="Comma 8 2 2 2 4 3" xfId="1711" xr:uid="{00000000-0005-0000-0000-000007090000}"/>
    <cellStyle name="Comma 8 2 2 2 5" xfId="902" xr:uid="{00000000-0005-0000-0000-000008090000}"/>
    <cellStyle name="Comma 8 2 2 2 5 2" xfId="1982" xr:uid="{00000000-0005-0000-0000-000009090000}"/>
    <cellStyle name="Comma 8 2 2 2 6" xfId="1444" xr:uid="{00000000-0005-0000-0000-00000A090000}"/>
    <cellStyle name="Comma 8 2 2 2 7" xfId="2525" xr:uid="{00000000-0005-0000-0000-00000B090000}"/>
    <cellStyle name="Comma 8 2 2 2 8" xfId="364" xr:uid="{00000000-0005-0000-0000-00000C090000}"/>
    <cellStyle name="Comma 8 2 2 3" xfId="114" xr:uid="{00000000-0005-0000-0000-00000D090000}"/>
    <cellStyle name="Comma 8 2 2 3 2" xfId="240" xr:uid="{00000000-0005-0000-0000-00000E090000}"/>
    <cellStyle name="Comma 8 2 2 3 2 2" xfId="787" xr:uid="{00000000-0005-0000-0000-00000F090000}"/>
    <cellStyle name="Comma 8 2 2 3 2 2 2" xfId="1325" xr:uid="{00000000-0005-0000-0000-000010090000}"/>
    <cellStyle name="Comma 8 2 2 3 2 2 2 2" xfId="2405" xr:uid="{00000000-0005-0000-0000-000011090000}"/>
    <cellStyle name="Comma 8 2 2 3 2 2 3" xfId="1867" xr:uid="{00000000-0005-0000-0000-000012090000}"/>
    <cellStyle name="Comma 8 2 2 3 2 3" xfId="1058" xr:uid="{00000000-0005-0000-0000-000013090000}"/>
    <cellStyle name="Comma 8 2 2 3 2 3 2" xfId="2138" xr:uid="{00000000-0005-0000-0000-000014090000}"/>
    <cellStyle name="Comma 8 2 2 3 2 4" xfId="1600" xr:uid="{00000000-0005-0000-0000-000015090000}"/>
    <cellStyle name="Comma 8 2 2 3 2 5" xfId="2681" xr:uid="{00000000-0005-0000-0000-000016090000}"/>
    <cellStyle name="Comma 8 2 2 3 2 6" xfId="520" xr:uid="{00000000-0005-0000-0000-000017090000}"/>
    <cellStyle name="Comma 8 2 2 3 3" xfId="661" xr:uid="{00000000-0005-0000-0000-000018090000}"/>
    <cellStyle name="Comma 8 2 2 3 3 2" xfId="1199" xr:uid="{00000000-0005-0000-0000-000019090000}"/>
    <cellStyle name="Comma 8 2 2 3 3 2 2" xfId="2279" xr:uid="{00000000-0005-0000-0000-00001A090000}"/>
    <cellStyle name="Comma 8 2 2 3 3 3" xfId="1741" xr:uid="{00000000-0005-0000-0000-00001B090000}"/>
    <cellStyle name="Comma 8 2 2 3 4" xfId="932" xr:uid="{00000000-0005-0000-0000-00001C090000}"/>
    <cellStyle name="Comma 8 2 2 3 4 2" xfId="2012" xr:uid="{00000000-0005-0000-0000-00001D090000}"/>
    <cellStyle name="Comma 8 2 2 3 5" xfId="1474" xr:uid="{00000000-0005-0000-0000-00001E090000}"/>
    <cellStyle name="Comma 8 2 2 3 6" xfId="2555" xr:uid="{00000000-0005-0000-0000-00001F090000}"/>
    <cellStyle name="Comma 8 2 2 3 7" xfId="394" xr:uid="{00000000-0005-0000-0000-000020090000}"/>
    <cellStyle name="Comma 8 2 2 4" xfId="176" xr:uid="{00000000-0005-0000-0000-000021090000}"/>
    <cellStyle name="Comma 8 2 2 4 2" xfId="723" xr:uid="{00000000-0005-0000-0000-000022090000}"/>
    <cellStyle name="Comma 8 2 2 4 2 2" xfId="1261" xr:uid="{00000000-0005-0000-0000-000023090000}"/>
    <cellStyle name="Comma 8 2 2 4 2 2 2" xfId="2341" xr:uid="{00000000-0005-0000-0000-000024090000}"/>
    <cellStyle name="Comma 8 2 2 4 2 3" xfId="1803" xr:uid="{00000000-0005-0000-0000-000025090000}"/>
    <cellStyle name="Comma 8 2 2 4 3" xfId="994" xr:uid="{00000000-0005-0000-0000-000026090000}"/>
    <cellStyle name="Comma 8 2 2 4 3 2" xfId="2074" xr:uid="{00000000-0005-0000-0000-000027090000}"/>
    <cellStyle name="Comma 8 2 2 4 4" xfId="1536" xr:uid="{00000000-0005-0000-0000-000028090000}"/>
    <cellStyle name="Comma 8 2 2 4 5" xfId="2617" xr:uid="{00000000-0005-0000-0000-000029090000}"/>
    <cellStyle name="Comma 8 2 2 4 6" xfId="456" xr:uid="{00000000-0005-0000-0000-00002A090000}"/>
    <cellStyle name="Comma 8 2 2 5" xfId="602" xr:uid="{00000000-0005-0000-0000-00002B090000}"/>
    <cellStyle name="Comma 8 2 2 5 2" xfId="1140" xr:uid="{00000000-0005-0000-0000-00002C090000}"/>
    <cellStyle name="Comma 8 2 2 5 2 2" xfId="2220" xr:uid="{00000000-0005-0000-0000-00002D090000}"/>
    <cellStyle name="Comma 8 2 2 5 3" xfId="1682" xr:uid="{00000000-0005-0000-0000-00002E090000}"/>
    <cellStyle name="Comma 8 2 2 6" xfId="873" xr:uid="{00000000-0005-0000-0000-00002F090000}"/>
    <cellStyle name="Comma 8 2 2 6 2" xfId="1953" xr:uid="{00000000-0005-0000-0000-000030090000}"/>
    <cellStyle name="Comma 8 2 2 7" xfId="1415" xr:uid="{00000000-0005-0000-0000-000031090000}"/>
    <cellStyle name="Comma 8 2 2 8" xfId="2496" xr:uid="{00000000-0005-0000-0000-000032090000}"/>
    <cellStyle name="Comma 8 2 2 9" xfId="335" xr:uid="{00000000-0005-0000-0000-000033090000}"/>
    <cellStyle name="Comma 8 2 3" xfId="69" xr:uid="{00000000-0005-0000-0000-000034090000}"/>
    <cellStyle name="Comma 8 2 3 2" xfId="131" xr:uid="{00000000-0005-0000-0000-000035090000}"/>
    <cellStyle name="Comma 8 2 3 2 2" xfId="257" xr:uid="{00000000-0005-0000-0000-000036090000}"/>
    <cellStyle name="Comma 8 2 3 2 2 2" xfId="804" xr:uid="{00000000-0005-0000-0000-000037090000}"/>
    <cellStyle name="Comma 8 2 3 2 2 2 2" xfId="1342" xr:uid="{00000000-0005-0000-0000-000038090000}"/>
    <cellStyle name="Comma 8 2 3 2 2 2 2 2" xfId="2422" xr:uid="{00000000-0005-0000-0000-000039090000}"/>
    <cellStyle name="Comma 8 2 3 2 2 2 3" xfId="1884" xr:uid="{00000000-0005-0000-0000-00003A090000}"/>
    <cellStyle name="Comma 8 2 3 2 2 3" xfId="1075" xr:uid="{00000000-0005-0000-0000-00003B090000}"/>
    <cellStyle name="Comma 8 2 3 2 2 3 2" xfId="2155" xr:uid="{00000000-0005-0000-0000-00003C090000}"/>
    <cellStyle name="Comma 8 2 3 2 2 4" xfId="1617" xr:uid="{00000000-0005-0000-0000-00003D090000}"/>
    <cellStyle name="Comma 8 2 3 2 2 5" xfId="2698" xr:uid="{00000000-0005-0000-0000-00003E090000}"/>
    <cellStyle name="Comma 8 2 3 2 2 6" xfId="537" xr:uid="{00000000-0005-0000-0000-00003F090000}"/>
    <cellStyle name="Comma 8 2 3 2 3" xfId="678" xr:uid="{00000000-0005-0000-0000-000040090000}"/>
    <cellStyle name="Comma 8 2 3 2 3 2" xfId="1216" xr:uid="{00000000-0005-0000-0000-000041090000}"/>
    <cellStyle name="Comma 8 2 3 2 3 2 2" xfId="2296" xr:uid="{00000000-0005-0000-0000-000042090000}"/>
    <cellStyle name="Comma 8 2 3 2 3 3" xfId="1758" xr:uid="{00000000-0005-0000-0000-000043090000}"/>
    <cellStyle name="Comma 8 2 3 2 4" xfId="949" xr:uid="{00000000-0005-0000-0000-000044090000}"/>
    <cellStyle name="Comma 8 2 3 2 4 2" xfId="2029" xr:uid="{00000000-0005-0000-0000-000045090000}"/>
    <cellStyle name="Comma 8 2 3 2 5" xfId="1491" xr:uid="{00000000-0005-0000-0000-000046090000}"/>
    <cellStyle name="Comma 8 2 3 2 6" xfId="2572" xr:uid="{00000000-0005-0000-0000-000047090000}"/>
    <cellStyle name="Comma 8 2 3 2 7" xfId="411" xr:uid="{00000000-0005-0000-0000-000048090000}"/>
    <cellStyle name="Comma 8 2 3 3" xfId="193" xr:uid="{00000000-0005-0000-0000-000049090000}"/>
    <cellStyle name="Comma 8 2 3 3 2" xfId="740" xr:uid="{00000000-0005-0000-0000-00004A090000}"/>
    <cellStyle name="Comma 8 2 3 3 2 2" xfId="1278" xr:uid="{00000000-0005-0000-0000-00004B090000}"/>
    <cellStyle name="Comma 8 2 3 3 2 2 2" xfId="2358" xr:uid="{00000000-0005-0000-0000-00004C090000}"/>
    <cellStyle name="Comma 8 2 3 3 2 3" xfId="1820" xr:uid="{00000000-0005-0000-0000-00004D090000}"/>
    <cellStyle name="Comma 8 2 3 3 3" xfId="1011" xr:uid="{00000000-0005-0000-0000-00004E090000}"/>
    <cellStyle name="Comma 8 2 3 3 3 2" xfId="2091" xr:uid="{00000000-0005-0000-0000-00004F090000}"/>
    <cellStyle name="Comma 8 2 3 3 4" xfId="1553" xr:uid="{00000000-0005-0000-0000-000050090000}"/>
    <cellStyle name="Comma 8 2 3 3 5" xfId="2634" xr:uid="{00000000-0005-0000-0000-000051090000}"/>
    <cellStyle name="Comma 8 2 3 3 6" xfId="473" xr:uid="{00000000-0005-0000-0000-000052090000}"/>
    <cellStyle name="Comma 8 2 3 4" xfId="616" xr:uid="{00000000-0005-0000-0000-000053090000}"/>
    <cellStyle name="Comma 8 2 3 4 2" xfId="1154" xr:uid="{00000000-0005-0000-0000-000054090000}"/>
    <cellStyle name="Comma 8 2 3 4 2 2" xfId="2234" xr:uid="{00000000-0005-0000-0000-000055090000}"/>
    <cellStyle name="Comma 8 2 3 4 3" xfId="1696" xr:uid="{00000000-0005-0000-0000-000056090000}"/>
    <cellStyle name="Comma 8 2 3 5" xfId="887" xr:uid="{00000000-0005-0000-0000-000057090000}"/>
    <cellStyle name="Comma 8 2 3 5 2" xfId="1967" xr:uid="{00000000-0005-0000-0000-000058090000}"/>
    <cellStyle name="Comma 8 2 3 6" xfId="1429" xr:uid="{00000000-0005-0000-0000-000059090000}"/>
    <cellStyle name="Comma 8 2 3 7" xfId="2510" xr:uid="{00000000-0005-0000-0000-00005A090000}"/>
    <cellStyle name="Comma 8 2 3 8" xfId="349" xr:uid="{00000000-0005-0000-0000-00005B090000}"/>
    <cellStyle name="Comma 8 2 4" xfId="99" xr:uid="{00000000-0005-0000-0000-00005C090000}"/>
    <cellStyle name="Comma 8 2 4 2" xfId="225" xr:uid="{00000000-0005-0000-0000-00005D090000}"/>
    <cellStyle name="Comma 8 2 4 2 2" xfId="772" xr:uid="{00000000-0005-0000-0000-00005E090000}"/>
    <cellStyle name="Comma 8 2 4 2 2 2" xfId="1310" xr:uid="{00000000-0005-0000-0000-00005F090000}"/>
    <cellStyle name="Comma 8 2 4 2 2 2 2" xfId="2390" xr:uid="{00000000-0005-0000-0000-000060090000}"/>
    <cellStyle name="Comma 8 2 4 2 2 3" xfId="1852" xr:uid="{00000000-0005-0000-0000-000061090000}"/>
    <cellStyle name="Comma 8 2 4 2 3" xfId="1043" xr:uid="{00000000-0005-0000-0000-000062090000}"/>
    <cellStyle name="Comma 8 2 4 2 3 2" xfId="2123" xr:uid="{00000000-0005-0000-0000-000063090000}"/>
    <cellStyle name="Comma 8 2 4 2 4" xfId="1585" xr:uid="{00000000-0005-0000-0000-000064090000}"/>
    <cellStyle name="Comma 8 2 4 2 5" xfId="2666" xr:uid="{00000000-0005-0000-0000-000065090000}"/>
    <cellStyle name="Comma 8 2 4 2 6" xfId="505" xr:uid="{00000000-0005-0000-0000-000066090000}"/>
    <cellStyle name="Comma 8 2 4 3" xfId="646" xr:uid="{00000000-0005-0000-0000-000067090000}"/>
    <cellStyle name="Comma 8 2 4 3 2" xfId="1184" xr:uid="{00000000-0005-0000-0000-000068090000}"/>
    <cellStyle name="Comma 8 2 4 3 2 2" xfId="2264" xr:uid="{00000000-0005-0000-0000-000069090000}"/>
    <cellStyle name="Comma 8 2 4 3 3" xfId="1726" xr:uid="{00000000-0005-0000-0000-00006A090000}"/>
    <cellStyle name="Comma 8 2 4 4" xfId="917" xr:uid="{00000000-0005-0000-0000-00006B090000}"/>
    <cellStyle name="Comma 8 2 4 4 2" xfId="1997" xr:uid="{00000000-0005-0000-0000-00006C090000}"/>
    <cellStyle name="Comma 8 2 4 5" xfId="1459" xr:uid="{00000000-0005-0000-0000-00006D090000}"/>
    <cellStyle name="Comma 8 2 4 6" xfId="2540" xr:uid="{00000000-0005-0000-0000-00006E090000}"/>
    <cellStyle name="Comma 8 2 4 7" xfId="379" xr:uid="{00000000-0005-0000-0000-00006F090000}"/>
    <cellStyle name="Comma 8 2 5" xfId="161" xr:uid="{00000000-0005-0000-0000-000070090000}"/>
    <cellStyle name="Comma 8 2 5 2" xfId="708" xr:uid="{00000000-0005-0000-0000-000071090000}"/>
    <cellStyle name="Comma 8 2 5 2 2" xfId="1246" xr:uid="{00000000-0005-0000-0000-000072090000}"/>
    <cellStyle name="Comma 8 2 5 2 2 2" xfId="2326" xr:uid="{00000000-0005-0000-0000-000073090000}"/>
    <cellStyle name="Comma 8 2 5 2 3" xfId="1788" xr:uid="{00000000-0005-0000-0000-000074090000}"/>
    <cellStyle name="Comma 8 2 5 3" xfId="979" xr:uid="{00000000-0005-0000-0000-000075090000}"/>
    <cellStyle name="Comma 8 2 5 3 2" xfId="2059" xr:uid="{00000000-0005-0000-0000-000076090000}"/>
    <cellStyle name="Comma 8 2 5 4" xfId="1521" xr:uid="{00000000-0005-0000-0000-000077090000}"/>
    <cellStyle name="Comma 8 2 5 5" xfId="2602" xr:uid="{00000000-0005-0000-0000-000078090000}"/>
    <cellStyle name="Comma 8 2 5 6" xfId="441" xr:uid="{00000000-0005-0000-0000-000079090000}"/>
    <cellStyle name="Comma 8 2 6" xfId="588" xr:uid="{00000000-0005-0000-0000-00007A090000}"/>
    <cellStyle name="Comma 8 2 6 2" xfId="1126" xr:uid="{00000000-0005-0000-0000-00007B090000}"/>
    <cellStyle name="Comma 8 2 6 2 2" xfId="2206" xr:uid="{00000000-0005-0000-0000-00007C090000}"/>
    <cellStyle name="Comma 8 2 6 3" xfId="1668" xr:uid="{00000000-0005-0000-0000-00007D090000}"/>
    <cellStyle name="Comma 8 2 7" xfId="859" xr:uid="{00000000-0005-0000-0000-00007E090000}"/>
    <cellStyle name="Comma 8 2 7 2" xfId="1939" xr:uid="{00000000-0005-0000-0000-00007F090000}"/>
    <cellStyle name="Comma 8 2 8" xfId="1401" xr:uid="{00000000-0005-0000-0000-000080090000}"/>
    <cellStyle name="Comma 8 2 9" xfId="2482" xr:uid="{00000000-0005-0000-0000-000081090000}"/>
    <cellStyle name="Comma 8 3" xfId="50" xr:uid="{00000000-0005-0000-0000-000082090000}"/>
    <cellStyle name="Comma 8 3 2" xfId="79" xr:uid="{00000000-0005-0000-0000-000083090000}"/>
    <cellStyle name="Comma 8 3 2 2" xfId="141" xr:uid="{00000000-0005-0000-0000-000084090000}"/>
    <cellStyle name="Comma 8 3 2 2 2" xfId="267" xr:uid="{00000000-0005-0000-0000-000085090000}"/>
    <cellStyle name="Comma 8 3 2 2 2 2" xfId="814" xr:uid="{00000000-0005-0000-0000-000086090000}"/>
    <cellStyle name="Comma 8 3 2 2 2 2 2" xfId="1352" xr:uid="{00000000-0005-0000-0000-000087090000}"/>
    <cellStyle name="Comma 8 3 2 2 2 2 2 2" xfId="2432" xr:uid="{00000000-0005-0000-0000-000088090000}"/>
    <cellStyle name="Comma 8 3 2 2 2 2 3" xfId="1894" xr:uid="{00000000-0005-0000-0000-000089090000}"/>
    <cellStyle name="Comma 8 3 2 2 2 3" xfId="1085" xr:uid="{00000000-0005-0000-0000-00008A090000}"/>
    <cellStyle name="Comma 8 3 2 2 2 3 2" xfId="2165" xr:uid="{00000000-0005-0000-0000-00008B090000}"/>
    <cellStyle name="Comma 8 3 2 2 2 4" xfId="1627" xr:uid="{00000000-0005-0000-0000-00008C090000}"/>
    <cellStyle name="Comma 8 3 2 2 2 5" xfId="2708" xr:uid="{00000000-0005-0000-0000-00008D090000}"/>
    <cellStyle name="Comma 8 3 2 2 2 6" xfId="547" xr:uid="{00000000-0005-0000-0000-00008E090000}"/>
    <cellStyle name="Comma 8 3 2 2 3" xfId="688" xr:uid="{00000000-0005-0000-0000-00008F090000}"/>
    <cellStyle name="Comma 8 3 2 2 3 2" xfId="1226" xr:uid="{00000000-0005-0000-0000-000090090000}"/>
    <cellStyle name="Comma 8 3 2 2 3 2 2" xfId="2306" xr:uid="{00000000-0005-0000-0000-000091090000}"/>
    <cellStyle name="Comma 8 3 2 2 3 3" xfId="1768" xr:uid="{00000000-0005-0000-0000-000092090000}"/>
    <cellStyle name="Comma 8 3 2 2 4" xfId="959" xr:uid="{00000000-0005-0000-0000-000093090000}"/>
    <cellStyle name="Comma 8 3 2 2 4 2" xfId="2039" xr:uid="{00000000-0005-0000-0000-000094090000}"/>
    <cellStyle name="Comma 8 3 2 2 5" xfId="1501" xr:uid="{00000000-0005-0000-0000-000095090000}"/>
    <cellStyle name="Comma 8 3 2 2 6" xfId="2582" xr:uid="{00000000-0005-0000-0000-000096090000}"/>
    <cellStyle name="Comma 8 3 2 2 7" xfId="421" xr:uid="{00000000-0005-0000-0000-000097090000}"/>
    <cellStyle name="Comma 8 3 2 3" xfId="203" xr:uid="{00000000-0005-0000-0000-000098090000}"/>
    <cellStyle name="Comma 8 3 2 3 2" xfId="750" xr:uid="{00000000-0005-0000-0000-000099090000}"/>
    <cellStyle name="Comma 8 3 2 3 2 2" xfId="1288" xr:uid="{00000000-0005-0000-0000-00009A090000}"/>
    <cellStyle name="Comma 8 3 2 3 2 2 2" xfId="2368" xr:uid="{00000000-0005-0000-0000-00009B090000}"/>
    <cellStyle name="Comma 8 3 2 3 2 3" xfId="1830" xr:uid="{00000000-0005-0000-0000-00009C090000}"/>
    <cellStyle name="Comma 8 3 2 3 3" xfId="1021" xr:uid="{00000000-0005-0000-0000-00009D090000}"/>
    <cellStyle name="Comma 8 3 2 3 3 2" xfId="2101" xr:uid="{00000000-0005-0000-0000-00009E090000}"/>
    <cellStyle name="Comma 8 3 2 3 4" xfId="1563" xr:uid="{00000000-0005-0000-0000-00009F090000}"/>
    <cellStyle name="Comma 8 3 2 3 5" xfId="2644" xr:uid="{00000000-0005-0000-0000-0000A0090000}"/>
    <cellStyle name="Comma 8 3 2 3 6" xfId="483" xr:uid="{00000000-0005-0000-0000-0000A1090000}"/>
    <cellStyle name="Comma 8 3 2 4" xfId="626" xr:uid="{00000000-0005-0000-0000-0000A2090000}"/>
    <cellStyle name="Comma 8 3 2 4 2" xfId="1164" xr:uid="{00000000-0005-0000-0000-0000A3090000}"/>
    <cellStyle name="Comma 8 3 2 4 2 2" xfId="2244" xr:uid="{00000000-0005-0000-0000-0000A4090000}"/>
    <cellStyle name="Comma 8 3 2 4 3" xfId="1706" xr:uid="{00000000-0005-0000-0000-0000A5090000}"/>
    <cellStyle name="Comma 8 3 2 5" xfId="897" xr:uid="{00000000-0005-0000-0000-0000A6090000}"/>
    <cellStyle name="Comma 8 3 2 5 2" xfId="1977" xr:uid="{00000000-0005-0000-0000-0000A7090000}"/>
    <cellStyle name="Comma 8 3 2 6" xfId="1439" xr:uid="{00000000-0005-0000-0000-0000A8090000}"/>
    <cellStyle name="Comma 8 3 2 7" xfId="2520" xr:uid="{00000000-0005-0000-0000-0000A9090000}"/>
    <cellStyle name="Comma 8 3 2 8" xfId="359" xr:uid="{00000000-0005-0000-0000-0000AA090000}"/>
    <cellStyle name="Comma 8 3 3" xfId="109" xr:uid="{00000000-0005-0000-0000-0000AB090000}"/>
    <cellStyle name="Comma 8 3 3 2" xfId="235" xr:uid="{00000000-0005-0000-0000-0000AC090000}"/>
    <cellStyle name="Comma 8 3 3 2 2" xfId="782" xr:uid="{00000000-0005-0000-0000-0000AD090000}"/>
    <cellStyle name="Comma 8 3 3 2 2 2" xfId="1320" xr:uid="{00000000-0005-0000-0000-0000AE090000}"/>
    <cellStyle name="Comma 8 3 3 2 2 2 2" xfId="2400" xr:uid="{00000000-0005-0000-0000-0000AF090000}"/>
    <cellStyle name="Comma 8 3 3 2 2 3" xfId="1862" xr:uid="{00000000-0005-0000-0000-0000B0090000}"/>
    <cellStyle name="Comma 8 3 3 2 3" xfId="1053" xr:uid="{00000000-0005-0000-0000-0000B1090000}"/>
    <cellStyle name="Comma 8 3 3 2 3 2" xfId="2133" xr:uid="{00000000-0005-0000-0000-0000B2090000}"/>
    <cellStyle name="Comma 8 3 3 2 4" xfId="1595" xr:uid="{00000000-0005-0000-0000-0000B3090000}"/>
    <cellStyle name="Comma 8 3 3 2 5" xfId="2676" xr:uid="{00000000-0005-0000-0000-0000B4090000}"/>
    <cellStyle name="Comma 8 3 3 2 6" xfId="515" xr:uid="{00000000-0005-0000-0000-0000B5090000}"/>
    <cellStyle name="Comma 8 3 3 3" xfId="656" xr:uid="{00000000-0005-0000-0000-0000B6090000}"/>
    <cellStyle name="Comma 8 3 3 3 2" xfId="1194" xr:uid="{00000000-0005-0000-0000-0000B7090000}"/>
    <cellStyle name="Comma 8 3 3 3 2 2" xfId="2274" xr:uid="{00000000-0005-0000-0000-0000B8090000}"/>
    <cellStyle name="Comma 8 3 3 3 3" xfId="1736" xr:uid="{00000000-0005-0000-0000-0000B9090000}"/>
    <cellStyle name="Comma 8 3 3 4" xfId="927" xr:uid="{00000000-0005-0000-0000-0000BA090000}"/>
    <cellStyle name="Comma 8 3 3 4 2" xfId="2007" xr:uid="{00000000-0005-0000-0000-0000BB090000}"/>
    <cellStyle name="Comma 8 3 3 5" xfId="1469" xr:uid="{00000000-0005-0000-0000-0000BC090000}"/>
    <cellStyle name="Comma 8 3 3 6" xfId="2550" xr:uid="{00000000-0005-0000-0000-0000BD090000}"/>
    <cellStyle name="Comma 8 3 3 7" xfId="389" xr:uid="{00000000-0005-0000-0000-0000BE090000}"/>
    <cellStyle name="Comma 8 3 4" xfId="171" xr:uid="{00000000-0005-0000-0000-0000BF090000}"/>
    <cellStyle name="Comma 8 3 4 2" xfId="718" xr:uid="{00000000-0005-0000-0000-0000C0090000}"/>
    <cellStyle name="Comma 8 3 4 2 2" xfId="1256" xr:uid="{00000000-0005-0000-0000-0000C1090000}"/>
    <cellStyle name="Comma 8 3 4 2 2 2" xfId="2336" xr:uid="{00000000-0005-0000-0000-0000C2090000}"/>
    <cellStyle name="Comma 8 3 4 2 3" xfId="1798" xr:uid="{00000000-0005-0000-0000-0000C3090000}"/>
    <cellStyle name="Comma 8 3 4 3" xfId="989" xr:uid="{00000000-0005-0000-0000-0000C4090000}"/>
    <cellStyle name="Comma 8 3 4 3 2" xfId="2069" xr:uid="{00000000-0005-0000-0000-0000C5090000}"/>
    <cellStyle name="Comma 8 3 4 4" xfId="1531" xr:uid="{00000000-0005-0000-0000-0000C6090000}"/>
    <cellStyle name="Comma 8 3 4 5" xfId="2612" xr:uid="{00000000-0005-0000-0000-0000C7090000}"/>
    <cellStyle name="Comma 8 3 4 6" xfId="451" xr:uid="{00000000-0005-0000-0000-0000C8090000}"/>
    <cellStyle name="Comma 8 3 5" xfId="597" xr:uid="{00000000-0005-0000-0000-0000C9090000}"/>
    <cellStyle name="Comma 8 3 5 2" xfId="1135" xr:uid="{00000000-0005-0000-0000-0000CA090000}"/>
    <cellStyle name="Comma 8 3 5 2 2" xfId="2215" xr:uid="{00000000-0005-0000-0000-0000CB090000}"/>
    <cellStyle name="Comma 8 3 5 3" xfId="1677" xr:uid="{00000000-0005-0000-0000-0000CC090000}"/>
    <cellStyle name="Comma 8 3 6" xfId="868" xr:uid="{00000000-0005-0000-0000-0000CD090000}"/>
    <cellStyle name="Comma 8 3 6 2" xfId="1948" xr:uid="{00000000-0005-0000-0000-0000CE090000}"/>
    <cellStyle name="Comma 8 3 7" xfId="1410" xr:uid="{00000000-0005-0000-0000-0000CF090000}"/>
    <cellStyle name="Comma 8 3 8" xfId="2491" xr:uid="{00000000-0005-0000-0000-0000D0090000}"/>
    <cellStyle name="Comma 8 3 9" xfId="330" xr:uid="{00000000-0005-0000-0000-0000D1090000}"/>
    <cellStyle name="Comma 8 4" xfId="64" xr:uid="{00000000-0005-0000-0000-0000D2090000}"/>
    <cellStyle name="Comma 8 4 2" xfId="126" xr:uid="{00000000-0005-0000-0000-0000D3090000}"/>
    <cellStyle name="Comma 8 4 2 2" xfId="252" xr:uid="{00000000-0005-0000-0000-0000D4090000}"/>
    <cellStyle name="Comma 8 4 2 2 2" xfId="799" xr:uid="{00000000-0005-0000-0000-0000D5090000}"/>
    <cellStyle name="Comma 8 4 2 2 2 2" xfId="1337" xr:uid="{00000000-0005-0000-0000-0000D6090000}"/>
    <cellStyle name="Comma 8 4 2 2 2 2 2" xfId="2417" xr:uid="{00000000-0005-0000-0000-0000D7090000}"/>
    <cellStyle name="Comma 8 4 2 2 2 3" xfId="1879" xr:uid="{00000000-0005-0000-0000-0000D8090000}"/>
    <cellStyle name="Comma 8 4 2 2 3" xfId="1070" xr:uid="{00000000-0005-0000-0000-0000D9090000}"/>
    <cellStyle name="Comma 8 4 2 2 3 2" xfId="2150" xr:uid="{00000000-0005-0000-0000-0000DA090000}"/>
    <cellStyle name="Comma 8 4 2 2 4" xfId="1612" xr:uid="{00000000-0005-0000-0000-0000DB090000}"/>
    <cellStyle name="Comma 8 4 2 2 5" xfId="2693" xr:uid="{00000000-0005-0000-0000-0000DC090000}"/>
    <cellStyle name="Comma 8 4 2 2 6" xfId="532" xr:uid="{00000000-0005-0000-0000-0000DD090000}"/>
    <cellStyle name="Comma 8 4 2 3" xfId="673" xr:uid="{00000000-0005-0000-0000-0000DE090000}"/>
    <cellStyle name="Comma 8 4 2 3 2" xfId="1211" xr:uid="{00000000-0005-0000-0000-0000DF090000}"/>
    <cellStyle name="Comma 8 4 2 3 2 2" xfId="2291" xr:uid="{00000000-0005-0000-0000-0000E0090000}"/>
    <cellStyle name="Comma 8 4 2 3 3" xfId="1753" xr:uid="{00000000-0005-0000-0000-0000E1090000}"/>
    <cellStyle name="Comma 8 4 2 4" xfId="944" xr:uid="{00000000-0005-0000-0000-0000E2090000}"/>
    <cellStyle name="Comma 8 4 2 4 2" xfId="2024" xr:uid="{00000000-0005-0000-0000-0000E3090000}"/>
    <cellStyle name="Comma 8 4 2 5" xfId="1486" xr:uid="{00000000-0005-0000-0000-0000E4090000}"/>
    <cellStyle name="Comma 8 4 2 6" xfId="2567" xr:uid="{00000000-0005-0000-0000-0000E5090000}"/>
    <cellStyle name="Comma 8 4 2 7" xfId="406" xr:uid="{00000000-0005-0000-0000-0000E6090000}"/>
    <cellStyle name="Comma 8 4 3" xfId="188" xr:uid="{00000000-0005-0000-0000-0000E7090000}"/>
    <cellStyle name="Comma 8 4 3 2" xfId="735" xr:uid="{00000000-0005-0000-0000-0000E8090000}"/>
    <cellStyle name="Comma 8 4 3 2 2" xfId="1273" xr:uid="{00000000-0005-0000-0000-0000E9090000}"/>
    <cellStyle name="Comma 8 4 3 2 2 2" xfId="2353" xr:uid="{00000000-0005-0000-0000-0000EA090000}"/>
    <cellStyle name="Comma 8 4 3 2 3" xfId="1815" xr:uid="{00000000-0005-0000-0000-0000EB090000}"/>
    <cellStyle name="Comma 8 4 3 3" xfId="1006" xr:uid="{00000000-0005-0000-0000-0000EC090000}"/>
    <cellStyle name="Comma 8 4 3 3 2" xfId="2086" xr:uid="{00000000-0005-0000-0000-0000ED090000}"/>
    <cellStyle name="Comma 8 4 3 4" xfId="1548" xr:uid="{00000000-0005-0000-0000-0000EE090000}"/>
    <cellStyle name="Comma 8 4 3 5" xfId="2629" xr:uid="{00000000-0005-0000-0000-0000EF090000}"/>
    <cellStyle name="Comma 8 4 3 6" xfId="468" xr:uid="{00000000-0005-0000-0000-0000F0090000}"/>
    <cellStyle name="Comma 8 4 4" xfId="611" xr:uid="{00000000-0005-0000-0000-0000F1090000}"/>
    <cellStyle name="Comma 8 4 4 2" xfId="1149" xr:uid="{00000000-0005-0000-0000-0000F2090000}"/>
    <cellStyle name="Comma 8 4 4 2 2" xfId="2229" xr:uid="{00000000-0005-0000-0000-0000F3090000}"/>
    <cellStyle name="Comma 8 4 4 3" xfId="1691" xr:uid="{00000000-0005-0000-0000-0000F4090000}"/>
    <cellStyle name="Comma 8 4 5" xfId="882" xr:uid="{00000000-0005-0000-0000-0000F5090000}"/>
    <cellStyle name="Comma 8 4 5 2" xfId="1962" xr:uid="{00000000-0005-0000-0000-0000F6090000}"/>
    <cellStyle name="Comma 8 4 6" xfId="1424" xr:uid="{00000000-0005-0000-0000-0000F7090000}"/>
    <cellStyle name="Comma 8 4 7" xfId="2505" xr:uid="{00000000-0005-0000-0000-0000F8090000}"/>
    <cellStyle name="Comma 8 4 8" xfId="344" xr:uid="{00000000-0005-0000-0000-0000F9090000}"/>
    <cellStyle name="Comma 8 5" xfId="94" xr:uid="{00000000-0005-0000-0000-0000FA090000}"/>
    <cellStyle name="Comma 8 5 2" xfId="220" xr:uid="{00000000-0005-0000-0000-0000FB090000}"/>
    <cellStyle name="Comma 8 5 2 2" xfId="767" xr:uid="{00000000-0005-0000-0000-0000FC090000}"/>
    <cellStyle name="Comma 8 5 2 2 2" xfId="1305" xr:uid="{00000000-0005-0000-0000-0000FD090000}"/>
    <cellStyle name="Comma 8 5 2 2 2 2" xfId="2385" xr:uid="{00000000-0005-0000-0000-0000FE090000}"/>
    <cellStyle name="Comma 8 5 2 2 3" xfId="1847" xr:uid="{00000000-0005-0000-0000-0000FF090000}"/>
    <cellStyle name="Comma 8 5 2 3" xfId="1038" xr:uid="{00000000-0005-0000-0000-0000000A0000}"/>
    <cellStyle name="Comma 8 5 2 3 2" xfId="2118" xr:uid="{00000000-0005-0000-0000-0000010A0000}"/>
    <cellStyle name="Comma 8 5 2 4" xfId="1580" xr:uid="{00000000-0005-0000-0000-0000020A0000}"/>
    <cellStyle name="Comma 8 5 2 5" xfId="2661" xr:uid="{00000000-0005-0000-0000-0000030A0000}"/>
    <cellStyle name="Comma 8 5 2 6" xfId="500" xr:uid="{00000000-0005-0000-0000-0000040A0000}"/>
    <cellStyle name="Comma 8 5 3" xfId="641" xr:uid="{00000000-0005-0000-0000-0000050A0000}"/>
    <cellStyle name="Comma 8 5 3 2" xfId="1179" xr:uid="{00000000-0005-0000-0000-0000060A0000}"/>
    <cellStyle name="Comma 8 5 3 2 2" xfId="2259" xr:uid="{00000000-0005-0000-0000-0000070A0000}"/>
    <cellStyle name="Comma 8 5 3 3" xfId="1721" xr:uid="{00000000-0005-0000-0000-0000080A0000}"/>
    <cellStyle name="Comma 8 5 4" xfId="912" xr:uid="{00000000-0005-0000-0000-0000090A0000}"/>
    <cellStyle name="Comma 8 5 4 2" xfId="1992" xr:uid="{00000000-0005-0000-0000-00000A0A0000}"/>
    <cellStyle name="Comma 8 5 5" xfId="1454" xr:uid="{00000000-0005-0000-0000-00000B0A0000}"/>
    <cellStyle name="Comma 8 5 6" xfId="2535" xr:uid="{00000000-0005-0000-0000-00000C0A0000}"/>
    <cellStyle name="Comma 8 5 7" xfId="374" xr:uid="{00000000-0005-0000-0000-00000D0A0000}"/>
    <cellStyle name="Comma 8 6" xfId="156" xr:uid="{00000000-0005-0000-0000-00000E0A0000}"/>
    <cellStyle name="Comma 8 6 2" xfId="703" xr:uid="{00000000-0005-0000-0000-00000F0A0000}"/>
    <cellStyle name="Comma 8 6 2 2" xfId="1241" xr:uid="{00000000-0005-0000-0000-0000100A0000}"/>
    <cellStyle name="Comma 8 6 2 2 2" xfId="2321" xr:uid="{00000000-0005-0000-0000-0000110A0000}"/>
    <cellStyle name="Comma 8 6 2 3" xfId="1783" xr:uid="{00000000-0005-0000-0000-0000120A0000}"/>
    <cellStyle name="Comma 8 6 3" xfId="974" xr:uid="{00000000-0005-0000-0000-0000130A0000}"/>
    <cellStyle name="Comma 8 6 3 2" xfId="2054" xr:uid="{00000000-0005-0000-0000-0000140A0000}"/>
    <cellStyle name="Comma 8 6 4" xfId="1516" xr:uid="{00000000-0005-0000-0000-0000150A0000}"/>
    <cellStyle name="Comma 8 6 5" xfId="2597" xr:uid="{00000000-0005-0000-0000-0000160A0000}"/>
    <cellStyle name="Comma 8 6 6" xfId="436" xr:uid="{00000000-0005-0000-0000-0000170A0000}"/>
    <cellStyle name="Comma 8 7" xfId="584" xr:uid="{00000000-0005-0000-0000-0000180A0000}"/>
    <cellStyle name="Comma 8 7 2" xfId="1122" xr:uid="{00000000-0005-0000-0000-0000190A0000}"/>
    <cellStyle name="Comma 8 7 2 2" xfId="2202" xr:uid="{00000000-0005-0000-0000-00001A0A0000}"/>
    <cellStyle name="Comma 8 7 3" xfId="1664" xr:uid="{00000000-0005-0000-0000-00001B0A0000}"/>
    <cellStyle name="Comma 8 8" xfId="855" xr:uid="{00000000-0005-0000-0000-00001C0A0000}"/>
    <cellStyle name="Comma 8 8 2" xfId="1935" xr:uid="{00000000-0005-0000-0000-00001D0A0000}"/>
    <cellStyle name="Comma 8 9" xfId="1397" xr:uid="{00000000-0005-0000-0000-00001E0A0000}"/>
    <cellStyle name="Comma 9" xfId="39" xr:uid="{00000000-0005-0000-0000-00001F0A0000}"/>
    <cellStyle name="Comma 9 10" xfId="319" xr:uid="{00000000-0005-0000-0000-0000200A0000}"/>
    <cellStyle name="Comma 9 2" xfId="52" xr:uid="{00000000-0005-0000-0000-0000210A0000}"/>
    <cellStyle name="Comma 9 2 2" xfId="81" xr:uid="{00000000-0005-0000-0000-0000220A0000}"/>
    <cellStyle name="Comma 9 2 2 2" xfId="143" xr:uid="{00000000-0005-0000-0000-0000230A0000}"/>
    <cellStyle name="Comma 9 2 2 2 2" xfId="269" xr:uid="{00000000-0005-0000-0000-0000240A0000}"/>
    <cellStyle name="Comma 9 2 2 2 2 2" xfId="816" xr:uid="{00000000-0005-0000-0000-0000250A0000}"/>
    <cellStyle name="Comma 9 2 2 2 2 2 2" xfId="1354" xr:uid="{00000000-0005-0000-0000-0000260A0000}"/>
    <cellStyle name="Comma 9 2 2 2 2 2 2 2" xfId="2434" xr:uid="{00000000-0005-0000-0000-0000270A0000}"/>
    <cellStyle name="Comma 9 2 2 2 2 2 3" xfId="1896" xr:uid="{00000000-0005-0000-0000-0000280A0000}"/>
    <cellStyle name="Comma 9 2 2 2 2 3" xfId="1087" xr:uid="{00000000-0005-0000-0000-0000290A0000}"/>
    <cellStyle name="Comma 9 2 2 2 2 3 2" xfId="2167" xr:uid="{00000000-0005-0000-0000-00002A0A0000}"/>
    <cellStyle name="Comma 9 2 2 2 2 4" xfId="1629" xr:uid="{00000000-0005-0000-0000-00002B0A0000}"/>
    <cellStyle name="Comma 9 2 2 2 2 5" xfId="2710" xr:uid="{00000000-0005-0000-0000-00002C0A0000}"/>
    <cellStyle name="Comma 9 2 2 2 2 6" xfId="549" xr:uid="{00000000-0005-0000-0000-00002D0A0000}"/>
    <cellStyle name="Comma 9 2 2 2 3" xfId="690" xr:uid="{00000000-0005-0000-0000-00002E0A0000}"/>
    <cellStyle name="Comma 9 2 2 2 3 2" xfId="1228" xr:uid="{00000000-0005-0000-0000-00002F0A0000}"/>
    <cellStyle name="Comma 9 2 2 2 3 2 2" xfId="2308" xr:uid="{00000000-0005-0000-0000-0000300A0000}"/>
    <cellStyle name="Comma 9 2 2 2 3 3" xfId="1770" xr:uid="{00000000-0005-0000-0000-0000310A0000}"/>
    <cellStyle name="Comma 9 2 2 2 4" xfId="961" xr:uid="{00000000-0005-0000-0000-0000320A0000}"/>
    <cellStyle name="Comma 9 2 2 2 4 2" xfId="2041" xr:uid="{00000000-0005-0000-0000-0000330A0000}"/>
    <cellStyle name="Comma 9 2 2 2 5" xfId="1503" xr:uid="{00000000-0005-0000-0000-0000340A0000}"/>
    <cellStyle name="Comma 9 2 2 2 6" xfId="2584" xr:uid="{00000000-0005-0000-0000-0000350A0000}"/>
    <cellStyle name="Comma 9 2 2 2 7" xfId="423" xr:uid="{00000000-0005-0000-0000-0000360A0000}"/>
    <cellStyle name="Comma 9 2 2 3" xfId="205" xr:uid="{00000000-0005-0000-0000-0000370A0000}"/>
    <cellStyle name="Comma 9 2 2 3 2" xfId="752" xr:uid="{00000000-0005-0000-0000-0000380A0000}"/>
    <cellStyle name="Comma 9 2 2 3 2 2" xfId="1290" xr:uid="{00000000-0005-0000-0000-0000390A0000}"/>
    <cellStyle name="Comma 9 2 2 3 2 2 2" xfId="2370" xr:uid="{00000000-0005-0000-0000-00003A0A0000}"/>
    <cellStyle name="Comma 9 2 2 3 2 3" xfId="1832" xr:uid="{00000000-0005-0000-0000-00003B0A0000}"/>
    <cellStyle name="Comma 9 2 2 3 3" xfId="1023" xr:uid="{00000000-0005-0000-0000-00003C0A0000}"/>
    <cellStyle name="Comma 9 2 2 3 3 2" xfId="2103" xr:uid="{00000000-0005-0000-0000-00003D0A0000}"/>
    <cellStyle name="Comma 9 2 2 3 4" xfId="1565" xr:uid="{00000000-0005-0000-0000-00003E0A0000}"/>
    <cellStyle name="Comma 9 2 2 3 5" xfId="2646" xr:uid="{00000000-0005-0000-0000-00003F0A0000}"/>
    <cellStyle name="Comma 9 2 2 3 6" xfId="485" xr:uid="{00000000-0005-0000-0000-0000400A0000}"/>
    <cellStyle name="Comma 9 2 2 4" xfId="628" xr:uid="{00000000-0005-0000-0000-0000410A0000}"/>
    <cellStyle name="Comma 9 2 2 4 2" xfId="1166" xr:uid="{00000000-0005-0000-0000-0000420A0000}"/>
    <cellStyle name="Comma 9 2 2 4 2 2" xfId="2246" xr:uid="{00000000-0005-0000-0000-0000430A0000}"/>
    <cellStyle name="Comma 9 2 2 4 3" xfId="1708" xr:uid="{00000000-0005-0000-0000-0000440A0000}"/>
    <cellStyle name="Comma 9 2 2 5" xfId="899" xr:uid="{00000000-0005-0000-0000-0000450A0000}"/>
    <cellStyle name="Comma 9 2 2 5 2" xfId="1979" xr:uid="{00000000-0005-0000-0000-0000460A0000}"/>
    <cellStyle name="Comma 9 2 2 6" xfId="1441" xr:uid="{00000000-0005-0000-0000-0000470A0000}"/>
    <cellStyle name="Comma 9 2 2 7" xfId="2522" xr:uid="{00000000-0005-0000-0000-0000480A0000}"/>
    <cellStyle name="Comma 9 2 2 8" xfId="361" xr:uid="{00000000-0005-0000-0000-0000490A0000}"/>
    <cellStyle name="Comma 9 2 3" xfId="111" xr:uid="{00000000-0005-0000-0000-00004A0A0000}"/>
    <cellStyle name="Comma 9 2 3 2" xfId="237" xr:uid="{00000000-0005-0000-0000-00004B0A0000}"/>
    <cellStyle name="Comma 9 2 3 2 2" xfId="784" xr:uid="{00000000-0005-0000-0000-00004C0A0000}"/>
    <cellStyle name="Comma 9 2 3 2 2 2" xfId="1322" xr:uid="{00000000-0005-0000-0000-00004D0A0000}"/>
    <cellStyle name="Comma 9 2 3 2 2 2 2" xfId="2402" xr:uid="{00000000-0005-0000-0000-00004E0A0000}"/>
    <cellStyle name="Comma 9 2 3 2 2 3" xfId="1864" xr:uid="{00000000-0005-0000-0000-00004F0A0000}"/>
    <cellStyle name="Comma 9 2 3 2 3" xfId="1055" xr:uid="{00000000-0005-0000-0000-0000500A0000}"/>
    <cellStyle name="Comma 9 2 3 2 3 2" xfId="2135" xr:uid="{00000000-0005-0000-0000-0000510A0000}"/>
    <cellStyle name="Comma 9 2 3 2 4" xfId="1597" xr:uid="{00000000-0005-0000-0000-0000520A0000}"/>
    <cellStyle name="Comma 9 2 3 2 5" xfId="2678" xr:uid="{00000000-0005-0000-0000-0000530A0000}"/>
    <cellStyle name="Comma 9 2 3 2 6" xfId="517" xr:uid="{00000000-0005-0000-0000-0000540A0000}"/>
    <cellStyle name="Comma 9 2 3 3" xfId="658" xr:uid="{00000000-0005-0000-0000-0000550A0000}"/>
    <cellStyle name="Comma 9 2 3 3 2" xfId="1196" xr:uid="{00000000-0005-0000-0000-0000560A0000}"/>
    <cellStyle name="Comma 9 2 3 3 2 2" xfId="2276" xr:uid="{00000000-0005-0000-0000-0000570A0000}"/>
    <cellStyle name="Comma 9 2 3 3 3" xfId="1738" xr:uid="{00000000-0005-0000-0000-0000580A0000}"/>
    <cellStyle name="Comma 9 2 3 4" xfId="929" xr:uid="{00000000-0005-0000-0000-0000590A0000}"/>
    <cellStyle name="Comma 9 2 3 4 2" xfId="2009" xr:uid="{00000000-0005-0000-0000-00005A0A0000}"/>
    <cellStyle name="Comma 9 2 3 5" xfId="1471" xr:uid="{00000000-0005-0000-0000-00005B0A0000}"/>
    <cellStyle name="Comma 9 2 3 6" xfId="2552" xr:uid="{00000000-0005-0000-0000-00005C0A0000}"/>
    <cellStyle name="Comma 9 2 3 7" xfId="391" xr:uid="{00000000-0005-0000-0000-00005D0A0000}"/>
    <cellStyle name="Comma 9 2 4" xfId="173" xr:uid="{00000000-0005-0000-0000-00005E0A0000}"/>
    <cellStyle name="Comma 9 2 4 2" xfId="720" xr:uid="{00000000-0005-0000-0000-00005F0A0000}"/>
    <cellStyle name="Comma 9 2 4 2 2" xfId="1258" xr:uid="{00000000-0005-0000-0000-0000600A0000}"/>
    <cellStyle name="Comma 9 2 4 2 2 2" xfId="2338" xr:uid="{00000000-0005-0000-0000-0000610A0000}"/>
    <cellStyle name="Comma 9 2 4 2 3" xfId="1800" xr:uid="{00000000-0005-0000-0000-0000620A0000}"/>
    <cellStyle name="Comma 9 2 4 3" xfId="991" xr:uid="{00000000-0005-0000-0000-0000630A0000}"/>
    <cellStyle name="Comma 9 2 4 3 2" xfId="2071" xr:uid="{00000000-0005-0000-0000-0000640A0000}"/>
    <cellStyle name="Comma 9 2 4 4" xfId="1533" xr:uid="{00000000-0005-0000-0000-0000650A0000}"/>
    <cellStyle name="Comma 9 2 4 5" xfId="2614" xr:uid="{00000000-0005-0000-0000-0000660A0000}"/>
    <cellStyle name="Comma 9 2 4 6" xfId="453" xr:uid="{00000000-0005-0000-0000-0000670A0000}"/>
    <cellStyle name="Comma 9 2 5" xfId="599" xr:uid="{00000000-0005-0000-0000-0000680A0000}"/>
    <cellStyle name="Comma 9 2 5 2" xfId="1137" xr:uid="{00000000-0005-0000-0000-0000690A0000}"/>
    <cellStyle name="Comma 9 2 5 2 2" xfId="2217" xr:uid="{00000000-0005-0000-0000-00006A0A0000}"/>
    <cellStyle name="Comma 9 2 5 3" xfId="1679" xr:uid="{00000000-0005-0000-0000-00006B0A0000}"/>
    <cellStyle name="Comma 9 2 6" xfId="870" xr:uid="{00000000-0005-0000-0000-00006C0A0000}"/>
    <cellStyle name="Comma 9 2 6 2" xfId="1950" xr:uid="{00000000-0005-0000-0000-00006D0A0000}"/>
    <cellStyle name="Comma 9 2 7" xfId="1412" xr:uid="{00000000-0005-0000-0000-00006E0A0000}"/>
    <cellStyle name="Comma 9 2 8" xfId="2493" xr:uid="{00000000-0005-0000-0000-00006F0A0000}"/>
    <cellStyle name="Comma 9 2 9" xfId="332" xr:uid="{00000000-0005-0000-0000-0000700A0000}"/>
    <cellStyle name="Comma 9 3" xfId="66" xr:uid="{00000000-0005-0000-0000-0000710A0000}"/>
    <cellStyle name="Comma 9 3 2" xfId="128" xr:uid="{00000000-0005-0000-0000-0000720A0000}"/>
    <cellStyle name="Comma 9 3 2 2" xfId="254" xr:uid="{00000000-0005-0000-0000-0000730A0000}"/>
    <cellStyle name="Comma 9 3 2 2 2" xfId="801" xr:uid="{00000000-0005-0000-0000-0000740A0000}"/>
    <cellStyle name="Comma 9 3 2 2 2 2" xfId="1339" xr:uid="{00000000-0005-0000-0000-0000750A0000}"/>
    <cellStyle name="Comma 9 3 2 2 2 2 2" xfId="2419" xr:uid="{00000000-0005-0000-0000-0000760A0000}"/>
    <cellStyle name="Comma 9 3 2 2 2 3" xfId="1881" xr:uid="{00000000-0005-0000-0000-0000770A0000}"/>
    <cellStyle name="Comma 9 3 2 2 3" xfId="1072" xr:uid="{00000000-0005-0000-0000-0000780A0000}"/>
    <cellStyle name="Comma 9 3 2 2 3 2" xfId="2152" xr:uid="{00000000-0005-0000-0000-0000790A0000}"/>
    <cellStyle name="Comma 9 3 2 2 4" xfId="1614" xr:uid="{00000000-0005-0000-0000-00007A0A0000}"/>
    <cellStyle name="Comma 9 3 2 2 5" xfId="2695" xr:uid="{00000000-0005-0000-0000-00007B0A0000}"/>
    <cellStyle name="Comma 9 3 2 2 6" xfId="534" xr:uid="{00000000-0005-0000-0000-00007C0A0000}"/>
    <cellStyle name="Comma 9 3 2 3" xfId="675" xr:uid="{00000000-0005-0000-0000-00007D0A0000}"/>
    <cellStyle name="Comma 9 3 2 3 2" xfId="1213" xr:uid="{00000000-0005-0000-0000-00007E0A0000}"/>
    <cellStyle name="Comma 9 3 2 3 2 2" xfId="2293" xr:uid="{00000000-0005-0000-0000-00007F0A0000}"/>
    <cellStyle name="Comma 9 3 2 3 3" xfId="1755" xr:uid="{00000000-0005-0000-0000-0000800A0000}"/>
    <cellStyle name="Comma 9 3 2 4" xfId="946" xr:uid="{00000000-0005-0000-0000-0000810A0000}"/>
    <cellStyle name="Comma 9 3 2 4 2" xfId="2026" xr:uid="{00000000-0005-0000-0000-0000820A0000}"/>
    <cellStyle name="Comma 9 3 2 5" xfId="1488" xr:uid="{00000000-0005-0000-0000-0000830A0000}"/>
    <cellStyle name="Comma 9 3 2 6" xfId="2569" xr:uid="{00000000-0005-0000-0000-0000840A0000}"/>
    <cellStyle name="Comma 9 3 2 7" xfId="408" xr:uid="{00000000-0005-0000-0000-0000850A0000}"/>
    <cellStyle name="Comma 9 3 3" xfId="190" xr:uid="{00000000-0005-0000-0000-0000860A0000}"/>
    <cellStyle name="Comma 9 3 3 2" xfId="737" xr:uid="{00000000-0005-0000-0000-0000870A0000}"/>
    <cellStyle name="Comma 9 3 3 2 2" xfId="1275" xr:uid="{00000000-0005-0000-0000-0000880A0000}"/>
    <cellStyle name="Comma 9 3 3 2 2 2" xfId="2355" xr:uid="{00000000-0005-0000-0000-0000890A0000}"/>
    <cellStyle name="Comma 9 3 3 2 3" xfId="1817" xr:uid="{00000000-0005-0000-0000-00008A0A0000}"/>
    <cellStyle name="Comma 9 3 3 3" xfId="1008" xr:uid="{00000000-0005-0000-0000-00008B0A0000}"/>
    <cellStyle name="Comma 9 3 3 3 2" xfId="2088" xr:uid="{00000000-0005-0000-0000-00008C0A0000}"/>
    <cellStyle name="Comma 9 3 3 4" xfId="1550" xr:uid="{00000000-0005-0000-0000-00008D0A0000}"/>
    <cellStyle name="Comma 9 3 3 5" xfId="2631" xr:uid="{00000000-0005-0000-0000-00008E0A0000}"/>
    <cellStyle name="Comma 9 3 3 6" xfId="470" xr:uid="{00000000-0005-0000-0000-00008F0A0000}"/>
    <cellStyle name="Comma 9 3 4" xfId="613" xr:uid="{00000000-0005-0000-0000-0000900A0000}"/>
    <cellStyle name="Comma 9 3 4 2" xfId="1151" xr:uid="{00000000-0005-0000-0000-0000910A0000}"/>
    <cellStyle name="Comma 9 3 4 2 2" xfId="2231" xr:uid="{00000000-0005-0000-0000-0000920A0000}"/>
    <cellStyle name="Comma 9 3 4 3" xfId="1693" xr:uid="{00000000-0005-0000-0000-0000930A0000}"/>
    <cellStyle name="Comma 9 3 5" xfId="884" xr:uid="{00000000-0005-0000-0000-0000940A0000}"/>
    <cellStyle name="Comma 9 3 5 2" xfId="1964" xr:uid="{00000000-0005-0000-0000-0000950A0000}"/>
    <cellStyle name="Comma 9 3 6" xfId="1426" xr:uid="{00000000-0005-0000-0000-0000960A0000}"/>
    <cellStyle name="Comma 9 3 7" xfId="2507" xr:uid="{00000000-0005-0000-0000-0000970A0000}"/>
    <cellStyle name="Comma 9 3 8" xfId="346" xr:uid="{00000000-0005-0000-0000-0000980A0000}"/>
    <cellStyle name="Comma 9 4" xfId="96" xr:uid="{00000000-0005-0000-0000-0000990A0000}"/>
    <cellStyle name="Comma 9 4 2" xfId="222" xr:uid="{00000000-0005-0000-0000-00009A0A0000}"/>
    <cellStyle name="Comma 9 4 2 2" xfId="769" xr:uid="{00000000-0005-0000-0000-00009B0A0000}"/>
    <cellStyle name="Comma 9 4 2 2 2" xfId="1307" xr:uid="{00000000-0005-0000-0000-00009C0A0000}"/>
    <cellStyle name="Comma 9 4 2 2 2 2" xfId="2387" xr:uid="{00000000-0005-0000-0000-00009D0A0000}"/>
    <cellStyle name="Comma 9 4 2 2 3" xfId="1849" xr:uid="{00000000-0005-0000-0000-00009E0A0000}"/>
    <cellStyle name="Comma 9 4 2 3" xfId="1040" xr:uid="{00000000-0005-0000-0000-00009F0A0000}"/>
    <cellStyle name="Comma 9 4 2 3 2" xfId="2120" xr:uid="{00000000-0005-0000-0000-0000A00A0000}"/>
    <cellStyle name="Comma 9 4 2 4" xfId="1582" xr:uid="{00000000-0005-0000-0000-0000A10A0000}"/>
    <cellStyle name="Comma 9 4 2 5" xfId="2663" xr:uid="{00000000-0005-0000-0000-0000A20A0000}"/>
    <cellStyle name="Comma 9 4 2 6" xfId="502" xr:uid="{00000000-0005-0000-0000-0000A30A0000}"/>
    <cellStyle name="Comma 9 4 3" xfId="643" xr:uid="{00000000-0005-0000-0000-0000A40A0000}"/>
    <cellStyle name="Comma 9 4 3 2" xfId="1181" xr:uid="{00000000-0005-0000-0000-0000A50A0000}"/>
    <cellStyle name="Comma 9 4 3 2 2" xfId="2261" xr:uid="{00000000-0005-0000-0000-0000A60A0000}"/>
    <cellStyle name="Comma 9 4 3 3" xfId="1723" xr:uid="{00000000-0005-0000-0000-0000A70A0000}"/>
    <cellStyle name="Comma 9 4 4" xfId="914" xr:uid="{00000000-0005-0000-0000-0000A80A0000}"/>
    <cellStyle name="Comma 9 4 4 2" xfId="1994" xr:uid="{00000000-0005-0000-0000-0000A90A0000}"/>
    <cellStyle name="Comma 9 4 5" xfId="1456" xr:uid="{00000000-0005-0000-0000-0000AA0A0000}"/>
    <cellStyle name="Comma 9 4 6" xfId="2537" xr:uid="{00000000-0005-0000-0000-0000AB0A0000}"/>
    <cellStyle name="Comma 9 4 7" xfId="376" xr:uid="{00000000-0005-0000-0000-0000AC0A0000}"/>
    <cellStyle name="Comma 9 5" xfId="158" xr:uid="{00000000-0005-0000-0000-0000AD0A0000}"/>
    <cellStyle name="Comma 9 5 2" xfId="705" xr:uid="{00000000-0005-0000-0000-0000AE0A0000}"/>
    <cellStyle name="Comma 9 5 2 2" xfId="1243" xr:uid="{00000000-0005-0000-0000-0000AF0A0000}"/>
    <cellStyle name="Comma 9 5 2 2 2" xfId="2323" xr:uid="{00000000-0005-0000-0000-0000B00A0000}"/>
    <cellStyle name="Comma 9 5 2 3" xfId="1785" xr:uid="{00000000-0005-0000-0000-0000B10A0000}"/>
    <cellStyle name="Comma 9 5 3" xfId="976" xr:uid="{00000000-0005-0000-0000-0000B20A0000}"/>
    <cellStyle name="Comma 9 5 3 2" xfId="2056" xr:uid="{00000000-0005-0000-0000-0000B30A0000}"/>
    <cellStyle name="Comma 9 5 4" xfId="1518" xr:uid="{00000000-0005-0000-0000-0000B40A0000}"/>
    <cellStyle name="Comma 9 5 5" xfId="2599" xr:uid="{00000000-0005-0000-0000-0000B50A0000}"/>
    <cellStyle name="Comma 9 5 6" xfId="438" xr:uid="{00000000-0005-0000-0000-0000B60A0000}"/>
    <cellStyle name="Comma 9 6" xfId="586" xr:uid="{00000000-0005-0000-0000-0000B70A0000}"/>
    <cellStyle name="Comma 9 6 2" xfId="1124" xr:uid="{00000000-0005-0000-0000-0000B80A0000}"/>
    <cellStyle name="Comma 9 6 2 2" xfId="2204" xr:uid="{00000000-0005-0000-0000-0000B90A0000}"/>
    <cellStyle name="Comma 9 6 3" xfId="1666" xr:uid="{00000000-0005-0000-0000-0000BA0A0000}"/>
    <cellStyle name="Comma 9 7" xfId="857" xr:uid="{00000000-0005-0000-0000-0000BB0A0000}"/>
    <cellStyle name="Comma 9 7 2" xfId="1937" xr:uid="{00000000-0005-0000-0000-0000BC0A0000}"/>
    <cellStyle name="Comma 9 8" xfId="1399" xr:uid="{00000000-0005-0000-0000-0000BD0A0000}"/>
    <cellStyle name="Comma 9 9" xfId="2480" xr:uid="{00000000-0005-0000-0000-0000BE0A0000}"/>
    <cellStyle name="Hyperlink" xfId="282" builtinId="8"/>
    <cellStyle name="Normal" xfId="0" builtinId="0"/>
    <cellStyle name="Normal 2" xfId="25" xr:uid="{00000000-0005-0000-0000-0000C10A0000}"/>
    <cellStyle name="Normal 2 2" xfId="17" xr:uid="{00000000-0005-0000-0000-0000C20A0000}"/>
    <cellStyle name="Normal 2 3" xfId="26" xr:uid="{00000000-0005-0000-0000-0000C30A0000}"/>
    <cellStyle name="Normal 2 3 2" xfId="27" xr:uid="{00000000-0005-0000-0000-0000C40A0000}"/>
    <cellStyle name="Normal 2 4" xfId="10" xr:uid="{00000000-0005-0000-0000-0000C50A0000}"/>
    <cellStyle name="Normal 3" xfId="28" xr:uid="{00000000-0005-0000-0000-0000C60A0000}"/>
    <cellStyle name="Normal 3 2" xfId="29" xr:uid="{00000000-0005-0000-0000-0000C70A0000}"/>
    <cellStyle name="Normal 4" xfId="30" xr:uid="{00000000-0005-0000-0000-0000C80A0000}"/>
    <cellStyle name="Normal 4 2" xfId="31" xr:uid="{00000000-0005-0000-0000-0000C90A0000}"/>
    <cellStyle name="Normal 5" xfId="32" xr:uid="{00000000-0005-0000-0000-0000CA0A0000}"/>
    <cellStyle name="Normal 5 2" xfId="33" xr:uid="{00000000-0005-0000-0000-0000CB0A0000}"/>
    <cellStyle name="Normal 6" xfId="15" xr:uid="{00000000-0005-0000-0000-0000CC0A0000}"/>
    <cellStyle name="Normal 7" xfId="286" xr:uid="{00000000-0005-0000-0000-0000CD0A0000}"/>
    <cellStyle name="Normal 8" xfId="285" xr:uid="{00000000-0005-0000-0000-0000CE0A0000}"/>
    <cellStyle name="Percent" xfId="280" builtinId="5"/>
    <cellStyle name="Percent 2" xfId="34" xr:uid="{00000000-0005-0000-0000-0000D00A0000}"/>
    <cellStyle name="Percent 2 2" xfId="35" xr:uid="{00000000-0005-0000-0000-0000D10A0000}"/>
    <cellStyle name="Percent 3" xfId="36" xr:uid="{00000000-0005-0000-0000-0000D20A0000}"/>
    <cellStyle name="Percent 3 2" xfId="37" xr:uid="{00000000-0005-0000-0000-0000D30A0000}"/>
    <cellStyle name="Percent 4" xfId="14" xr:uid="{00000000-0005-0000-0000-0000D40A0000}"/>
  </cellStyles>
  <dxfs count="5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22" formatCode="mmm\-yy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Calibri Light"/>
        <scheme val="major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 Light"/>
        <scheme val="major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3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 Light"/>
        <scheme val="major"/>
      </font>
      <numFmt numFmtId="173" formatCode="[$-409]mmm\-yy;@"/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scheme val="major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'[1]Tab6 Trade Balance'!$B$3</c:f>
              <c:strCache>
                <c:ptCount val="1"/>
                <c:pt idx="0">
                  <c:v>Export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Balance'!$B$4:$B$16</c:f>
              <c:numCache>
                <c:formatCode>General</c:formatCode>
                <c:ptCount val="13"/>
                <c:pt idx="0">
                  <c:v>5315.6568844200001</c:v>
                </c:pt>
                <c:pt idx="1">
                  <c:v>5315.8228073800001</c:v>
                </c:pt>
                <c:pt idx="2">
                  <c:v>6895.9481269200005</c:v>
                </c:pt>
                <c:pt idx="3">
                  <c:v>7258.1388778500004</c:v>
                </c:pt>
                <c:pt idx="4">
                  <c:v>6312.5826701400001</c:v>
                </c:pt>
                <c:pt idx="5">
                  <c:v>6287.3937245200004</c:v>
                </c:pt>
                <c:pt idx="6">
                  <c:v>7948.1636129099998</c:v>
                </c:pt>
                <c:pt idx="7">
                  <c:v>8788.33243932</c:v>
                </c:pt>
                <c:pt idx="8">
                  <c:v>6048.1272332799999</c:v>
                </c:pt>
                <c:pt idx="9">
                  <c:v>6343.7814341599997</c:v>
                </c:pt>
                <c:pt idx="10">
                  <c:v>8573.8160383699997</c:v>
                </c:pt>
                <c:pt idx="11">
                  <c:v>8270.0699688999994</c:v>
                </c:pt>
                <c:pt idx="12">
                  <c:v>7184.7746741599994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2-4548-960A-C148D1D7000F}"/>
            </c:ext>
          </c:extLst>
        </c:ser>
        <c:ser>
          <c:idx val="1"/>
          <c:order val="1"/>
          <c:tx>
            <c:strRef>
              <c:f>'[1]Tab6 Trade Balance'!$C$3</c:f>
              <c:strCache>
                <c:ptCount val="1"/>
                <c:pt idx="0">
                  <c:v>Import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Balance'!$C$4:$C$16</c:f>
              <c:numCache>
                <c:formatCode>General</c:formatCode>
                <c:ptCount val="13"/>
                <c:pt idx="0">
                  <c:v>7987.6914034900001</c:v>
                </c:pt>
                <c:pt idx="1">
                  <c:v>8055.9726807799998</c:v>
                </c:pt>
                <c:pt idx="2">
                  <c:v>12424.64994718</c:v>
                </c:pt>
                <c:pt idx="3">
                  <c:v>8814.4303452420008</c:v>
                </c:pt>
                <c:pt idx="4">
                  <c:v>8587.3998464199994</c:v>
                </c:pt>
                <c:pt idx="5">
                  <c:v>10433.236949959999</c:v>
                </c:pt>
                <c:pt idx="6">
                  <c:v>10701.353304910001</c:v>
                </c:pt>
                <c:pt idx="7">
                  <c:v>9387.2758201299985</c:v>
                </c:pt>
                <c:pt idx="8">
                  <c:v>10122.042934229999</c:v>
                </c:pt>
                <c:pt idx="9">
                  <c:v>12466.903481399999</c:v>
                </c:pt>
                <c:pt idx="10">
                  <c:v>9780.7588952800015</c:v>
                </c:pt>
                <c:pt idx="11">
                  <c:v>11143.436280129999</c:v>
                </c:pt>
                <c:pt idx="12">
                  <c:v>10117.54036915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4201216"/>
        <c:axId val="314202752"/>
      </c:barChart>
      <c:lineChart>
        <c:grouping val="standard"/>
        <c:varyColors val="0"/>
        <c:ser>
          <c:idx val="2"/>
          <c:order val="2"/>
          <c:tx>
            <c:strRef>
              <c:f>'[2]Chart 2&amp;3'!$D$31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2&amp;3'!$D$32:$D$44</c:f>
              <c:numCache>
                <c:formatCode>General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2-4548-960A-C148D1D7000F}"/>
            </c:ext>
          </c:extLst>
        </c:ser>
        <c:ser>
          <c:idx val="3"/>
          <c:order val="3"/>
          <c:tx>
            <c:strRef>
              <c:f>'[2]Chart 2&amp;3'!$E$31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2&amp;3'!$E$32:$E$44</c:f>
              <c:numCache>
                <c:formatCode>General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208640"/>
        <c:axId val="314210176"/>
      </c:lineChart>
      <c:catAx>
        <c:axId val="31420121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314202752"/>
        <c:crosses val="autoZero"/>
        <c:auto val="1"/>
        <c:lblAlgn val="ctr"/>
        <c:lblOffset val="100"/>
        <c:noMultiLvlLbl val="1"/>
      </c:catAx>
      <c:valAx>
        <c:axId val="31420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314201216"/>
        <c:crosses val="autoZero"/>
        <c:crossBetween val="between"/>
      </c:valAx>
      <c:catAx>
        <c:axId val="314208640"/>
        <c:scaling>
          <c:orientation val="minMax"/>
        </c:scaling>
        <c:delete val="1"/>
        <c:axPos val="b"/>
        <c:majorTickMark val="out"/>
        <c:minorTickMark val="none"/>
        <c:tickLblPos val="none"/>
        <c:crossAx val="314210176"/>
        <c:crosses val="autoZero"/>
        <c:auto val="1"/>
        <c:lblAlgn val="ctr"/>
        <c:lblOffset val="100"/>
        <c:noMultiLvlLbl val="0"/>
      </c:catAx>
      <c:valAx>
        <c:axId val="314210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314208640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en-N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N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+mj-lt"/>
            </a:rPr>
            <a:t>Merchandise Trade Bulletin for April 2023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24392"/>
          <a:ext cx="11178731" cy="3588409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+mj-lt"/>
            </a:rPr>
            <a:t>Merchandise Trade Bulletin for April 2023</a:t>
          </a:r>
        </a:p>
      </dsp:txBody>
      <dsp:txXfrm>
        <a:off x="0" y="24392"/>
        <a:ext cx="11178731" cy="2392273"/>
      </dsp:txXfrm>
    </dsp:sp>
    <dsp:sp modelId="{B63769A4-BF7D-4EC4-80CA-F6ED6EF4F2D1}">
      <dsp:nvSpPr>
        <dsp:cNvPr id="0" name=""/>
        <dsp:cNvSpPr/>
      </dsp:nvSpPr>
      <dsp:spPr>
        <a:xfrm>
          <a:off x="2289619" y="2416666"/>
          <a:ext cx="11178731" cy="33984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608" tIns="419608" rIns="419608" bIns="419608" numCol="1" spcCol="1270" anchor="t" anchorCtr="0">
          <a:noAutofit/>
        </a:bodyPr>
        <a:lstStyle/>
        <a:p>
          <a:pPr marL="285750" lvl="1" indent="-285750" algn="l" defTabSz="26225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5900" kern="1200"/>
        </a:p>
      </dsp:txBody>
      <dsp:txXfrm>
        <a:off x="2389155" y="2516202"/>
        <a:ext cx="10979659" cy="319932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28</xdr:row>
      <xdr:rowOff>175259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53</xdr:row>
      <xdr:rowOff>0</xdr:rowOff>
    </xdr:from>
    <xdr:to>
      <xdr:col>17</xdr:col>
      <xdr:colOff>600075</xdr:colOff>
      <xdr:row>75</xdr:row>
      <xdr:rowOff>133350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tukondjere/Downloads/Copy%20of%20August%20Trade%20Bulletin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Kambonde/Downloads/Draft%20of%20FEB_2022%20trade%20bulletin%20%20charts%20%20tables%2014%20FEB%20202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 Revisions"/>
      <sheetName val="Tab2 Cumulative Trade Value"/>
      <sheetName val="Tab3 Export by ISIC"/>
      <sheetName val="Tab4 Re-export by ISIC"/>
      <sheetName val="Tab5 Import by ISIC"/>
      <sheetName val="Tab6 Trade Balance"/>
      <sheetName val="Tab7 Trade Bal by prtner &amp; prdc"/>
      <sheetName val="Tab9 Exports by Partner"/>
      <sheetName val="Tab10 Imports by Partner"/>
      <sheetName val="Table11_Export by products"/>
      <sheetName val="Tab12 Re-export by Product"/>
      <sheetName val="Table13_Import by products"/>
      <sheetName val="Table14_Top5 Exports by Partner"/>
      <sheetName val="Table15_Top5 re-exp by Partner"/>
      <sheetName val=" Table16 Top5 import by Partner"/>
      <sheetName val="Tab17 Export by economic "/>
      <sheetName val="Tab18 Import by economic "/>
      <sheetName val="Tab19 Exp by mode of trnsprt"/>
      <sheetName val="Tab20 Exp by commodity(MoT)"/>
      <sheetName val="Tab21 import by mode of trnsprt"/>
      <sheetName val="Tab22 Imp by commodity(MoT)"/>
      <sheetName val="Border post"/>
      <sheetName val="Tab 22 AfCFTA"/>
      <sheetName val="Commodity of the Month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Export</v>
          </cell>
          <cell r="C3" t="str">
            <v>Import</v>
          </cell>
        </row>
        <row r="4">
          <cell r="A4" t="str">
            <v>Aug</v>
          </cell>
          <cell r="B4">
            <v>5315.6568844200001</v>
          </cell>
          <cell r="C4">
            <v>7987.6914034900001</v>
          </cell>
        </row>
        <row r="5">
          <cell r="A5" t="str">
            <v>Sep</v>
          </cell>
          <cell r="B5">
            <v>5315.8228073800001</v>
          </cell>
          <cell r="C5">
            <v>8055.9726807799998</v>
          </cell>
        </row>
        <row r="6">
          <cell r="A6" t="str">
            <v>Oct</v>
          </cell>
          <cell r="B6">
            <v>6895.9481269200005</v>
          </cell>
          <cell r="C6">
            <v>12424.64994718</v>
          </cell>
        </row>
        <row r="7">
          <cell r="A7" t="str">
            <v>Nov</v>
          </cell>
          <cell r="B7">
            <v>7258.1388778500004</v>
          </cell>
          <cell r="C7">
            <v>8814.4303452420008</v>
          </cell>
        </row>
        <row r="8">
          <cell r="A8" t="str">
            <v>Dec</v>
          </cell>
          <cell r="B8">
            <v>6312.5826701400001</v>
          </cell>
          <cell r="C8">
            <v>8587.3998464199994</v>
          </cell>
        </row>
        <row r="9">
          <cell r="A9" t="str">
            <v>Jan</v>
          </cell>
          <cell r="B9">
            <v>6287.3937245200004</v>
          </cell>
          <cell r="C9">
            <v>10433.236949959999</v>
          </cell>
        </row>
        <row r="10">
          <cell r="A10" t="str">
            <v>Feb</v>
          </cell>
          <cell r="B10">
            <v>7948.1636129099998</v>
          </cell>
          <cell r="C10">
            <v>10701.353304910001</v>
          </cell>
        </row>
        <row r="11">
          <cell r="A11" t="str">
            <v>Mar</v>
          </cell>
          <cell r="B11">
            <v>8788.33243932</v>
          </cell>
          <cell r="C11">
            <v>9387.2758201299985</v>
          </cell>
        </row>
        <row r="12">
          <cell r="A12" t="str">
            <v>Apr</v>
          </cell>
          <cell r="B12">
            <v>6048.1272332799999</v>
          </cell>
          <cell r="C12">
            <v>10122.042934229999</v>
          </cell>
        </row>
        <row r="13">
          <cell r="A13" t="str">
            <v>May</v>
          </cell>
          <cell r="B13">
            <v>6343.7814341599997</v>
          </cell>
          <cell r="C13">
            <v>12466.903481399999</v>
          </cell>
        </row>
        <row r="14">
          <cell r="A14" t="str">
            <v>Jun</v>
          </cell>
          <cell r="B14">
            <v>8573.8160383699997</v>
          </cell>
          <cell r="C14">
            <v>9780.7588952800015</v>
          </cell>
        </row>
        <row r="15">
          <cell r="A15" t="str">
            <v>Jul</v>
          </cell>
          <cell r="B15">
            <v>8270.0699688999994</v>
          </cell>
          <cell r="C15">
            <v>11143.436280129999</v>
          </cell>
        </row>
        <row r="16">
          <cell r="A16" t="str">
            <v>Aug</v>
          </cell>
          <cell r="B16">
            <v>7184.7746741599994</v>
          </cell>
          <cell r="C16">
            <v>10117.54036915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_Cumulative Trade Values"/>
      <sheetName val="World zone"/>
      <sheetName val="Revisions"/>
      <sheetName val="Table 3Export by ISIC"/>
      <sheetName val="Table4Re-exp by ISIC"/>
      <sheetName val="Table5Imp by ISIC"/>
      <sheetName val="Chart 2&amp;3"/>
      <sheetName val="Quarterly"/>
      <sheetName val="Chart 4_Export by Partner"/>
      <sheetName val="Chart 5_Import by partner"/>
      <sheetName val="Table12_Export by products"/>
      <sheetName val="Table13_Re-export by products"/>
      <sheetName val="Table14_Import by products"/>
      <sheetName val="Table15_Top5 Exports by Partner"/>
      <sheetName val="Table16_Top5 re-exp by Partner"/>
      <sheetName val=" Table17 Top5 import by Partner"/>
      <sheetName val="Tab18 export by economic region"/>
      <sheetName val="Tab19 import by economic region"/>
      <sheetName val="Tab20 Export by mode of trnsprt"/>
      <sheetName val="Tab21 import by mode of trnsprt"/>
      <sheetName val="Tab22 Export by border post"/>
      <sheetName val="Tab23 Import by border post"/>
      <sheetName val="Tab24 Commodity of the month"/>
      <sheetName val="EX by Mode"/>
      <sheetName val="IM by Mode"/>
      <sheetName val="Tab6 Trade Balance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E31">
            <v>0</v>
          </cell>
        </row>
        <row r="33">
          <cell r="D33">
            <v>0</v>
          </cell>
          <cell r="E33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0</v>
          </cell>
          <cell r="E37">
            <v>0</v>
          </cell>
        </row>
        <row r="38">
          <cell r="D38">
            <v>0</v>
          </cell>
          <cell r="E38">
            <v>0</v>
          </cell>
        </row>
        <row r="39">
          <cell r="D39">
            <v>0</v>
          </cell>
          <cell r="E39">
            <v>0</v>
          </cell>
        </row>
        <row r="40">
          <cell r="D40">
            <v>0</v>
          </cell>
          <cell r="E40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4">
          <cell r="D44">
            <v>0</v>
          </cell>
          <cell r="E4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761790C-38F8-4CE4-B5B7-7B94A543D3C7}" name="Table7" displayName="Table7" ref="A10:D274" totalsRowShown="0" headerRowDxfId="531" tableBorderDxfId="530">
  <tableColumns count="4">
    <tableColumn id="1" xr3:uid="{680B5129-3FD4-4083-A8F5-B7BD35A35B65}" name="SITC/COMMODITY DESCRIPTION"/>
    <tableColumn id="2" xr3:uid="{8919EED3-8FCD-425C-A0C7-D93117237B1D}" name="As reported in Mar_2023 Bulletin (N$ m)" dataDxfId="529" dataCellStyle="Comma 23 2"/>
    <tableColumn id="3" xr3:uid="{A21ADE7A-EAA4-485A-9C24-7E570C7C4222}" name="As reported in Apr_2023 Bulletin  (N$ m)" dataDxfId="528" dataCellStyle="Comma 23"/>
    <tableColumn id="4" xr3:uid="{227F287B-8FEA-4809-B0B5-701359A30A64}" name="Difference  (N$ m)" dataDxfId="527">
      <calculatedColumnFormula>Table7[[#This Row],[As reported in Apr_2023 Bulletin  (N$ m)]]-Table7[[#This Row],[As reported in Mar_2023 Bulletin (N$ m)]]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A01AF58-95A9-4F44-AB44-E576BCDF4E38}" name="Table16" displayName="Table16" ref="A3:D254" headerRowCount="0" totalsRowShown="0" headerRowDxfId="433" tableBorderDxfId="432" headerRowCellStyle="Comma 23">
  <tableColumns count="4">
    <tableColumn id="1" xr3:uid="{3D65B43C-A4D1-4AE0-BA5B-EDE7FEA3595F}" name="Column1" headerRowDxfId="431" dataDxfId="430" headerRowCellStyle="Comma 23" dataCellStyle="Comma 23"/>
    <tableColumn id="2" xr3:uid="{28D3C79F-6DB9-4783-A1D7-1584A49ED167}" name="Column2" headerRowDxfId="429" dataDxfId="428" headerRowCellStyle="Comma 23" dataCellStyle="Comma 23"/>
    <tableColumn id="3" xr3:uid="{AEA71BC0-60F1-403B-955F-3A46DADA79A9}" name="Column3" headerRowDxfId="427" dataDxfId="426" headerRowCellStyle="Comma 23" dataCellStyle="Comma 23"/>
    <tableColumn id="4" xr3:uid="{90E04AB3-9E6B-450C-8613-BC138976C4F3}" name="Column4" headerRowDxfId="425" dataDxfId="424" headerRowCellStyle="Comma" dataCellStyle="Comma">
      <calculatedColumnFormula>Table16[[#This Row],[Column2]]-Table16[[#This Row],[Column3]]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67568A5-4365-48DD-B031-93F8A23FAC24}" name="Table22" displayName="Table22" ref="A4:I138" headerRowCount="0" totalsRowShown="0" headerRowDxfId="423" tableBorderDxfId="422" headerRowCellStyle="Comma">
  <tableColumns count="9">
    <tableColumn id="1" xr3:uid="{533E2DB4-5858-49F6-9B61-85343B2F6289}" name="Column1" headerRowDxfId="421" dataDxfId="420"/>
    <tableColumn id="2" xr3:uid="{AF15537D-673B-4502-A374-F24077A4F4C3}" name="Column2" headerRowDxfId="419" dataDxfId="418" headerRowCellStyle="Comma" dataCellStyle="Comma"/>
    <tableColumn id="3" xr3:uid="{42524D60-0BBD-4281-AD1D-8AD3E318CBD1}" name="Column3" headerRowDxfId="417" dataDxfId="416" headerRowCellStyle="Comma" dataCellStyle="Comma"/>
    <tableColumn id="4" xr3:uid="{74EBEB9A-88D3-4AF5-BC26-A76E637673DF}" name="Column4" headerRowDxfId="415" dataDxfId="414" headerRowCellStyle="Comma" dataCellStyle="Comma"/>
    <tableColumn id="5" xr3:uid="{E9F5C800-DDF2-452D-B0A2-84447CD98CDE}" name="Column5" headerRowDxfId="413" dataDxfId="412" headerRowCellStyle="Comma" dataCellStyle="Comma"/>
    <tableColumn id="6" xr3:uid="{258F8D2C-3A8B-491D-9910-0146E0D7374B}" name="Column6" headerRowDxfId="411" dataDxfId="410" headerRowCellStyle="Comma" dataCellStyle="Comma"/>
    <tableColumn id="7" xr3:uid="{DCFEAE40-1018-4344-A186-A865838BBC1E}" name="Column7" headerRowDxfId="409" dataDxfId="408" headerRowCellStyle="Comma" dataCellStyle="Comma"/>
    <tableColumn id="8" xr3:uid="{AC154B8F-4BED-4388-8211-DD249DCC569B}" name="Column8" headerRowDxfId="407" dataDxfId="406" headerRowCellStyle="Comma" dataCellStyle="Comma">
      <calculatedColumnFormula>((F4/D4)-1)*100</calculatedColumnFormula>
    </tableColumn>
    <tableColumn id="9" xr3:uid="{C942C088-8A1C-403D-825B-C6BD118ABF95}" name="Column9" headerRowDxfId="405" dataDxfId="404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FD2F952-FF23-4E07-82DF-6A29B1BD2AC1}" name="Table23" displayName="Table23" ref="A4:I181" headerRowCount="0" totalsRowShown="0" headerRowDxfId="403" dataDxfId="402" tableBorderDxfId="401" headerRowCellStyle="Comma" dataCellStyle="Comma">
  <tableColumns count="9">
    <tableColumn id="1" xr3:uid="{6F2DBB19-411E-478C-AEDE-13FAADC530A9}" name="Column1" headerRowDxfId="400" dataDxfId="399"/>
    <tableColumn id="2" xr3:uid="{0A187FB0-5F2E-4BBA-9C64-BE5B4B718DD1}" name="Column2" headerRowDxfId="398" dataDxfId="397" headerRowCellStyle="Comma 23" dataCellStyle="Comma 23"/>
    <tableColumn id="3" xr3:uid="{35E2419F-2D24-4A9C-8B92-7C95D27791D9}" name="Column3" headerRowDxfId="396" dataDxfId="395" headerRowCellStyle="Comma" dataCellStyle="Comma">
      <calculatedColumnFormula>(B4/$B$181)*100</calculatedColumnFormula>
    </tableColumn>
    <tableColumn id="4" xr3:uid="{FF35D0F6-6A9B-46C1-8EAD-FE34D358805B}" name="Column4" headerRowDxfId="394" dataDxfId="393" headerRowCellStyle="Comma 23" dataCellStyle="Comma 23"/>
    <tableColumn id="5" xr3:uid="{34823D90-8A40-4E36-8919-92D313F0231C}" name="Column5" headerRowDxfId="392" dataDxfId="391" headerRowCellStyle="Comma" dataCellStyle="Comma">
      <calculatedColumnFormula>(D4/$D$181)*100</calculatedColumnFormula>
    </tableColumn>
    <tableColumn id="6" xr3:uid="{9FCE3884-179C-4BA3-935D-48E259841418}" name="Column6" headerRowDxfId="390" dataDxfId="389" headerRowCellStyle="Comma 23" dataCellStyle="Comma 23"/>
    <tableColumn id="7" xr3:uid="{0EAD0BD6-1226-48EF-8ECA-DDC9C6197E4C}" name="Column7" headerRowDxfId="388" dataDxfId="387" headerRowCellStyle="Comma" dataCellStyle="Comma">
      <calculatedColumnFormula>(F4/$F$181)*100</calculatedColumnFormula>
    </tableColumn>
    <tableColumn id="8" xr3:uid="{971F9DA5-0986-47F7-B40F-07358F23D867}" name="Column8" headerRowDxfId="386" dataDxfId="385" headerRowCellStyle="Comma" dataCellStyle="Comma"/>
    <tableColumn id="9" xr3:uid="{B955A05C-AE82-45D4-9D69-3A81579BFD4C}" name="Column9" headerRowDxfId="384" dataDxfId="383" headerRowCellStyle="Comma" data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F913147-CE03-4503-A9D2-43785EFDF1D0}" name="Table24" displayName="Table24" ref="A4:I247" headerRowCount="0" totalsRowShown="0" headerRowDxfId="382" dataDxfId="381" tableBorderDxfId="380" headerRowCellStyle="Comma" dataCellStyle="Comma">
  <tableColumns count="9">
    <tableColumn id="1" xr3:uid="{F5FFDB36-08E7-4600-9270-94F0E64F5221}" name="Column1" headerRowDxfId="379" dataDxfId="378"/>
    <tableColumn id="2" xr3:uid="{64538721-D52C-4540-9639-E5D168914BCF}" name="Column2" headerRowDxfId="377" dataDxfId="376" headerRowCellStyle="Comma 23" dataCellStyle="Comma 23"/>
    <tableColumn id="3" xr3:uid="{494E4BE0-2421-4ECC-A697-1988FDC6269F}" name="Column3" headerRowDxfId="375" dataDxfId="374" headerRowCellStyle="Comma" dataCellStyle="Comma"/>
    <tableColumn id="4" xr3:uid="{39480291-1A8C-4080-8F2B-2183414ED049}" name="Column4" headerRowDxfId="373" dataDxfId="372" headerRowCellStyle="Comma 23" dataCellStyle="Comma 23"/>
    <tableColumn id="5" xr3:uid="{96CFDADD-B95F-40FE-BF7D-F6349F6964E4}" name="Column5" headerRowDxfId="371" dataDxfId="370" headerRowCellStyle="Comma" dataCellStyle="Comma"/>
    <tableColumn id="6" xr3:uid="{7D985D9A-3C3A-4FFF-AE7B-3BCB264364D6}" name="Column6" headerRowDxfId="369" dataDxfId="368" headerRowCellStyle="Comma 23" dataCellStyle="Comma 23"/>
    <tableColumn id="7" xr3:uid="{EC4A2CAB-4D5E-4849-9D4D-6C6FB588B55A}" name="Column7" headerRowDxfId="367" dataDxfId="366" headerRowCellStyle="Comma" dataCellStyle="Comma"/>
    <tableColumn id="8" xr3:uid="{9BA8BC4F-862E-4FA1-8547-B236CFCC0CBF}" name="Column8" headerRowDxfId="365" dataDxfId="364" headerRowCellStyle="Comma" dataCellStyle="Comma">
      <calculatedColumnFormula>((F4/D4)-1)*100</calculatedColumnFormula>
    </tableColumn>
    <tableColumn id="9" xr3:uid="{916CF696-141F-4CBF-8002-992220B15078}" name="Column9" headerRowDxfId="363" dataDxfId="36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657FD00-E1DB-4585-9497-03A6C3245996}" name="Table25" displayName="Table25" ref="A4:I234" headerRowCount="0" totalsRowShown="0" headerRowDxfId="361" dataDxfId="360" tableBorderDxfId="359" headerRowCellStyle="Comma" dataCellStyle="Comma">
  <tableColumns count="9">
    <tableColumn id="1" xr3:uid="{8670DB0F-00F5-4387-B995-DA1199B56A91}" name="Column1" headerRowDxfId="358" dataDxfId="357"/>
    <tableColumn id="2" xr3:uid="{08280B07-9A86-4613-A9E0-9BFFD3D87D4A}" name="Column2" headerRowDxfId="356" dataDxfId="355" headerRowCellStyle="Comma" dataCellStyle="Comma"/>
    <tableColumn id="3" xr3:uid="{10C18EB7-9217-4AB4-858A-29C081AC0226}" name="Column3" headerRowDxfId="354" dataDxfId="353" headerRowCellStyle="Comma" dataCellStyle="Comma"/>
    <tableColumn id="4" xr3:uid="{361FFE01-F263-43DA-AB7F-7A369F626804}" name="Column4" headerRowDxfId="352" dataDxfId="351" headerRowCellStyle="Comma" dataCellStyle="Comma"/>
    <tableColumn id="5" xr3:uid="{3902E880-413C-4788-B9D9-1F7FB3EA553C}" name="Column5" headerRowDxfId="350" dataDxfId="349" headerRowCellStyle="Comma" dataCellStyle="Comma"/>
    <tableColumn id="6" xr3:uid="{4362AF7D-9873-4BD4-8364-28CB0D9397E8}" name="Column6" headerRowDxfId="348" dataDxfId="347" headerRowCellStyle="Comma" dataCellStyle="Comma"/>
    <tableColumn id="7" xr3:uid="{6784EDF5-4E8E-4537-9C99-3D5CF9A2342A}" name="Column7" headerRowDxfId="346" dataDxfId="345" headerRowCellStyle="Comma" dataCellStyle="Comma"/>
    <tableColumn id="8" xr3:uid="{7EFBE0DB-40B3-4517-8813-27BE07D81B21}" name="Column8" headerRowDxfId="344" dataDxfId="343" headerRowCellStyle="Comma" dataCellStyle="Comma">
      <calculatedColumnFormula>((F4/D4)-1)*100</calculatedColumnFormula>
    </tableColumn>
    <tableColumn id="9" xr3:uid="{43E4F37A-F7FC-45C2-A0C5-734D4334EC6E}" name="Column9" headerRowDxfId="342" dataDxfId="341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6CE8AEE-E906-451A-B01A-19C4131640BD}" name="Table26" displayName="Table26" ref="A4:I257" headerRowCount="0" totalsRowShown="0" tableBorderDxfId="340">
  <tableColumns count="9">
    <tableColumn id="1" xr3:uid="{8143288D-B6EF-4EFA-9D67-BDF1D146EE5F}" name="Column1" headerRowDxfId="339" dataDxfId="338" headerRowCellStyle="Comma" dataCellStyle="Comma"/>
    <tableColumn id="2" xr3:uid="{09671943-72C2-4627-8EEB-4FDA41580867}" name="Column2" headerRowDxfId="337" dataDxfId="336" headerRowCellStyle="Comma" dataCellStyle="Comma"/>
    <tableColumn id="3" xr3:uid="{1C8FD499-16E4-4D39-A1DE-5B2A6B9BC467}" name="Column3" headerRowDxfId="335" dataDxfId="334" headerRowCellStyle="Comma" dataCellStyle="Comma"/>
    <tableColumn id="4" xr3:uid="{551EAC77-312E-4B19-81FF-3E7EB06E407C}" name="Column4" headerRowDxfId="333" dataDxfId="332" headerRowCellStyle="Comma" dataCellStyle="Comma"/>
    <tableColumn id="5" xr3:uid="{FB3B192F-5BC7-4F05-889F-D3F3B590574E}" name="Column5" headerRowDxfId="331" dataDxfId="330" headerRowCellStyle="Comma" dataCellStyle="Comma"/>
    <tableColumn id="6" xr3:uid="{C3126046-6CD3-4182-981A-7F9EE4B25EFB}" name="Column6" headerRowDxfId="329" dataDxfId="328" headerRowCellStyle="Comma" dataCellStyle="Comma"/>
    <tableColumn id="7" xr3:uid="{D67AD613-05D7-453E-BD9C-F5434D22CDF5}" name="Column7" headerRowDxfId="327" dataDxfId="326" headerRowCellStyle="Comma" dataCellStyle="Comma"/>
    <tableColumn id="8" xr3:uid="{4F66811B-2600-4630-B942-0AB454FA0872}" name="Column8" headerRowDxfId="325" dataDxfId="324" headerRowCellStyle="Comma" dataCellStyle="Comma">
      <calculatedColumnFormula>((F4/D4)-1)*100</calculatedColumnFormula>
    </tableColumn>
    <tableColumn id="9" xr3:uid="{E1123FB1-42EB-4B99-858E-978F1BFAF50F}" name="Column9" headerRowDxfId="323" dataDxfId="322" headerRowCellStyle="Comma" dataCellStyle="Comma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6DC61651-A50F-4D80-9CD3-B8D54315670B}" name="Table27" displayName="Table27" ref="A3:F41" headerRowCount="0" totalsRowShown="0" headerRowDxfId="321" dataDxfId="320" tableBorderDxfId="319" headerRowCellStyle="Comma 23" dataCellStyle="Comma 23">
  <tableColumns count="6">
    <tableColumn id="1" xr3:uid="{C165C900-7D26-46CA-A65F-54D9EEB328B6}" name="Column1" headerRowDxfId="318" dataDxfId="317"/>
    <tableColumn id="2" xr3:uid="{2FBB4838-0FB3-465A-8271-35B36CD83DCB}" name="Column2" headerRowDxfId="316" dataDxfId="315" headerRowCellStyle="Comma 23" dataCellStyle="Comma 23"/>
    <tableColumn id="3" xr3:uid="{D35BBC23-1043-47D3-B833-D673DE0BD7B3}" name="Column3" headerRowDxfId="314" dataDxfId="313" headerRowCellStyle="Comma 23" dataCellStyle="Comma 23"/>
    <tableColumn id="4" xr3:uid="{E4156AF9-840B-4464-87C8-7F6E44C073C0}" name="Column4" headerRowDxfId="312" dataDxfId="311" headerRowCellStyle="Comma 23" dataCellStyle="Comma 23"/>
    <tableColumn id="5" xr3:uid="{510AA481-2681-4A16-BD89-367A75BF0F6D}" name="Column5" headerRowDxfId="310" dataDxfId="309" headerRowCellStyle="Comma 23" dataCellStyle="Comma 23"/>
    <tableColumn id="6" xr3:uid="{EEFA28D4-0305-4B73-9488-A5DD722CCBCB}" name="Column6" headerRowDxfId="308" dataDxfId="307" headerRowCellStyle="Comma 23" dataCellStyle="Comma 23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CAEAA3A-A19D-47AF-98AC-94893484F961}" name="Table28" displayName="Table28" ref="A3:F23" headerRowCount="0" totalsRowShown="0" headerRowDxfId="306" dataDxfId="305" tableBorderDxfId="304" headerRowCellStyle="Comma 23" dataCellStyle="Comma 23">
  <tableColumns count="6">
    <tableColumn id="1" xr3:uid="{C59F241E-0A02-456C-9E5E-88D1EE5634AC}" name="Column1" headerRowDxfId="303" dataDxfId="302"/>
    <tableColumn id="2" xr3:uid="{ED90199A-74BC-47D0-82CB-5C1E52C080E4}" name="Column2" headerRowDxfId="301" dataDxfId="300" headerRowCellStyle="Comma 23" dataCellStyle="Comma 23"/>
    <tableColumn id="3" xr3:uid="{6B831F68-AFBD-4F3E-A365-7B5A187846E6}" name="Column3" headerRowDxfId="299" dataDxfId="298" headerRowCellStyle="Comma 23" dataCellStyle="Comma 23"/>
    <tableColumn id="4" xr3:uid="{E2870AAC-7AE2-4986-949D-BEE4E5FF66C1}" name="Column4" headerRowDxfId="297" dataDxfId="296" headerRowCellStyle="Comma 23" dataCellStyle="Comma 23"/>
    <tableColumn id="5" xr3:uid="{224C0810-17B9-45F8-8B68-72DF0727A5B5}" name="Column5" headerRowDxfId="295" dataDxfId="294" headerRowCellStyle="Comma 23" dataCellStyle="Comma 23"/>
    <tableColumn id="6" xr3:uid="{9DA0EADE-3670-42E5-8209-E64A4D73CEC7}" name="Column6" headerRowDxfId="293" dataDxfId="292" headerRowCellStyle="Comma 23" dataCellStyle="Comma 23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58CCD1C-8672-4B34-AD13-D1DE644AA551}" name="Table29" displayName="Table29" ref="A3:F53" headerRowCount="0" totalsRowShown="0" headerRowDxfId="291" dataDxfId="290" tableBorderDxfId="289" headerRowCellStyle="Comma 23" dataCellStyle="Comma 23">
  <tableColumns count="6">
    <tableColumn id="1" xr3:uid="{8A6EFBD0-1A0C-4DF8-8D7A-E49A25DB0341}" name="Column1" headerRowDxfId="288" dataDxfId="287"/>
    <tableColumn id="2" xr3:uid="{62EE97CC-5646-4F27-903C-E5A804A78C17}" name="Column2" headerRowDxfId="286" dataDxfId="285" headerRowCellStyle="Comma 23" dataCellStyle="Comma 23"/>
    <tableColumn id="3" xr3:uid="{64A85735-7C2C-4558-8699-8FFEF760BC19}" name="Column3" headerRowDxfId="284" dataDxfId="283" headerRowCellStyle="Comma 23" dataCellStyle="Comma 23"/>
    <tableColumn id="4" xr3:uid="{F065DF6C-EC34-428F-8E3D-1515EB5984E6}" name="Column4" headerRowDxfId="282" dataDxfId="281" headerRowCellStyle="Comma 23" dataCellStyle="Comma 23"/>
    <tableColumn id="5" xr3:uid="{4650B816-E28F-4196-AB97-E7907C7439DD}" name="Column5" headerRowDxfId="280" dataDxfId="279" headerRowCellStyle="Comma 23" dataCellStyle="Comma 23"/>
    <tableColumn id="6" xr3:uid="{E20C979D-2F77-493B-962D-D3EBC15942B0}" name="Column6" headerRowDxfId="278" dataDxfId="277" headerRowCellStyle="Comma 23" dataCellStyle="Comma 23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AF64756-26A7-4298-80C0-39AE167FAA17}" name="Table30" displayName="Table30" ref="A4:I13" headerRowCount="0" totalsRowShown="0" headerRowDxfId="276" dataDxfId="275" tableBorderDxfId="274" headerRowCellStyle="Comma" dataCellStyle="Comma">
  <tableColumns count="9">
    <tableColumn id="1" xr3:uid="{DCE26FC6-1CFC-450A-82D8-8261C2A617F5}" name="Column1" headerRowDxfId="273" dataDxfId="272" headerRowCellStyle="Comma" dataCellStyle="Comma"/>
    <tableColumn id="2" xr3:uid="{4E58E476-68C3-4D51-AE54-8ABA8BC4AE80}" name="Column2" headerRowDxfId="271" dataDxfId="270" headerRowCellStyle="Comma" dataCellStyle="Comma 68"/>
    <tableColumn id="3" xr3:uid="{C96906FC-9B7D-4042-AF47-B0AE27A57B01}" name="Column3" headerRowDxfId="269" dataDxfId="268" headerRowCellStyle="Comma" dataCellStyle="Comma">
      <calculatedColumnFormula>(B4/$B$13)*100</calculatedColumnFormula>
    </tableColumn>
    <tableColumn id="4" xr3:uid="{7D3FBDF8-2BEE-48C9-A46C-6DF80331BDAC}" name="Column4" headerRowDxfId="267" dataDxfId="266" headerRowCellStyle="Comma" dataCellStyle="Comma 68"/>
    <tableColumn id="5" xr3:uid="{B2DD2866-228F-44A7-893C-DFDF4CF3356B}" name="Column5" headerRowDxfId="265" dataDxfId="264" headerRowCellStyle="Comma" dataCellStyle="Comma">
      <calculatedColumnFormula>(D4/$D$13)*100</calculatedColumnFormula>
    </tableColumn>
    <tableColumn id="6" xr3:uid="{D682C5DE-33B4-4A61-8753-F84E8BC4B822}" name="Column6" headerRowDxfId="263" dataDxfId="262" headerRowCellStyle="Comma" dataCellStyle="Comma 68"/>
    <tableColumn id="7" xr3:uid="{12966650-8FE8-46A3-9EBB-8E5748072520}" name="Column7" headerRowDxfId="261" dataDxfId="260" headerRowCellStyle="Comma" dataCellStyle="Comma">
      <calculatedColumnFormula>(F4/$F$13)*100</calculatedColumnFormula>
    </tableColumn>
    <tableColumn id="8" xr3:uid="{3CE30360-4031-4B85-A4AF-63CAB0D5C655}" name="Column8" headerRowDxfId="259" dataDxfId="258" headerRowCellStyle="Comma" dataCellStyle="Comma"/>
    <tableColumn id="9" xr3:uid="{DD971161-B218-4BE8-8DB1-1752AC14EE3C}" name="Column9" headerRowDxfId="257" dataDxfId="256" headerRowCellStyle="Comma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9BD7F19-F1B3-403F-882C-E213B3F7299C}" name="Table8" displayName="Table8" ref="F10:I274" totalsRowShown="0" headerRowDxfId="526" tableBorderDxfId="525">
  <tableColumns count="4">
    <tableColumn id="1" xr3:uid="{BB7391D6-7407-4138-A0D2-A066E0F1AD1B}" name="SITC/COMMODITY DESCRIPTION" dataDxfId="524"/>
    <tableColumn id="2" xr3:uid="{DE9A32EE-FD23-47E3-A769-25F968091936}" name="As reported in Mar_2023 Bulletin (N$ m)" dataDxfId="523" dataCellStyle="Comma 23 2"/>
    <tableColumn id="3" xr3:uid="{46A5A849-34FB-4644-98A0-9ED3EDB96211}" name="As reported in Apr_2023 Bulletin  (N$ m)" dataDxfId="522" dataCellStyle="Comma"/>
    <tableColumn id="4" xr3:uid="{F7FEF3BB-410A-429B-A6BE-F15AE8989BDB}" name="Difference  (N$ m)" dataDxfId="521">
      <calculatedColumnFormula>Table8[[#This Row],[As reported in Apr_2023 Bulletin  (N$ m)]]-Table8[[#This Row],[As reported in Mar_2023 Bulletin (N$ m)]]</calculatedColumnFormula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915DD77-3D9D-443C-8B5E-980EF5D62410}" name="Table31" displayName="Table31" ref="A3:J229" headerRowCount="0" totalsRowShown="0" headerRowDxfId="255" dataDxfId="254" tableBorderDxfId="253" headerRowCellStyle="Comma 23" dataCellStyle="Comma 23">
  <tableColumns count="10">
    <tableColumn id="1" xr3:uid="{4D1A44FF-5D80-4CEC-B7E4-AAD28FAC0D05}" name="Column1" headerRowDxfId="252" dataDxfId="251"/>
    <tableColumn id="2" xr3:uid="{EE2E8F90-BB93-44BC-B742-E9173ED05B4E}" name="Column2" headerRowDxfId="250" dataDxfId="249" headerRowCellStyle="Comma 23" dataCellStyle="Comma 23"/>
    <tableColumn id="3" xr3:uid="{88F3644A-AD6D-4341-922B-8F62BBE95686}" name="Column3" headerRowDxfId="248" dataDxfId="247" headerRowCellStyle="Comma 23" dataCellStyle="Comma 23"/>
    <tableColumn id="4" xr3:uid="{290A3E42-610E-4998-86C6-B5AD4A4206D5}" name="Column4" headerRowDxfId="246" dataDxfId="245" headerRowCellStyle="Comma 23" dataCellStyle="Comma 23"/>
    <tableColumn id="5" xr3:uid="{40E53B8C-AD4B-44B1-9D33-45DE983A4685}" name="Column5" headerRowDxfId="244" dataDxfId="243" headerRowCellStyle="Comma 23" dataCellStyle="Comma 23"/>
    <tableColumn id="6" xr3:uid="{7E640C0C-2110-4D54-B4C7-75EDC61D5FF6}" name="Column6" headerRowDxfId="242" dataDxfId="241" headerRowCellStyle="Comma 23" dataCellStyle="Comma 23"/>
    <tableColumn id="7" xr3:uid="{5D6A157B-182D-4AB5-B5E6-57F321C08527}" name="Column7" headerRowDxfId="240" dataDxfId="239" headerRowCellStyle="Comma 23" dataCellStyle="Comma 23"/>
    <tableColumn id="8" xr3:uid="{86B35698-F5FA-4159-A6C8-306085F9C0BC}" name="Column8" headerRowDxfId="238" dataDxfId="237" headerRowCellStyle="Comma 23" dataCellStyle="Comma 23"/>
    <tableColumn id="9" xr3:uid="{E8B8A41B-72FB-4CAE-8421-1F25D95C49E1}" name="Column9" headerRowDxfId="236" dataDxfId="235" headerRowCellStyle="Comma 23" dataCellStyle="Comma 23"/>
    <tableColumn id="10" xr3:uid="{438DD960-808F-43AD-B539-512C60D18C80}" name="Column10" headerRowDxfId="234" dataDxfId="233" headerRowCellStyle="Comma 23" dataCellStyle="Comma 23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1C8F1158-E717-4E56-BDD5-31EFB466F04E}" name="Table32" displayName="Table32" ref="A4:I13" headerRowCount="0" totalsRowShown="0" headerRowDxfId="232" tableBorderDxfId="231" headerRowCellStyle="Comma">
  <tableColumns count="9">
    <tableColumn id="1" xr3:uid="{5037D292-93DF-463A-B438-1906C79F4DE9}" name="Column1" headerRowDxfId="230" dataDxfId="229" headerRowCellStyle="Comma" dataCellStyle="Comma"/>
    <tableColumn id="2" xr3:uid="{A05A7CF6-E468-47F3-BB52-A40149425234}" name="Column2" headerRowDxfId="228" dataDxfId="227" headerRowCellStyle="Comma" dataCellStyle="Comma 68"/>
    <tableColumn id="3" xr3:uid="{51882187-697E-4D8F-A4F1-992A8119F865}" name="Column3" headerRowDxfId="226" dataDxfId="225" headerRowCellStyle="Comma" dataCellStyle="Comma">
      <calculatedColumnFormula>(B4/$B$13)*100</calculatedColumnFormula>
    </tableColumn>
    <tableColumn id="4" xr3:uid="{4EFE1347-04B7-4F35-B692-348B8011C10C}" name="Column4" headerRowDxfId="224" dataDxfId="223" headerRowCellStyle="Comma" dataCellStyle="Comma 68"/>
    <tableColumn id="5" xr3:uid="{9D5A6B93-F36C-426F-B788-C6A98623437A}" name="Column5" headerRowDxfId="222" dataDxfId="221" headerRowCellStyle="Comma" dataCellStyle="Comma">
      <calculatedColumnFormula>(D4/$D$13)*100</calculatedColumnFormula>
    </tableColumn>
    <tableColumn id="6" xr3:uid="{CA606C5B-D5A8-4CF6-B2A2-27DEFCB6D638}" name="Column6" headerRowDxfId="220" dataDxfId="219" headerRowCellStyle="Comma" dataCellStyle="Comma 68"/>
    <tableColumn id="7" xr3:uid="{8A6C8E4C-E58C-4D9C-A5F4-2361B74D876D}" name="Column7" headerRowDxfId="218" dataDxfId="217" headerRowCellStyle="Comma" dataCellStyle="Comma">
      <calculatedColumnFormula>(F4/$F$13)*100</calculatedColumnFormula>
    </tableColumn>
    <tableColumn id="8" xr3:uid="{4AB3E402-490D-48A6-B569-FA636CE523A7}" name="Column8" headerRowDxfId="216" dataDxfId="215" headerRowCellStyle="Comma" dataCellStyle="Comma"/>
    <tableColumn id="9" xr3:uid="{1FD27E7B-D92F-427C-AB6C-1DDF40613588}" name="Column9" headerRowDxfId="214" dataDxfId="213" headerRowCellStyle="Comma" dataCellStyle="Comma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E2110ED5-8386-4030-B414-EE4920DFB280}" name="Table33" displayName="Table33" ref="A3:J247" headerRowCount="0" totalsRowShown="0" headerRowDxfId="212" dataDxfId="211" tableBorderDxfId="210" headerRowCellStyle="Comma 23" dataCellStyle="Comma 23">
  <tableColumns count="10">
    <tableColumn id="1" xr3:uid="{4FD20C97-028D-4C95-83D8-926ABA8044EA}" name="Column1" headerRowDxfId="209" dataDxfId="208"/>
    <tableColumn id="2" xr3:uid="{E0BA8A98-6222-487C-90A2-1AC6ECC2A179}" name="Column2" headerRowDxfId="207" dataDxfId="206" headerRowCellStyle="Comma 23" dataCellStyle="Comma 23"/>
    <tableColumn id="3" xr3:uid="{14BC21C9-212D-4EBD-B730-3AF66B653625}" name="Column3" headerRowDxfId="205" dataDxfId="204" headerRowCellStyle="Comma 23" dataCellStyle="Comma 23"/>
    <tableColumn id="4" xr3:uid="{90A8DDD8-AA15-4539-A185-037B4BE385A3}" name="Column4" headerRowDxfId="203" dataDxfId="202" headerRowCellStyle="Comma 23" dataCellStyle="Comma 23"/>
    <tableColumn id="5" xr3:uid="{B6C76A61-FF8B-4689-85DC-9BA0C7BEF10F}" name="Column5" headerRowDxfId="201" dataDxfId="200" headerRowCellStyle="Comma 23" dataCellStyle="Comma 23"/>
    <tableColumn id="6" xr3:uid="{914034CE-213B-4AFB-A5AA-332EC50D223F}" name="Column6" headerRowDxfId="199" dataDxfId="198" headerRowCellStyle="Comma 23" dataCellStyle="Comma 23"/>
    <tableColumn id="7" xr3:uid="{46BB3838-3140-4127-8D12-73CEC6613949}" name="Column7" headerRowDxfId="197" dataDxfId="196" headerRowCellStyle="Comma 23" dataCellStyle="Comma 23"/>
    <tableColumn id="8" xr3:uid="{062BC5A2-AF4E-4C20-B4D1-30B15DDD039A}" name="Column8" headerRowDxfId="195" dataDxfId="194" headerRowCellStyle="Comma 23" dataCellStyle="Comma 23"/>
    <tableColumn id="9" xr3:uid="{71101AAC-769D-43FC-AC42-EFA71E4830A0}" name="Column9" headerRowDxfId="193" dataDxfId="192" headerRowCellStyle="Comma 23" dataCellStyle="Comma 23"/>
    <tableColumn id="10" xr3:uid="{698E0A75-163E-42A3-A7CB-B08228DEE749}" name="Column10" headerRowDxfId="191" dataDxfId="190" headerRowCellStyle="Comma 23" dataCellStyle="Comma 23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3B6AED91-DD12-48EC-A6F4-8EA1685A9CCC}" name="Table34" displayName="Table34" ref="A4:I11" headerRowCount="0" totalsRowShown="0" dataDxfId="189" tableBorderDxfId="188" dataCellStyle="Comma">
  <tableColumns count="9">
    <tableColumn id="1" xr3:uid="{698619EB-06DE-4F1E-B9F8-53D38A99B77A}" name="Column1" headerRowDxfId="187" dataDxfId="186" headerRowCellStyle="Comma" dataCellStyle="Comma"/>
    <tableColumn id="2" xr3:uid="{3D9BFDDD-A583-4B78-90EC-E536E437DDC2}" name="Column2" headerRowDxfId="185" dataDxfId="184" headerRowCellStyle="Comma" dataCellStyle="Comma"/>
    <tableColumn id="3" xr3:uid="{AF939D32-B1AB-4017-947E-23E3BFACA3C1}" name="Column3" headerRowDxfId="183" dataDxfId="182" headerRowCellStyle="Comma" dataCellStyle="Comma">
      <calculatedColumnFormula>(B4/$B$11)*100</calculatedColumnFormula>
    </tableColumn>
    <tableColumn id="4" xr3:uid="{F4387B9A-347E-428C-A884-3637B7E8F61E}" name="Column4" headerRowDxfId="181" dataDxfId="180" headerRowCellStyle="Comma" dataCellStyle="Comma"/>
    <tableColumn id="5" xr3:uid="{C5F50BD5-26D3-4374-AD2E-676CBD4CC3DE}" name="Column5" headerRowDxfId="179" dataDxfId="178" headerRowCellStyle="Comma" dataCellStyle="Comma">
      <calculatedColumnFormula>(D4/$D$11)*100</calculatedColumnFormula>
    </tableColumn>
    <tableColumn id="6" xr3:uid="{187092A0-933F-431B-B51A-AF019EB0656E}" name="Column6" headerRowDxfId="177" dataDxfId="176" headerRowCellStyle="Comma" dataCellStyle="Comma"/>
    <tableColumn id="7" xr3:uid="{F8847D2E-3472-4801-B138-9D7102362E1E}" name="Column7" headerRowDxfId="175" dataDxfId="174" headerRowCellStyle="Comma" dataCellStyle="Comma">
      <calculatedColumnFormula>(F4/$F$11)*100</calculatedColumnFormula>
    </tableColumn>
    <tableColumn id="8" xr3:uid="{B854D390-BB6A-41D3-89DE-6A11BC052A08}" name="Column8" headerRowDxfId="173" dataDxfId="172" headerRowCellStyle="Comma" dataCellStyle="Comma">
      <calculatedColumnFormula>((F5/D5)-1)*100</calculatedColumnFormula>
    </tableColumn>
    <tableColumn id="9" xr3:uid="{29F41936-E505-4DBE-97AD-048E3D593C7A}" name="Column9" headerRowDxfId="171" dataDxfId="170" headerRowCellStyle="Comma" dataCellStyle="Comm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3DA55C6F-7382-4A16-A5B5-FBB2E1D2253F}" name="Table35" displayName="Table35" ref="A5:D187" headerRowCount="0" totalsRowShown="0" headerRowDxfId="169" tableBorderDxfId="168" headerRowCellStyle="Comma 23">
  <tableColumns count="4">
    <tableColumn id="1" xr3:uid="{3B2C0811-AC92-4334-815F-33B787742DEB}" name="Column1" headerRowDxfId="167" dataDxfId="166"/>
    <tableColumn id="2" xr3:uid="{B3A3DEB7-DC7A-4D6D-BDE3-6C5760749BC8}" name="Column2" headerRowDxfId="165" dataDxfId="164" headerRowCellStyle="Comma 23" dataCellStyle="Comma 23"/>
    <tableColumn id="3" xr3:uid="{CC5D849A-19D8-46BB-BF8B-1CA1C3667BB2}" name="Column3" headerRowDxfId="163" dataDxfId="162" headerRowCellStyle="Comma 23" dataCellStyle="Comma 23"/>
    <tableColumn id="4" xr3:uid="{320B2A9B-EC47-4499-A4F5-DBE63E0E0008}" name="Column4" headerRowDxfId="161" dataDxfId="160" headerRowCellStyle="Comma 23" dataCellStyle="Comma 2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9625082-B0ED-4241-9AD7-E2920356C976}" name="Table36" displayName="Table36" ref="F5:I180" headerRowCount="0" totalsRowShown="0" headerRowDxfId="159" tableBorderDxfId="158" headerRowCellStyle="Comma 23">
  <tableColumns count="4">
    <tableColumn id="1" xr3:uid="{F4AF69AD-391D-4DD8-909D-492847BB582A}" name="Column1" headerRowDxfId="157" dataDxfId="156"/>
    <tableColumn id="2" xr3:uid="{BECBBAAA-6E22-4E4A-AE87-D7E96B139B0E}" name="Column2" headerRowDxfId="155" dataDxfId="154" headerRowCellStyle="Comma 23" dataCellStyle="Comma 23"/>
    <tableColumn id="3" xr3:uid="{E0B34513-4FD8-40DD-9ED3-C3686BB81ED1}" name="Column3" headerRowDxfId="153" dataDxfId="152" headerRowCellStyle="Comma 23" dataCellStyle="Comma 23"/>
    <tableColumn id="4" xr3:uid="{16DA6612-1D95-4331-AD25-6629B434067A}" name="Column4" headerRowDxfId="151" dataDxfId="150" headerRowCellStyle="Comma 23" dataCellStyle="Comma 23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1D782529-DD03-40AD-B097-8F87918A9B35}" name="Table37" displayName="Table37" ref="K5:N240" headerRowCount="0" totalsRowShown="0" headerRowDxfId="149" tableBorderDxfId="148" headerRowCellStyle="Comma 23">
  <tableColumns count="4">
    <tableColumn id="1" xr3:uid="{CB68BC67-8884-4EB6-82A7-067D38FF66B9}" name="Column1" headerRowDxfId="147" dataDxfId="146"/>
    <tableColumn id="2" xr3:uid="{07F41EF9-4711-493A-868E-0E65B0BCFB5B}" name="Column2" headerRowDxfId="145" dataDxfId="144" headerRowCellStyle="Comma 23" dataCellStyle="Comma 23"/>
    <tableColumn id="3" xr3:uid="{72E4C53E-E6E4-4DE5-B0D4-E1950EF7CE82}" name="Column3" headerRowDxfId="143" dataDxfId="142" headerRowCellStyle="Comma 23" dataCellStyle="Comma 23"/>
    <tableColumn id="4" xr3:uid="{C2997D64-1631-4F09-8DF4-8D7452B07F94}" name="Column4" headerRowDxfId="141" dataDxfId="140" headerRowCellStyle="Comma 23" dataCellStyle="Comma 23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3148A83B-E29C-409A-95A7-CB1D5A8F1317}" name="Table38" displayName="Table38" ref="A4:I10" headerRowCount="0" totalsRowShown="0" tableBorderDxfId="139">
  <tableColumns count="9">
    <tableColumn id="1" xr3:uid="{9AF2B662-6765-4C46-980A-BC0BAA226F02}" name="Column1" headerRowDxfId="138" dataDxfId="137" headerRowCellStyle="Comma" dataCellStyle="Comma"/>
    <tableColumn id="2" xr3:uid="{79231F90-D68B-4A7F-ADFE-0F36F1958818}" name="Column2" headerRowDxfId="136" dataDxfId="135" headerRowCellStyle="Comma" dataCellStyle="Comma"/>
    <tableColumn id="3" xr3:uid="{F3E42787-23C1-4C79-9F1E-7D2C31C69BD8}" name="Column3" headerRowDxfId="134" dataDxfId="133" headerRowCellStyle="Comma" dataCellStyle="Comma">
      <calculatedColumnFormula>(B4/$B$10)*100</calculatedColumnFormula>
    </tableColumn>
    <tableColumn id="4" xr3:uid="{36D57CB8-BFEB-4474-9FA3-14BA2CC1D00A}" name="Column4" headerRowDxfId="132" dataDxfId="131" headerRowCellStyle="Comma" dataCellStyle="Comma"/>
    <tableColumn id="5" xr3:uid="{C1F9C478-E2E4-44A6-B20F-70AB728FE26B}" name="Column5" headerRowDxfId="130" dataDxfId="129" headerRowCellStyle="Comma" dataCellStyle="Comma">
      <calculatedColumnFormula>(D4/$D$10)*100</calculatedColumnFormula>
    </tableColumn>
    <tableColumn id="6" xr3:uid="{5349D498-5782-4EB6-BCA0-30E293DEBF1B}" name="Column6" headerRowDxfId="128" dataDxfId="127" headerRowCellStyle="Comma" dataCellStyle="Comma"/>
    <tableColumn id="7" xr3:uid="{3B4D2456-46CA-4307-8F98-EA4C69E17298}" name="Column7" headerRowDxfId="126" dataDxfId="125" headerRowCellStyle="Comma" dataCellStyle="Comma">
      <calculatedColumnFormula>(F4/$F$10)*100</calculatedColumnFormula>
    </tableColumn>
    <tableColumn id="8" xr3:uid="{C0505847-33DA-4228-972E-B7A8E02C4ECD}" name="Column8" headerRowDxfId="124" dataDxfId="123" headerRowCellStyle="Comma" dataCellStyle="Comma">
      <calculatedColumnFormula>(F5/D5)-1</calculatedColumnFormula>
    </tableColumn>
    <tableColumn id="9" xr3:uid="{245EC67C-511C-4BAF-BC37-B37520FFA467}" name="Column9" headerRowDxfId="122" dataDxfId="121" headerRowCellStyle="Comma" dataCellStyle="Comma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204E7942-6BEA-44A0-B8DD-3AA683A019D4}" name="Table39" displayName="Table39" ref="A5:D256" headerRowCount="0" totalsRowShown="0" headerRowDxfId="120" tableBorderDxfId="119" headerRowCellStyle="Comma 23">
  <tableColumns count="4">
    <tableColumn id="1" xr3:uid="{5A401914-CB89-4520-B4EF-D23F10E76D6B}" name="Column1" headerRowDxfId="118" dataDxfId="117"/>
    <tableColumn id="2" xr3:uid="{FC399A60-08B9-4E86-A4FF-CE6EB5ACBE4B}" name="Column2" headerRowDxfId="116" dataDxfId="115" headerRowCellStyle="Comma 23" dataCellStyle="Comma 23"/>
    <tableColumn id="3" xr3:uid="{C9F83DDC-CE04-496D-BC31-9969166945C1}" name="Column3" headerRowDxfId="114" dataDxfId="113" headerRowCellStyle="Comma 23" dataCellStyle="Comma 23"/>
    <tableColumn id="4" xr3:uid="{258BA6C3-3261-4CCC-B025-7B8878A2B62E}" name="Column4" headerRowDxfId="112" dataDxfId="111" headerRowCellStyle="Comma 23" dataCellStyle="Comma 23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AB26E6FB-D09D-4D72-84A7-38CC08BEDA35}" name="Table40" displayName="Table40" ref="F5:I231" headerRowCount="0" totalsRowShown="0" headerRowDxfId="110" tableBorderDxfId="109" headerRowCellStyle="Comma 23">
  <tableColumns count="4">
    <tableColumn id="1" xr3:uid="{D7BF4AB0-111B-4D55-9EC1-265C6086FF4F}" name="Column1" headerRowDxfId="108" dataDxfId="107"/>
    <tableColumn id="2" xr3:uid="{B43568A9-9602-4F8A-95BD-131E612AC8FB}" name="Column2" headerRowDxfId="106" dataDxfId="105" headerRowCellStyle="Comma 23" dataCellStyle="Comma 23"/>
    <tableColumn id="3" xr3:uid="{7F07932F-FC77-424A-903B-ADFA0CE9F545}" name="Column3" headerRowDxfId="104" dataDxfId="103" headerRowCellStyle="Comma 23" dataCellStyle="Comma 23"/>
    <tableColumn id="4" xr3:uid="{8F7D800E-4772-43ED-A64C-33DB2B977395}" name="Column4" headerRowDxfId="102" dataDxfId="101" headerRowCellStyle="Comma 23" dataCellStyle="Comma 2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77F55CF-CF73-4654-A904-983BDE2089D4}" name="Table9" displayName="Table9" ref="A2:E14" totalsRowShown="0" headerRowDxfId="520" tableBorderDxfId="519">
  <tableColumns count="5">
    <tableColumn id="1" xr3:uid="{B6C67715-F839-4D76-99AB-76F3AB0CFF23}" name="Period" dataDxfId="518"/>
    <tableColumn id="2" xr3:uid="{2070DACB-C269-4D5B-B717-0761834B0C48}" name="Total Exports" dataDxfId="517" dataCellStyle="Comma 23"/>
    <tableColumn id="3" xr3:uid="{570ADCAA-C656-4F8C-9CC0-49469E2ED43E}" name="Total Imports" dataDxfId="516" dataCellStyle="Comma 23"/>
    <tableColumn id="4" xr3:uid="{557C02D9-75DC-474E-8834-0BD43268B455}" name="Cummulative exports 2022" dataDxfId="515"/>
    <tableColumn id="5" xr3:uid="{8663D076-378D-425B-A3FC-4888FB41D7F1}" name="Cummulative imports 2022" dataDxfId="514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DBC1984-29CA-4F41-9FE1-FB80285C9CCA}" name="Table41" displayName="Table41" ref="K5:N222" headerRowCount="0" totalsRowShown="0" headerRowDxfId="100" tableBorderDxfId="99" headerRowCellStyle="Comma 23">
  <tableColumns count="4">
    <tableColumn id="1" xr3:uid="{11A8054C-1B6C-4C35-AE7E-C37F33F52662}" name="Column1" headerRowDxfId="98" dataDxfId="97"/>
    <tableColumn id="2" xr3:uid="{8559BF68-AB62-4C74-844D-93E5D0414828}" name="Column2" headerRowDxfId="96" dataDxfId="95" headerRowCellStyle="Comma 23" dataCellStyle="Comma 23"/>
    <tableColumn id="3" xr3:uid="{CD5BDF8C-8A67-479C-8D27-9472C35A504B}" name="Column3" headerRowDxfId="94" dataDxfId="93" headerRowCellStyle="Comma 23" dataCellStyle="Comma 23"/>
    <tableColumn id="4" xr3:uid="{D5B7BF26-3A9E-471F-AB49-BC9C642DAA9C}" name="Column4" headerRowDxfId="92" dataDxfId="91" headerRowCellStyle="Comma 23" dataCellStyle="Comma 23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60AC6A7-36DD-4B47-B228-3B6C1B150057}" name="Table42" displayName="Table42" ref="A3:D10" headerRowCount="0" totalsRowShown="0" headerRowDxfId="90" tableBorderDxfId="89" headerRowCellStyle="Comma 23">
  <tableColumns count="4">
    <tableColumn id="1" xr3:uid="{FFCB3C5A-1006-47DA-8369-55CAFA9A3823}" name="Column1" headerRowDxfId="88" dataDxfId="87"/>
    <tableColumn id="2" xr3:uid="{03767107-A2B5-43B9-B341-B2A4A948FA00}" name="Column2" headerRowDxfId="86" dataDxfId="85" headerRowCellStyle="Comma 23" dataCellStyle="Comma 23"/>
    <tableColumn id="3" xr3:uid="{A9DB9E5F-3EA7-48F8-81EA-292D3A87B077}" name="Column3" headerRowDxfId="84" dataDxfId="83" headerRowCellStyle="Comma 23" dataCellStyle="Comma 23"/>
    <tableColumn id="4" xr3:uid="{5430C011-F7DE-42F3-A7C9-26546D407342}" name="Column4" headerRowDxfId="82" dataDxfId="81" headerRowCellStyle="Comma 23" dataCellStyle="Comma 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F72BDA58-9B67-4929-BE8B-ADBA812EB353}" name="Table43" displayName="Table43" ref="A3:D9" headerRowCount="0" totalsRowShown="0" headerRowDxfId="80" tableBorderDxfId="79" headerRowCellStyle="Comma 23">
  <tableColumns count="4">
    <tableColumn id="1" xr3:uid="{A1604D69-C0D4-46C8-A2D6-863E5EC31BA6}" name="Column1" headerRowDxfId="78" dataDxfId="77"/>
    <tableColumn id="2" xr3:uid="{06FA1C78-5CAC-4B9A-9892-3644CF004B44}" name="Column2" headerRowDxfId="76" dataDxfId="75" headerRowCellStyle="Comma 23" dataCellStyle="Comma 23"/>
    <tableColumn id="3" xr3:uid="{D2DA348A-1E45-4CF0-9C68-13C4ED92D1CB}" name="Column3" headerRowDxfId="74" dataDxfId="73" headerRowCellStyle="Comma 23" dataCellStyle="Comma 23"/>
    <tableColumn id="4" xr3:uid="{15A9F8C5-67E5-4CE2-8BFD-2BA9127BC92A}" name="Column4" headerRowDxfId="72" dataDxfId="71" headerRowCellStyle="Comma 23" dataCellStyle="Comma 23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E3BC2F13-919E-4707-85C1-370599AD83C3}" name="Table44" displayName="Table44" ref="A3:B18" headerRowCount="0" totalsRowShown="0" tableBorderDxfId="70">
  <tableColumns count="2">
    <tableColumn id="1" xr3:uid="{0F1B00FD-0FCB-4970-99D8-A6371D191689}" name="Column1" headerRowDxfId="69" dataDxfId="68"/>
    <tableColumn id="2" xr3:uid="{C74807A3-6EB2-4E80-A523-E4472E067A64}" name="Column2" headerRowDxfId="67" dataDxfId="66" headerRowCellStyle="Comma 23" dataCellStyle="Comma 23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488EBFBF-4CA7-424C-A033-11E10B3D94A9}" name="Table45" displayName="Table45" ref="D3:E24" headerRowCount="0" totalsRowShown="0" tableBorderDxfId="65">
  <tableColumns count="2">
    <tableColumn id="1" xr3:uid="{45D53EA5-CB68-4909-83E9-88B4D781BF68}" name="Column1" headerRowDxfId="64" dataDxfId="63"/>
    <tableColumn id="2" xr3:uid="{B7575B1A-1689-47C4-9F34-1316DFBE14E1}" name="Column2" headerRowDxfId="62" dataDxfId="61" headerRowCellStyle="Comma" dataCellStyle="Comma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C03700E6-FD13-414E-9477-78D8F71575A1}" name="Table46" displayName="Table46" ref="H3:J15" headerRowCount="0" tableBorderDxfId="60">
  <tableColumns count="3">
    <tableColumn id="1" xr3:uid="{85054EB1-4285-4550-A931-C16246B43665}" name="Column1" totalsRowLabel="Total" headerRowDxfId="59" dataDxfId="58" totalsRowDxfId="57"/>
    <tableColumn id="2" xr3:uid="{8FB025DE-4D14-44E7-BA40-3CE532B83242}" name="Column2" headerRowDxfId="56" dataDxfId="55" totalsRowDxfId="54" headerRowCellStyle="Comma 69" dataCellStyle="Comma 69"/>
    <tableColumn id="3" xr3:uid="{87029203-0403-4BB0-9FDB-2DB9F42BF1A0}" name="Column3" totalsRowFunction="sum" headerRowDxfId="53" dataDxfId="52" totalsRowDxfId="51" headerRowCellStyle="Comma 69" dataCellStyle="Comma 69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190955EB-B677-4404-8CD7-C927A50A5519}" name="Table47" displayName="Table47" ref="A8:E30" headerRowCount="0" totalsRowShown="0" headerRowDxfId="50" tableBorderDxfId="49" headerRowCellStyle="Comma">
  <tableColumns count="5">
    <tableColumn id="1" xr3:uid="{7D5C1427-1DE3-479B-8FDA-025AB0F22B35}" name="Column1" headerRowDxfId="48" dataDxfId="47" headerRowCellStyle="Comma" dataCellStyle="Comma"/>
    <tableColumn id="2" xr3:uid="{78C9B4C0-90C1-4652-8302-6FF0FC8A0654}" name="Column2" headerRowDxfId="46" dataDxfId="45" headerRowCellStyle="Comma" dataCellStyle="Comma"/>
    <tableColumn id="3" xr3:uid="{AB188F94-F81B-415F-8E9A-6E371A35FFC3}" name="Column3" headerRowDxfId="44" dataDxfId="43" headerRowCellStyle="Comma" dataCellStyle="Comma"/>
    <tableColumn id="4" xr3:uid="{48608A66-3F77-48FE-95A5-4681B027E50C}" name="Column4" headerRowDxfId="42" dataDxfId="41" headerRowCellStyle="Comma" dataCellStyle="Comma"/>
    <tableColumn id="5" xr3:uid="{10A57B2F-DD2D-42C0-86A6-283A9A14F233}" name="Column5" headerRowDxfId="40" dataDxfId="39" headerRowCellStyle="Comma" dataCellStyle="Comma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9BFCE5B0-C165-4A1D-9945-122C702B3774}" name="Table48" displayName="Table48" ref="G7:I9" headerRowCount="0" totalsRowShown="0" headerRowDxfId="38" headerRowBorderDxfId="37" tableBorderDxfId="36">
  <tableColumns count="3">
    <tableColumn id="1" xr3:uid="{0A2F98F4-4111-415B-A77E-BE57B241142A}" name="Column1" headerRowDxfId="35"/>
    <tableColumn id="2" xr3:uid="{4423D095-D3EF-49D4-90E5-DABF800A58B3}" name="Column2" headerRowDxfId="34"/>
    <tableColumn id="3" xr3:uid="{91ABCDB3-435C-48A3-AEF5-6D846644F239}" name="Column3" headerRowDxfId="33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550F39FF-1E4E-44FA-A5AB-309722200797}" name="Table49" displayName="Table49" ref="A2:K4" headerRowCount="0" totalsRowShown="0" headerRowDxfId="32" tableBorderDxfId="31">
  <tableColumns count="11">
    <tableColumn id="1" xr3:uid="{73E5AF2C-BD26-474E-B255-A049E8673D5E}" name="Column1" headerRowDxfId="30"/>
    <tableColumn id="2" xr3:uid="{CBF9F04F-F2E8-408D-BD7E-B9F5B52497E3}" name="Column2" headerRowDxfId="29"/>
    <tableColumn id="3" xr3:uid="{0EC6A44B-ED68-4659-8209-F1E12BAFC695}" name="Column3" headerRowDxfId="28"/>
    <tableColumn id="4" xr3:uid="{F01EB6C4-7C8E-44F8-B419-99E6DD18C8E5}" name="Column4" headerRowDxfId="27"/>
    <tableColumn id="5" xr3:uid="{1867DEA6-0177-4919-A6B1-F7C080B01CB5}" name="Column5" headerRowDxfId="26"/>
    <tableColumn id="6" xr3:uid="{39401030-5371-4A75-967B-A843B7DFC1B2}" name="Column6" headerRowDxfId="25"/>
    <tableColumn id="7" xr3:uid="{9B7D154A-E51A-433B-A441-5F95A8CE5C08}" name="Column7" headerRowDxfId="24"/>
    <tableColumn id="8" xr3:uid="{B4BF7D27-C405-430C-90C1-F9D5079C94E4}" name="Column8" headerRowDxfId="23"/>
    <tableColumn id="9" xr3:uid="{FF9FD289-3840-4437-BC20-1635207966BE}" name="Column9" headerRowDxfId="22"/>
    <tableColumn id="10" xr3:uid="{D6FF993A-EB8F-42F0-9792-B7F489284508}" name="Column10" headerRowDxfId="21"/>
    <tableColumn id="11" xr3:uid="{7358825D-5967-4F13-854B-D063A562237F}" name="Column11" headerRowDxfId="20">
      <calculatedColumnFormula>SUM(B3:I3)</calculatedColumnFormula>
    </tableColumn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22E1F033-B97D-405A-97E8-F1271C68FD28}" name="Table50" displayName="Table50" ref="A4:C18" headerRowCount="0" totalsRowShown="0" headerRowDxfId="19" tableBorderDxfId="18">
  <tableColumns count="3">
    <tableColumn id="1" xr3:uid="{A15E193F-F6E2-44E7-897B-937B89820A63}" name="Column1" headerRowDxfId="17" dataDxfId="16"/>
    <tableColumn id="2" xr3:uid="{17EBF875-21D3-4B7F-B448-29ED3DBD1D83}" name="Column2" headerRowDxfId="15" dataDxfId="14" dataCellStyle="Comma"/>
    <tableColumn id="3" xr3:uid="{6C62AA45-7D64-420B-99EC-6C8B072B79C9}" name="Column3" headerRowDxfId="13" dataDxfId="12" dataCellStyle="Comma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8A7D3E8-655C-403C-96CD-8F02192EF98F}" name="Table10" displayName="Table10" ref="A2:E6" totalsRowShown="0" headerRowDxfId="513" tableBorderDxfId="512">
  <tableColumns count="5">
    <tableColumn id="1" xr3:uid="{D3D80CE7-1DA1-4F6A-9A90-1EB3F4E45CB8}" name="Period" dataDxfId="511"/>
    <tableColumn id="2" xr3:uid="{7DDE2E22-8E1B-4931-98F4-98028851C2AC}" name="Total Exports" dataDxfId="510" dataCellStyle="Comma 23"/>
    <tableColumn id="3" xr3:uid="{1D914E72-2620-4265-8222-4FC1661135C2}" name="Total Imports" dataDxfId="509" dataCellStyle="Comma 23"/>
    <tableColumn id="4" xr3:uid="{5E86D10D-84F8-432B-8C91-7CF666134C40}" name="Cummulative exports 2023" dataDxfId="508"/>
    <tableColumn id="5" xr3:uid="{24BD54E8-2519-4AC8-A2B0-AF8C4267CCCA}" name="Cummulative imports 2023" dataDxfId="507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F99A3524-4123-4D00-92ED-EA53B9F7050C}" name="Table51" displayName="Table51" ref="A21:E29" headerRowCount="0" totalsRowShown="0" headerRowDxfId="11" tableBorderDxfId="10">
  <tableColumns count="5">
    <tableColumn id="1" xr3:uid="{EBB135AE-95A5-47E9-9DA7-1EEFB165E832}" name="Column1" headerRowDxfId="9" dataDxfId="8"/>
    <tableColumn id="2" xr3:uid="{17CBD907-F759-482C-98AE-55BD2DB7B6CB}" name="Column2" headerRowDxfId="7" dataDxfId="6"/>
    <tableColumn id="3" xr3:uid="{5930A9E4-3725-4408-8D29-F509547B8634}" name="Column3" headerRowDxfId="5" dataDxfId="4" dataCellStyle="Comma"/>
    <tableColumn id="4" xr3:uid="{F121A15E-C503-44D1-A19E-955677A96055}" name="Column4" headerRowDxfId="3" dataDxfId="2" dataCellStyle="Comma"/>
    <tableColumn id="5" xr3:uid="{A4C8C6B4-E1C4-4758-B7DC-44EE4070C616}" name="Column5" headerRowDxfId="1" dataDxfId="0" dataCellStyle="Comma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3FEC82C-726C-4686-908A-1224E1230775}" name="Table12" displayName="Table12" ref="A4:H11" headerRowCount="0" totalsRowShown="0" tableBorderDxfId="506">
  <tableColumns count="8">
    <tableColumn id="1" xr3:uid="{A8CF5756-A008-4AFA-99EC-3D167C36DF47}" name="Column1" headerRowDxfId="505" dataDxfId="504" headerRowCellStyle="Comma" dataCellStyle="Comma"/>
    <tableColumn id="2" xr3:uid="{8B032CEE-A19C-442B-BDAA-C114CDE1B718}" name="Column2" headerRowDxfId="503" dataDxfId="502" headerRowCellStyle="Comma" dataCellStyle="Comma"/>
    <tableColumn id="3" xr3:uid="{E18B49BF-DF1E-4FED-9F2A-23119F475F06}" name="Column3" headerRowDxfId="501" dataDxfId="500" headerRowCellStyle="Comma" dataCellStyle="Comma">
      <calculatedColumnFormula>Table12[[#This Row],[Column2]]/$B$11*100</calculatedColumnFormula>
    </tableColumn>
    <tableColumn id="4" xr3:uid="{21847E35-F737-4017-8660-B96812277657}" name="Column4" headerRowDxfId="499" dataDxfId="498" headerRowCellStyle="Comma" dataCellStyle="Comma"/>
    <tableColumn id="5" xr3:uid="{DF40E10E-2025-442B-9725-3C9692AFF75D}" name="Column5" headerRowDxfId="497" dataDxfId="496" headerRowCellStyle="Comma" dataCellStyle="Comma">
      <calculatedColumnFormula>Table12[[#This Row],[Column4]]/$D$11*100</calculatedColumnFormula>
    </tableColumn>
    <tableColumn id="6" xr3:uid="{E0E9D704-5BA7-4EB4-ABB5-1CC764783B1E}" name="Column6" headerRowDxfId="495" dataDxfId="494" headerRowCellStyle="Comma" dataCellStyle="Comma"/>
    <tableColumn id="7" xr3:uid="{C3FAC3AC-0BAB-4442-A5F1-44DE37EC4EFA}" name="Column7" headerRowDxfId="493" dataDxfId="492" headerRowCellStyle="Comma" dataCellStyle="Comma">
      <calculatedColumnFormula>Table12[[#This Row],[Column6]]/$F$11*100</calculatedColumnFormula>
    </tableColumn>
    <tableColumn id="8" xr3:uid="{761F38B3-FC21-4A61-9475-96C79D04AECD}" name="Column8" headerRowDxfId="491" dataDxfId="490" headerRowCellStyle="Comma" dataCellStyle="Comma">
      <calculatedColumnFormula>Table12[[#This Row],[Column6]]-Table12[[#This Row],[Column4]]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A67F59A-2391-49E5-BC35-FDF9D71EEC85}" name="Table13" displayName="Table13" ref="A4:G11" headerRowCount="0" totalsRowShown="0" headerRowDxfId="489" tableBorderDxfId="488" headerRowCellStyle="Comma">
  <tableColumns count="7">
    <tableColumn id="1" xr3:uid="{C525040E-0A64-4677-AE93-0D01C0A7DC23}" name="Column1" headerRowDxfId="487" dataDxfId="486" headerRowCellStyle="Comma" dataCellStyle="Comma"/>
    <tableColumn id="2" xr3:uid="{3A3D3FD1-9EF7-42EA-8B20-838E405F1E38}" name="Column2" headerRowDxfId="485" dataDxfId="484" headerRowCellStyle="Comma" dataCellStyle="Comma"/>
    <tableColumn id="3" xr3:uid="{70D1B4CE-C698-4C40-AB6D-738AB2ACAE9A}" name="Column3" headerRowDxfId="483" dataDxfId="482" headerRowCellStyle="Comma" dataCellStyle="Comma">
      <calculatedColumnFormula>(B4/$B$11)*100</calculatedColumnFormula>
    </tableColumn>
    <tableColumn id="4" xr3:uid="{6B5E8192-EFEA-4F4C-A021-E58E331EC9BC}" name="Column4" headerRowDxfId="481" dataDxfId="480" headerRowCellStyle="Comma" dataCellStyle="Comma"/>
    <tableColumn id="5" xr3:uid="{CAA2D5D7-9CB9-482B-B183-BD46278D3471}" name="Column5" headerRowDxfId="479" dataDxfId="478" headerRowCellStyle="Comma" dataCellStyle="Comma">
      <calculatedColumnFormula>(D4/$D$11)*100</calculatedColumnFormula>
    </tableColumn>
    <tableColumn id="6" xr3:uid="{2F9A845A-9497-4AB8-812B-496D5D895DE1}" name="Column6" headerRowDxfId="477" dataDxfId="476" headerRowCellStyle="Comma" dataCellStyle="Comma"/>
    <tableColumn id="7" xr3:uid="{8A75B47B-D773-47E8-B6C7-411EC47DF34C}" name="Column7" headerRowDxfId="475" dataDxfId="474" headerRowCellStyle="Comma" dataCellStyle="Comma">
      <calculatedColumnFormula>(F4/$F$11)*100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52B001C-8E42-4FC0-B3C7-C553847D9460}" name="Table14" displayName="Table14" ref="A4:H13" headerRowCount="0" totalsRowShown="0" tableBorderDxfId="473">
  <tableColumns count="8">
    <tableColumn id="1" xr3:uid="{3434E6D8-D342-4A09-8B87-F38863FE2DEE}" name="Column1" headerRowDxfId="472" dataDxfId="471"/>
    <tableColumn id="2" xr3:uid="{693B5759-D3B3-46E2-ABD5-6172B2EC1563}" name="Column2" headerRowDxfId="470" dataDxfId="469" headerRowCellStyle="Comma 67" dataCellStyle="Comma 67"/>
    <tableColumn id="3" xr3:uid="{62AA4D2D-FDDD-4A47-BBCD-28F0915BD304}" name="Column3" headerRowDxfId="468" dataDxfId="467" headerRowCellStyle="Comma" dataCellStyle="Comma">
      <calculatedColumnFormula>Table14[[#This Row],[Column2]]/$B$13*100</calculatedColumnFormula>
    </tableColumn>
    <tableColumn id="4" xr3:uid="{ECD3BF34-D236-4724-963B-47D070DA6490}" name="Column4" headerRowDxfId="466" dataDxfId="465" headerRowCellStyle="Comma 67" dataCellStyle="Comma 67"/>
    <tableColumn id="5" xr3:uid="{B9BF57DE-84DB-4FC0-900F-3A9E9A0F941E}" name="Column5" headerRowDxfId="464" dataDxfId="463" headerRowCellStyle="Comma" dataCellStyle="Comma">
      <calculatedColumnFormula>Table14[[#This Row],[Column4]]/$D$13*100</calculatedColumnFormula>
    </tableColumn>
    <tableColumn id="6" xr3:uid="{8ED56B11-9C41-4F42-9B68-FBE978BECBA7}" name="Column6" headerRowDxfId="462" dataDxfId="461" headerRowCellStyle="Comma 67" dataCellStyle="Comma 67"/>
    <tableColumn id="7" xr3:uid="{5B6C422A-CE7F-4017-847B-7A10AF903234}" name="Column7" headerRowDxfId="460" dataDxfId="459" headerRowCellStyle="Comma" dataCellStyle="Comma">
      <calculatedColumnFormula>Table14[[#This Row],[Column6]]/$F$13*100</calculatedColumnFormula>
    </tableColumn>
    <tableColumn id="8" xr3:uid="{BDD4316E-2664-41B4-BF7D-22D8CAF0DA3F}" name="Column8" headerRowDxfId="458" dataDxfId="457" dataCellStyle="Comma">
      <calculatedColumnFormula>Table14[[#This Row],[Column6]]-Table14[[#This Row],[Column4]]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232" displayName="Table232" ref="A2:E15" totalsRowShown="0" headerRowDxfId="456" totalsRowDxfId="453" headerRowBorderDxfId="455" tableBorderDxfId="454">
  <tableColumns count="5">
    <tableColumn id="1" xr3:uid="{00000000-0010-0000-0000-000001000000}" name="Period" dataDxfId="452" totalsRowDxfId="451"/>
    <tableColumn id="2" xr3:uid="{00000000-0010-0000-0000-000002000000}" name="Exports" dataDxfId="450" totalsRowDxfId="449" dataCellStyle="Comma 23"/>
    <tableColumn id="3" xr3:uid="{00000000-0010-0000-0000-000003000000}" name="Imports" dataDxfId="448" totalsRowDxfId="447" dataCellStyle="Comma 23"/>
    <tableColumn id="4" xr3:uid="{00000000-0010-0000-0000-000004000000}" name="Imports (-)" dataDxfId="446" totalsRowDxfId="445" dataCellStyle="Comma">
      <calculatedColumnFormula>-Table232[[#This Row],[Imports]]</calculatedColumnFormula>
    </tableColumn>
    <tableColumn id="5" xr3:uid="{00000000-0010-0000-0000-000005000000}" name="Trade bal" dataDxfId="444" totalsRowDxfId="443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CACDFB1F-DCF2-463C-ABA8-443C2FFA0019}" name="Table15" displayName="Table15" ref="A3:D159" headerRowCount="0" totalsRowShown="0" tableBorderDxfId="442">
  <tableColumns count="4">
    <tableColumn id="1" xr3:uid="{DA99B089-6965-4DFC-A2F1-7F297AC3F5B3}" name="Column1" headerRowDxfId="441" dataDxfId="440"/>
    <tableColumn id="2" xr3:uid="{E334F8F4-51BA-44B8-A870-18F0C62159E5}" name="Column2" headerRowDxfId="439" dataDxfId="438" headerRowCellStyle="Comma 23" dataCellStyle="Comma 23"/>
    <tableColumn id="3" xr3:uid="{B4121B0C-6C6E-4CF8-AB83-F891C88CD229}" name="Column3" headerRowDxfId="437" dataDxfId="436" headerRowCellStyle="Comma 23" dataCellStyle="Comma 23"/>
    <tableColumn id="4" xr3:uid="{CF88F8B1-5268-4A36-8EE0-0ABD270702F1}" name="Column4" headerRowDxfId="435" dataDxfId="434">
      <calculatedColumnFormula>Table15[[#This Row],[Column2]]-Table15[[#This Row],[Column3]]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2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2.bin"/><Relationship Id="rId4" Type="http://schemas.openxmlformats.org/officeDocument/2006/relationships/table" Target="../tables/table30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26.bin"/><Relationship Id="rId4" Type="http://schemas.openxmlformats.org/officeDocument/2006/relationships/table" Target="../tables/table3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showGridLines="0" workbookViewId="0">
      <selection activeCell="A10" sqref="A10"/>
    </sheetView>
  </sheetViews>
  <sheetFormatPr defaultColWidth="8.81640625" defaultRowHeight="15.5" x14ac:dyDescent="0.35"/>
  <cols>
    <col min="1" max="1" width="25.81640625" style="63" customWidth="1"/>
    <col min="2" max="2" width="12.1796875" style="63" customWidth="1"/>
    <col min="3" max="7" width="8.81640625" style="63"/>
    <col min="8" max="8" width="20.1796875" style="63" customWidth="1"/>
    <col min="9" max="16384" width="8.81640625" style="63"/>
  </cols>
  <sheetData>
    <row r="1" spans="1:8" ht="22.5" customHeight="1" x14ac:dyDescent="0.35">
      <c r="A1" s="61" t="s">
        <v>333</v>
      </c>
      <c r="B1" s="61"/>
      <c r="C1" s="64"/>
      <c r="D1" s="64"/>
      <c r="E1" s="64"/>
      <c r="F1" s="64"/>
      <c r="G1" s="334"/>
      <c r="H1" s="334"/>
    </row>
    <row r="2" spans="1:8" x14ac:dyDescent="0.35">
      <c r="A2" s="62"/>
    </row>
    <row r="3" spans="1:8" x14ac:dyDescent="0.35">
      <c r="A3" s="62" t="s">
        <v>334</v>
      </c>
      <c r="G3" s="62"/>
    </row>
    <row r="4" spans="1:8" x14ac:dyDescent="0.35">
      <c r="A4" s="130" t="s">
        <v>655</v>
      </c>
      <c r="G4" s="62"/>
    </row>
    <row r="5" spans="1:8" x14ac:dyDescent="0.35">
      <c r="A5" s="130" t="s">
        <v>656</v>
      </c>
      <c r="G5" s="62"/>
    </row>
    <row r="6" spans="1:8" x14ac:dyDescent="0.35">
      <c r="A6" s="62" t="s">
        <v>494</v>
      </c>
      <c r="G6" s="62"/>
    </row>
    <row r="7" spans="1:8" x14ac:dyDescent="0.35">
      <c r="A7" s="62" t="s">
        <v>495</v>
      </c>
      <c r="G7" s="62"/>
    </row>
    <row r="8" spans="1:8" x14ac:dyDescent="0.35">
      <c r="A8" s="62" t="s">
        <v>496</v>
      </c>
      <c r="G8" s="62"/>
    </row>
    <row r="9" spans="1:8" x14ac:dyDescent="0.35">
      <c r="A9" s="62" t="s">
        <v>497</v>
      </c>
      <c r="G9" s="62"/>
    </row>
    <row r="10" spans="1:8" x14ac:dyDescent="0.35">
      <c r="A10" s="62" t="s">
        <v>498</v>
      </c>
      <c r="G10" s="62"/>
    </row>
    <row r="11" spans="1:8" x14ac:dyDescent="0.35">
      <c r="A11" s="62" t="s">
        <v>511</v>
      </c>
      <c r="G11" s="62"/>
    </row>
    <row r="12" spans="1:8" x14ac:dyDescent="0.35">
      <c r="A12" s="62" t="s">
        <v>499</v>
      </c>
      <c r="G12" s="62"/>
    </row>
    <row r="13" spans="1:8" x14ac:dyDescent="0.35">
      <c r="A13" s="62" t="s">
        <v>512</v>
      </c>
      <c r="G13" s="62"/>
    </row>
    <row r="14" spans="1:8" x14ac:dyDescent="0.35">
      <c r="A14" s="62" t="s">
        <v>500</v>
      </c>
      <c r="G14" s="62"/>
    </row>
    <row r="15" spans="1:8" x14ac:dyDescent="0.35">
      <c r="A15" s="62" t="s">
        <v>501</v>
      </c>
    </row>
    <row r="16" spans="1:8" x14ac:dyDescent="0.35">
      <c r="A16" s="62" t="s">
        <v>502</v>
      </c>
    </row>
    <row r="17" spans="1:1" x14ac:dyDescent="0.35">
      <c r="A17" s="62" t="s">
        <v>513</v>
      </c>
    </row>
    <row r="18" spans="1:1" x14ac:dyDescent="0.35">
      <c r="A18" s="62" t="s">
        <v>515</v>
      </c>
    </row>
    <row r="19" spans="1:1" x14ac:dyDescent="0.35">
      <c r="A19" s="62" t="s">
        <v>514</v>
      </c>
    </row>
    <row r="20" spans="1:1" x14ac:dyDescent="0.35">
      <c r="A20" s="62" t="s">
        <v>503</v>
      </c>
    </row>
    <row r="21" spans="1:1" x14ac:dyDescent="0.35">
      <c r="A21" s="62" t="s">
        <v>504</v>
      </c>
    </row>
    <row r="22" spans="1:1" x14ac:dyDescent="0.35">
      <c r="A22" s="62" t="s">
        <v>505</v>
      </c>
    </row>
    <row r="23" spans="1:1" x14ac:dyDescent="0.35">
      <c r="A23" s="62" t="s">
        <v>506</v>
      </c>
    </row>
    <row r="24" spans="1:1" x14ac:dyDescent="0.35">
      <c r="A24" s="62" t="s">
        <v>507</v>
      </c>
    </row>
    <row r="25" spans="1:1" x14ac:dyDescent="0.35">
      <c r="A25" s="62" t="s">
        <v>517</v>
      </c>
    </row>
    <row r="26" spans="1:1" x14ac:dyDescent="0.35">
      <c r="A26" s="65" t="s">
        <v>508</v>
      </c>
    </row>
    <row r="27" spans="1:1" x14ac:dyDescent="0.35">
      <c r="A27" s="62" t="s">
        <v>516</v>
      </c>
    </row>
    <row r="28" spans="1:1" x14ac:dyDescent="0.35">
      <c r="A28" s="62" t="s">
        <v>509</v>
      </c>
    </row>
    <row r="29" spans="1:1" x14ac:dyDescent="0.35">
      <c r="A29" s="62" t="s">
        <v>510</v>
      </c>
    </row>
    <row r="30" spans="1:1" x14ac:dyDescent="0.35">
      <c r="A30" s="65" t="s">
        <v>541</v>
      </c>
    </row>
    <row r="31" spans="1:1" x14ac:dyDescent="0.35">
      <c r="A31" s="65" t="s">
        <v>542</v>
      </c>
    </row>
    <row r="32" spans="1:1" x14ac:dyDescent="0.35">
      <c r="A32" s="62" t="s">
        <v>669</v>
      </c>
    </row>
    <row r="33" spans="1:4" x14ac:dyDescent="0.35">
      <c r="A33" s="62"/>
    </row>
    <row r="34" spans="1:4" x14ac:dyDescent="0.35">
      <c r="A34" s="62"/>
    </row>
    <row r="35" spans="1:4" x14ac:dyDescent="0.35">
      <c r="A35" s="62"/>
    </row>
    <row r="36" spans="1:4" ht="14.5" customHeight="1" x14ac:dyDescent="0.35">
      <c r="A36" s="62"/>
      <c r="B36" s="64"/>
      <c r="D36" s="64"/>
    </row>
    <row r="37" spans="1:4" ht="14.5" customHeight="1" x14ac:dyDescent="0.35">
      <c r="A37" s="62"/>
      <c r="D37" s="64"/>
    </row>
    <row r="38" spans="1:4" x14ac:dyDescent="0.35">
      <c r="A38" s="62"/>
    </row>
    <row r="39" spans="1:4" x14ac:dyDescent="0.35">
      <c r="A39" s="62"/>
    </row>
  </sheetData>
  <mergeCells count="1">
    <mergeCell ref="G1:H1"/>
  </mergeCells>
  <hyperlinks>
    <hyperlink ref="A3" location="'Tab1 Revisions'!A1" display="Table 1: Revisions" xr:uid="{00000000-0004-0000-0000-000000000000}"/>
    <hyperlink ref="A4" location="' Tab 2 Cum Trade value 2022'!A1" display="Table 2 Cumulative Trade Value" xr:uid="{00000000-0004-0000-0000-000001000000}"/>
    <hyperlink ref="A5" location="'Tab 3 Cum Trade value 2023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Jewellery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4"/>
  <sheetViews>
    <sheetView zoomScale="80" zoomScaleNormal="80" workbookViewId="0">
      <selection activeCell="G14" sqref="G14"/>
    </sheetView>
  </sheetViews>
  <sheetFormatPr defaultColWidth="8.81640625" defaultRowHeight="15.5" x14ac:dyDescent="0.35"/>
  <cols>
    <col min="1" max="1" width="24.08984375" style="1" customWidth="1"/>
    <col min="2" max="2" width="15.1796875" style="1" customWidth="1"/>
    <col min="3" max="3" width="15.453125" style="1" customWidth="1"/>
    <col min="4" max="4" width="15.1796875" style="1" bestFit="1" customWidth="1"/>
    <col min="5" max="16384" width="8.81640625" style="1"/>
  </cols>
  <sheetData>
    <row r="1" spans="1:6" x14ac:dyDescent="0.35">
      <c r="A1" s="43" t="s">
        <v>679</v>
      </c>
      <c r="F1" s="14" t="s">
        <v>316</v>
      </c>
    </row>
    <row r="2" spans="1:6" x14ac:dyDescent="0.35">
      <c r="A2" s="83" t="s">
        <v>352</v>
      </c>
      <c r="B2" s="83" t="s">
        <v>345</v>
      </c>
      <c r="C2" s="83" t="s">
        <v>268</v>
      </c>
      <c r="D2" s="83" t="s">
        <v>269</v>
      </c>
    </row>
    <row r="3" spans="1:6" x14ac:dyDescent="0.35">
      <c r="A3" s="152" t="s">
        <v>80</v>
      </c>
      <c r="B3" s="89">
        <v>298.73160361000004</v>
      </c>
      <c r="C3" s="150">
        <v>945.02918488</v>
      </c>
      <c r="D3" s="91">
        <f>Table16[[#This Row],[Column2]]-Table16[[#This Row],[Column3]]</f>
        <v>-646.29758126999991</v>
      </c>
    </row>
    <row r="4" spans="1:6" x14ac:dyDescent="0.35">
      <c r="A4" s="153" t="s">
        <v>219</v>
      </c>
      <c r="B4" s="72">
        <v>171.68688216999999</v>
      </c>
      <c r="C4" s="125">
        <v>574.16581372999997</v>
      </c>
      <c r="D4" s="92">
        <f>Table16[[#This Row],[Column2]]-Table16[[#This Row],[Column3]]</f>
        <v>-402.47893155999998</v>
      </c>
    </row>
    <row r="5" spans="1:6" x14ac:dyDescent="0.35">
      <c r="A5" s="153" t="s">
        <v>218</v>
      </c>
      <c r="B5" s="72">
        <v>12.02567715</v>
      </c>
      <c r="C5" s="125">
        <v>296.65116996</v>
      </c>
      <c r="D5" s="92">
        <f>Table16[[#This Row],[Column2]]-Table16[[#This Row],[Column3]]</f>
        <v>-284.62549281000003</v>
      </c>
    </row>
    <row r="6" spans="1:6" x14ac:dyDescent="0.35">
      <c r="A6" s="153" t="s">
        <v>157</v>
      </c>
      <c r="B6" s="72">
        <v>34.498477059999999</v>
      </c>
      <c r="C6" s="125">
        <v>319.04607583000001</v>
      </c>
      <c r="D6" s="92">
        <f>Table16[[#This Row],[Column2]]-Table16[[#This Row],[Column3]]</f>
        <v>-284.54759877000004</v>
      </c>
    </row>
    <row r="7" spans="1:6" x14ac:dyDescent="0.35">
      <c r="A7" s="153" t="s">
        <v>105</v>
      </c>
      <c r="B7" s="72">
        <v>1.4693448899999999</v>
      </c>
      <c r="C7" s="125">
        <v>191.11129747999999</v>
      </c>
      <c r="D7" s="92">
        <f>Table16[[#This Row],[Column2]]-Table16[[#This Row],[Column3]]</f>
        <v>-189.64195258999999</v>
      </c>
    </row>
    <row r="8" spans="1:6" x14ac:dyDescent="0.35">
      <c r="A8" s="153" t="s">
        <v>13</v>
      </c>
      <c r="B8" s="72">
        <v>0</v>
      </c>
      <c r="C8" s="125">
        <v>171.87909503</v>
      </c>
      <c r="D8" s="92">
        <f>Table16[[#This Row],[Column2]]-Table16[[#This Row],[Column3]]</f>
        <v>-171.87909503</v>
      </c>
    </row>
    <row r="9" spans="1:6" x14ac:dyDescent="0.35">
      <c r="A9" s="153" t="s">
        <v>176</v>
      </c>
      <c r="B9" s="72">
        <v>16.195795789999998</v>
      </c>
      <c r="C9" s="125">
        <v>142.55343381</v>
      </c>
      <c r="D9" s="92">
        <f>Table16[[#This Row],[Column2]]-Table16[[#This Row],[Column3]]</f>
        <v>-126.35763802</v>
      </c>
    </row>
    <row r="10" spans="1:6" x14ac:dyDescent="0.35">
      <c r="A10" s="153" t="s">
        <v>107</v>
      </c>
      <c r="B10" s="72">
        <v>1.17830407</v>
      </c>
      <c r="C10" s="125">
        <v>124.59976162000001</v>
      </c>
      <c r="D10" s="92">
        <f>Table16[[#This Row],[Column2]]-Table16[[#This Row],[Column3]]</f>
        <v>-123.42145755000001</v>
      </c>
    </row>
    <row r="11" spans="1:6" x14ac:dyDescent="0.35">
      <c r="A11" s="153" t="s">
        <v>210</v>
      </c>
      <c r="B11" s="72">
        <v>3.4854232700000001</v>
      </c>
      <c r="C11" s="125">
        <v>126.23696617</v>
      </c>
      <c r="D11" s="92">
        <f>Table16[[#This Row],[Column2]]-Table16[[#This Row],[Column3]]</f>
        <v>-122.7515429</v>
      </c>
    </row>
    <row r="12" spans="1:6" x14ac:dyDescent="0.35">
      <c r="A12" s="153" t="s">
        <v>16</v>
      </c>
      <c r="B12" s="72">
        <v>1.5631249999999999E-2</v>
      </c>
      <c r="C12" s="125">
        <v>121.23086406</v>
      </c>
      <c r="D12" s="92">
        <f>Table16[[#This Row],[Column2]]-Table16[[#This Row],[Column3]]</f>
        <v>-121.21523281</v>
      </c>
    </row>
    <row r="13" spans="1:6" x14ac:dyDescent="0.35">
      <c r="A13" s="153" t="s">
        <v>109</v>
      </c>
      <c r="B13" s="72">
        <v>35.023152439999997</v>
      </c>
      <c r="C13" s="125">
        <v>147.49620465000001</v>
      </c>
      <c r="D13" s="92">
        <f>Table16[[#This Row],[Column2]]-Table16[[#This Row],[Column3]]</f>
        <v>-112.47305221000002</v>
      </c>
    </row>
    <row r="14" spans="1:6" x14ac:dyDescent="0.35">
      <c r="A14" s="153" t="s">
        <v>221</v>
      </c>
      <c r="B14" s="72">
        <v>6.1202611399999993</v>
      </c>
      <c r="C14" s="125">
        <v>115.5603737</v>
      </c>
      <c r="D14" s="92">
        <f>Table16[[#This Row],[Column2]]-Table16[[#This Row],[Column3]]</f>
        <v>-109.44011256</v>
      </c>
    </row>
    <row r="15" spans="1:6" x14ac:dyDescent="0.35">
      <c r="A15" s="153" t="s">
        <v>233</v>
      </c>
      <c r="B15" s="72">
        <v>8.9716309999999994E-2</v>
      </c>
      <c r="C15" s="125">
        <v>109.39455137</v>
      </c>
      <c r="D15" s="92">
        <f>Table16[[#This Row],[Column2]]-Table16[[#This Row],[Column3]]</f>
        <v>-109.30483506</v>
      </c>
    </row>
    <row r="16" spans="1:6" x14ac:dyDescent="0.35">
      <c r="A16" s="153" t="s">
        <v>211</v>
      </c>
      <c r="B16" s="72">
        <v>1.2150196799999999</v>
      </c>
      <c r="C16" s="125">
        <v>106.58926</v>
      </c>
      <c r="D16" s="92">
        <f>Table16[[#This Row],[Column2]]-Table16[[#This Row],[Column3]]</f>
        <v>-105.37424032</v>
      </c>
    </row>
    <row r="17" spans="1:4" x14ac:dyDescent="0.35">
      <c r="A17" s="153" t="s">
        <v>185</v>
      </c>
      <c r="B17" s="72">
        <v>123.36906106999999</v>
      </c>
      <c r="C17" s="125">
        <v>224.47556218</v>
      </c>
      <c r="D17" s="92">
        <f>Table16[[#This Row],[Column2]]-Table16[[#This Row],[Column3]]</f>
        <v>-101.10650111000001</v>
      </c>
    </row>
    <row r="18" spans="1:4" x14ac:dyDescent="0.35">
      <c r="A18" s="153" t="s">
        <v>108</v>
      </c>
      <c r="B18" s="72">
        <v>3.2082436000000003</v>
      </c>
      <c r="C18" s="125">
        <v>101.70334670999999</v>
      </c>
      <c r="D18" s="92">
        <f>Table16[[#This Row],[Column2]]-Table16[[#This Row],[Column3]]</f>
        <v>-98.495103109999988</v>
      </c>
    </row>
    <row r="19" spans="1:4" x14ac:dyDescent="0.35">
      <c r="A19" s="153" t="s">
        <v>251</v>
      </c>
      <c r="B19" s="72">
        <v>12.871243740000001</v>
      </c>
      <c r="C19" s="125">
        <v>107.02380151</v>
      </c>
      <c r="D19" s="92">
        <f>Table16[[#This Row],[Column2]]-Table16[[#This Row],[Column3]]</f>
        <v>-94.152557770000001</v>
      </c>
    </row>
    <row r="20" spans="1:4" x14ac:dyDescent="0.35">
      <c r="A20" s="153" t="s">
        <v>190</v>
      </c>
      <c r="B20" s="72">
        <v>0.42130980000000001</v>
      </c>
      <c r="C20" s="125">
        <v>87.528884480000002</v>
      </c>
      <c r="D20" s="92">
        <f>Table16[[#This Row],[Column2]]-Table16[[#This Row],[Column3]]</f>
        <v>-87.107574679999999</v>
      </c>
    </row>
    <row r="21" spans="1:4" x14ac:dyDescent="0.35">
      <c r="A21" s="153" t="s">
        <v>129</v>
      </c>
      <c r="B21" s="72">
        <v>57.023233429999998</v>
      </c>
      <c r="C21" s="125">
        <v>143.63596349000002</v>
      </c>
      <c r="D21" s="92">
        <f>Table16[[#This Row],[Column2]]-Table16[[#This Row],[Column3]]</f>
        <v>-86.612730060000018</v>
      </c>
    </row>
    <row r="22" spans="1:4" x14ac:dyDescent="0.35">
      <c r="A22" s="153" t="s">
        <v>134</v>
      </c>
      <c r="B22" s="72">
        <v>6.6052400000000001E-3</v>
      </c>
      <c r="C22" s="125">
        <v>82.454589260000006</v>
      </c>
      <c r="D22" s="92">
        <f>Table16[[#This Row],[Column2]]-Table16[[#This Row],[Column3]]</f>
        <v>-82.447984020000007</v>
      </c>
    </row>
    <row r="23" spans="1:4" x14ac:dyDescent="0.35">
      <c r="A23" s="153" t="s">
        <v>241</v>
      </c>
      <c r="B23" s="72">
        <v>1.73962504</v>
      </c>
      <c r="C23" s="125">
        <v>83.272600670000003</v>
      </c>
      <c r="D23" s="92">
        <f>Table16[[#This Row],[Column2]]-Table16[[#This Row],[Column3]]</f>
        <v>-81.53297563000001</v>
      </c>
    </row>
    <row r="24" spans="1:4" x14ac:dyDescent="0.35">
      <c r="A24" s="153" t="s">
        <v>217</v>
      </c>
      <c r="B24" s="72">
        <v>4.8119857499999998</v>
      </c>
      <c r="C24" s="125">
        <v>85.195168159999994</v>
      </c>
      <c r="D24" s="92">
        <f>Table16[[#This Row],[Column2]]-Table16[[#This Row],[Column3]]</f>
        <v>-80.383182409999989</v>
      </c>
    </row>
    <row r="25" spans="1:4" x14ac:dyDescent="0.35">
      <c r="A25" s="153" t="s">
        <v>20</v>
      </c>
      <c r="B25" s="72">
        <v>31.466115559999999</v>
      </c>
      <c r="C25" s="125">
        <v>111.15256453000001</v>
      </c>
      <c r="D25" s="92">
        <f>Table16[[#This Row],[Column2]]-Table16[[#This Row],[Column3]]</f>
        <v>-79.686448970000015</v>
      </c>
    </row>
    <row r="26" spans="1:4" x14ac:dyDescent="0.35">
      <c r="A26" s="153" t="s">
        <v>236</v>
      </c>
      <c r="B26" s="72">
        <v>0.82637467000000009</v>
      </c>
      <c r="C26" s="125">
        <v>80.387701030000002</v>
      </c>
      <c r="D26" s="92">
        <f>Table16[[#This Row],[Column2]]-Table16[[#This Row],[Column3]]</f>
        <v>-79.561326359999995</v>
      </c>
    </row>
    <row r="27" spans="1:4" x14ac:dyDescent="0.35">
      <c r="A27" s="153" t="s">
        <v>35</v>
      </c>
      <c r="B27" s="72">
        <v>24.369220550000001</v>
      </c>
      <c r="C27" s="125">
        <v>103.90147079</v>
      </c>
      <c r="D27" s="92">
        <f>Table16[[#This Row],[Column2]]-Table16[[#This Row],[Column3]]</f>
        <v>-79.532250239999996</v>
      </c>
    </row>
    <row r="28" spans="1:4" x14ac:dyDescent="0.35">
      <c r="A28" s="153" t="s">
        <v>33</v>
      </c>
      <c r="B28" s="72">
        <v>20.011466600000002</v>
      </c>
      <c r="C28" s="125">
        <v>94.805397339999999</v>
      </c>
      <c r="D28" s="92">
        <f>Table16[[#This Row],[Column2]]-Table16[[#This Row],[Column3]]</f>
        <v>-74.793930739999993</v>
      </c>
    </row>
    <row r="29" spans="1:4" x14ac:dyDescent="0.35">
      <c r="A29" s="153" t="s">
        <v>180</v>
      </c>
      <c r="B29" s="72">
        <v>0.14187606</v>
      </c>
      <c r="C29" s="125">
        <v>72.671851459999999</v>
      </c>
      <c r="D29" s="92">
        <f>Table16[[#This Row],[Column2]]-Table16[[#This Row],[Column3]]</f>
        <v>-72.529975399999998</v>
      </c>
    </row>
    <row r="30" spans="1:4" x14ac:dyDescent="0.35">
      <c r="A30" s="153" t="s">
        <v>239</v>
      </c>
      <c r="B30" s="72">
        <v>1.71334651</v>
      </c>
      <c r="C30" s="125">
        <v>73.734258959999991</v>
      </c>
      <c r="D30" s="92">
        <f>Table16[[#This Row],[Column2]]-Table16[[#This Row],[Column3]]</f>
        <v>-72.020912449999997</v>
      </c>
    </row>
    <row r="31" spans="1:4" x14ac:dyDescent="0.35">
      <c r="A31" s="153" t="s">
        <v>26</v>
      </c>
      <c r="B31" s="72">
        <v>15.827424970000001</v>
      </c>
      <c r="C31" s="125">
        <v>87.645464829999995</v>
      </c>
      <c r="D31" s="92">
        <f>Table16[[#This Row],[Column2]]-Table16[[#This Row],[Column3]]</f>
        <v>-71.818039859999999</v>
      </c>
    </row>
    <row r="32" spans="1:4" x14ac:dyDescent="0.35">
      <c r="A32" s="153" t="s">
        <v>230</v>
      </c>
      <c r="B32" s="72">
        <v>7.17842526</v>
      </c>
      <c r="C32" s="125">
        <v>77.12605545000001</v>
      </c>
      <c r="D32" s="92">
        <f>Table16[[#This Row],[Column2]]-Table16[[#This Row],[Column3]]</f>
        <v>-69.947630190000012</v>
      </c>
    </row>
    <row r="33" spans="1:4" x14ac:dyDescent="0.35">
      <c r="A33" s="153" t="s">
        <v>205</v>
      </c>
      <c r="B33" s="72">
        <v>0.91093879</v>
      </c>
      <c r="C33" s="125">
        <v>68.175190689999994</v>
      </c>
      <c r="D33" s="92">
        <f>Table16[[#This Row],[Column2]]-Table16[[#This Row],[Column3]]</f>
        <v>-67.264251899999991</v>
      </c>
    </row>
    <row r="34" spans="1:4" x14ac:dyDescent="0.35">
      <c r="A34" s="153" t="s">
        <v>197</v>
      </c>
      <c r="B34" s="72">
        <v>1.01688263</v>
      </c>
      <c r="C34" s="125">
        <v>58.858222619999999</v>
      </c>
      <c r="D34" s="92">
        <f>Table16[[#This Row],[Column2]]-Table16[[#This Row],[Column3]]</f>
        <v>-57.841339990000002</v>
      </c>
    </row>
    <row r="35" spans="1:4" x14ac:dyDescent="0.35">
      <c r="A35" s="153" t="s">
        <v>149</v>
      </c>
      <c r="B35" s="72">
        <v>2.5714294999999998</v>
      </c>
      <c r="C35" s="125">
        <v>60.161515999999999</v>
      </c>
      <c r="D35" s="92">
        <f>Table16[[#This Row],[Column2]]-Table16[[#This Row],[Column3]]</f>
        <v>-57.590086499999998</v>
      </c>
    </row>
    <row r="36" spans="1:4" x14ac:dyDescent="0.35">
      <c r="A36" s="153" t="s">
        <v>213</v>
      </c>
      <c r="B36" s="72">
        <v>9.5758309999999999E-2</v>
      </c>
      <c r="C36" s="125">
        <v>57.632558809999999</v>
      </c>
      <c r="D36" s="92">
        <f>Table16[[#This Row],[Column2]]-Table16[[#This Row],[Column3]]</f>
        <v>-57.536800499999998</v>
      </c>
    </row>
    <row r="37" spans="1:4" x14ac:dyDescent="0.35">
      <c r="A37" s="153" t="s">
        <v>135</v>
      </c>
      <c r="B37" s="72">
        <v>0.49585386999999997</v>
      </c>
      <c r="C37" s="125">
        <v>56.404746070000002</v>
      </c>
      <c r="D37" s="92">
        <f>Table16[[#This Row],[Column2]]-Table16[[#This Row],[Column3]]</f>
        <v>-55.908892200000004</v>
      </c>
    </row>
    <row r="38" spans="1:4" x14ac:dyDescent="0.35">
      <c r="A38" s="153" t="s">
        <v>196</v>
      </c>
      <c r="B38" s="72">
        <v>2.8580855299999999</v>
      </c>
      <c r="C38" s="125">
        <v>57.484733659999996</v>
      </c>
      <c r="D38" s="92">
        <f>Table16[[#This Row],[Column2]]-Table16[[#This Row],[Column3]]</f>
        <v>-54.62664813</v>
      </c>
    </row>
    <row r="39" spans="1:4" x14ac:dyDescent="0.35">
      <c r="A39" s="153" t="s">
        <v>215</v>
      </c>
      <c r="B39" s="72">
        <v>1.8273288799999998</v>
      </c>
      <c r="C39" s="125">
        <v>56.131878289999996</v>
      </c>
      <c r="D39" s="92">
        <f>Table16[[#This Row],[Column2]]-Table16[[#This Row],[Column3]]</f>
        <v>-54.304549409999993</v>
      </c>
    </row>
    <row r="40" spans="1:4" x14ac:dyDescent="0.35">
      <c r="A40" s="153" t="s">
        <v>220</v>
      </c>
      <c r="B40" s="72">
        <v>36.412564450000005</v>
      </c>
      <c r="C40" s="125">
        <v>87.979210260000002</v>
      </c>
      <c r="D40" s="92">
        <f>Table16[[#This Row],[Column2]]-Table16[[#This Row],[Column3]]</f>
        <v>-51.566645809999997</v>
      </c>
    </row>
    <row r="41" spans="1:4" x14ac:dyDescent="0.35">
      <c r="A41" s="153" t="s">
        <v>104</v>
      </c>
      <c r="B41" s="72">
        <v>3.0238432299999998</v>
      </c>
      <c r="C41" s="125">
        <v>53.075038899999996</v>
      </c>
      <c r="D41" s="92">
        <f>Table16[[#This Row],[Column2]]-Table16[[#This Row],[Column3]]</f>
        <v>-50.051195669999998</v>
      </c>
    </row>
    <row r="42" spans="1:4" x14ac:dyDescent="0.35">
      <c r="A42" s="153" t="s">
        <v>88</v>
      </c>
      <c r="B42" s="72">
        <v>6.2727270000000002E-2</v>
      </c>
      <c r="C42" s="125">
        <v>49.80995532</v>
      </c>
      <c r="D42" s="92">
        <f>Table16[[#This Row],[Column2]]-Table16[[#This Row],[Column3]]</f>
        <v>-49.747228049999997</v>
      </c>
    </row>
    <row r="43" spans="1:4" x14ac:dyDescent="0.35">
      <c r="A43" s="153" t="s">
        <v>37</v>
      </c>
      <c r="B43" s="72">
        <v>104.68891731000001</v>
      </c>
      <c r="C43" s="125">
        <v>153.81084505999999</v>
      </c>
      <c r="D43" s="92">
        <f>Table16[[#This Row],[Column2]]-Table16[[#This Row],[Column3]]</f>
        <v>-49.121927749999983</v>
      </c>
    </row>
    <row r="44" spans="1:4" x14ac:dyDescent="0.35">
      <c r="A44" s="153" t="s">
        <v>179</v>
      </c>
      <c r="B44" s="72">
        <v>4.8024931399999993</v>
      </c>
      <c r="C44" s="125">
        <v>53.31330904</v>
      </c>
      <c r="D44" s="92">
        <f>Table16[[#This Row],[Column2]]-Table16[[#This Row],[Column3]]</f>
        <v>-48.510815899999997</v>
      </c>
    </row>
    <row r="45" spans="1:4" x14ac:dyDescent="0.35">
      <c r="A45" s="153" t="s">
        <v>143</v>
      </c>
      <c r="B45" s="72">
        <v>5.2923342199999999</v>
      </c>
      <c r="C45" s="125">
        <v>50.366745729999998</v>
      </c>
      <c r="D45" s="92">
        <f>Table16[[#This Row],[Column2]]-Table16[[#This Row],[Column3]]</f>
        <v>-45.074411509999997</v>
      </c>
    </row>
    <row r="46" spans="1:4" x14ac:dyDescent="0.35">
      <c r="A46" s="153" t="s">
        <v>169</v>
      </c>
      <c r="B46" s="72">
        <v>5.6610952800000005</v>
      </c>
      <c r="C46" s="125">
        <v>49.219409110000001</v>
      </c>
      <c r="D46" s="92">
        <f>Table16[[#This Row],[Column2]]-Table16[[#This Row],[Column3]]</f>
        <v>-43.558313830000003</v>
      </c>
    </row>
    <row r="47" spans="1:4" x14ac:dyDescent="0.35">
      <c r="A47" s="153" t="s">
        <v>39</v>
      </c>
      <c r="B47" s="72">
        <v>0.76866521999999993</v>
      </c>
      <c r="C47" s="125">
        <v>43.82593868</v>
      </c>
      <c r="D47" s="92">
        <f>Table16[[#This Row],[Column2]]-Table16[[#This Row],[Column3]]</f>
        <v>-43.057273459999998</v>
      </c>
    </row>
    <row r="48" spans="1:4" x14ac:dyDescent="0.35">
      <c r="A48" s="153" t="s">
        <v>195</v>
      </c>
      <c r="B48" s="72">
        <v>1.0155488500000001</v>
      </c>
      <c r="C48" s="125">
        <v>41.10033395</v>
      </c>
      <c r="D48" s="92">
        <f>Table16[[#This Row],[Column2]]-Table16[[#This Row],[Column3]]</f>
        <v>-40.084785099999998</v>
      </c>
    </row>
    <row r="49" spans="1:4" x14ac:dyDescent="0.35">
      <c r="A49" s="153" t="s">
        <v>36</v>
      </c>
      <c r="B49" s="72">
        <v>0.89616544999999992</v>
      </c>
      <c r="C49" s="125">
        <v>40.445984380000006</v>
      </c>
      <c r="D49" s="92">
        <f>Table16[[#This Row],[Column2]]-Table16[[#This Row],[Column3]]</f>
        <v>-39.549818930000008</v>
      </c>
    </row>
    <row r="50" spans="1:4" x14ac:dyDescent="0.35">
      <c r="A50" s="153" t="s">
        <v>5</v>
      </c>
      <c r="B50" s="72">
        <v>7.0087749000000006</v>
      </c>
      <c r="C50" s="125">
        <v>45.621635040000001</v>
      </c>
      <c r="D50" s="92">
        <f>Table16[[#This Row],[Column2]]-Table16[[#This Row],[Column3]]</f>
        <v>-38.612860140000002</v>
      </c>
    </row>
    <row r="51" spans="1:4" x14ac:dyDescent="0.35">
      <c r="A51" s="153" t="s">
        <v>21</v>
      </c>
      <c r="B51" s="72">
        <v>4.0748028600000001</v>
      </c>
      <c r="C51" s="125">
        <v>42.668821610000002</v>
      </c>
      <c r="D51" s="92">
        <f>Table16[[#This Row],[Column2]]-Table16[[#This Row],[Column3]]</f>
        <v>-38.594018750000004</v>
      </c>
    </row>
    <row r="52" spans="1:4" x14ac:dyDescent="0.35">
      <c r="A52" s="153" t="s">
        <v>232</v>
      </c>
      <c r="B52" s="72">
        <v>1.2532682800000001</v>
      </c>
      <c r="C52" s="125">
        <v>39.631697020000004</v>
      </c>
      <c r="D52" s="92">
        <f>Table16[[#This Row],[Column2]]-Table16[[#This Row],[Column3]]</f>
        <v>-38.378428740000004</v>
      </c>
    </row>
    <row r="53" spans="1:4" x14ac:dyDescent="0.35">
      <c r="A53" s="153" t="s">
        <v>204</v>
      </c>
      <c r="B53" s="72">
        <v>8.9996590000000001E-2</v>
      </c>
      <c r="C53" s="125">
        <v>38.060874829999996</v>
      </c>
      <c r="D53" s="92">
        <f>Table16[[#This Row],[Column2]]-Table16[[#This Row],[Column3]]</f>
        <v>-37.970878239999998</v>
      </c>
    </row>
    <row r="54" spans="1:4" x14ac:dyDescent="0.35">
      <c r="A54" s="153" t="s">
        <v>160</v>
      </c>
      <c r="B54" s="72">
        <v>0.37789970000000001</v>
      </c>
      <c r="C54" s="125">
        <v>37.627548880000006</v>
      </c>
      <c r="D54" s="92">
        <f>Table16[[#This Row],[Column2]]-Table16[[#This Row],[Column3]]</f>
        <v>-37.249649180000006</v>
      </c>
    </row>
    <row r="55" spans="1:4" x14ac:dyDescent="0.35">
      <c r="A55" s="153" t="s">
        <v>235</v>
      </c>
      <c r="B55" s="72">
        <v>0.14676435000000002</v>
      </c>
      <c r="C55" s="125">
        <v>35.855600509999995</v>
      </c>
      <c r="D55" s="92">
        <f>Table16[[#This Row],[Column2]]-Table16[[#This Row],[Column3]]</f>
        <v>-35.708836159999997</v>
      </c>
    </row>
    <row r="56" spans="1:4" x14ac:dyDescent="0.35">
      <c r="A56" s="153" t="s">
        <v>97</v>
      </c>
      <c r="B56" s="72">
        <v>9.1999999999999998E-3</v>
      </c>
      <c r="C56" s="125">
        <v>34.090936340000006</v>
      </c>
      <c r="D56" s="92">
        <f>Table16[[#This Row],[Column2]]-Table16[[#This Row],[Column3]]</f>
        <v>-34.081736340000006</v>
      </c>
    </row>
    <row r="57" spans="1:4" x14ac:dyDescent="0.35">
      <c r="A57" s="153" t="s">
        <v>234</v>
      </c>
      <c r="B57" s="72">
        <v>8.5802600000000007E-2</v>
      </c>
      <c r="C57" s="125">
        <v>32.52438721</v>
      </c>
      <c r="D57" s="92">
        <f>Table16[[#This Row],[Column2]]-Table16[[#This Row],[Column3]]</f>
        <v>-32.438584609999999</v>
      </c>
    </row>
    <row r="58" spans="1:4" x14ac:dyDescent="0.35">
      <c r="A58" s="153" t="s">
        <v>201</v>
      </c>
      <c r="B58" s="72">
        <v>1.8641156200000002</v>
      </c>
      <c r="C58" s="125">
        <v>33.628654670000003</v>
      </c>
      <c r="D58" s="92">
        <f>Table16[[#This Row],[Column2]]-Table16[[#This Row],[Column3]]</f>
        <v>-31.764539050000003</v>
      </c>
    </row>
    <row r="59" spans="1:4" x14ac:dyDescent="0.35">
      <c r="A59" s="153" t="s">
        <v>27</v>
      </c>
      <c r="B59" s="72">
        <v>2.0225099999999999E-2</v>
      </c>
      <c r="C59" s="125">
        <v>31.542036379999999</v>
      </c>
      <c r="D59" s="92">
        <f>Table16[[#This Row],[Column2]]-Table16[[#This Row],[Column3]]</f>
        <v>-31.521811279999998</v>
      </c>
    </row>
    <row r="60" spans="1:4" x14ac:dyDescent="0.35">
      <c r="A60" s="153" t="s">
        <v>22</v>
      </c>
      <c r="B60" s="72">
        <v>0.51452158000000003</v>
      </c>
      <c r="C60" s="125">
        <v>31.72779289</v>
      </c>
      <c r="D60" s="92">
        <f>Table16[[#This Row],[Column2]]-Table16[[#This Row],[Column3]]</f>
        <v>-31.21327131</v>
      </c>
    </row>
    <row r="61" spans="1:4" x14ac:dyDescent="0.35">
      <c r="A61" s="153" t="s">
        <v>257</v>
      </c>
      <c r="B61" s="72">
        <v>1.3218036000000002</v>
      </c>
      <c r="C61" s="125">
        <v>32.468639320000001</v>
      </c>
      <c r="D61" s="92">
        <f>Table16[[#This Row],[Column2]]-Table16[[#This Row],[Column3]]</f>
        <v>-31.146835720000002</v>
      </c>
    </row>
    <row r="62" spans="1:4" x14ac:dyDescent="0.35">
      <c r="A62" s="153" t="s">
        <v>212</v>
      </c>
      <c r="B62" s="72">
        <v>4.4819115300000005</v>
      </c>
      <c r="C62" s="125">
        <v>34.971392680000001</v>
      </c>
      <c r="D62" s="92">
        <f>Table16[[#This Row],[Column2]]-Table16[[#This Row],[Column3]]</f>
        <v>-30.48948115</v>
      </c>
    </row>
    <row r="63" spans="1:4" x14ac:dyDescent="0.35">
      <c r="A63" s="153" t="s">
        <v>243</v>
      </c>
      <c r="B63" s="72">
        <v>7.5291605700000002</v>
      </c>
      <c r="C63" s="125">
        <v>36.562411709999999</v>
      </c>
      <c r="D63" s="92">
        <f>Table16[[#This Row],[Column2]]-Table16[[#This Row],[Column3]]</f>
        <v>-29.033251139999997</v>
      </c>
    </row>
    <row r="64" spans="1:4" x14ac:dyDescent="0.35">
      <c r="A64" s="153" t="s">
        <v>146</v>
      </c>
      <c r="B64" s="72">
        <v>1.1049403</v>
      </c>
      <c r="C64" s="125">
        <v>29.963671480000002</v>
      </c>
      <c r="D64" s="92">
        <f>Table16[[#This Row],[Column2]]-Table16[[#This Row],[Column3]]</f>
        <v>-28.858731180000003</v>
      </c>
    </row>
    <row r="65" spans="1:4" x14ac:dyDescent="0.35">
      <c r="A65" s="153" t="s">
        <v>25</v>
      </c>
      <c r="B65" s="72">
        <v>3.948637E-2</v>
      </c>
      <c r="C65" s="125">
        <v>28.403027980000001</v>
      </c>
      <c r="D65" s="92">
        <f>Table16[[#This Row],[Column2]]-Table16[[#This Row],[Column3]]</f>
        <v>-28.363541610000002</v>
      </c>
    </row>
    <row r="66" spans="1:4" x14ac:dyDescent="0.35">
      <c r="A66" s="153" t="s">
        <v>191</v>
      </c>
      <c r="B66" s="72">
        <v>6.7807500000000003E-3</v>
      </c>
      <c r="C66" s="125">
        <v>28.033006199999999</v>
      </c>
      <c r="D66" s="92">
        <f>Table16[[#This Row],[Column2]]-Table16[[#This Row],[Column3]]</f>
        <v>-28.026225449999998</v>
      </c>
    </row>
    <row r="67" spans="1:4" x14ac:dyDescent="0.35">
      <c r="A67" s="153" t="s">
        <v>110</v>
      </c>
      <c r="B67" s="72">
        <v>3.3091863300000002</v>
      </c>
      <c r="C67" s="125">
        <v>30.807964370000001</v>
      </c>
      <c r="D67" s="92">
        <f>Table16[[#This Row],[Column2]]-Table16[[#This Row],[Column3]]</f>
        <v>-27.498778040000001</v>
      </c>
    </row>
    <row r="68" spans="1:4" x14ac:dyDescent="0.35">
      <c r="A68" s="153" t="s">
        <v>183</v>
      </c>
      <c r="B68" s="72">
        <v>5.258202E-2</v>
      </c>
      <c r="C68" s="125">
        <v>27.224567910000001</v>
      </c>
      <c r="D68" s="92">
        <f>Table16[[#This Row],[Column2]]-Table16[[#This Row],[Column3]]</f>
        <v>-27.171985890000002</v>
      </c>
    </row>
    <row r="69" spans="1:4" x14ac:dyDescent="0.35">
      <c r="A69" s="153" t="s">
        <v>99</v>
      </c>
      <c r="B69" s="72">
        <v>1.25525909</v>
      </c>
      <c r="C69" s="125">
        <v>28.378265320000001</v>
      </c>
      <c r="D69" s="92">
        <f>Table16[[#This Row],[Column2]]-Table16[[#This Row],[Column3]]</f>
        <v>-27.123006230000001</v>
      </c>
    </row>
    <row r="70" spans="1:4" x14ac:dyDescent="0.35">
      <c r="A70" s="153" t="s">
        <v>155</v>
      </c>
      <c r="B70" s="72">
        <v>4.2238986900000004</v>
      </c>
      <c r="C70" s="125">
        <v>29.935813030000002</v>
      </c>
      <c r="D70" s="92">
        <f>Table16[[#This Row],[Column2]]-Table16[[#This Row],[Column3]]</f>
        <v>-25.71191434</v>
      </c>
    </row>
    <row r="71" spans="1:4" x14ac:dyDescent="0.35">
      <c r="A71" s="153" t="s">
        <v>116</v>
      </c>
      <c r="B71" s="72">
        <v>0.31965431</v>
      </c>
      <c r="C71" s="125">
        <v>25.99972782</v>
      </c>
      <c r="D71" s="92">
        <f>Table16[[#This Row],[Column2]]-Table16[[#This Row],[Column3]]</f>
        <v>-25.68007351</v>
      </c>
    </row>
    <row r="72" spans="1:4" x14ac:dyDescent="0.35">
      <c r="A72" s="153" t="s">
        <v>192</v>
      </c>
      <c r="B72" s="72">
        <v>0.1539857</v>
      </c>
      <c r="C72" s="125">
        <v>24.964523600000003</v>
      </c>
      <c r="D72" s="92">
        <f>Table16[[#This Row],[Column2]]-Table16[[#This Row],[Column3]]</f>
        <v>-24.810537900000003</v>
      </c>
    </row>
    <row r="73" spans="1:4" x14ac:dyDescent="0.35">
      <c r="A73" s="153" t="s">
        <v>231</v>
      </c>
      <c r="B73" s="72">
        <v>0.39896115000000004</v>
      </c>
      <c r="C73" s="125">
        <v>24.759933270000001</v>
      </c>
      <c r="D73" s="92">
        <f>Table16[[#This Row],[Column2]]-Table16[[#This Row],[Column3]]</f>
        <v>-24.36097212</v>
      </c>
    </row>
    <row r="74" spans="1:4" x14ac:dyDescent="0.35">
      <c r="A74" s="153" t="s">
        <v>198</v>
      </c>
      <c r="B74" s="72">
        <v>3.2558787599999999</v>
      </c>
      <c r="C74" s="125">
        <v>27.52703077</v>
      </c>
      <c r="D74" s="92">
        <f>Table16[[#This Row],[Column2]]-Table16[[#This Row],[Column3]]</f>
        <v>-24.271152010000002</v>
      </c>
    </row>
    <row r="75" spans="1:4" x14ac:dyDescent="0.35">
      <c r="A75" s="153" t="s">
        <v>207</v>
      </c>
      <c r="B75" s="72">
        <v>0.43255865999999998</v>
      </c>
      <c r="C75" s="125">
        <v>24.188417430000001</v>
      </c>
      <c r="D75" s="92">
        <f>Table16[[#This Row],[Column2]]-Table16[[#This Row],[Column3]]</f>
        <v>-23.75585877</v>
      </c>
    </row>
    <row r="76" spans="1:4" x14ac:dyDescent="0.35">
      <c r="A76" s="153" t="s">
        <v>173</v>
      </c>
      <c r="B76" s="72">
        <v>4.7166827300000005</v>
      </c>
      <c r="C76" s="125">
        <v>28.203019620000003</v>
      </c>
      <c r="D76" s="92">
        <f>Table16[[#This Row],[Column2]]-Table16[[#This Row],[Column3]]</f>
        <v>-23.486336890000004</v>
      </c>
    </row>
    <row r="77" spans="1:4" x14ac:dyDescent="0.35">
      <c r="A77" s="153" t="s">
        <v>14</v>
      </c>
      <c r="B77" s="72">
        <v>1.5734000000000001E-2</v>
      </c>
      <c r="C77" s="125">
        <v>23.312692309999999</v>
      </c>
      <c r="D77" s="92">
        <f>Table16[[#This Row],[Column2]]-Table16[[#This Row],[Column3]]</f>
        <v>-23.296958310000001</v>
      </c>
    </row>
    <row r="78" spans="1:4" x14ac:dyDescent="0.35">
      <c r="A78" s="153" t="s">
        <v>130</v>
      </c>
      <c r="B78" s="72">
        <v>1.4420961399999999</v>
      </c>
      <c r="C78" s="125">
        <v>24.585277190000003</v>
      </c>
      <c r="D78" s="92">
        <f>Table16[[#This Row],[Column2]]-Table16[[#This Row],[Column3]]</f>
        <v>-23.143181050000003</v>
      </c>
    </row>
    <row r="79" spans="1:4" x14ac:dyDescent="0.35">
      <c r="A79" s="153" t="s">
        <v>199</v>
      </c>
      <c r="B79" s="72">
        <v>2.01128251</v>
      </c>
      <c r="C79" s="125">
        <v>24.738651179999998</v>
      </c>
      <c r="D79" s="92">
        <f>Table16[[#This Row],[Column2]]-Table16[[#This Row],[Column3]]</f>
        <v>-22.727368669999997</v>
      </c>
    </row>
    <row r="80" spans="1:4" x14ac:dyDescent="0.35">
      <c r="A80" s="153" t="s">
        <v>223</v>
      </c>
      <c r="B80" s="72">
        <v>3.53861296</v>
      </c>
      <c r="C80" s="125">
        <v>26.246923829999997</v>
      </c>
      <c r="D80" s="92">
        <f>Table16[[#This Row],[Column2]]-Table16[[#This Row],[Column3]]</f>
        <v>-22.708310869999998</v>
      </c>
    </row>
    <row r="81" spans="1:4" x14ac:dyDescent="0.35">
      <c r="A81" s="153" t="s">
        <v>30</v>
      </c>
      <c r="B81" s="72">
        <v>0.14154620000000001</v>
      </c>
      <c r="C81" s="125">
        <v>22.788111449999999</v>
      </c>
      <c r="D81" s="92">
        <f>Table16[[#This Row],[Column2]]-Table16[[#This Row],[Column3]]</f>
        <v>-22.646565249999998</v>
      </c>
    </row>
    <row r="82" spans="1:4" x14ac:dyDescent="0.35">
      <c r="A82" s="153" t="s">
        <v>171</v>
      </c>
      <c r="B82" s="72">
        <v>0.52487107</v>
      </c>
      <c r="C82" s="125">
        <v>23.131739199999998</v>
      </c>
      <c r="D82" s="92">
        <f>Table16[[#This Row],[Column2]]-Table16[[#This Row],[Column3]]</f>
        <v>-22.606868129999999</v>
      </c>
    </row>
    <row r="83" spans="1:4" x14ac:dyDescent="0.35">
      <c r="A83" s="153" t="s">
        <v>7</v>
      </c>
      <c r="B83" s="72">
        <v>0.26396570000000003</v>
      </c>
      <c r="C83" s="125">
        <v>21.992751909999999</v>
      </c>
      <c r="D83" s="92">
        <f>Table16[[#This Row],[Column2]]-Table16[[#This Row],[Column3]]</f>
        <v>-21.728786209999999</v>
      </c>
    </row>
    <row r="84" spans="1:4" x14ac:dyDescent="0.35">
      <c r="A84" s="153" t="s">
        <v>225</v>
      </c>
      <c r="B84" s="72">
        <v>0.39677899999999999</v>
      </c>
      <c r="C84" s="125">
        <v>22.062772410000001</v>
      </c>
      <c r="D84" s="92">
        <f>Table16[[#This Row],[Column2]]-Table16[[#This Row],[Column3]]</f>
        <v>-21.665993410000002</v>
      </c>
    </row>
    <row r="85" spans="1:4" x14ac:dyDescent="0.35">
      <c r="A85" s="153" t="s">
        <v>202</v>
      </c>
      <c r="B85" s="72">
        <v>1.3929737200000001</v>
      </c>
      <c r="C85" s="125">
        <v>22.759325969999999</v>
      </c>
      <c r="D85" s="92">
        <f>Table16[[#This Row],[Column2]]-Table16[[#This Row],[Column3]]</f>
        <v>-21.366352249999998</v>
      </c>
    </row>
    <row r="86" spans="1:4" x14ac:dyDescent="0.35">
      <c r="A86" s="153" t="s">
        <v>103</v>
      </c>
      <c r="B86" s="72">
        <v>1.52300897</v>
      </c>
      <c r="C86" s="125">
        <v>22.29467545</v>
      </c>
      <c r="D86" s="92">
        <f>Table16[[#This Row],[Column2]]-Table16[[#This Row],[Column3]]</f>
        <v>-20.77166648</v>
      </c>
    </row>
    <row r="87" spans="1:4" x14ac:dyDescent="0.35">
      <c r="A87" s="153" t="s">
        <v>117</v>
      </c>
      <c r="B87" s="72">
        <v>0.40711679000000001</v>
      </c>
      <c r="C87" s="125">
        <v>20.37182254</v>
      </c>
      <c r="D87" s="92">
        <f>Table16[[#This Row],[Column2]]-Table16[[#This Row],[Column3]]</f>
        <v>-19.96470575</v>
      </c>
    </row>
    <row r="88" spans="1:4" x14ac:dyDescent="0.35">
      <c r="A88" s="153" t="s">
        <v>181</v>
      </c>
      <c r="B88" s="72">
        <v>1.00135774</v>
      </c>
      <c r="C88" s="125">
        <v>20.719584670000003</v>
      </c>
      <c r="D88" s="92">
        <f>Table16[[#This Row],[Column2]]-Table16[[#This Row],[Column3]]</f>
        <v>-19.718226930000004</v>
      </c>
    </row>
    <row r="89" spans="1:4" x14ac:dyDescent="0.35">
      <c r="A89" s="153" t="s">
        <v>214</v>
      </c>
      <c r="B89" s="72">
        <v>0</v>
      </c>
      <c r="C89" s="125">
        <v>19.34815687</v>
      </c>
      <c r="D89" s="92">
        <f>Table16[[#This Row],[Column2]]-Table16[[#This Row],[Column3]]</f>
        <v>-19.34815687</v>
      </c>
    </row>
    <row r="90" spans="1:4" x14ac:dyDescent="0.35">
      <c r="A90" s="153" t="s">
        <v>237</v>
      </c>
      <c r="B90" s="72">
        <v>0.22601674999999999</v>
      </c>
      <c r="C90" s="125">
        <v>18.741725750000001</v>
      </c>
      <c r="D90" s="92">
        <f>Table16[[#This Row],[Column2]]-Table16[[#This Row],[Column3]]</f>
        <v>-18.515709000000001</v>
      </c>
    </row>
    <row r="91" spans="1:4" x14ac:dyDescent="0.35">
      <c r="A91" s="153" t="s">
        <v>238</v>
      </c>
      <c r="B91" s="72">
        <v>0.60988769999999992</v>
      </c>
      <c r="C91" s="125">
        <v>18.879950839999999</v>
      </c>
      <c r="D91" s="92">
        <f>Table16[[#This Row],[Column2]]-Table16[[#This Row],[Column3]]</f>
        <v>-18.270063139999998</v>
      </c>
    </row>
    <row r="92" spans="1:4" x14ac:dyDescent="0.35">
      <c r="A92" s="153" t="s">
        <v>32</v>
      </c>
      <c r="B92" s="72">
        <v>0.40103710999999997</v>
      </c>
      <c r="C92" s="125">
        <v>18.2970203</v>
      </c>
      <c r="D92" s="92">
        <f>Table16[[#This Row],[Column2]]-Table16[[#This Row],[Column3]]</f>
        <v>-17.895983189999999</v>
      </c>
    </row>
    <row r="93" spans="1:4" x14ac:dyDescent="0.35">
      <c r="A93" s="153" t="s">
        <v>147</v>
      </c>
      <c r="B93" s="72">
        <v>1.5971083100000001</v>
      </c>
      <c r="C93" s="125">
        <v>19.335580920000002</v>
      </c>
      <c r="D93" s="92">
        <f>Table16[[#This Row],[Column2]]-Table16[[#This Row],[Column3]]</f>
        <v>-17.738472610000002</v>
      </c>
    </row>
    <row r="94" spans="1:4" x14ac:dyDescent="0.35">
      <c r="A94" s="153" t="s">
        <v>172</v>
      </c>
      <c r="B94" s="72">
        <v>2.41715407</v>
      </c>
      <c r="C94" s="125">
        <v>20.135371550000002</v>
      </c>
      <c r="D94" s="92">
        <f>Table16[[#This Row],[Column2]]-Table16[[#This Row],[Column3]]</f>
        <v>-17.718217480000003</v>
      </c>
    </row>
    <row r="95" spans="1:4" x14ac:dyDescent="0.35">
      <c r="A95" s="153" t="s">
        <v>252</v>
      </c>
      <c r="B95" s="72">
        <v>0.51829930000000002</v>
      </c>
      <c r="C95" s="125">
        <v>17.791173100000002</v>
      </c>
      <c r="D95" s="92">
        <f>Table16[[#This Row],[Column2]]-Table16[[#This Row],[Column3]]</f>
        <v>-17.272873800000003</v>
      </c>
    </row>
    <row r="96" spans="1:4" x14ac:dyDescent="0.35">
      <c r="A96" s="153" t="s">
        <v>175</v>
      </c>
      <c r="B96" s="72">
        <v>0.78647577000000002</v>
      </c>
      <c r="C96" s="125">
        <v>17.968496050000002</v>
      </c>
      <c r="D96" s="92">
        <f>Table16[[#This Row],[Column2]]-Table16[[#This Row],[Column3]]</f>
        <v>-17.182020280000003</v>
      </c>
    </row>
    <row r="97" spans="1:5" x14ac:dyDescent="0.35">
      <c r="A97" s="153" t="s">
        <v>132</v>
      </c>
      <c r="B97" s="72">
        <v>1.2131603400000002</v>
      </c>
      <c r="C97" s="125">
        <v>17.95269085</v>
      </c>
      <c r="D97" s="92">
        <f>Table16[[#This Row],[Column2]]-Table16[[#This Row],[Column3]]</f>
        <v>-16.739530509999998</v>
      </c>
    </row>
    <row r="98" spans="1:5" x14ac:dyDescent="0.35">
      <c r="A98" s="153" t="s">
        <v>82</v>
      </c>
      <c r="B98" s="72">
        <v>0</v>
      </c>
      <c r="C98" s="125">
        <v>15.875673109999999</v>
      </c>
      <c r="D98" s="92">
        <f>Table16[[#This Row],[Column2]]-Table16[[#This Row],[Column3]]</f>
        <v>-15.875673109999999</v>
      </c>
    </row>
    <row r="99" spans="1:5" x14ac:dyDescent="0.35">
      <c r="A99" s="153" t="s">
        <v>114</v>
      </c>
      <c r="B99" s="72">
        <v>21.776410460000001</v>
      </c>
      <c r="C99" s="125">
        <v>37.53044088</v>
      </c>
      <c r="D99" s="92">
        <f>Table16[[#This Row],[Column2]]-Table16[[#This Row],[Column3]]</f>
        <v>-15.754030419999999</v>
      </c>
    </row>
    <row r="100" spans="1:5" x14ac:dyDescent="0.35">
      <c r="A100" s="153" t="s">
        <v>256</v>
      </c>
      <c r="B100" s="72">
        <v>0.13781336</v>
      </c>
      <c r="C100" s="125">
        <v>15.657571730000001</v>
      </c>
      <c r="D100" s="92">
        <f>Table16[[#This Row],[Column2]]-Table16[[#This Row],[Column3]]</f>
        <v>-15.519758370000002</v>
      </c>
      <c r="E100" s="28"/>
    </row>
    <row r="101" spans="1:5" x14ac:dyDescent="0.35">
      <c r="A101" s="153" t="s">
        <v>106</v>
      </c>
      <c r="B101" s="72">
        <v>0.34891152000000003</v>
      </c>
      <c r="C101" s="125">
        <v>15.801195999999999</v>
      </c>
      <c r="D101" s="92">
        <f>Table16[[#This Row],[Column2]]-Table16[[#This Row],[Column3]]</f>
        <v>-15.452284479999999</v>
      </c>
    </row>
    <row r="102" spans="1:5" x14ac:dyDescent="0.35">
      <c r="A102" s="153" t="s">
        <v>28</v>
      </c>
      <c r="B102" s="72">
        <v>8.061074E-2</v>
      </c>
      <c r="C102" s="125">
        <v>15.164425039999999</v>
      </c>
      <c r="D102" s="92">
        <f>Table16[[#This Row],[Column2]]-Table16[[#This Row],[Column3]]</f>
        <v>-15.0838143</v>
      </c>
    </row>
    <row r="103" spans="1:5" x14ac:dyDescent="0.35">
      <c r="A103" s="153" t="s">
        <v>76</v>
      </c>
      <c r="B103" s="72">
        <v>1E-4</v>
      </c>
      <c r="C103" s="125">
        <v>14.793177779999999</v>
      </c>
      <c r="D103" s="92">
        <f>Table16[[#This Row],[Column2]]-Table16[[#This Row],[Column3]]</f>
        <v>-14.793077779999999</v>
      </c>
    </row>
    <row r="104" spans="1:5" x14ac:dyDescent="0.35">
      <c r="A104" s="153" t="s">
        <v>203</v>
      </c>
      <c r="B104" s="72">
        <v>9.2979840899999999</v>
      </c>
      <c r="C104" s="125">
        <v>23.84560364</v>
      </c>
      <c r="D104" s="92">
        <f>Table16[[#This Row],[Column2]]-Table16[[#This Row],[Column3]]</f>
        <v>-14.54761955</v>
      </c>
    </row>
    <row r="105" spans="1:5" x14ac:dyDescent="0.35">
      <c r="A105" s="153" t="s">
        <v>120</v>
      </c>
      <c r="B105" s="72">
        <v>5.4643120000000003E-2</v>
      </c>
      <c r="C105" s="125">
        <v>14.182629890000001</v>
      </c>
      <c r="D105" s="92">
        <f>Table16[[#This Row],[Column2]]-Table16[[#This Row],[Column3]]</f>
        <v>-14.127986770000001</v>
      </c>
    </row>
    <row r="106" spans="1:5" x14ac:dyDescent="0.35">
      <c r="A106" s="153" t="s">
        <v>189</v>
      </c>
      <c r="B106" s="72">
        <v>0.12899861000000001</v>
      </c>
      <c r="C106" s="125">
        <v>14.19905033</v>
      </c>
      <c r="D106" s="92">
        <f>Table16[[#This Row],[Column2]]-Table16[[#This Row],[Column3]]</f>
        <v>-14.07005172</v>
      </c>
    </row>
    <row r="107" spans="1:5" x14ac:dyDescent="0.35">
      <c r="A107" s="153" t="s">
        <v>24</v>
      </c>
      <c r="B107" s="72">
        <v>1.330814E-2</v>
      </c>
      <c r="C107" s="125">
        <v>13.9740979</v>
      </c>
      <c r="D107" s="92">
        <f>Table16[[#This Row],[Column2]]-Table16[[#This Row],[Column3]]</f>
        <v>-13.960789760000001</v>
      </c>
    </row>
    <row r="108" spans="1:5" x14ac:dyDescent="0.35">
      <c r="A108" s="153" t="s">
        <v>158</v>
      </c>
      <c r="B108" s="72">
        <v>0</v>
      </c>
      <c r="C108" s="125">
        <v>13.91784526</v>
      </c>
      <c r="D108" s="92">
        <f>Table16[[#This Row],[Column2]]-Table16[[#This Row],[Column3]]</f>
        <v>-13.91784526</v>
      </c>
    </row>
    <row r="109" spans="1:5" x14ac:dyDescent="0.35">
      <c r="A109" s="153" t="s">
        <v>34</v>
      </c>
      <c r="B109" s="72">
        <v>2.7199319999999999E-2</v>
      </c>
      <c r="C109" s="125">
        <v>13.92467793</v>
      </c>
      <c r="D109" s="92">
        <f>Table16[[#This Row],[Column2]]-Table16[[#This Row],[Column3]]</f>
        <v>-13.89747861</v>
      </c>
    </row>
    <row r="110" spans="1:5" x14ac:dyDescent="0.35">
      <c r="A110" s="153" t="s">
        <v>170</v>
      </c>
      <c r="B110" s="72">
        <v>0.50192285999999997</v>
      </c>
      <c r="C110" s="125">
        <v>14.226423</v>
      </c>
      <c r="D110" s="92">
        <f>Table16[[#This Row],[Column2]]-Table16[[#This Row],[Column3]]</f>
        <v>-13.72450014</v>
      </c>
    </row>
    <row r="111" spans="1:5" x14ac:dyDescent="0.35">
      <c r="A111" s="153" t="s">
        <v>142</v>
      </c>
      <c r="B111" s="72">
        <v>1.2514822999999999</v>
      </c>
      <c r="C111" s="125">
        <v>14.840886390000001</v>
      </c>
      <c r="D111" s="92">
        <f>Table16[[#This Row],[Column2]]-Table16[[#This Row],[Column3]]</f>
        <v>-13.589404090000002</v>
      </c>
    </row>
    <row r="112" spans="1:5" x14ac:dyDescent="0.35">
      <c r="A112" s="153" t="s">
        <v>148</v>
      </c>
      <c r="B112" s="72">
        <v>0.51041028999999993</v>
      </c>
      <c r="C112" s="125">
        <v>13.697682070000001</v>
      </c>
      <c r="D112" s="92">
        <f>Table16[[#This Row],[Column2]]-Table16[[#This Row],[Column3]]</f>
        <v>-13.187271780000001</v>
      </c>
    </row>
    <row r="113" spans="1:4" x14ac:dyDescent="0.35">
      <c r="A113" s="153" t="s">
        <v>4</v>
      </c>
      <c r="B113" s="72">
        <v>0.82154217000000007</v>
      </c>
      <c r="C113" s="125">
        <v>12.892559910000001</v>
      </c>
      <c r="D113" s="92">
        <f>Table16[[#This Row],[Column2]]-Table16[[#This Row],[Column3]]</f>
        <v>-12.07101774</v>
      </c>
    </row>
    <row r="114" spans="1:4" x14ac:dyDescent="0.35">
      <c r="A114" s="153" t="s">
        <v>154</v>
      </c>
      <c r="B114" s="72">
        <v>0.59965860999999998</v>
      </c>
      <c r="C114" s="125">
        <v>12.354209189999999</v>
      </c>
      <c r="D114" s="92">
        <f>Table16[[#This Row],[Column2]]-Table16[[#This Row],[Column3]]</f>
        <v>-11.754550579999998</v>
      </c>
    </row>
    <row r="115" spans="1:4" x14ac:dyDescent="0.35">
      <c r="A115" s="153" t="s">
        <v>247</v>
      </c>
      <c r="B115" s="72">
        <v>0.21474757</v>
      </c>
      <c r="C115" s="125">
        <v>11.87491137</v>
      </c>
      <c r="D115" s="92">
        <f>Table16[[#This Row],[Column2]]-Table16[[#This Row],[Column3]]</f>
        <v>-11.660163799999999</v>
      </c>
    </row>
    <row r="116" spans="1:4" x14ac:dyDescent="0.35">
      <c r="A116" s="153" t="s">
        <v>94</v>
      </c>
      <c r="B116" s="72">
        <v>5.6932330000000003E-2</v>
      </c>
      <c r="C116" s="125">
        <v>11.49794756</v>
      </c>
      <c r="D116" s="92">
        <f>Table16[[#This Row],[Column2]]-Table16[[#This Row],[Column3]]</f>
        <v>-11.44101523</v>
      </c>
    </row>
    <row r="117" spans="1:4" x14ac:dyDescent="0.35">
      <c r="A117" s="153" t="s">
        <v>98</v>
      </c>
      <c r="B117" s="72">
        <v>16.976102760000003</v>
      </c>
      <c r="C117" s="125">
        <v>28.227428109999998</v>
      </c>
      <c r="D117" s="92">
        <f>Table16[[#This Row],[Column2]]-Table16[[#This Row],[Column3]]</f>
        <v>-11.251325349999995</v>
      </c>
    </row>
    <row r="118" spans="1:4" x14ac:dyDescent="0.35">
      <c r="A118" s="153" t="s">
        <v>182</v>
      </c>
      <c r="B118" s="72">
        <v>1.0888162399999999</v>
      </c>
      <c r="C118" s="125">
        <v>11.944676490000001</v>
      </c>
      <c r="D118" s="92">
        <f>Table16[[#This Row],[Column2]]-Table16[[#This Row],[Column3]]</f>
        <v>-10.855860250000001</v>
      </c>
    </row>
    <row r="119" spans="1:4" x14ac:dyDescent="0.35">
      <c r="A119" s="153" t="s">
        <v>50</v>
      </c>
      <c r="B119" s="72">
        <v>1.8593224099999999</v>
      </c>
      <c r="C119" s="125">
        <v>12.61313522</v>
      </c>
      <c r="D119" s="92">
        <f>Table16[[#This Row],[Column2]]-Table16[[#This Row],[Column3]]</f>
        <v>-10.753812809999999</v>
      </c>
    </row>
    <row r="120" spans="1:4" x14ac:dyDescent="0.35">
      <c r="A120" s="153" t="s">
        <v>200</v>
      </c>
      <c r="B120" s="72">
        <v>0.31617028999999996</v>
      </c>
      <c r="C120" s="125">
        <v>10.127224500000001</v>
      </c>
      <c r="D120" s="92">
        <f>Table16[[#This Row],[Column2]]-Table16[[#This Row],[Column3]]</f>
        <v>-9.81105421</v>
      </c>
    </row>
    <row r="121" spans="1:4" x14ac:dyDescent="0.35">
      <c r="A121" s="153" t="s">
        <v>229</v>
      </c>
      <c r="B121" s="72">
        <v>2.2783072299999998</v>
      </c>
      <c r="C121" s="125">
        <v>11.940604130000001</v>
      </c>
      <c r="D121" s="92">
        <f>Table16[[#This Row],[Column2]]-Table16[[#This Row],[Column3]]</f>
        <v>-9.6622969000000012</v>
      </c>
    </row>
    <row r="122" spans="1:4" x14ac:dyDescent="0.35">
      <c r="A122" s="153" t="s">
        <v>119</v>
      </c>
      <c r="B122" s="72">
        <v>5.6795940000000003E-2</v>
      </c>
      <c r="C122" s="125">
        <v>9.6304460199999991</v>
      </c>
      <c r="D122" s="92">
        <f>Table16[[#This Row],[Column2]]-Table16[[#This Row],[Column3]]</f>
        <v>-9.5736500799999984</v>
      </c>
    </row>
    <row r="123" spans="1:4" x14ac:dyDescent="0.35">
      <c r="A123" s="153" t="s">
        <v>156</v>
      </c>
      <c r="B123" s="72">
        <v>0</v>
      </c>
      <c r="C123" s="125">
        <v>9.5139239700000005</v>
      </c>
      <c r="D123" s="92">
        <f>Table16[[#This Row],[Column2]]-Table16[[#This Row],[Column3]]</f>
        <v>-9.5139239700000005</v>
      </c>
    </row>
    <row r="124" spans="1:4" x14ac:dyDescent="0.35">
      <c r="A124" s="153" t="s">
        <v>49</v>
      </c>
      <c r="B124" s="72">
        <v>4.0162021399999999</v>
      </c>
      <c r="C124" s="125">
        <v>13.45749882</v>
      </c>
      <c r="D124" s="92">
        <f>Table16[[#This Row],[Column2]]-Table16[[#This Row],[Column3]]</f>
        <v>-9.4412966800000007</v>
      </c>
    </row>
    <row r="125" spans="1:4" x14ac:dyDescent="0.35">
      <c r="A125" s="153" t="s">
        <v>121</v>
      </c>
      <c r="B125" s="72">
        <v>0.37891527000000003</v>
      </c>
      <c r="C125" s="125">
        <v>9.6516714499999985</v>
      </c>
      <c r="D125" s="92">
        <f>Table16[[#This Row],[Column2]]-Table16[[#This Row],[Column3]]</f>
        <v>-9.2727561799999982</v>
      </c>
    </row>
    <row r="126" spans="1:4" x14ac:dyDescent="0.35">
      <c r="A126" s="153" t="s">
        <v>222</v>
      </c>
      <c r="B126" s="72">
        <v>0.30294971999999998</v>
      </c>
      <c r="C126" s="125">
        <v>9.4304753699999999</v>
      </c>
      <c r="D126" s="92">
        <f>Table16[[#This Row],[Column2]]-Table16[[#This Row],[Column3]]</f>
        <v>-9.127525649999999</v>
      </c>
    </row>
    <row r="127" spans="1:4" x14ac:dyDescent="0.35">
      <c r="A127" s="153" t="s">
        <v>184</v>
      </c>
      <c r="B127" s="72">
        <v>0.18252030999999999</v>
      </c>
      <c r="C127" s="125">
        <v>9.2314970299999999</v>
      </c>
      <c r="D127" s="92">
        <f>Table16[[#This Row],[Column2]]-Table16[[#This Row],[Column3]]</f>
        <v>-9.0489767200000006</v>
      </c>
    </row>
    <row r="128" spans="1:4" x14ac:dyDescent="0.35">
      <c r="A128" s="153" t="s">
        <v>253</v>
      </c>
      <c r="B128" s="72">
        <v>0.89411859999999999</v>
      </c>
      <c r="C128" s="125">
        <v>9.6859908699999995</v>
      </c>
      <c r="D128" s="92">
        <f>Table16[[#This Row],[Column2]]-Table16[[#This Row],[Column3]]</f>
        <v>-8.7918722699999989</v>
      </c>
    </row>
    <row r="129" spans="1:4" x14ac:dyDescent="0.35">
      <c r="A129" s="153" t="s">
        <v>227</v>
      </c>
      <c r="B129" s="72">
        <v>7.9130699999999995E-3</v>
      </c>
      <c r="C129" s="125">
        <v>8.7366642100000007</v>
      </c>
      <c r="D129" s="92">
        <f>Table16[[#This Row],[Column2]]-Table16[[#This Row],[Column3]]</f>
        <v>-8.72875114</v>
      </c>
    </row>
    <row r="130" spans="1:4" x14ac:dyDescent="0.35">
      <c r="A130" s="153" t="s">
        <v>206</v>
      </c>
      <c r="B130" s="72">
        <v>1.7676599199999998</v>
      </c>
      <c r="C130" s="125">
        <v>10.48999517</v>
      </c>
      <c r="D130" s="92">
        <f>Table16[[#This Row],[Column2]]-Table16[[#This Row],[Column3]]</f>
        <v>-8.7223352500000004</v>
      </c>
    </row>
    <row r="131" spans="1:4" x14ac:dyDescent="0.35">
      <c r="A131" s="153" t="s">
        <v>164</v>
      </c>
      <c r="B131" s="72">
        <v>4.4354169999999998E-2</v>
      </c>
      <c r="C131" s="125">
        <v>8.5263775199999987</v>
      </c>
      <c r="D131" s="92">
        <f>Table16[[#This Row],[Column2]]-Table16[[#This Row],[Column3]]</f>
        <v>-8.4820233499999986</v>
      </c>
    </row>
    <row r="132" spans="1:4" x14ac:dyDescent="0.35">
      <c r="A132" s="153" t="s">
        <v>226</v>
      </c>
      <c r="B132" s="72">
        <v>7.9844119200000003</v>
      </c>
      <c r="C132" s="125">
        <v>16.371888380000001</v>
      </c>
      <c r="D132" s="92">
        <f>Table16[[#This Row],[Column2]]-Table16[[#This Row],[Column3]]</f>
        <v>-8.387476460000002</v>
      </c>
    </row>
    <row r="133" spans="1:4" x14ac:dyDescent="0.35">
      <c r="A133" s="153" t="s">
        <v>128</v>
      </c>
      <c r="B133" s="72">
        <v>5.1544786799999995</v>
      </c>
      <c r="C133" s="125">
        <v>12.78846927</v>
      </c>
      <c r="D133" s="92">
        <f>Table16[[#This Row],[Column2]]-Table16[[#This Row],[Column3]]</f>
        <v>-7.6339905900000007</v>
      </c>
    </row>
    <row r="134" spans="1:4" x14ac:dyDescent="0.35">
      <c r="A134" s="153" t="s">
        <v>133</v>
      </c>
      <c r="B134" s="72">
        <v>3.8212702900000002</v>
      </c>
      <c r="C134" s="125">
        <v>11.11283104</v>
      </c>
      <c r="D134" s="92">
        <f>Table16[[#This Row],[Column2]]-Table16[[#This Row],[Column3]]</f>
        <v>-7.2915607499999995</v>
      </c>
    </row>
    <row r="135" spans="1:4" x14ac:dyDescent="0.35">
      <c r="A135" s="153" t="s">
        <v>75</v>
      </c>
      <c r="B135" s="72">
        <v>7.2700175800000002</v>
      </c>
      <c r="C135" s="125">
        <v>14.43194342</v>
      </c>
      <c r="D135" s="92">
        <f>Table16[[#This Row],[Column2]]-Table16[[#This Row],[Column3]]</f>
        <v>-7.1619258399999994</v>
      </c>
    </row>
    <row r="136" spans="1:4" x14ac:dyDescent="0.35">
      <c r="A136" s="153" t="s">
        <v>123</v>
      </c>
      <c r="B136" s="72">
        <v>106.79660079999999</v>
      </c>
      <c r="C136" s="125">
        <v>113.94789923</v>
      </c>
      <c r="D136" s="92">
        <f>Table16[[#This Row],[Column2]]-Table16[[#This Row],[Column3]]</f>
        <v>-7.1512984300000113</v>
      </c>
    </row>
    <row r="137" spans="1:4" x14ac:dyDescent="0.35">
      <c r="A137" s="153" t="s">
        <v>122</v>
      </c>
      <c r="B137" s="72">
        <v>2.38157474</v>
      </c>
      <c r="C137" s="125">
        <v>9.4670577200000015</v>
      </c>
      <c r="D137" s="92">
        <f>Table16[[#This Row],[Column2]]-Table16[[#This Row],[Column3]]</f>
        <v>-7.0854829800000019</v>
      </c>
    </row>
    <row r="138" spans="1:4" x14ac:dyDescent="0.35">
      <c r="A138" s="153" t="s">
        <v>159</v>
      </c>
      <c r="B138" s="72">
        <v>0.88713436999999995</v>
      </c>
      <c r="C138" s="125">
        <v>7.1916401900000002</v>
      </c>
      <c r="D138" s="92">
        <f>Table16[[#This Row],[Column2]]-Table16[[#This Row],[Column3]]</f>
        <v>-6.3045058200000001</v>
      </c>
    </row>
    <row r="139" spans="1:4" x14ac:dyDescent="0.35">
      <c r="A139" s="153" t="s">
        <v>31</v>
      </c>
      <c r="B139" s="72">
        <v>1.1597000000000001E-3</v>
      </c>
      <c r="C139" s="125">
        <v>6.2697798000000002</v>
      </c>
      <c r="D139" s="92">
        <f>Table16[[#This Row],[Column2]]-Table16[[#This Row],[Column3]]</f>
        <v>-6.2686201000000006</v>
      </c>
    </row>
    <row r="140" spans="1:4" x14ac:dyDescent="0.35">
      <c r="A140" s="153" t="s">
        <v>249</v>
      </c>
      <c r="B140" s="72">
        <v>9.2000000000000003E-4</v>
      </c>
      <c r="C140" s="125">
        <v>6.2427625199999994</v>
      </c>
      <c r="D140" s="92">
        <f>Table16[[#This Row],[Column2]]-Table16[[#This Row],[Column3]]</f>
        <v>-6.2418425199999996</v>
      </c>
    </row>
    <row r="141" spans="1:4" x14ac:dyDescent="0.35">
      <c r="A141" s="153" t="s">
        <v>23</v>
      </c>
      <c r="B141" s="72">
        <v>27.200320870000002</v>
      </c>
      <c r="C141" s="125">
        <v>33.236108629999997</v>
      </c>
      <c r="D141" s="92">
        <f>Table16[[#This Row],[Column2]]-Table16[[#This Row],[Column3]]</f>
        <v>-6.0357877599999945</v>
      </c>
    </row>
    <row r="142" spans="1:4" x14ac:dyDescent="0.35">
      <c r="A142" s="153" t="s">
        <v>138</v>
      </c>
      <c r="B142" s="72">
        <v>6.7179000000000003E-2</v>
      </c>
      <c r="C142" s="125">
        <v>5.9149934200000001</v>
      </c>
      <c r="D142" s="92">
        <f>Table16[[#This Row],[Column2]]-Table16[[#This Row],[Column3]]</f>
        <v>-5.8478144199999997</v>
      </c>
    </row>
    <row r="143" spans="1:4" x14ac:dyDescent="0.35">
      <c r="A143" s="153" t="s">
        <v>6</v>
      </c>
      <c r="B143" s="72">
        <v>0.12911948000000001</v>
      </c>
      <c r="C143" s="125">
        <v>5.9572081600000004</v>
      </c>
      <c r="D143" s="92">
        <f>Table16[[#This Row],[Column2]]-Table16[[#This Row],[Column3]]</f>
        <v>-5.8280886800000005</v>
      </c>
    </row>
    <row r="144" spans="1:4" x14ac:dyDescent="0.35">
      <c r="A144" s="153" t="s">
        <v>152</v>
      </c>
      <c r="B144" s="72">
        <v>8.2586764000000006</v>
      </c>
      <c r="C144" s="125">
        <v>13.96680718</v>
      </c>
      <c r="D144" s="92">
        <f>Table16[[#This Row],[Column2]]-Table16[[#This Row],[Column3]]</f>
        <v>-5.7081307799999994</v>
      </c>
    </row>
    <row r="145" spans="1:4" x14ac:dyDescent="0.35">
      <c r="A145" s="153" t="s">
        <v>174</v>
      </c>
      <c r="B145" s="72">
        <v>6.1472150000000003E-2</v>
      </c>
      <c r="C145" s="125">
        <v>5.6157062400000006</v>
      </c>
      <c r="D145" s="92">
        <f>Table16[[#This Row],[Column2]]-Table16[[#This Row],[Column3]]</f>
        <v>-5.5542340900000005</v>
      </c>
    </row>
    <row r="146" spans="1:4" x14ac:dyDescent="0.35">
      <c r="A146" s="153" t="s">
        <v>228</v>
      </c>
      <c r="B146" s="72">
        <v>3.5285219999999999E-2</v>
      </c>
      <c r="C146" s="125">
        <v>5.5158915199999994</v>
      </c>
      <c r="D146" s="92">
        <f>Table16[[#This Row],[Column2]]-Table16[[#This Row],[Column3]]</f>
        <v>-5.4806062999999998</v>
      </c>
    </row>
    <row r="147" spans="1:4" x14ac:dyDescent="0.35">
      <c r="A147" s="153" t="s">
        <v>113</v>
      </c>
      <c r="B147" s="72">
        <v>0.25818207999999998</v>
      </c>
      <c r="C147" s="125">
        <v>5.7163758200000006</v>
      </c>
      <c r="D147" s="92">
        <f>Table16[[#This Row],[Column2]]-Table16[[#This Row],[Column3]]</f>
        <v>-5.4581937400000005</v>
      </c>
    </row>
    <row r="148" spans="1:4" x14ac:dyDescent="0.35">
      <c r="A148" s="153" t="s">
        <v>186</v>
      </c>
      <c r="B148" s="72">
        <v>0.18755776999999998</v>
      </c>
      <c r="C148" s="125">
        <v>4.9958309100000005</v>
      </c>
      <c r="D148" s="92">
        <f>Table16[[#This Row],[Column2]]-Table16[[#This Row],[Column3]]</f>
        <v>-4.8082731400000007</v>
      </c>
    </row>
    <row r="149" spans="1:4" x14ac:dyDescent="0.35">
      <c r="A149" s="153" t="s">
        <v>89</v>
      </c>
      <c r="B149" s="72">
        <v>0</v>
      </c>
      <c r="C149" s="125">
        <v>4.7312655499999998</v>
      </c>
      <c r="D149" s="92">
        <f>Table16[[#This Row],[Column2]]-Table16[[#This Row],[Column3]]</f>
        <v>-4.7312655499999998</v>
      </c>
    </row>
    <row r="150" spans="1:4" x14ac:dyDescent="0.35">
      <c r="A150" s="153" t="s">
        <v>255</v>
      </c>
      <c r="B150" s="72">
        <v>0.12562899999999999</v>
      </c>
      <c r="C150" s="125">
        <v>4.8379656200000003</v>
      </c>
      <c r="D150" s="92">
        <f>Table16[[#This Row],[Column2]]-Table16[[#This Row],[Column3]]</f>
        <v>-4.7123366200000003</v>
      </c>
    </row>
    <row r="151" spans="1:4" x14ac:dyDescent="0.35">
      <c r="A151" s="153" t="s">
        <v>112</v>
      </c>
      <c r="B151" s="72">
        <v>0.81598902000000006</v>
      </c>
      <c r="C151" s="125">
        <v>5.1409956399999999</v>
      </c>
      <c r="D151" s="92">
        <f>Table16[[#This Row],[Column2]]-Table16[[#This Row],[Column3]]</f>
        <v>-4.3250066199999999</v>
      </c>
    </row>
    <row r="152" spans="1:4" x14ac:dyDescent="0.35">
      <c r="A152" s="153" t="s">
        <v>244</v>
      </c>
      <c r="B152" s="72">
        <v>3.259691E-2</v>
      </c>
      <c r="C152" s="125">
        <v>4.3445832699999993</v>
      </c>
      <c r="D152" s="92">
        <f>Table16[[#This Row],[Column2]]-Table16[[#This Row],[Column3]]</f>
        <v>-4.3119863599999997</v>
      </c>
    </row>
    <row r="153" spans="1:4" x14ac:dyDescent="0.35">
      <c r="A153" s="153" t="s">
        <v>150</v>
      </c>
      <c r="B153" s="72">
        <v>5.0465219999999998E-2</v>
      </c>
      <c r="C153" s="125">
        <v>4.1718154199999997</v>
      </c>
      <c r="D153" s="92">
        <f>Table16[[#This Row],[Column2]]-Table16[[#This Row],[Column3]]</f>
        <v>-4.1213501999999993</v>
      </c>
    </row>
    <row r="154" spans="1:4" x14ac:dyDescent="0.35">
      <c r="A154" s="153" t="s">
        <v>194</v>
      </c>
      <c r="B154" s="72">
        <v>3.2910800000000004E-2</v>
      </c>
      <c r="C154" s="125">
        <v>4.0753849100000004</v>
      </c>
      <c r="D154" s="92">
        <f>Table16[[#This Row],[Column2]]-Table16[[#This Row],[Column3]]</f>
        <v>-4.0424741100000006</v>
      </c>
    </row>
    <row r="155" spans="1:4" x14ac:dyDescent="0.35">
      <c r="A155" s="153" t="s">
        <v>242</v>
      </c>
      <c r="B155" s="72">
        <v>0.38653590000000004</v>
      </c>
      <c r="C155" s="125">
        <v>4.0768224900000005</v>
      </c>
      <c r="D155" s="92">
        <f>Table16[[#This Row],[Column2]]-Table16[[#This Row],[Column3]]</f>
        <v>-3.6902865900000004</v>
      </c>
    </row>
    <row r="156" spans="1:4" x14ac:dyDescent="0.35">
      <c r="A156" s="153" t="s">
        <v>83</v>
      </c>
      <c r="B156" s="72">
        <v>0.85961500000000002</v>
      </c>
      <c r="C156" s="125">
        <v>4.5467394600000004</v>
      </c>
      <c r="D156" s="92">
        <f>Table16[[#This Row],[Column2]]-Table16[[#This Row],[Column3]]</f>
        <v>-3.6871244600000006</v>
      </c>
    </row>
    <row r="157" spans="1:4" x14ac:dyDescent="0.35">
      <c r="A157" s="153" t="s">
        <v>74</v>
      </c>
      <c r="B157" s="72">
        <v>0.95047241000000005</v>
      </c>
      <c r="C157" s="125">
        <v>4.4131939200000003</v>
      </c>
      <c r="D157" s="92">
        <f>Table16[[#This Row],[Column2]]-Table16[[#This Row],[Column3]]</f>
        <v>-3.4627215100000002</v>
      </c>
    </row>
    <row r="158" spans="1:4" x14ac:dyDescent="0.35">
      <c r="A158" s="153" t="s">
        <v>240</v>
      </c>
      <c r="B158" s="72">
        <v>0</v>
      </c>
      <c r="C158" s="125">
        <v>3.3466882</v>
      </c>
      <c r="D158" s="92">
        <f>Table16[[#This Row],[Column2]]-Table16[[#This Row],[Column3]]</f>
        <v>-3.3466882</v>
      </c>
    </row>
    <row r="159" spans="1:4" x14ac:dyDescent="0.35">
      <c r="A159" s="153" t="s">
        <v>188</v>
      </c>
      <c r="B159" s="72">
        <v>6.9319999999999998E-3</v>
      </c>
      <c r="C159" s="125">
        <v>3.2401695299999997</v>
      </c>
      <c r="D159" s="92">
        <f>Table16[[#This Row],[Column2]]-Table16[[#This Row],[Column3]]</f>
        <v>-3.2332375299999998</v>
      </c>
    </row>
    <row r="160" spans="1:4" x14ac:dyDescent="0.35">
      <c r="A160" s="153" t="s">
        <v>139</v>
      </c>
      <c r="B160" s="72">
        <v>4.0000000000000001E-3</v>
      </c>
      <c r="C160" s="125">
        <v>3.0467553399999998</v>
      </c>
      <c r="D160" s="92">
        <f>Table16[[#This Row],[Column2]]-Table16[[#This Row],[Column3]]</f>
        <v>-3.0427553399999998</v>
      </c>
    </row>
    <row r="161" spans="1:4" x14ac:dyDescent="0.35">
      <c r="A161" s="153" t="s">
        <v>144</v>
      </c>
      <c r="B161" s="72">
        <v>0.15244162</v>
      </c>
      <c r="C161" s="125">
        <v>3.1500519800000002</v>
      </c>
      <c r="D161" s="92">
        <f>Table16[[#This Row],[Column2]]-Table16[[#This Row],[Column3]]</f>
        <v>-2.9976103600000004</v>
      </c>
    </row>
    <row r="162" spans="1:4" x14ac:dyDescent="0.35">
      <c r="A162" s="153" t="s">
        <v>17</v>
      </c>
      <c r="B162" s="72">
        <v>0</v>
      </c>
      <c r="C162" s="125">
        <v>2.8569662500000002</v>
      </c>
      <c r="D162" s="92">
        <f>Table16[[#This Row],[Column2]]-Table16[[#This Row],[Column3]]</f>
        <v>-2.8569662500000002</v>
      </c>
    </row>
    <row r="163" spans="1:4" x14ac:dyDescent="0.35">
      <c r="A163" s="153" t="s">
        <v>193</v>
      </c>
      <c r="B163" s="72">
        <v>0</v>
      </c>
      <c r="C163" s="125">
        <v>2.7097093800000001</v>
      </c>
      <c r="D163" s="92">
        <f>Table16[[#This Row],[Column2]]-Table16[[#This Row],[Column3]]</f>
        <v>-2.7097093800000001</v>
      </c>
    </row>
    <row r="164" spans="1:4" x14ac:dyDescent="0.35">
      <c r="A164" s="153" t="s">
        <v>248</v>
      </c>
      <c r="B164" s="72">
        <v>3.2721E-2</v>
      </c>
      <c r="C164" s="125">
        <v>2.6805454100000001</v>
      </c>
      <c r="D164" s="92">
        <f>Table16[[#This Row],[Column2]]-Table16[[#This Row],[Column3]]</f>
        <v>-2.6478244100000001</v>
      </c>
    </row>
    <row r="165" spans="1:4" x14ac:dyDescent="0.35">
      <c r="A165" s="153" t="s">
        <v>209</v>
      </c>
      <c r="B165" s="72">
        <v>1.8749999999999999E-3</v>
      </c>
      <c r="C165" s="125">
        <v>2.3578807999999998</v>
      </c>
      <c r="D165" s="92">
        <f>Table16[[#This Row],[Column2]]-Table16[[#This Row],[Column3]]</f>
        <v>-2.3560057999999997</v>
      </c>
    </row>
    <row r="166" spans="1:4" x14ac:dyDescent="0.35">
      <c r="A166" s="153" t="s">
        <v>93</v>
      </c>
      <c r="B166" s="72">
        <v>0</v>
      </c>
      <c r="C166" s="125">
        <v>2.3430384200000001</v>
      </c>
      <c r="D166" s="92">
        <f>Table16[[#This Row],[Column2]]-Table16[[#This Row],[Column3]]</f>
        <v>-2.3430384200000001</v>
      </c>
    </row>
    <row r="167" spans="1:4" x14ac:dyDescent="0.35">
      <c r="A167" s="153" t="s">
        <v>208</v>
      </c>
      <c r="B167" s="72">
        <v>2.8819599999999997E-2</v>
      </c>
      <c r="C167" s="125">
        <v>2.3155071600000001</v>
      </c>
      <c r="D167" s="92">
        <f>Table16[[#This Row],[Column2]]-Table16[[#This Row],[Column3]]</f>
        <v>-2.2866875600000003</v>
      </c>
    </row>
    <row r="168" spans="1:4" x14ac:dyDescent="0.35">
      <c r="A168" s="153" t="s">
        <v>245</v>
      </c>
      <c r="B168" s="72">
        <v>6.6408999999999999E-3</v>
      </c>
      <c r="C168" s="125">
        <v>2.2826657699999999</v>
      </c>
      <c r="D168" s="92">
        <f>Table16[[#This Row],[Column2]]-Table16[[#This Row],[Column3]]</f>
        <v>-2.2760248700000001</v>
      </c>
    </row>
    <row r="169" spans="1:4" x14ac:dyDescent="0.35">
      <c r="A169" s="153" t="s">
        <v>140</v>
      </c>
      <c r="B169" s="72">
        <v>1.48E-3</v>
      </c>
      <c r="C169" s="125">
        <v>2.2329092099999999</v>
      </c>
      <c r="D169" s="92">
        <f>Table16[[#This Row],[Column2]]-Table16[[#This Row],[Column3]]</f>
        <v>-2.2314292099999999</v>
      </c>
    </row>
    <row r="170" spans="1:4" x14ac:dyDescent="0.35">
      <c r="A170" s="153" t="s">
        <v>55</v>
      </c>
      <c r="B170" s="72">
        <v>6.9519999999999998E-5</v>
      </c>
      <c r="C170" s="125">
        <v>1.9846743899999999</v>
      </c>
      <c r="D170" s="92">
        <f>Table16[[#This Row],[Column2]]-Table16[[#This Row],[Column3]]</f>
        <v>-1.9846048699999999</v>
      </c>
    </row>
    <row r="171" spans="1:4" x14ac:dyDescent="0.35">
      <c r="A171" s="153" t="s">
        <v>224</v>
      </c>
      <c r="B171" s="72">
        <v>4.6537500000000002E-2</v>
      </c>
      <c r="C171" s="125">
        <v>2.0070389199999998</v>
      </c>
      <c r="D171" s="92">
        <f>Table16[[#This Row],[Column2]]-Table16[[#This Row],[Column3]]</f>
        <v>-1.9605014199999999</v>
      </c>
    </row>
    <row r="172" spans="1:4" x14ac:dyDescent="0.35">
      <c r="A172" s="153" t="s">
        <v>91</v>
      </c>
      <c r="B172" s="72">
        <v>2.4395599999999999E-3</v>
      </c>
      <c r="C172" s="125">
        <v>1.83993753</v>
      </c>
      <c r="D172" s="92">
        <f>Table16[[#This Row],[Column2]]-Table16[[#This Row],[Column3]]</f>
        <v>-1.83749797</v>
      </c>
    </row>
    <row r="173" spans="1:4" x14ac:dyDescent="0.35">
      <c r="A173" s="153" t="s">
        <v>101</v>
      </c>
      <c r="B173" s="72">
        <v>2.5135080000000001E-2</v>
      </c>
      <c r="C173" s="125">
        <v>1.7707956699999998</v>
      </c>
      <c r="D173" s="92">
        <f>Table16[[#This Row],[Column2]]-Table16[[#This Row],[Column3]]</f>
        <v>-1.7456605899999997</v>
      </c>
    </row>
    <row r="174" spans="1:4" x14ac:dyDescent="0.35">
      <c r="A174" s="153" t="s">
        <v>137</v>
      </c>
      <c r="B174" s="72">
        <v>1.8481029999999999E-2</v>
      </c>
      <c r="C174" s="125">
        <v>1.4309497499999999</v>
      </c>
      <c r="D174" s="92">
        <f>Table16[[#This Row],[Column2]]-Table16[[#This Row],[Column3]]</f>
        <v>-1.4124687199999999</v>
      </c>
    </row>
    <row r="175" spans="1:4" x14ac:dyDescent="0.35">
      <c r="A175" s="153" t="s">
        <v>136</v>
      </c>
      <c r="B175" s="72">
        <v>8.4787399999999999E-2</v>
      </c>
      <c r="C175" s="125">
        <v>1.38863333</v>
      </c>
      <c r="D175" s="92">
        <f>Table16[[#This Row],[Column2]]-Table16[[#This Row],[Column3]]</f>
        <v>-1.30384593</v>
      </c>
    </row>
    <row r="176" spans="1:4" x14ac:dyDescent="0.35">
      <c r="A176" s="153" t="s">
        <v>95</v>
      </c>
      <c r="B176" s="72">
        <v>0.14693700000000001</v>
      </c>
      <c r="C176" s="125">
        <v>1.4370601999999999</v>
      </c>
      <c r="D176" s="92">
        <f>Table16[[#This Row],[Column2]]-Table16[[#This Row],[Column3]]</f>
        <v>-1.2901231999999998</v>
      </c>
    </row>
    <row r="177" spans="1:4" x14ac:dyDescent="0.35">
      <c r="A177" s="153" t="s">
        <v>126</v>
      </c>
      <c r="B177" s="72">
        <v>6.7900000000000002E-4</v>
      </c>
      <c r="C177" s="125">
        <v>1.2148376399999998</v>
      </c>
      <c r="D177" s="92">
        <f>Table16[[#This Row],[Column2]]-Table16[[#This Row],[Column3]]</f>
        <v>-1.2141586399999997</v>
      </c>
    </row>
    <row r="178" spans="1:4" x14ac:dyDescent="0.35">
      <c r="A178" s="153" t="s">
        <v>111</v>
      </c>
      <c r="B178" s="72">
        <v>0</v>
      </c>
      <c r="C178" s="125">
        <v>1.0024243100000001</v>
      </c>
      <c r="D178" s="92">
        <f>Table16[[#This Row],[Column2]]-Table16[[#This Row],[Column3]]</f>
        <v>-1.0024243100000001</v>
      </c>
    </row>
    <row r="179" spans="1:4" x14ac:dyDescent="0.35">
      <c r="A179" s="153" t="s">
        <v>96</v>
      </c>
      <c r="B179" s="72">
        <v>6.3581000000000002E-3</v>
      </c>
      <c r="C179" s="125">
        <v>0.83936537</v>
      </c>
      <c r="D179" s="92">
        <f>Table16[[#This Row],[Column2]]-Table16[[#This Row],[Column3]]</f>
        <v>-0.83300726999999997</v>
      </c>
    </row>
    <row r="180" spans="1:4" x14ac:dyDescent="0.35">
      <c r="A180" s="153" t="s">
        <v>141</v>
      </c>
      <c r="B180" s="72">
        <v>0</v>
      </c>
      <c r="C180" s="125">
        <v>0.82402600000000004</v>
      </c>
      <c r="D180" s="92">
        <f>Table16[[#This Row],[Column2]]-Table16[[#This Row],[Column3]]</f>
        <v>-0.82402600000000004</v>
      </c>
    </row>
    <row r="181" spans="1:4" x14ac:dyDescent="0.35">
      <c r="A181" s="153" t="s">
        <v>87</v>
      </c>
      <c r="B181" s="72">
        <v>3.0658400000000002E-3</v>
      </c>
      <c r="C181" s="125">
        <v>0.78021231999999996</v>
      </c>
      <c r="D181" s="92">
        <f>Table16[[#This Row],[Column2]]-Table16[[#This Row],[Column3]]</f>
        <v>-0.77714647999999997</v>
      </c>
    </row>
    <row r="182" spans="1:4" x14ac:dyDescent="0.35">
      <c r="A182" s="153" t="s">
        <v>90</v>
      </c>
      <c r="B182" s="72">
        <v>4.4058999999999998E-4</v>
      </c>
      <c r="C182" s="125">
        <v>0.75622739000000005</v>
      </c>
      <c r="D182" s="92">
        <f>Table16[[#This Row],[Column2]]-Table16[[#This Row],[Column3]]</f>
        <v>-0.75578680000000009</v>
      </c>
    </row>
    <row r="183" spans="1:4" x14ac:dyDescent="0.35">
      <c r="A183" s="153" t="s">
        <v>3</v>
      </c>
      <c r="B183" s="72">
        <v>0.74421899999999996</v>
      </c>
      <c r="C183" s="125">
        <v>1.44975578</v>
      </c>
      <c r="D183" s="92">
        <f>Table16[[#This Row],[Column2]]-Table16[[#This Row],[Column3]]</f>
        <v>-0.70553678000000009</v>
      </c>
    </row>
    <row r="184" spans="1:4" x14ac:dyDescent="0.35">
      <c r="A184" s="153" t="s">
        <v>118</v>
      </c>
      <c r="B184" s="72">
        <v>6.52302E-3</v>
      </c>
      <c r="C184" s="125">
        <v>0.63405951999999999</v>
      </c>
      <c r="D184" s="92">
        <f>Table16[[#This Row],[Column2]]-Table16[[#This Row],[Column3]]</f>
        <v>-0.62753649999999994</v>
      </c>
    </row>
    <row r="185" spans="1:4" x14ac:dyDescent="0.35">
      <c r="A185" s="153" t="s">
        <v>59</v>
      </c>
      <c r="B185" s="72">
        <v>0.1060976</v>
      </c>
      <c r="C185" s="125">
        <v>0.71737716000000007</v>
      </c>
      <c r="D185" s="92">
        <f>Table16[[#This Row],[Column2]]-Table16[[#This Row],[Column3]]</f>
        <v>-0.61127956000000006</v>
      </c>
    </row>
    <row r="186" spans="1:4" x14ac:dyDescent="0.35">
      <c r="A186" s="153" t="s">
        <v>187</v>
      </c>
      <c r="B186" s="72">
        <v>6.0000000000000001E-3</v>
      </c>
      <c r="C186" s="125">
        <v>0.54509442000000008</v>
      </c>
      <c r="D186" s="92">
        <f>Table16[[#This Row],[Column2]]-Table16[[#This Row],[Column3]]</f>
        <v>-0.53909442000000007</v>
      </c>
    </row>
    <row r="187" spans="1:4" x14ac:dyDescent="0.35">
      <c r="A187" s="153" t="s">
        <v>45</v>
      </c>
      <c r="B187" s="72">
        <v>3.43056E-3</v>
      </c>
      <c r="C187" s="125">
        <v>0.51728668</v>
      </c>
      <c r="D187" s="92">
        <f>Table16[[#This Row],[Column2]]-Table16[[#This Row],[Column3]]</f>
        <v>-0.51385612000000003</v>
      </c>
    </row>
    <row r="188" spans="1:4" x14ac:dyDescent="0.35">
      <c r="A188" s="153" t="s">
        <v>56</v>
      </c>
      <c r="B188" s="72">
        <v>7.5436000000000001E-3</v>
      </c>
      <c r="C188" s="125">
        <v>0.45334661999999998</v>
      </c>
      <c r="D188" s="92">
        <f>Table16[[#This Row],[Column2]]-Table16[[#This Row],[Column3]]</f>
        <v>-0.44580301999999999</v>
      </c>
    </row>
    <row r="189" spans="1:4" x14ac:dyDescent="0.35">
      <c r="A189" s="153" t="s">
        <v>77</v>
      </c>
      <c r="B189" s="72">
        <v>0.36592571000000002</v>
      </c>
      <c r="C189" s="125">
        <v>0.80588265000000003</v>
      </c>
      <c r="D189" s="92">
        <f>Table16[[#This Row],[Column2]]-Table16[[#This Row],[Column3]]</f>
        <v>-0.43995694000000002</v>
      </c>
    </row>
    <row r="190" spans="1:4" x14ac:dyDescent="0.35">
      <c r="A190" s="153" t="s">
        <v>19</v>
      </c>
      <c r="B190" s="72">
        <v>1.4227052900000001</v>
      </c>
      <c r="C190" s="125">
        <v>1.8408457</v>
      </c>
      <c r="D190" s="92">
        <f>Table16[[#This Row],[Column2]]-Table16[[#This Row],[Column3]]</f>
        <v>-0.41814040999999991</v>
      </c>
    </row>
    <row r="191" spans="1:4" x14ac:dyDescent="0.35">
      <c r="A191" s="153" t="s">
        <v>177</v>
      </c>
      <c r="B191" s="72">
        <v>5.8408000000000002E-3</v>
      </c>
      <c r="C191" s="125">
        <v>0.36386707000000001</v>
      </c>
      <c r="D191" s="92">
        <f>Table16[[#This Row],[Column2]]-Table16[[#This Row],[Column3]]</f>
        <v>-0.35802627000000004</v>
      </c>
    </row>
    <row r="192" spans="1:4" x14ac:dyDescent="0.35">
      <c r="A192" s="153" t="s">
        <v>29</v>
      </c>
      <c r="B192" s="72">
        <v>0</v>
      </c>
      <c r="C192" s="125">
        <v>0.31417468999999998</v>
      </c>
      <c r="D192" s="92">
        <f>Table16[[#This Row],[Column2]]-Table16[[#This Row],[Column3]]</f>
        <v>-0.31417468999999998</v>
      </c>
    </row>
    <row r="193" spans="1:4" x14ac:dyDescent="0.35">
      <c r="A193" s="153" t="s">
        <v>42</v>
      </c>
      <c r="B193" s="72">
        <v>1.6E-2</v>
      </c>
      <c r="C193" s="125">
        <v>0.31587878999999996</v>
      </c>
      <c r="D193" s="92">
        <f>Table16[[#This Row],[Column2]]-Table16[[#This Row],[Column3]]</f>
        <v>-0.29987878999999995</v>
      </c>
    </row>
    <row r="194" spans="1:4" x14ac:dyDescent="0.35">
      <c r="A194" s="153" t="s">
        <v>48</v>
      </c>
      <c r="B194" s="72">
        <v>0.17612</v>
      </c>
      <c r="C194" s="125">
        <v>0.43132655999999997</v>
      </c>
      <c r="D194" s="92">
        <f>Table16[[#This Row],[Column2]]-Table16[[#This Row],[Column3]]</f>
        <v>-0.25520655999999997</v>
      </c>
    </row>
    <row r="195" spans="1:4" x14ac:dyDescent="0.35">
      <c r="A195" s="153" t="s">
        <v>153</v>
      </c>
      <c r="B195" s="72">
        <v>4.7999999999999996E-3</v>
      </c>
      <c r="C195" s="125">
        <v>0.22186843000000001</v>
      </c>
      <c r="D195" s="92">
        <f>Table16[[#This Row],[Column2]]-Table16[[#This Row],[Column3]]</f>
        <v>-0.21706843000000001</v>
      </c>
    </row>
    <row r="196" spans="1:4" x14ac:dyDescent="0.35">
      <c r="A196" s="153" t="s">
        <v>53</v>
      </c>
      <c r="B196" s="72">
        <v>0</v>
      </c>
      <c r="C196" s="125">
        <v>0.21262276999999999</v>
      </c>
      <c r="D196" s="92">
        <f>Table16[[#This Row],[Column2]]-Table16[[#This Row],[Column3]]</f>
        <v>-0.21262276999999999</v>
      </c>
    </row>
    <row r="197" spans="1:4" x14ac:dyDescent="0.35">
      <c r="A197" s="153" t="s">
        <v>100</v>
      </c>
      <c r="B197" s="72">
        <v>0</v>
      </c>
      <c r="C197" s="125">
        <v>0.17606486999999998</v>
      </c>
      <c r="D197" s="92">
        <f>Table16[[#This Row],[Column2]]-Table16[[#This Row],[Column3]]</f>
        <v>-0.17606486999999998</v>
      </c>
    </row>
    <row r="198" spans="1:4" x14ac:dyDescent="0.35">
      <c r="A198" s="153" t="s">
        <v>102</v>
      </c>
      <c r="B198" s="72">
        <v>3.21375E-3</v>
      </c>
      <c r="C198" s="125">
        <v>0.17301288000000001</v>
      </c>
      <c r="D198" s="92">
        <f>Table16[[#This Row],[Column2]]-Table16[[#This Row],[Column3]]</f>
        <v>-0.16979913000000002</v>
      </c>
    </row>
    <row r="199" spans="1:4" x14ac:dyDescent="0.35">
      <c r="A199" s="153" t="s">
        <v>163</v>
      </c>
      <c r="B199" s="72">
        <v>0</v>
      </c>
      <c r="C199" s="125">
        <v>0.14449534</v>
      </c>
      <c r="D199" s="92">
        <f>Table16[[#This Row],[Column2]]-Table16[[#This Row],[Column3]]</f>
        <v>-0.14449534</v>
      </c>
    </row>
    <row r="200" spans="1:4" x14ac:dyDescent="0.35">
      <c r="A200" s="153" t="s">
        <v>168</v>
      </c>
      <c r="B200" s="72">
        <v>0</v>
      </c>
      <c r="C200" s="125">
        <v>0.14085700000000001</v>
      </c>
      <c r="D200" s="92">
        <f>Table16[[#This Row],[Column2]]-Table16[[#This Row],[Column3]]</f>
        <v>-0.14085700000000001</v>
      </c>
    </row>
    <row r="201" spans="1:4" x14ac:dyDescent="0.35">
      <c r="A201" s="153" t="s">
        <v>92</v>
      </c>
      <c r="B201" s="72">
        <v>0.7970235699999999</v>
      </c>
      <c r="C201" s="125">
        <v>0.88893465000000005</v>
      </c>
      <c r="D201" s="92">
        <f>Table16[[#This Row],[Column2]]-Table16[[#This Row],[Column3]]</f>
        <v>-9.1911080000000145E-2</v>
      </c>
    </row>
    <row r="202" spans="1:4" x14ac:dyDescent="0.35">
      <c r="A202" s="153" t="s">
        <v>124</v>
      </c>
      <c r="B202" s="72">
        <v>1.2999999999999999E-4</v>
      </c>
      <c r="C202" s="125">
        <v>9.1446169999999993E-2</v>
      </c>
      <c r="D202" s="92">
        <f>Table16[[#This Row],[Column2]]-Table16[[#This Row],[Column3]]</f>
        <v>-9.1316169999999988E-2</v>
      </c>
    </row>
    <row r="203" spans="1:4" x14ac:dyDescent="0.35">
      <c r="A203" s="153" t="s">
        <v>84</v>
      </c>
      <c r="B203" s="72">
        <v>0</v>
      </c>
      <c r="C203" s="125">
        <v>7.6664270000000007E-2</v>
      </c>
      <c r="D203" s="92">
        <f>Table16[[#This Row],[Column2]]-Table16[[#This Row],[Column3]]</f>
        <v>-7.6664270000000007E-2</v>
      </c>
    </row>
    <row r="204" spans="1:4" x14ac:dyDescent="0.35">
      <c r="A204" s="153" t="s">
        <v>131</v>
      </c>
      <c r="B204" s="72">
        <v>1.6000000000000001E-3</v>
      </c>
      <c r="C204" s="125">
        <v>7.6072350000000011E-2</v>
      </c>
      <c r="D204" s="92">
        <f>Table16[[#This Row],[Column2]]-Table16[[#This Row],[Column3]]</f>
        <v>-7.4472350000000007E-2</v>
      </c>
    </row>
    <row r="205" spans="1:4" x14ac:dyDescent="0.35">
      <c r="A205" s="153" t="s">
        <v>44</v>
      </c>
      <c r="B205" s="72">
        <v>1.8407999999999999E-3</v>
      </c>
      <c r="C205" s="125">
        <v>7.46285E-2</v>
      </c>
      <c r="D205" s="92">
        <f>Table16[[#This Row],[Column2]]-Table16[[#This Row],[Column3]]</f>
        <v>-7.2787699999999997E-2</v>
      </c>
    </row>
    <row r="206" spans="1:4" x14ac:dyDescent="0.35">
      <c r="A206" s="153" t="s">
        <v>38</v>
      </c>
      <c r="B206" s="72">
        <v>5.9999999999999995E-4</v>
      </c>
      <c r="C206" s="125">
        <v>5.68554E-2</v>
      </c>
      <c r="D206" s="92">
        <f>Table16[[#This Row],[Column2]]-Table16[[#This Row],[Column3]]</f>
        <v>-5.6255399999999997E-2</v>
      </c>
    </row>
    <row r="207" spans="1:4" x14ac:dyDescent="0.35">
      <c r="A207" s="153" t="s">
        <v>43</v>
      </c>
      <c r="B207" s="72">
        <v>1.5927719999999999E-2</v>
      </c>
      <c r="C207" s="125">
        <v>5.9150389999999997E-2</v>
      </c>
      <c r="D207" s="92">
        <f>Table16[[#This Row],[Column2]]-Table16[[#This Row],[Column3]]</f>
        <v>-4.3222669999999998E-2</v>
      </c>
    </row>
    <row r="208" spans="1:4" x14ac:dyDescent="0.35">
      <c r="A208" s="153" t="s">
        <v>166</v>
      </c>
      <c r="B208" s="72">
        <v>7.2139999999999997E-5</v>
      </c>
      <c r="C208" s="125">
        <v>3.9940129999999997E-2</v>
      </c>
      <c r="D208" s="92">
        <f>Table16[[#This Row],[Column2]]-Table16[[#This Row],[Column3]]</f>
        <v>-3.9867989999999999E-2</v>
      </c>
    </row>
    <row r="209" spans="1:4" x14ac:dyDescent="0.35">
      <c r="A209" s="153" t="s">
        <v>58</v>
      </c>
      <c r="B209" s="72">
        <v>5.0000000000000002E-5</v>
      </c>
      <c r="C209" s="125">
        <v>2.3301290000000002E-2</v>
      </c>
      <c r="D209" s="92">
        <f>Table16[[#This Row],[Column2]]-Table16[[#This Row],[Column3]]</f>
        <v>-2.3251290000000001E-2</v>
      </c>
    </row>
    <row r="210" spans="1:4" x14ac:dyDescent="0.35">
      <c r="A210" s="153" t="s">
        <v>161</v>
      </c>
      <c r="B210" s="72">
        <v>0</v>
      </c>
      <c r="C210" s="125">
        <v>9.5200800000000002E-3</v>
      </c>
      <c r="D210" s="92">
        <f>Table16[[#This Row],[Column2]]-Table16[[#This Row],[Column3]]</f>
        <v>-9.5200800000000002E-3</v>
      </c>
    </row>
    <row r="211" spans="1:4" x14ac:dyDescent="0.35">
      <c r="A211" s="153" t="s">
        <v>260</v>
      </c>
      <c r="B211" s="72">
        <v>0</v>
      </c>
      <c r="C211" s="125">
        <v>7.9447600000000004E-3</v>
      </c>
      <c r="D211" s="92">
        <f>Table16[[#This Row],[Column2]]-Table16[[#This Row],[Column3]]</f>
        <v>-7.9447600000000004E-3</v>
      </c>
    </row>
    <row r="212" spans="1:4" x14ac:dyDescent="0.35">
      <c r="A212" s="153" t="s">
        <v>15</v>
      </c>
      <c r="B212" s="72">
        <v>0</v>
      </c>
      <c r="C212" s="125">
        <v>7.4812400000000001E-3</v>
      </c>
      <c r="D212" s="92">
        <f>Table16[[#This Row],[Column2]]-Table16[[#This Row],[Column3]]</f>
        <v>-7.4812400000000001E-3</v>
      </c>
    </row>
    <row r="213" spans="1:4" x14ac:dyDescent="0.35">
      <c r="A213" s="153" t="s">
        <v>165</v>
      </c>
      <c r="B213" s="72">
        <v>0</v>
      </c>
      <c r="C213" s="125">
        <v>5.7702299999999995E-3</v>
      </c>
      <c r="D213" s="92">
        <f>Table16[[#This Row],[Column2]]-Table16[[#This Row],[Column3]]</f>
        <v>-5.7702299999999995E-3</v>
      </c>
    </row>
    <row r="214" spans="1:4" x14ac:dyDescent="0.35">
      <c r="A214" s="153" t="s">
        <v>63</v>
      </c>
      <c r="B214" s="72">
        <v>3.0569299999999998E-3</v>
      </c>
      <c r="C214" s="125">
        <v>8.6612600000000005E-3</v>
      </c>
      <c r="D214" s="92">
        <f>Table16[[#This Row],[Column2]]-Table16[[#This Row],[Column3]]</f>
        <v>-5.6043300000000011E-3</v>
      </c>
    </row>
    <row r="215" spans="1:4" x14ac:dyDescent="0.35">
      <c r="A215" s="153" t="s">
        <v>79</v>
      </c>
      <c r="B215" s="72">
        <v>2.2389599999999999E-3</v>
      </c>
      <c r="C215" s="125">
        <v>7.4320699999999998E-3</v>
      </c>
      <c r="D215" s="92">
        <f>Table16[[#This Row],[Column2]]-Table16[[#This Row],[Column3]]</f>
        <v>-5.1931099999999999E-3</v>
      </c>
    </row>
    <row r="216" spans="1:4" x14ac:dyDescent="0.35">
      <c r="A216" s="153" t="s">
        <v>69</v>
      </c>
      <c r="B216" s="72">
        <v>0</v>
      </c>
      <c r="C216" s="125">
        <v>3.5999999999999999E-3</v>
      </c>
      <c r="D216" s="92">
        <f>Table16[[#This Row],[Column2]]-Table16[[#This Row],[Column3]]</f>
        <v>-3.5999999999999999E-3</v>
      </c>
    </row>
    <row r="217" spans="1:4" x14ac:dyDescent="0.35">
      <c r="A217" s="153" t="s">
        <v>41</v>
      </c>
      <c r="B217" s="72">
        <v>0</v>
      </c>
      <c r="C217" s="125">
        <v>1.0692E-3</v>
      </c>
      <c r="D217" s="92">
        <f>Table16[[#This Row],[Column2]]-Table16[[#This Row],[Column3]]</f>
        <v>-1.0692E-3</v>
      </c>
    </row>
    <row r="218" spans="1:4" x14ac:dyDescent="0.35">
      <c r="A218" s="153" t="s">
        <v>67</v>
      </c>
      <c r="B218" s="72">
        <v>2.3699999999999999E-4</v>
      </c>
      <c r="C218" s="125">
        <v>5.5152000000000001E-4</v>
      </c>
      <c r="D218" s="92">
        <f>Table16[[#This Row],[Column2]]-Table16[[#This Row],[Column3]]</f>
        <v>-3.1451999999999999E-4</v>
      </c>
    </row>
    <row r="219" spans="1:4" x14ac:dyDescent="0.35">
      <c r="A219" s="153" t="s">
        <v>78</v>
      </c>
      <c r="B219" s="72">
        <v>1.66E-4</v>
      </c>
      <c r="C219" s="125">
        <v>2.23E-4</v>
      </c>
      <c r="D219" s="92">
        <f>Table16[[#This Row],[Column2]]-Table16[[#This Row],[Column3]]</f>
        <v>-5.7000000000000003E-5</v>
      </c>
    </row>
    <row r="220" spans="1:4" x14ac:dyDescent="0.35">
      <c r="A220" s="153" t="s">
        <v>127</v>
      </c>
      <c r="B220" s="72">
        <v>6.7999999999999996E-3</v>
      </c>
      <c r="C220" s="125">
        <v>0</v>
      </c>
      <c r="D220" s="92">
        <f>Table16[[#This Row],[Column2]]-Table16[[#This Row],[Column3]]</f>
        <v>6.7999999999999996E-3</v>
      </c>
    </row>
    <row r="221" spans="1:4" x14ac:dyDescent="0.35">
      <c r="A221" s="153" t="s">
        <v>73</v>
      </c>
      <c r="B221" s="72">
        <v>8.8999999999999999E-3</v>
      </c>
      <c r="C221" s="125">
        <v>0</v>
      </c>
      <c r="D221" s="92">
        <f>Table16[[#This Row],[Column2]]-Table16[[#This Row],[Column3]]</f>
        <v>8.8999999999999999E-3</v>
      </c>
    </row>
    <row r="222" spans="1:4" x14ac:dyDescent="0.35">
      <c r="A222" s="153" t="s">
        <v>115</v>
      </c>
      <c r="B222" s="72">
        <v>3.1433999999999997E-2</v>
      </c>
      <c r="C222" s="125">
        <v>0</v>
      </c>
      <c r="D222" s="92">
        <f>Table16[[#This Row],[Column2]]-Table16[[#This Row],[Column3]]</f>
        <v>3.1433999999999997E-2</v>
      </c>
    </row>
    <row r="223" spans="1:4" x14ac:dyDescent="0.35">
      <c r="A223" s="153" t="s">
        <v>40</v>
      </c>
      <c r="B223" s="72">
        <v>5.1355999999999999E-2</v>
      </c>
      <c r="C223" s="125">
        <v>8.4950000000000005E-5</v>
      </c>
      <c r="D223" s="92">
        <f>Table16[[#This Row],[Column2]]-Table16[[#This Row],[Column3]]</f>
        <v>5.1271049999999999E-2</v>
      </c>
    </row>
    <row r="224" spans="1:4" x14ac:dyDescent="0.35">
      <c r="A224" s="153" t="s">
        <v>65</v>
      </c>
      <c r="B224" s="72">
        <v>8.9375999999999997E-2</v>
      </c>
      <c r="C224" s="125">
        <v>0</v>
      </c>
      <c r="D224" s="92">
        <f>Table16[[#This Row],[Column2]]-Table16[[#This Row],[Column3]]</f>
        <v>8.9375999999999997E-2</v>
      </c>
    </row>
    <row r="225" spans="1:4" x14ac:dyDescent="0.35">
      <c r="A225" s="153" t="s">
        <v>18</v>
      </c>
      <c r="B225" s="72">
        <v>0.46882688</v>
      </c>
      <c r="C225" s="125">
        <v>0.13293151</v>
      </c>
      <c r="D225" s="92">
        <f>Table16[[#This Row],[Column2]]-Table16[[#This Row],[Column3]]</f>
        <v>0.33589537000000003</v>
      </c>
    </row>
    <row r="226" spans="1:4" x14ac:dyDescent="0.35">
      <c r="A226" s="153" t="s">
        <v>57</v>
      </c>
      <c r="B226" s="72">
        <v>0.461482</v>
      </c>
      <c r="C226" s="125">
        <v>9.5710599999999993E-3</v>
      </c>
      <c r="D226" s="92">
        <f>Table16[[#This Row],[Column2]]-Table16[[#This Row],[Column3]]</f>
        <v>0.45191093999999998</v>
      </c>
    </row>
    <row r="227" spans="1:4" x14ac:dyDescent="0.35">
      <c r="A227" s="153" t="s">
        <v>60</v>
      </c>
      <c r="B227" s="72">
        <v>1.1187518000000001</v>
      </c>
      <c r="C227" s="125">
        <v>0.39128015000000005</v>
      </c>
      <c r="D227" s="92">
        <f>Table16[[#This Row],[Column2]]-Table16[[#This Row],[Column3]]</f>
        <v>0.72747165000000003</v>
      </c>
    </row>
    <row r="228" spans="1:4" x14ac:dyDescent="0.35">
      <c r="A228" s="153" t="s">
        <v>8</v>
      </c>
      <c r="B228" s="72">
        <v>0.88537460999999995</v>
      </c>
      <c r="C228" s="125">
        <v>4.2491760000000003E-2</v>
      </c>
      <c r="D228" s="92">
        <f>Table16[[#This Row],[Column2]]-Table16[[#This Row],[Column3]]</f>
        <v>0.84288284999999996</v>
      </c>
    </row>
    <row r="229" spans="1:4" x14ac:dyDescent="0.35">
      <c r="A229" s="153" t="s">
        <v>62</v>
      </c>
      <c r="B229" s="72">
        <v>28.446171489999998</v>
      </c>
      <c r="C229" s="125">
        <v>26.05944659</v>
      </c>
      <c r="D229" s="92">
        <f>Table16[[#This Row],[Column2]]-Table16[[#This Row],[Column3]]</f>
        <v>2.3867248999999973</v>
      </c>
    </row>
    <row r="230" spans="1:4" x14ac:dyDescent="0.35">
      <c r="A230" s="153" t="s">
        <v>51</v>
      </c>
      <c r="B230" s="72">
        <v>2.8773240000000002</v>
      </c>
      <c r="C230" s="125">
        <v>0.40141177</v>
      </c>
      <c r="D230" s="92">
        <f>Table16[[#This Row],[Column2]]-Table16[[#This Row],[Column3]]</f>
        <v>2.47591223</v>
      </c>
    </row>
    <row r="231" spans="1:4" x14ac:dyDescent="0.35">
      <c r="A231" s="153" t="s">
        <v>2</v>
      </c>
      <c r="B231" s="72">
        <v>61.537136179999997</v>
      </c>
      <c r="C231" s="125">
        <v>56.769139490000001</v>
      </c>
      <c r="D231" s="92">
        <f>Table16[[#This Row],[Column2]]-Table16[[#This Row],[Column3]]</f>
        <v>4.7679966899999968</v>
      </c>
    </row>
    <row r="232" spans="1:4" x14ac:dyDescent="0.35">
      <c r="A232" s="153" t="s">
        <v>254</v>
      </c>
      <c r="B232" s="72">
        <v>12.47248291</v>
      </c>
      <c r="C232" s="125">
        <v>6.3367906100000004</v>
      </c>
      <c r="D232" s="92">
        <f>Table16[[#This Row],[Column2]]-Table16[[#This Row],[Column3]]</f>
        <v>6.1356922999999997</v>
      </c>
    </row>
    <row r="233" spans="1:4" x14ac:dyDescent="0.35">
      <c r="A233" s="153" t="s">
        <v>12</v>
      </c>
      <c r="B233" s="72">
        <v>35.224087859999997</v>
      </c>
      <c r="C233" s="125">
        <v>23.633065670000001</v>
      </c>
      <c r="D233" s="92">
        <f>Table16[[#This Row],[Column2]]-Table16[[#This Row],[Column3]]</f>
        <v>11.591022189999997</v>
      </c>
    </row>
    <row r="234" spans="1:4" x14ac:dyDescent="0.35">
      <c r="A234" s="153" t="s">
        <v>250</v>
      </c>
      <c r="B234" s="72">
        <v>37.772378359999998</v>
      </c>
      <c r="C234" s="125">
        <v>25.199421040000001</v>
      </c>
      <c r="D234" s="92">
        <f>Table16[[#This Row],[Column2]]-Table16[[#This Row],[Column3]]</f>
        <v>12.572957319999997</v>
      </c>
    </row>
    <row r="235" spans="1:4" x14ac:dyDescent="0.35">
      <c r="A235" s="153" t="s">
        <v>125</v>
      </c>
      <c r="B235" s="72">
        <v>15.15403302</v>
      </c>
      <c r="C235" s="125">
        <v>0.15709549</v>
      </c>
      <c r="D235" s="92">
        <f>Table16[[#This Row],[Column2]]-Table16[[#This Row],[Column3]]</f>
        <v>14.99693753</v>
      </c>
    </row>
    <row r="236" spans="1:4" x14ac:dyDescent="0.35">
      <c r="A236" s="153" t="s">
        <v>72</v>
      </c>
      <c r="B236" s="72">
        <v>15.62074702</v>
      </c>
      <c r="C236" s="125">
        <v>5.6462360000000003E-2</v>
      </c>
      <c r="D236" s="92">
        <f>Table16[[#This Row],[Column2]]-Table16[[#This Row],[Column3]]</f>
        <v>15.56428466</v>
      </c>
    </row>
    <row r="237" spans="1:4" x14ac:dyDescent="0.35">
      <c r="A237" s="153" t="s">
        <v>10</v>
      </c>
      <c r="B237" s="72">
        <v>18.7179091</v>
      </c>
      <c r="C237" s="125">
        <v>0.92672138999999998</v>
      </c>
      <c r="D237" s="92">
        <f>Table16[[#This Row],[Column2]]-Table16[[#This Row],[Column3]]</f>
        <v>17.791187709999999</v>
      </c>
    </row>
    <row r="238" spans="1:4" x14ac:dyDescent="0.35">
      <c r="A238" s="153" t="s">
        <v>81</v>
      </c>
      <c r="B238" s="72">
        <v>36.737013779999998</v>
      </c>
      <c r="C238" s="125">
        <v>15.301796039999999</v>
      </c>
      <c r="D238" s="92">
        <f>Table16[[#This Row],[Column2]]-Table16[[#This Row],[Column3]]</f>
        <v>21.435217739999999</v>
      </c>
    </row>
    <row r="239" spans="1:4" x14ac:dyDescent="0.35">
      <c r="A239" s="153" t="s">
        <v>61</v>
      </c>
      <c r="B239" s="72">
        <v>26.173161449999998</v>
      </c>
      <c r="C239" s="125">
        <v>2.3988653100000001</v>
      </c>
      <c r="D239" s="92">
        <f>Table16[[#This Row],[Column2]]-Table16[[#This Row],[Column3]]</f>
        <v>23.774296139999997</v>
      </c>
    </row>
    <row r="240" spans="1:4" x14ac:dyDescent="0.35">
      <c r="A240" s="153" t="s">
        <v>145</v>
      </c>
      <c r="B240" s="72">
        <v>37.434806209999998</v>
      </c>
      <c r="C240" s="125">
        <v>12.51839985</v>
      </c>
      <c r="D240" s="92">
        <f>Table16[[#This Row],[Column2]]-Table16[[#This Row],[Column3]]</f>
        <v>24.916406359999996</v>
      </c>
    </row>
    <row r="241" spans="1:4" x14ac:dyDescent="0.35">
      <c r="A241" s="153" t="s">
        <v>66</v>
      </c>
      <c r="B241" s="72">
        <v>38.941197439999996</v>
      </c>
      <c r="C241" s="125">
        <v>0</v>
      </c>
      <c r="D241" s="92">
        <f>Table16[[#This Row],[Column2]]-Table16[[#This Row],[Column3]]</f>
        <v>38.941197439999996</v>
      </c>
    </row>
    <row r="242" spans="1:4" x14ac:dyDescent="0.35">
      <c r="A242" s="153" t="s">
        <v>216</v>
      </c>
      <c r="B242" s="72">
        <v>177.03495233999999</v>
      </c>
      <c r="C242" s="125">
        <v>115.94410114</v>
      </c>
      <c r="D242" s="92">
        <f>Table16[[#This Row],[Column2]]-Table16[[#This Row],[Column3]]</f>
        <v>61.090851199999989</v>
      </c>
    </row>
    <row r="243" spans="1:4" x14ac:dyDescent="0.35">
      <c r="A243" s="153" t="s">
        <v>1</v>
      </c>
      <c r="B243" s="72">
        <v>72.103361829999997</v>
      </c>
      <c r="C243" s="125">
        <v>1.0312100000000001E-3</v>
      </c>
      <c r="D243" s="92">
        <f>Table16[[#This Row],[Column2]]-Table16[[#This Row],[Column3]]</f>
        <v>72.102330620000004</v>
      </c>
    </row>
    <row r="244" spans="1:4" x14ac:dyDescent="0.35">
      <c r="A244" s="153" t="s">
        <v>64</v>
      </c>
      <c r="B244" s="72">
        <v>106.3218165</v>
      </c>
      <c r="C244" s="125">
        <v>21.094982920000003</v>
      </c>
      <c r="D244" s="92">
        <f>Table16[[#This Row],[Column2]]-Table16[[#This Row],[Column3]]</f>
        <v>85.22683357999999</v>
      </c>
    </row>
    <row r="245" spans="1:4" x14ac:dyDescent="0.35">
      <c r="A245" s="153" t="s">
        <v>47</v>
      </c>
      <c r="B245" s="72">
        <v>120.71339773999999</v>
      </c>
      <c r="C245" s="125">
        <v>0.72530539999999999</v>
      </c>
      <c r="D245" s="92">
        <f>Table16[[#This Row],[Column2]]-Table16[[#This Row],[Column3]]</f>
        <v>119.98809233999999</v>
      </c>
    </row>
    <row r="246" spans="1:4" x14ac:dyDescent="0.35">
      <c r="A246" s="153" t="s">
        <v>11</v>
      </c>
      <c r="B246" s="72">
        <v>126.52619532</v>
      </c>
      <c r="C246" s="125">
        <v>5.1981102999999997</v>
      </c>
      <c r="D246" s="92">
        <f>Table16[[#This Row],[Column2]]-Table16[[#This Row],[Column3]]</f>
        <v>121.32808502</v>
      </c>
    </row>
    <row r="247" spans="1:4" x14ac:dyDescent="0.35">
      <c r="A247" s="153" t="s">
        <v>71</v>
      </c>
      <c r="B247" s="72">
        <v>208.27804808000002</v>
      </c>
      <c r="C247" s="125">
        <v>22.054624489999998</v>
      </c>
      <c r="D247" s="92">
        <f>Table16[[#This Row],[Column2]]-Table16[[#This Row],[Column3]]</f>
        <v>186.22342359000001</v>
      </c>
    </row>
    <row r="248" spans="1:4" x14ac:dyDescent="0.35">
      <c r="A248" s="153" t="s">
        <v>0</v>
      </c>
      <c r="B248" s="72">
        <v>205.73338225000001</v>
      </c>
      <c r="C248" s="125">
        <v>1.4546499499999999</v>
      </c>
      <c r="D248" s="92">
        <f>Table16[[#This Row],[Column2]]-Table16[[#This Row],[Column3]]</f>
        <v>204.2787323</v>
      </c>
    </row>
    <row r="249" spans="1:4" x14ac:dyDescent="0.35">
      <c r="A249" s="153" t="s">
        <v>162</v>
      </c>
      <c r="B249" s="72">
        <v>552.40054007000003</v>
      </c>
      <c r="C249" s="125">
        <v>6.7575349000000005</v>
      </c>
      <c r="D249" s="92">
        <f>Table16[[#This Row],[Column2]]-Table16[[#This Row],[Column3]]</f>
        <v>545.64300517000004</v>
      </c>
    </row>
    <row r="250" spans="1:4" x14ac:dyDescent="0.35">
      <c r="A250" s="153" t="s">
        <v>70</v>
      </c>
      <c r="B250" s="72">
        <v>624.34759241999996</v>
      </c>
      <c r="C250" s="125">
        <v>0</v>
      </c>
      <c r="D250" s="92">
        <f>Table16[[#This Row],[Column2]]-Table16[[#This Row],[Column3]]</f>
        <v>624.34759241999996</v>
      </c>
    </row>
    <row r="251" spans="1:4" x14ac:dyDescent="0.35">
      <c r="A251" s="153" t="s">
        <v>261</v>
      </c>
      <c r="B251" s="72">
        <v>710.48949019000008</v>
      </c>
      <c r="C251" s="125">
        <v>2.2494E-4</v>
      </c>
      <c r="D251" s="92">
        <f>Table16[[#This Row],[Column2]]-Table16[[#This Row],[Column3]]</f>
        <v>710.48926525000013</v>
      </c>
    </row>
    <row r="252" spans="1:4" x14ac:dyDescent="0.35">
      <c r="A252" s="153" t="s">
        <v>9</v>
      </c>
      <c r="B252" s="72">
        <v>1275.34403634</v>
      </c>
      <c r="C252" s="125">
        <v>16.44222443</v>
      </c>
      <c r="D252" s="92">
        <f>Table16[[#This Row],[Column2]]-Table16[[#This Row],[Column3]]</f>
        <v>1258.9018119100001</v>
      </c>
    </row>
    <row r="253" spans="1:4" x14ac:dyDescent="0.35">
      <c r="A253" s="153" t="s">
        <v>151</v>
      </c>
      <c r="B253" s="72">
        <v>1638.9584229100001</v>
      </c>
      <c r="C253" s="125">
        <v>209.45316187</v>
      </c>
      <c r="D253" s="92">
        <f>Table16[[#This Row],[Column2]]-Table16[[#This Row],[Column3]]</f>
        <v>1429.5052610400001</v>
      </c>
    </row>
    <row r="254" spans="1:4" s="4" customFormat="1" x14ac:dyDescent="0.35">
      <c r="A254" s="241" t="s">
        <v>264</v>
      </c>
      <c r="B254" s="269">
        <f>SUM(B3:B253)</f>
        <v>7560.0836530600009</v>
      </c>
      <c r="C254" s="270">
        <f t="shared" ref="C254" si="0">SUM(C3:C253)</f>
        <v>8877.617879829997</v>
      </c>
      <c r="D254" s="323">
        <f>Table16[[#This Row],[Column2]]-Table16[[#This Row],[Column3]]</f>
        <v>-1317.5342267699962</v>
      </c>
    </row>
  </sheetData>
  <sortState xmlns:xlrd2="http://schemas.microsoft.com/office/spreadsheetml/2017/richdata2" ref="A3:D253">
    <sortCondition descending="1" ref="C3:C253"/>
  </sortState>
  <hyperlinks>
    <hyperlink ref="F1" location="'Table of Content'!A1" display="Table of Content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38"/>
  <sheetViews>
    <sheetView zoomScale="80" zoomScaleNormal="80" workbookViewId="0">
      <selection activeCell="D37" sqref="D37"/>
    </sheetView>
  </sheetViews>
  <sheetFormatPr defaultColWidth="9.1796875" defaultRowHeight="15.5" x14ac:dyDescent="0.35"/>
  <cols>
    <col min="1" max="1" width="21" style="149" customWidth="1"/>
    <col min="2" max="2" width="14.6328125" style="1" customWidth="1"/>
    <col min="3" max="3" width="13.36328125" style="1" customWidth="1"/>
    <col min="4" max="4" width="14.54296875" style="1" customWidth="1"/>
    <col min="5" max="5" width="13.36328125" style="1" customWidth="1"/>
    <col min="6" max="6" width="16.6328125" style="1" customWidth="1"/>
    <col min="7" max="7" width="13.36328125" style="1" customWidth="1"/>
    <col min="8" max="8" width="13.81640625" style="1" customWidth="1"/>
    <col min="9" max="9" width="13.36328125" style="1" customWidth="1"/>
    <col min="10" max="16384" width="9.1796875" style="1"/>
  </cols>
  <sheetData>
    <row r="1" spans="1:16" x14ac:dyDescent="0.35">
      <c r="A1" s="148" t="s">
        <v>681</v>
      </c>
      <c r="B1" s="39"/>
      <c r="D1" s="29"/>
      <c r="E1" s="29"/>
      <c r="F1" s="40"/>
      <c r="K1" s="41" t="s">
        <v>316</v>
      </c>
      <c r="L1" s="4"/>
      <c r="M1" s="4"/>
      <c r="N1" s="4"/>
      <c r="O1" s="4"/>
      <c r="P1" s="4"/>
    </row>
    <row r="2" spans="1:16" x14ac:dyDescent="0.35">
      <c r="A2" s="360" t="s">
        <v>295</v>
      </c>
      <c r="B2" s="362">
        <v>44652</v>
      </c>
      <c r="C2" s="362"/>
      <c r="D2" s="362">
        <v>44986</v>
      </c>
      <c r="E2" s="362"/>
      <c r="F2" s="362">
        <v>45037</v>
      </c>
      <c r="G2" s="362"/>
      <c r="H2" s="363" t="s">
        <v>296</v>
      </c>
      <c r="I2" s="353" t="s">
        <v>529</v>
      </c>
    </row>
    <row r="3" spans="1:16" x14ac:dyDescent="0.35">
      <c r="A3" s="361"/>
      <c r="B3" s="119" t="s">
        <v>297</v>
      </c>
      <c r="C3" s="143" t="s">
        <v>298</v>
      </c>
      <c r="D3" s="119" t="s">
        <v>297</v>
      </c>
      <c r="E3" s="2" t="s">
        <v>298</v>
      </c>
      <c r="F3" s="119" t="s">
        <v>297</v>
      </c>
      <c r="G3" s="2" t="s">
        <v>298</v>
      </c>
      <c r="H3" s="364"/>
      <c r="I3" s="354"/>
    </row>
    <row r="4" spans="1:16" x14ac:dyDescent="0.35">
      <c r="A4" s="231" t="s">
        <v>299</v>
      </c>
      <c r="B4" s="177">
        <v>1289.5189528199999</v>
      </c>
      <c r="C4" s="144">
        <f t="shared" ref="C4:C35" si="0">(B4/$B$138)*100</f>
        <v>19.347860990024536</v>
      </c>
      <c r="D4" s="177">
        <v>1705.09105669</v>
      </c>
      <c r="E4" s="144">
        <f t="shared" ref="E4:E35" si="1">(D4/$D$138)*100</f>
        <v>16.649980967132041</v>
      </c>
      <c r="F4" s="177">
        <v>1601.4710853499998</v>
      </c>
      <c r="G4" s="147">
        <f t="shared" ref="G4:G35" si="2">(F4/$F$138)*100</f>
        <v>21.183245567683525</v>
      </c>
      <c r="H4" s="144" t="s">
        <v>317</v>
      </c>
      <c r="I4" s="233" t="s">
        <v>317</v>
      </c>
    </row>
    <row r="5" spans="1:16" x14ac:dyDescent="0.35">
      <c r="A5" s="232" t="s">
        <v>357</v>
      </c>
      <c r="B5" s="178">
        <v>1167.1149567499999</v>
      </c>
      <c r="C5" s="146">
        <f t="shared" si="0"/>
        <v>17.511319157578555</v>
      </c>
      <c r="D5" s="178">
        <v>2172.3502304499998</v>
      </c>
      <c r="E5" s="146">
        <f t="shared" si="1"/>
        <v>21.212702892918486</v>
      </c>
      <c r="F5" s="178">
        <v>1226.9166410599998</v>
      </c>
      <c r="G5" s="145">
        <f t="shared" si="2"/>
        <v>16.228876522595034</v>
      </c>
      <c r="H5" s="146">
        <f t="shared" ref="H5:H67" si="3">((F5/D5)-1)*100</f>
        <v>-43.521232264382824</v>
      </c>
      <c r="I5" s="234">
        <f t="shared" ref="I5:I67" si="4">((F5/B5)-1)*100</f>
        <v>5.1238898074381867</v>
      </c>
      <c r="K5" s="38"/>
    </row>
    <row r="6" spans="1:16" x14ac:dyDescent="0.35">
      <c r="A6" s="232" t="s">
        <v>358</v>
      </c>
      <c r="B6" s="178">
        <v>108.64880281000001</v>
      </c>
      <c r="C6" s="146">
        <f t="shared" si="0"/>
        <v>1.6301597808263439</v>
      </c>
      <c r="D6" s="178">
        <v>696.13496520000001</v>
      </c>
      <c r="E6" s="146">
        <f t="shared" si="1"/>
        <v>6.7976627263739156</v>
      </c>
      <c r="F6" s="178">
        <v>860.71507216999998</v>
      </c>
      <c r="G6" s="145">
        <f t="shared" si="2"/>
        <v>11.38499402478991</v>
      </c>
      <c r="H6" s="146">
        <f t="shared" si="3"/>
        <v>23.641982546116758</v>
      </c>
      <c r="I6" s="234">
        <f t="shared" si="4"/>
        <v>692.19931550942033</v>
      </c>
    </row>
    <row r="7" spans="1:16" x14ac:dyDescent="0.35">
      <c r="A7" s="232" t="s">
        <v>359</v>
      </c>
      <c r="B7" s="178">
        <v>426.44688364999996</v>
      </c>
      <c r="C7" s="146">
        <f t="shared" si="0"/>
        <v>6.3983821303641415</v>
      </c>
      <c r="D7" s="178">
        <v>733.98784350999995</v>
      </c>
      <c r="E7" s="146">
        <f t="shared" si="1"/>
        <v>7.1672909060185459</v>
      </c>
      <c r="F7" s="178">
        <v>725.36041909000005</v>
      </c>
      <c r="G7" s="145">
        <f t="shared" si="2"/>
        <v>9.594608371779124</v>
      </c>
      <c r="H7" s="146" t="s">
        <v>317</v>
      </c>
      <c r="I7" s="234" t="s">
        <v>317</v>
      </c>
    </row>
    <row r="8" spans="1:16" x14ac:dyDescent="0.35">
      <c r="A8" s="232" t="s">
        <v>366</v>
      </c>
      <c r="B8" s="178">
        <v>156.94933888999998</v>
      </c>
      <c r="C8" s="146">
        <f t="shared" si="0"/>
        <v>2.3548579760532191</v>
      </c>
      <c r="D8" s="178">
        <v>385.68220000000002</v>
      </c>
      <c r="E8" s="146">
        <f t="shared" si="1"/>
        <v>3.7661339341181681</v>
      </c>
      <c r="F8" s="178">
        <v>648.92123001999994</v>
      </c>
      <c r="G8" s="145">
        <f t="shared" si="2"/>
        <v>8.5835191751792852</v>
      </c>
      <c r="H8" s="146">
        <f t="shared" si="3"/>
        <v>68.252833555709842</v>
      </c>
      <c r="I8" s="234">
        <f t="shared" si="4"/>
        <v>313.45904010134439</v>
      </c>
    </row>
    <row r="9" spans="1:16" x14ac:dyDescent="0.35">
      <c r="A9" s="232" t="s">
        <v>363</v>
      </c>
      <c r="B9" s="178">
        <v>424.11737326999997</v>
      </c>
      <c r="C9" s="146">
        <f t="shared" si="0"/>
        <v>6.3634303036317812</v>
      </c>
      <c r="D9" s="178">
        <v>489.13391564</v>
      </c>
      <c r="E9" s="146">
        <f t="shared" si="1"/>
        <v>4.7763257884856944</v>
      </c>
      <c r="F9" s="178">
        <v>543.80062899000006</v>
      </c>
      <c r="G9" s="145">
        <f t="shared" si="2"/>
        <v>7.1930504204129084</v>
      </c>
      <c r="H9" s="146">
        <f t="shared" si="3"/>
        <v>11.17622630572901</v>
      </c>
      <c r="I9" s="234">
        <f t="shared" si="4"/>
        <v>28.219371160682872</v>
      </c>
    </row>
    <row r="10" spans="1:16" x14ac:dyDescent="0.35">
      <c r="A10" s="232" t="s">
        <v>611</v>
      </c>
      <c r="B10" s="178">
        <v>518.48724961000005</v>
      </c>
      <c r="C10" s="146">
        <f t="shared" si="0"/>
        <v>7.7793499728070454</v>
      </c>
      <c r="D10" s="178">
        <v>403.50482886000003</v>
      </c>
      <c r="E10" s="146">
        <f t="shared" si="1"/>
        <v>3.9401694673754455</v>
      </c>
      <c r="F10" s="178">
        <v>445.95982730000003</v>
      </c>
      <c r="G10" s="145">
        <f t="shared" si="2"/>
        <v>5.8988742422115177</v>
      </c>
      <c r="H10" s="146">
        <f t="shared" si="3"/>
        <v>10.521558951337905</v>
      </c>
      <c r="I10" s="234">
        <f t="shared" si="4"/>
        <v>-13.988274998961748</v>
      </c>
    </row>
    <row r="11" spans="1:16" x14ac:dyDescent="0.35">
      <c r="A11" s="232" t="s">
        <v>365</v>
      </c>
      <c r="B11" s="178">
        <v>74.292904790000009</v>
      </c>
      <c r="C11" s="146">
        <f t="shared" si="0"/>
        <v>1.1146860550429551</v>
      </c>
      <c r="D11" s="178">
        <v>537.05638877000001</v>
      </c>
      <c r="E11" s="146">
        <f t="shared" si="1"/>
        <v>5.2442821843519258</v>
      </c>
      <c r="F11" s="178">
        <v>225.91354243000001</v>
      </c>
      <c r="G11" s="145">
        <f t="shared" si="2"/>
        <v>2.9882413052210044</v>
      </c>
      <c r="H11" s="146">
        <f t="shared" si="3"/>
        <v>-57.934856161491474</v>
      </c>
      <c r="I11" s="234" t="s">
        <v>317</v>
      </c>
    </row>
    <row r="12" spans="1:16" x14ac:dyDescent="0.35">
      <c r="A12" s="232" t="s">
        <v>612</v>
      </c>
      <c r="B12" s="178">
        <v>55.195891789999997</v>
      </c>
      <c r="C12" s="146">
        <f t="shared" si="0"/>
        <v>0.82815567715228822</v>
      </c>
      <c r="D12" s="178">
        <v>161.68126888</v>
      </c>
      <c r="E12" s="146">
        <f t="shared" si="1"/>
        <v>1.5787954778318827</v>
      </c>
      <c r="F12" s="178">
        <v>200.29306019000001</v>
      </c>
      <c r="G12" s="145">
        <f t="shared" si="2"/>
        <v>2.6493497874051939</v>
      </c>
      <c r="H12" s="146">
        <f t="shared" si="3"/>
        <v>23.881425212377394</v>
      </c>
      <c r="I12" s="234">
        <f t="shared" si="4"/>
        <v>262.87675349470067</v>
      </c>
      <c r="J12" s="28"/>
    </row>
    <row r="13" spans="1:16" x14ac:dyDescent="0.35">
      <c r="A13" s="232" t="s">
        <v>360</v>
      </c>
      <c r="B13" s="178">
        <v>248.88375705999999</v>
      </c>
      <c r="C13" s="146">
        <f t="shared" si="0"/>
        <v>3.7342361845410434</v>
      </c>
      <c r="D13" s="178">
        <v>410.95896499999998</v>
      </c>
      <c r="E13" s="146">
        <f t="shared" si="1"/>
        <v>4.0129580872972106</v>
      </c>
      <c r="F13" s="178">
        <v>133.09915205999999</v>
      </c>
      <c r="G13" s="145">
        <f t="shared" si="2"/>
        <v>1.7605513135575832</v>
      </c>
      <c r="H13" s="146">
        <f t="shared" si="3"/>
        <v>-67.612544464141337</v>
      </c>
      <c r="I13" s="234">
        <f t="shared" si="4"/>
        <v>-46.521559449171711</v>
      </c>
    </row>
    <row r="14" spans="1:16" x14ac:dyDescent="0.35">
      <c r="A14" s="232" t="s">
        <v>613</v>
      </c>
      <c r="B14" s="178">
        <v>93.522326440000001</v>
      </c>
      <c r="C14" s="146">
        <f t="shared" si="0"/>
        <v>1.4032030839622667</v>
      </c>
      <c r="D14" s="178">
        <v>137.02670624000001</v>
      </c>
      <c r="E14" s="146">
        <f t="shared" si="1"/>
        <v>1.3380470456010305</v>
      </c>
      <c r="F14" s="178">
        <v>99.730056669999996</v>
      </c>
      <c r="G14" s="145">
        <f t="shared" si="2"/>
        <v>1.3191660469211008</v>
      </c>
      <c r="H14" s="146" t="s">
        <v>317</v>
      </c>
      <c r="I14" s="234" t="s">
        <v>317</v>
      </c>
    </row>
    <row r="15" spans="1:16" x14ac:dyDescent="0.35">
      <c r="A15" s="232" t="s">
        <v>372</v>
      </c>
      <c r="B15" s="178">
        <v>61.661943170000001</v>
      </c>
      <c r="C15" s="146">
        <f t="shared" si="0"/>
        <v>0.92517190400262694</v>
      </c>
      <c r="D15" s="178">
        <v>141.76230459000001</v>
      </c>
      <c r="E15" s="146">
        <f t="shared" si="1"/>
        <v>1.3842895158117092</v>
      </c>
      <c r="F15" s="178">
        <v>96.685109690000004</v>
      </c>
      <c r="G15" s="145">
        <f t="shared" si="2"/>
        <v>1.278889416135838</v>
      </c>
      <c r="H15" s="146">
        <f t="shared" si="3"/>
        <v>-31.797730031527561</v>
      </c>
      <c r="I15" s="234" t="s">
        <v>317</v>
      </c>
    </row>
    <row r="16" spans="1:16" x14ac:dyDescent="0.35">
      <c r="A16" s="232" t="s">
        <v>373</v>
      </c>
      <c r="B16" s="178">
        <v>720.93653707999999</v>
      </c>
      <c r="C16" s="146">
        <f t="shared" si="0"/>
        <v>10.816886305974714</v>
      </c>
      <c r="D16" s="178">
        <v>918.81207954000001</v>
      </c>
      <c r="E16" s="146">
        <f t="shared" si="1"/>
        <v>8.9720742928589274</v>
      </c>
      <c r="F16" s="178">
        <v>90.654962359999999</v>
      </c>
      <c r="G16" s="145">
        <f t="shared" si="2"/>
        <v>1.1991264451591974</v>
      </c>
      <c r="H16" s="146" t="s">
        <v>317</v>
      </c>
      <c r="I16" s="234">
        <f t="shared" si="4"/>
        <v>-87.425389379323377</v>
      </c>
    </row>
    <row r="17" spans="1:9" x14ac:dyDescent="0.35">
      <c r="A17" s="232" t="s">
        <v>369</v>
      </c>
      <c r="B17" s="178">
        <v>72.997131640000006</v>
      </c>
      <c r="C17" s="146">
        <f t="shared" si="0"/>
        <v>1.0952443564731276</v>
      </c>
      <c r="D17" s="178">
        <v>136.49558215000002</v>
      </c>
      <c r="E17" s="146">
        <f t="shared" si="1"/>
        <v>1.3328606915028205</v>
      </c>
      <c r="F17" s="178">
        <v>87.801809309999996</v>
      </c>
      <c r="G17" s="145">
        <f t="shared" si="2"/>
        <v>1.1613867430482931</v>
      </c>
      <c r="H17" s="146" t="s">
        <v>317</v>
      </c>
      <c r="I17" s="234">
        <f t="shared" si="4"/>
        <v>20.281177270104568</v>
      </c>
    </row>
    <row r="18" spans="1:9" x14ac:dyDescent="0.35">
      <c r="A18" s="232" t="s">
        <v>375</v>
      </c>
      <c r="B18" s="178">
        <v>97.764991980000005</v>
      </c>
      <c r="C18" s="146">
        <f t="shared" si="0"/>
        <v>1.4668597699811696</v>
      </c>
      <c r="D18" s="178">
        <v>124.56785812000001</v>
      </c>
      <c r="E18" s="146">
        <f t="shared" si="1"/>
        <v>1.216388097677698</v>
      </c>
      <c r="F18" s="178">
        <v>76.505746479999999</v>
      </c>
      <c r="G18" s="145">
        <f t="shared" si="2"/>
        <v>1.0119695758794112</v>
      </c>
      <c r="H18" s="146" t="s">
        <v>317</v>
      </c>
      <c r="I18" s="234">
        <f t="shared" si="4"/>
        <v>-21.74525366334511</v>
      </c>
    </row>
    <row r="19" spans="1:9" x14ac:dyDescent="0.35">
      <c r="A19" s="232" t="s">
        <v>371</v>
      </c>
      <c r="B19" s="178">
        <v>50.616653710000001</v>
      </c>
      <c r="C19" s="146">
        <f t="shared" si="0"/>
        <v>0.75944907798341654</v>
      </c>
      <c r="D19" s="178">
        <v>95.093652180000007</v>
      </c>
      <c r="E19" s="146">
        <f t="shared" si="1"/>
        <v>0.92857650779405465</v>
      </c>
      <c r="F19" s="178">
        <v>60.619743020000001</v>
      </c>
      <c r="G19" s="145">
        <f t="shared" si="2"/>
        <v>0.80183958011448309</v>
      </c>
      <c r="H19" s="146">
        <f t="shared" si="3"/>
        <v>-36.252587180840791</v>
      </c>
      <c r="I19" s="234" t="s">
        <v>317</v>
      </c>
    </row>
    <row r="20" spans="1:9" x14ac:dyDescent="0.35">
      <c r="A20" s="232" t="s">
        <v>370</v>
      </c>
      <c r="B20" s="178">
        <v>73.092310489999988</v>
      </c>
      <c r="C20" s="146">
        <f t="shared" si="0"/>
        <v>1.096672413932045</v>
      </c>
      <c r="D20" s="178">
        <v>48.70099939</v>
      </c>
      <c r="E20" s="146">
        <f t="shared" si="1"/>
        <v>0.47555859831785652</v>
      </c>
      <c r="F20" s="178">
        <v>51.242780060000001</v>
      </c>
      <c r="G20" s="145">
        <f t="shared" si="2"/>
        <v>0.67780705097435123</v>
      </c>
      <c r="H20" s="146">
        <f t="shared" si="3"/>
        <v>5.2191550519226526</v>
      </c>
      <c r="I20" s="234">
        <f t="shared" si="4"/>
        <v>-29.893063009670897</v>
      </c>
    </row>
    <row r="21" spans="1:9" x14ac:dyDescent="0.35">
      <c r="A21" s="232" t="s">
        <v>392</v>
      </c>
      <c r="B21" s="178">
        <v>8.2306014400000009</v>
      </c>
      <c r="C21" s="146">
        <f t="shared" si="0"/>
        <v>0.12349142459455133</v>
      </c>
      <c r="D21" s="178">
        <v>187.50079744999999</v>
      </c>
      <c r="E21" s="146">
        <f t="shared" si="1"/>
        <v>1.8309196430394303</v>
      </c>
      <c r="F21" s="178">
        <v>45.149994340000006</v>
      </c>
      <c r="G21" s="145">
        <f t="shared" si="2"/>
        <v>0.59721553903342317</v>
      </c>
      <c r="H21" s="146">
        <f t="shared" si="3"/>
        <v>-75.920105432063593</v>
      </c>
      <c r="I21" s="234">
        <f t="shared" si="4"/>
        <v>448.56251598546606</v>
      </c>
    </row>
    <row r="22" spans="1:9" x14ac:dyDescent="0.35">
      <c r="A22" s="232" t="s">
        <v>367</v>
      </c>
      <c r="B22" s="178">
        <v>47.324165389999997</v>
      </c>
      <c r="C22" s="146">
        <f t="shared" si="0"/>
        <v>0.71004879101025442</v>
      </c>
      <c r="D22" s="178">
        <v>189.14004850000001</v>
      </c>
      <c r="E22" s="146">
        <f t="shared" si="1"/>
        <v>1.8469267053460234</v>
      </c>
      <c r="F22" s="178">
        <v>42.702475490000005</v>
      </c>
      <c r="G22" s="145">
        <f t="shared" si="2"/>
        <v>0.5648413092984208</v>
      </c>
      <c r="H22" s="146">
        <f t="shared" si="3"/>
        <v>-77.422827249618692</v>
      </c>
      <c r="I22" s="234">
        <f t="shared" si="4"/>
        <v>-9.7660251626468071</v>
      </c>
    </row>
    <row r="23" spans="1:9" x14ac:dyDescent="0.35">
      <c r="A23" s="232" t="s">
        <v>374</v>
      </c>
      <c r="B23" s="178">
        <v>51.281440420000003</v>
      </c>
      <c r="C23" s="146">
        <f t="shared" si="0"/>
        <v>0.76942349582734815</v>
      </c>
      <c r="D23" s="178">
        <v>39.421625859999999</v>
      </c>
      <c r="E23" s="146">
        <f t="shared" si="1"/>
        <v>0.38494678491632828</v>
      </c>
      <c r="F23" s="178">
        <v>36.310088360000002</v>
      </c>
      <c r="G23" s="145">
        <f t="shared" si="2"/>
        <v>0.48028685959451267</v>
      </c>
      <c r="H23" s="146" t="s">
        <v>317</v>
      </c>
      <c r="I23" s="234" t="s">
        <v>317</v>
      </c>
    </row>
    <row r="24" spans="1:9" x14ac:dyDescent="0.35">
      <c r="A24" s="232" t="s">
        <v>378</v>
      </c>
      <c r="B24" s="178">
        <v>31.44554201</v>
      </c>
      <c r="C24" s="146">
        <f t="shared" si="0"/>
        <v>0.47180692787412032</v>
      </c>
      <c r="D24" s="178">
        <v>26.90630178</v>
      </c>
      <c r="E24" s="146">
        <f t="shared" si="1"/>
        <v>0.26273635696768499</v>
      </c>
      <c r="F24" s="178">
        <v>34.017332279999998</v>
      </c>
      <c r="G24" s="145">
        <f t="shared" si="2"/>
        <v>0.44995973379515741</v>
      </c>
      <c r="H24" s="146">
        <f t="shared" si="3"/>
        <v>26.428866211876702</v>
      </c>
      <c r="I24" s="234">
        <f t="shared" si="4"/>
        <v>8.1785528428231391</v>
      </c>
    </row>
    <row r="25" spans="1:9" x14ac:dyDescent="0.35">
      <c r="A25" s="232" t="s">
        <v>614</v>
      </c>
      <c r="B25" s="178">
        <v>593.93582248999996</v>
      </c>
      <c r="C25" s="146">
        <f t="shared" si="0"/>
        <v>8.9113755989412411</v>
      </c>
      <c r="D25" s="178">
        <v>13.41211264</v>
      </c>
      <c r="E25" s="146">
        <f t="shared" si="1"/>
        <v>0.13096744558530107</v>
      </c>
      <c r="F25" s="178">
        <v>32.451460089999998</v>
      </c>
      <c r="G25" s="145">
        <f t="shared" si="2"/>
        <v>0.42924736787621409</v>
      </c>
      <c r="H25" s="146">
        <f t="shared" si="3"/>
        <v>141.95636407956678</v>
      </c>
      <c r="I25" s="234">
        <f t="shared" si="4"/>
        <v>-94.536200905688531</v>
      </c>
    </row>
    <row r="26" spans="1:9" x14ac:dyDescent="0.35">
      <c r="A26" s="232" t="s">
        <v>376</v>
      </c>
      <c r="B26" s="178">
        <v>14.64430003</v>
      </c>
      <c r="C26" s="146">
        <f t="shared" si="0"/>
        <v>0.21972215348757435</v>
      </c>
      <c r="D26" s="178">
        <v>29.58455584</v>
      </c>
      <c r="E26" s="146">
        <f t="shared" si="1"/>
        <v>0.28888914156483708</v>
      </c>
      <c r="F26" s="178">
        <v>31.226240480000001</v>
      </c>
      <c r="G26" s="145">
        <f t="shared" si="2"/>
        <v>0.41304093860602903</v>
      </c>
      <c r="H26" s="146">
        <f t="shared" si="3"/>
        <v>5.5491272165064887</v>
      </c>
      <c r="I26" s="234" t="s">
        <v>317</v>
      </c>
    </row>
    <row r="27" spans="1:9" x14ac:dyDescent="0.35">
      <c r="A27" s="232" t="s">
        <v>385</v>
      </c>
      <c r="B27" s="178">
        <v>11.667263119999999</v>
      </c>
      <c r="C27" s="146">
        <f t="shared" si="0"/>
        <v>0.17505487956275884</v>
      </c>
      <c r="D27" s="178">
        <v>16.158810769999999</v>
      </c>
      <c r="E27" s="146">
        <f t="shared" si="1"/>
        <v>0.15778857716506262</v>
      </c>
      <c r="F27" s="178">
        <v>23.71918222</v>
      </c>
      <c r="G27" s="145">
        <f t="shared" si="2"/>
        <v>0.31374232493313053</v>
      </c>
      <c r="H27" s="146">
        <f t="shared" si="3"/>
        <v>46.78791996275109</v>
      </c>
      <c r="I27" s="234">
        <f t="shared" si="4"/>
        <v>103.29688270542752</v>
      </c>
    </row>
    <row r="28" spans="1:9" x14ac:dyDescent="0.35">
      <c r="A28" s="232" t="s">
        <v>382</v>
      </c>
      <c r="B28" s="178">
        <v>8.2924821600000005</v>
      </c>
      <c r="C28" s="146">
        <f t="shared" si="0"/>
        <v>0.12441987901230485</v>
      </c>
      <c r="D28" s="178">
        <v>6.0793282199999998</v>
      </c>
      <c r="E28" s="146">
        <f t="shared" si="1"/>
        <v>5.9363808612334715E-2</v>
      </c>
      <c r="F28" s="178">
        <v>21.39498146</v>
      </c>
      <c r="G28" s="145">
        <f t="shared" si="2"/>
        <v>0.28299926881550069</v>
      </c>
      <c r="H28" s="146" t="s">
        <v>317</v>
      </c>
      <c r="I28" s="234">
        <f t="shared" si="4"/>
        <v>158.00455216173779</v>
      </c>
    </row>
    <row r="29" spans="1:9" x14ac:dyDescent="0.35">
      <c r="A29" s="232" t="s">
        <v>377</v>
      </c>
      <c r="B29" s="178">
        <v>9.9990786499999995</v>
      </c>
      <c r="C29" s="146">
        <f t="shared" si="0"/>
        <v>0.150025545049532</v>
      </c>
      <c r="D29" s="178">
        <v>19.09586921</v>
      </c>
      <c r="E29" s="146">
        <f t="shared" si="1"/>
        <v>0.18646855113682531</v>
      </c>
      <c r="F29" s="178">
        <v>11.375110390000001</v>
      </c>
      <c r="G29" s="145">
        <f t="shared" si="2"/>
        <v>0.15046275824469002</v>
      </c>
      <c r="H29" s="146">
        <f t="shared" si="3"/>
        <v>-40.431565251592957</v>
      </c>
      <c r="I29" s="234" t="s">
        <v>317</v>
      </c>
    </row>
    <row r="30" spans="1:9" x14ac:dyDescent="0.35">
      <c r="A30" s="232" t="s">
        <v>384</v>
      </c>
      <c r="B30" s="178">
        <v>8.58073978</v>
      </c>
      <c r="C30" s="146">
        <f t="shared" si="0"/>
        <v>0.12874487815161861</v>
      </c>
      <c r="D30" s="178">
        <v>0.13696739999999999</v>
      </c>
      <c r="E30" s="146">
        <f t="shared" si="1"/>
        <v>1.3374679282786104E-3</v>
      </c>
      <c r="F30" s="178">
        <v>10.95446325</v>
      </c>
      <c r="G30" s="145">
        <f t="shared" si="2"/>
        <v>0.14489870420370407</v>
      </c>
      <c r="H30" s="146">
        <f t="shared" si="3"/>
        <v>7897.8617174597757</v>
      </c>
      <c r="I30" s="234">
        <f t="shared" si="4"/>
        <v>27.663389531199599</v>
      </c>
    </row>
    <row r="31" spans="1:9" x14ac:dyDescent="0.35">
      <c r="A31" s="232" t="s">
        <v>380</v>
      </c>
      <c r="B31" s="178">
        <v>6.7818230499999999</v>
      </c>
      <c r="C31" s="146">
        <f t="shared" si="0"/>
        <v>0.10175404505951451</v>
      </c>
      <c r="D31" s="178">
        <v>8.1186080700000005</v>
      </c>
      <c r="E31" s="146">
        <f t="shared" si="1"/>
        <v>7.9277097439893793E-2</v>
      </c>
      <c r="F31" s="178">
        <v>8.9526750500000016</v>
      </c>
      <c r="G31" s="145">
        <f t="shared" si="2"/>
        <v>0.11842031729868936</v>
      </c>
      <c r="H31" s="146">
        <f t="shared" si="3"/>
        <v>10.273521924060569</v>
      </c>
      <c r="I31" s="234">
        <f t="shared" si="4"/>
        <v>32.009859059947047</v>
      </c>
    </row>
    <row r="32" spans="1:9" x14ac:dyDescent="0.35">
      <c r="A32" s="232" t="s">
        <v>381</v>
      </c>
      <c r="B32" s="178">
        <v>9.4653755099999994</v>
      </c>
      <c r="C32" s="146">
        <f t="shared" si="0"/>
        <v>0.14201789681754748</v>
      </c>
      <c r="D32" s="178">
        <v>16.84970904</v>
      </c>
      <c r="E32" s="146">
        <f t="shared" si="1"/>
        <v>0.16453510427901952</v>
      </c>
      <c r="F32" s="178">
        <v>8.35887973</v>
      </c>
      <c r="G32" s="145">
        <f t="shared" si="2"/>
        <v>0.11056596875904513</v>
      </c>
      <c r="H32" s="146">
        <f t="shared" si="3"/>
        <v>-50.391548541540864</v>
      </c>
      <c r="I32" s="234">
        <f t="shared" si="4"/>
        <v>-11.6899300913208</v>
      </c>
    </row>
    <row r="33" spans="1:9" x14ac:dyDescent="0.35">
      <c r="A33" s="232" t="s">
        <v>383</v>
      </c>
      <c r="B33" s="178">
        <v>7.6217073499999994</v>
      </c>
      <c r="C33" s="146">
        <f t="shared" si="0"/>
        <v>0.11435561609386621</v>
      </c>
      <c r="D33" s="178">
        <v>9.4229993000000007</v>
      </c>
      <c r="E33" s="146">
        <f t="shared" si="1"/>
        <v>9.2014299402206651E-2</v>
      </c>
      <c r="F33" s="178">
        <v>8.2586764000000006</v>
      </c>
      <c r="G33" s="145">
        <f t="shared" si="2"/>
        <v>0.10924054255216128</v>
      </c>
      <c r="H33" s="146">
        <f t="shared" si="3"/>
        <v>-12.356181539777889</v>
      </c>
      <c r="I33" s="234" t="s">
        <v>317</v>
      </c>
    </row>
    <row r="34" spans="1:9" x14ac:dyDescent="0.35">
      <c r="A34" s="232" t="s">
        <v>379</v>
      </c>
      <c r="B34" s="178">
        <v>144.91825358000003</v>
      </c>
      <c r="C34" s="146">
        <f t="shared" si="0"/>
        <v>2.1743443313115449</v>
      </c>
      <c r="D34" s="178">
        <v>14.899860550000001</v>
      </c>
      <c r="E34" s="146">
        <f t="shared" si="1"/>
        <v>0.14549510045053568</v>
      </c>
      <c r="F34" s="178">
        <v>8.0051924500000009</v>
      </c>
      <c r="G34" s="145">
        <f t="shared" si="2"/>
        <v>0.10588761735142754</v>
      </c>
      <c r="H34" s="146">
        <f t="shared" si="3"/>
        <v>-46.273373343752532</v>
      </c>
      <c r="I34" s="234">
        <f t="shared" si="4"/>
        <v>-94.476063399714619</v>
      </c>
    </row>
    <row r="35" spans="1:9" x14ac:dyDescent="0.35">
      <c r="A35" s="232" t="s">
        <v>519</v>
      </c>
      <c r="B35" s="178">
        <v>0.82333382999999993</v>
      </c>
      <c r="C35" s="146">
        <f t="shared" si="0"/>
        <v>1.2353248826927539E-2</v>
      </c>
      <c r="D35" s="178">
        <v>3.7381504400000001</v>
      </c>
      <c r="E35" s="146">
        <f t="shared" si="1"/>
        <v>3.6502527788222425E-2</v>
      </c>
      <c r="F35" s="178">
        <v>7.2654732599999994</v>
      </c>
      <c r="G35" s="145">
        <f t="shared" si="2"/>
        <v>9.6103080249108658E-2</v>
      </c>
      <c r="H35" s="146">
        <f t="shared" si="3"/>
        <v>94.360108738694819</v>
      </c>
      <c r="I35" s="234">
        <f t="shared" si="4"/>
        <v>782.44561261378021</v>
      </c>
    </row>
    <row r="36" spans="1:9" x14ac:dyDescent="0.35">
      <c r="A36" s="232" t="s">
        <v>391</v>
      </c>
      <c r="B36" s="178">
        <v>4.1212192999999999</v>
      </c>
      <c r="C36" s="146">
        <f t="shared" ref="C36:C67" si="5">(B36/$B$138)*100</f>
        <v>6.1834514298089921E-2</v>
      </c>
      <c r="D36" s="178">
        <v>6.0469996300000002</v>
      </c>
      <c r="E36" s="146">
        <f t="shared" ref="E36:E67" si="6">(D36/$D$138)*100</f>
        <v>5.904812435249282E-2</v>
      </c>
      <c r="F36" s="178">
        <v>6.9063317099999999</v>
      </c>
      <c r="G36" s="145">
        <f t="shared" ref="G36:G67" si="7">(F36/$F$138)*100</f>
        <v>9.1352583211226884E-2</v>
      </c>
      <c r="H36" s="146">
        <f t="shared" si="3"/>
        <v>14.210883621304271</v>
      </c>
      <c r="I36" s="234">
        <f t="shared" si="4"/>
        <v>67.579815759865042</v>
      </c>
    </row>
    <row r="37" spans="1:9" x14ac:dyDescent="0.35">
      <c r="A37" s="232" t="s">
        <v>389</v>
      </c>
      <c r="B37" s="178">
        <v>1.9412019299999999</v>
      </c>
      <c r="C37" s="146">
        <f t="shared" si="5"/>
        <v>2.9125671253666302E-2</v>
      </c>
      <c r="D37" s="178">
        <v>4.3310106299999998</v>
      </c>
      <c r="E37" s="146">
        <f t="shared" si="6"/>
        <v>4.2291726459425673E-2</v>
      </c>
      <c r="F37" s="178">
        <v>5.1843391100000007</v>
      </c>
      <c r="G37" s="145">
        <f t="shared" si="7"/>
        <v>6.8575155354287626E-2</v>
      </c>
      <c r="H37" s="146">
        <f t="shared" si="3"/>
        <v>19.702756536526934</v>
      </c>
      <c r="I37" s="234">
        <f t="shared" si="4"/>
        <v>167.06851203264574</v>
      </c>
    </row>
    <row r="38" spans="1:9" x14ac:dyDescent="0.35">
      <c r="A38" s="232" t="s">
        <v>522</v>
      </c>
      <c r="B38" s="178">
        <v>0.85125010000000001</v>
      </c>
      <c r="C38" s="146">
        <f t="shared" si="5"/>
        <v>1.2772102780286523E-2</v>
      </c>
      <c r="D38" s="178">
        <v>0.68866622</v>
      </c>
      <c r="E38" s="146">
        <f t="shared" si="6"/>
        <v>6.7247314509792985E-3</v>
      </c>
      <c r="F38" s="178">
        <v>4.4943243700000002</v>
      </c>
      <c r="G38" s="145">
        <f t="shared" si="7"/>
        <v>5.9448077246881885E-2</v>
      </c>
      <c r="H38" s="146" t="s">
        <v>317</v>
      </c>
      <c r="I38" s="234" t="s">
        <v>317</v>
      </c>
    </row>
    <row r="39" spans="1:9" x14ac:dyDescent="0.35">
      <c r="A39" s="232" t="s">
        <v>387</v>
      </c>
      <c r="B39" s="178">
        <v>3.6957469700000001</v>
      </c>
      <c r="C39" s="146">
        <f t="shared" si="5"/>
        <v>5.5450754309188915E-2</v>
      </c>
      <c r="D39" s="178">
        <v>3.84861013</v>
      </c>
      <c r="E39" s="146">
        <f t="shared" si="6"/>
        <v>3.7581151553750559E-2</v>
      </c>
      <c r="F39" s="178">
        <v>3.3503430000000001</v>
      </c>
      <c r="G39" s="145">
        <f t="shared" si="7"/>
        <v>4.4316215980545699E-2</v>
      </c>
      <c r="H39" s="146" t="s">
        <v>317</v>
      </c>
      <c r="I39" s="234">
        <f t="shared" si="4"/>
        <v>-9.3459853394671111</v>
      </c>
    </row>
    <row r="40" spans="1:9" x14ac:dyDescent="0.35">
      <c r="A40" s="232" t="s">
        <v>409</v>
      </c>
      <c r="B40" s="178">
        <v>0.76996423000000003</v>
      </c>
      <c r="C40" s="146">
        <f t="shared" si="5"/>
        <v>1.155249471654003E-2</v>
      </c>
      <c r="D40" s="178">
        <v>3.8262303900000001</v>
      </c>
      <c r="E40" s="146">
        <f t="shared" si="6"/>
        <v>3.7362616453476959E-2</v>
      </c>
      <c r="F40" s="178">
        <v>3.3438859700000001</v>
      </c>
      <c r="G40" s="145">
        <f t="shared" si="7"/>
        <v>4.4230806475885176E-2</v>
      </c>
      <c r="H40" s="146" t="s">
        <v>317</v>
      </c>
      <c r="I40" s="234" t="s">
        <v>317</v>
      </c>
    </row>
    <row r="41" spans="1:9" x14ac:dyDescent="0.35">
      <c r="A41" s="232" t="s">
        <v>449</v>
      </c>
      <c r="B41" s="178">
        <v>0.10142810000000001</v>
      </c>
      <c r="C41" s="146">
        <f t="shared" si="5"/>
        <v>1.5218208115443154E-3</v>
      </c>
      <c r="D41" s="178">
        <v>9.3525479699999998</v>
      </c>
      <c r="E41" s="146">
        <f t="shared" si="6"/>
        <v>9.1326351800225636E-2</v>
      </c>
      <c r="F41" s="178">
        <v>3.2292074400000002</v>
      </c>
      <c r="G41" s="145">
        <f t="shared" si="7"/>
        <v>4.2713911488174515E-2</v>
      </c>
      <c r="H41" s="146" t="s">
        <v>317</v>
      </c>
      <c r="I41" s="234">
        <f t="shared" si="4"/>
        <v>3083.7404427372689</v>
      </c>
    </row>
    <row r="42" spans="1:9" x14ac:dyDescent="0.35">
      <c r="A42" s="232" t="s">
        <v>388</v>
      </c>
      <c r="B42" s="178">
        <v>0.8284933000000001</v>
      </c>
      <c r="C42" s="146">
        <f t="shared" si="5"/>
        <v>1.2430661189207211E-2</v>
      </c>
      <c r="D42" s="178">
        <v>171.95253209999998</v>
      </c>
      <c r="E42" s="146">
        <f t="shared" si="6"/>
        <v>1.6790929583977523</v>
      </c>
      <c r="F42" s="178">
        <v>2.9585120200000001</v>
      </c>
      <c r="G42" s="145">
        <f t="shared" si="7"/>
        <v>3.9133323859485598E-2</v>
      </c>
      <c r="H42" s="146">
        <f t="shared" si="3"/>
        <v>-98.279460044078064</v>
      </c>
      <c r="I42" s="234" t="s">
        <v>317</v>
      </c>
    </row>
    <row r="43" spans="1:9" x14ac:dyDescent="0.35">
      <c r="A43" s="232" t="s">
        <v>403</v>
      </c>
      <c r="B43" s="178">
        <v>6.2104732399999998</v>
      </c>
      <c r="C43" s="146">
        <f t="shared" si="5"/>
        <v>9.3181548566630482E-2</v>
      </c>
      <c r="D43" s="178">
        <v>1.20744644</v>
      </c>
      <c r="E43" s="146">
        <f t="shared" si="6"/>
        <v>1.1790549346882423E-2</v>
      </c>
      <c r="F43" s="178">
        <v>2.9339499999999998</v>
      </c>
      <c r="G43" s="145">
        <f t="shared" si="7"/>
        <v>3.880843301002973E-2</v>
      </c>
      <c r="H43" s="146">
        <f t="shared" si="3"/>
        <v>142.98800367492905</v>
      </c>
      <c r="I43" s="234">
        <f t="shared" si="4"/>
        <v>-52.758028468696864</v>
      </c>
    </row>
    <row r="44" spans="1:9" x14ac:dyDescent="0.35">
      <c r="A44" s="232" t="s">
        <v>393</v>
      </c>
      <c r="B44" s="178">
        <v>1.6507846100000001</v>
      </c>
      <c r="C44" s="146">
        <f t="shared" si="5"/>
        <v>2.4768268111845394E-2</v>
      </c>
      <c r="D44" s="178">
        <v>0.99587881</v>
      </c>
      <c r="E44" s="146">
        <f t="shared" si="6"/>
        <v>9.7246203755584765E-3</v>
      </c>
      <c r="F44" s="178">
        <v>2.0288312799999999</v>
      </c>
      <c r="G44" s="145">
        <f t="shared" si="7"/>
        <v>2.6836095645301688E-2</v>
      </c>
      <c r="H44" s="146">
        <f t="shared" si="3"/>
        <v>103.72270798692864</v>
      </c>
      <c r="I44" s="234">
        <f t="shared" si="4"/>
        <v>22.901029468647629</v>
      </c>
    </row>
    <row r="45" spans="1:9" x14ac:dyDescent="0.35">
      <c r="A45" s="232" t="s">
        <v>309</v>
      </c>
      <c r="B45" s="178">
        <v>0</v>
      </c>
      <c r="C45" s="146">
        <f t="shared" si="5"/>
        <v>0</v>
      </c>
      <c r="D45" s="178">
        <v>5.916971E-2</v>
      </c>
      <c r="E45" s="146">
        <f t="shared" si="6"/>
        <v>5.7778412564264334E-4</v>
      </c>
      <c r="F45" s="178">
        <v>1.8888480000000001</v>
      </c>
      <c r="G45" s="145">
        <f t="shared" si="7"/>
        <v>2.4984485445944428E-2</v>
      </c>
      <c r="H45" s="146">
        <f t="shared" si="3"/>
        <v>3092.2549561253554</v>
      </c>
      <c r="I45" s="234" t="s">
        <v>317</v>
      </c>
    </row>
    <row r="46" spans="1:9" x14ac:dyDescent="0.35">
      <c r="A46" s="232" t="s">
        <v>401</v>
      </c>
      <c r="B46" s="178">
        <v>4.8251759999999999</v>
      </c>
      <c r="C46" s="146">
        <f t="shared" si="5"/>
        <v>7.2396636200068351E-2</v>
      </c>
      <c r="D46" s="178">
        <v>1.8746050000000001</v>
      </c>
      <c r="E46" s="146">
        <f t="shared" si="6"/>
        <v>1.8305261439515715E-2</v>
      </c>
      <c r="F46" s="178">
        <v>1.857998</v>
      </c>
      <c r="G46" s="145">
        <f t="shared" si="7"/>
        <v>2.4576421178196365E-2</v>
      </c>
      <c r="H46" s="146">
        <f t="shared" si="3"/>
        <v>-0.88589329485412316</v>
      </c>
      <c r="I46" s="234" t="s">
        <v>317</v>
      </c>
    </row>
    <row r="47" spans="1:9" x14ac:dyDescent="0.35">
      <c r="A47" s="232" t="s">
        <v>395</v>
      </c>
      <c r="B47" s="178">
        <v>0.61010272999999993</v>
      </c>
      <c r="C47" s="146">
        <f t="shared" si="5"/>
        <v>9.1539428589710557E-3</v>
      </c>
      <c r="D47" s="178">
        <v>0.80707859999999998</v>
      </c>
      <c r="E47" s="146">
        <f t="shared" si="6"/>
        <v>7.8810121466860103E-3</v>
      </c>
      <c r="F47" s="178">
        <v>1.71178918</v>
      </c>
      <c r="G47" s="145">
        <f t="shared" si="7"/>
        <v>2.2642463477333879E-2</v>
      </c>
      <c r="H47" s="146">
        <f t="shared" si="3"/>
        <v>112.09696056864846</v>
      </c>
      <c r="I47" s="234">
        <f t="shared" si="4"/>
        <v>180.57392564035899</v>
      </c>
    </row>
    <row r="48" spans="1:9" x14ac:dyDescent="0.35">
      <c r="A48" s="232" t="s">
        <v>615</v>
      </c>
      <c r="B48" s="178">
        <v>0</v>
      </c>
      <c r="C48" s="146">
        <f t="shared" si="5"/>
        <v>0</v>
      </c>
      <c r="D48" s="178">
        <v>5.5259999999999997E-2</v>
      </c>
      <c r="E48" s="146">
        <f t="shared" si="6"/>
        <v>5.3960634221483371E-4</v>
      </c>
      <c r="F48" s="178">
        <v>1.69347585</v>
      </c>
      <c r="G48" s="145">
        <f t="shared" si="7"/>
        <v>2.2400226342926145E-2</v>
      </c>
      <c r="H48" s="146">
        <f t="shared" si="3"/>
        <v>2964.5599891422366</v>
      </c>
      <c r="I48" s="234" t="s">
        <v>317</v>
      </c>
    </row>
    <row r="49" spans="1:9" x14ac:dyDescent="0.35">
      <c r="A49" s="232" t="s">
        <v>394</v>
      </c>
      <c r="B49" s="178">
        <v>3.3518790200000002</v>
      </c>
      <c r="C49" s="146">
        <f t="shared" si="5"/>
        <v>5.0291381287974085E-2</v>
      </c>
      <c r="D49" s="178">
        <v>3.6399661700000001</v>
      </c>
      <c r="E49" s="146">
        <f t="shared" si="6"/>
        <v>3.5543771820112882E-2</v>
      </c>
      <c r="F49" s="178">
        <v>1.6775003799999999</v>
      </c>
      <c r="G49" s="145">
        <f t="shared" si="7"/>
        <v>2.2188912940414602E-2</v>
      </c>
      <c r="H49" s="146">
        <f t="shared" si="3"/>
        <v>-53.914396407700679</v>
      </c>
      <c r="I49" s="234">
        <f t="shared" si="4"/>
        <v>-49.953432985179759</v>
      </c>
    </row>
    <row r="50" spans="1:9" x14ac:dyDescent="0.35">
      <c r="A50" s="232" t="s">
        <v>455</v>
      </c>
      <c r="B50" s="178">
        <v>0</v>
      </c>
      <c r="C50" s="146">
        <f t="shared" si="5"/>
        <v>0</v>
      </c>
      <c r="D50" s="178">
        <v>0.23021606999999999</v>
      </c>
      <c r="E50" s="146">
        <f t="shared" si="6"/>
        <v>2.2480284374190034E-3</v>
      </c>
      <c r="F50" s="178">
        <v>1.59380704</v>
      </c>
      <c r="G50" s="145">
        <f t="shared" si="7"/>
        <v>2.1081870428178318E-2</v>
      </c>
      <c r="H50" s="146" t="s">
        <v>317</v>
      </c>
      <c r="I50" s="234" t="s">
        <v>317</v>
      </c>
    </row>
    <row r="51" spans="1:9" x14ac:dyDescent="0.35">
      <c r="A51" s="232" t="s">
        <v>301</v>
      </c>
      <c r="B51" s="178">
        <v>1.1902609099999999</v>
      </c>
      <c r="C51" s="146">
        <f t="shared" si="5"/>
        <v>1.7858599579462446E-2</v>
      </c>
      <c r="D51" s="178">
        <v>1.71875811</v>
      </c>
      <c r="E51" s="146">
        <f t="shared" si="6"/>
        <v>1.6783437873492235E-2</v>
      </c>
      <c r="F51" s="178">
        <v>1.4353989599999999</v>
      </c>
      <c r="G51" s="145">
        <f t="shared" si="7"/>
        <v>1.8986548639829019E-2</v>
      </c>
      <c r="H51" s="146">
        <f t="shared" si="3"/>
        <v>-16.486272754227183</v>
      </c>
      <c r="I51" s="234">
        <f t="shared" si="4"/>
        <v>20.595320567151965</v>
      </c>
    </row>
    <row r="52" spans="1:9" x14ac:dyDescent="0.35">
      <c r="A52" s="232" t="s">
        <v>386</v>
      </c>
      <c r="B52" s="178">
        <v>1.30852871</v>
      </c>
      <c r="C52" s="146">
        <f t="shared" si="5"/>
        <v>1.9633082187098406E-2</v>
      </c>
      <c r="D52" s="178">
        <v>1.14494512</v>
      </c>
      <c r="E52" s="146">
        <f t="shared" si="6"/>
        <v>1.1180232505246543E-2</v>
      </c>
      <c r="F52" s="178">
        <v>1.3081077400000001</v>
      </c>
      <c r="G52" s="145">
        <f t="shared" si="7"/>
        <v>1.7302820974349053E-2</v>
      </c>
      <c r="H52" s="146">
        <f t="shared" si="3"/>
        <v>14.250693517956559</v>
      </c>
      <c r="I52" s="234">
        <f t="shared" si="4"/>
        <v>-3.2171246743217807E-2</v>
      </c>
    </row>
    <row r="53" spans="1:9" x14ac:dyDescent="0.35">
      <c r="A53" s="232" t="s">
        <v>315</v>
      </c>
      <c r="B53" s="178">
        <v>2.03013669</v>
      </c>
      <c r="C53" s="146">
        <f t="shared" si="5"/>
        <v>3.0460042780271836E-2</v>
      </c>
      <c r="D53" s="178">
        <v>6.7903015099999999</v>
      </c>
      <c r="E53" s="146">
        <f t="shared" si="6"/>
        <v>6.630636555097652E-2</v>
      </c>
      <c r="F53" s="178">
        <v>0.94254218999999995</v>
      </c>
      <c r="G53" s="145">
        <f t="shared" si="7"/>
        <v>1.2467351331734254E-2</v>
      </c>
      <c r="H53" s="146" t="s">
        <v>317</v>
      </c>
      <c r="I53" s="234">
        <f t="shared" si="4"/>
        <v>-53.572476442460641</v>
      </c>
    </row>
    <row r="54" spans="1:9" x14ac:dyDescent="0.35">
      <c r="A54" s="232" t="s">
        <v>397</v>
      </c>
      <c r="B54" s="178">
        <v>0</v>
      </c>
      <c r="C54" s="146">
        <f t="shared" si="5"/>
        <v>0</v>
      </c>
      <c r="D54" s="178">
        <v>0</v>
      </c>
      <c r="E54" s="146">
        <f t="shared" si="6"/>
        <v>0</v>
      </c>
      <c r="F54" s="178">
        <v>0.87610690000000002</v>
      </c>
      <c r="G54" s="145">
        <f t="shared" si="7"/>
        <v>1.1588587378201681E-2</v>
      </c>
      <c r="H54" s="146" t="s">
        <v>317</v>
      </c>
      <c r="I54" s="234" t="s">
        <v>317</v>
      </c>
    </row>
    <row r="55" spans="1:9" x14ac:dyDescent="0.35">
      <c r="A55" s="232" t="s">
        <v>523</v>
      </c>
      <c r="B55" s="178">
        <v>6.85091E-3</v>
      </c>
      <c r="C55" s="146">
        <f t="shared" si="5"/>
        <v>1.0279062129742216E-4</v>
      </c>
      <c r="D55" s="178">
        <v>0.14072087</v>
      </c>
      <c r="E55" s="146">
        <f t="shared" si="6"/>
        <v>1.3741200494750115E-3</v>
      </c>
      <c r="F55" s="178">
        <v>0.61795478000000004</v>
      </c>
      <c r="G55" s="145">
        <f t="shared" si="7"/>
        <v>8.1739145802953925E-3</v>
      </c>
      <c r="H55" s="146">
        <f t="shared" si="3"/>
        <v>339.13513326061729</v>
      </c>
      <c r="I55" s="234" t="s">
        <v>317</v>
      </c>
    </row>
    <row r="56" spans="1:9" x14ac:dyDescent="0.35">
      <c r="A56" s="232" t="s">
        <v>415</v>
      </c>
      <c r="B56" s="178">
        <v>16.078746119999998</v>
      </c>
      <c r="C56" s="146">
        <f t="shared" si="5"/>
        <v>0.24124449209788421</v>
      </c>
      <c r="D56" s="178">
        <v>19.083741850000003</v>
      </c>
      <c r="E56" s="146">
        <f t="shared" si="6"/>
        <v>0.18635012912505694</v>
      </c>
      <c r="F56" s="178">
        <v>0.57394168999999995</v>
      </c>
      <c r="G56" s="145">
        <f t="shared" si="7"/>
        <v>7.5917372920561877E-3</v>
      </c>
      <c r="H56" s="146">
        <f t="shared" si="3"/>
        <v>-96.992509673882438</v>
      </c>
      <c r="I56" s="234">
        <f t="shared" si="4"/>
        <v>-96.430432536738124</v>
      </c>
    </row>
    <row r="57" spans="1:9" x14ac:dyDescent="0.35">
      <c r="A57" s="232" t="s">
        <v>399</v>
      </c>
      <c r="B57" s="178">
        <v>0.56109919999999991</v>
      </c>
      <c r="C57" s="146">
        <f t="shared" si="5"/>
        <v>8.4186969873325627E-3</v>
      </c>
      <c r="D57" s="178">
        <v>0.54860299999999995</v>
      </c>
      <c r="E57" s="146">
        <f t="shared" si="6"/>
        <v>5.3570332638089831E-3</v>
      </c>
      <c r="F57" s="178">
        <v>0.364255</v>
      </c>
      <c r="G57" s="145">
        <f t="shared" si="7"/>
        <v>4.8181345169714482E-3</v>
      </c>
      <c r="H57" s="146">
        <f t="shared" si="3"/>
        <v>-33.603170234213074</v>
      </c>
      <c r="I57" s="234">
        <f t="shared" si="4"/>
        <v>-35.081889263075041</v>
      </c>
    </row>
    <row r="58" spans="1:9" x14ac:dyDescent="0.35">
      <c r="A58" s="232" t="s">
        <v>521</v>
      </c>
      <c r="B58" s="178">
        <v>0.23539051999999999</v>
      </c>
      <c r="C58" s="146">
        <f t="shared" si="5"/>
        <v>3.5317845072148483E-3</v>
      </c>
      <c r="D58" s="178">
        <v>9.6192202899999995</v>
      </c>
      <c r="E58" s="146">
        <f t="shared" si="6"/>
        <v>9.3930370532855814E-2</v>
      </c>
      <c r="F58" s="178">
        <v>0.34545970000000004</v>
      </c>
      <c r="G58" s="145">
        <f t="shared" si="7"/>
        <v>4.5695221885563731E-3</v>
      </c>
      <c r="H58" s="146">
        <f t="shared" si="3"/>
        <v>-96.408651745306898</v>
      </c>
      <c r="I58" s="234" t="s">
        <v>317</v>
      </c>
    </row>
    <row r="59" spans="1:9" x14ac:dyDescent="0.35">
      <c r="A59" s="232" t="s">
        <v>412</v>
      </c>
      <c r="B59" s="178">
        <v>0.43957334000000003</v>
      </c>
      <c r="C59" s="146">
        <f t="shared" si="5"/>
        <v>6.5953306530640455E-3</v>
      </c>
      <c r="D59" s="178">
        <v>0.11851526</v>
      </c>
      <c r="E59" s="146">
        <f t="shared" si="6"/>
        <v>1.1572853048360478E-3</v>
      </c>
      <c r="F59" s="178">
        <v>0.29681950000000001</v>
      </c>
      <c r="G59" s="145">
        <f t="shared" si="7"/>
        <v>3.9261404188280381E-3</v>
      </c>
      <c r="H59" s="146">
        <f t="shared" si="3"/>
        <v>150.44833888901735</v>
      </c>
      <c r="I59" s="234">
        <f t="shared" si="4"/>
        <v>-32.475545491453147</v>
      </c>
    </row>
    <row r="60" spans="1:9" x14ac:dyDescent="0.35">
      <c r="A60" s="232" t="s">
        <v>424</v>
      </c>
      <c r="B60" s="178">
        <v>1.0500000000000001E-2</v>
      </c>
      <c r="C60" s="146">
        <f t="shared" si="5"/>
        <v>1.5754133737312748E-4</v>
      </c>
      <c r="D60" s="178">
        <v>2.1503040000000001E-2</v>
      </c>
      <c r="E60" s="146">
        <f t="shared" si="6"/>
        <v>2.0997424467787294E-4</v>
      </c>
      <c r="F60" s="178">
        <v>0.28337959999999995</v>
      </c>
      <c r="G60" s="145">
        <f t="shared" si="7"/>
        <v>3.7483659309153258E-3</v>
      </c>
      <c r="H60" s="146">
        <f t="shared" si="3"/>
        <v>1217.8583121270292</v>
      </c>
      <c r="I60" s="234">
        <f t="shared" si="4"/>
        <v>2598.8533333333326</v>
      </c>
    </row>
    <row r="61" spans="1:9" x14ac:dyDescent="0.35">
      <c r="A61" s="232" t="s">
        <v>402</v>
      </c>
      <c r="B61" s="178">
        <v>0.63425292</v>
      </c>
      <c r="C61" s="146">
        <f t="shared" si="5"/>
        <v>9.5162907856772595E-3</v>
      </c>
      <c r="D61" s="178">
        <v>0.36380872999999997</v>
      </c>
      <c r="E61" s="146">
        <f t="shared" si="6"/>
        <v>3.5525424911531677E-3</v>
      </c>
      <c r="F61" s="178">
        <v>0.25175261999999998</v>
      </c>
      <c r="G61" s="145">
        <f t="shared" si="7"/>
        <v>3.3300242636614364E-3</v>
      </c>
      <c r="H61" s="146">
        <f t="shared" si="3"/>
        <v>-30.800830425372151</v>
      </c>
      <c r="I61" s="234">
        <f t="shared" si="4"/>
        <v>-60.307219397586699</v>
      </c>
    </row>
    <row r="62" spans="1:9" x14ac:dyDescent="0.35">
      <c r="A62" s="232" t="s">
        <v>390</v>
      </c>
      <c r="B62" s="178">
        <v>0</v>
      </c>
      <c r="C62" s="146">
        <f t="shared" si="5"/>
        <v>0</v>
      </c>
      <c r="D62" s="178">
        <v>0.36851899999999999</v>
      </c>
      <c r="E62" s="146">
        <f t="shared" si="6"/>
        <v>3.5985376334901975E-3</v>
      </c>
      <c r="F62" s="178">
        <v>0.251695</v>
      </c>
      <c r="G62" s="145">
        <f t="shared" si="7"/>
        <v>3.3292621027827449E-3</v>
      </c>
      <c r="H62" s="146" t="s">
        <v>317</v>
      </c>
      <c r="I62" s="234" t="s">
        <v>317</v>
      </c>
    </row>
    <row r="63" spans="1:9" x14ac:dyDescent="0.35">
      <c r="A63" s="232" t="s">
        <v>520</v>
      </c>
      <c r="B63" s="178">
        <v>0</v>
      </c>
      <c r="C63" s="146">
        <f t="shared" si="5"/>
        <v>0</v>
      </c>
      <c r="D63" s="178">
        <v>0.22313854</v>
      </c>
      <c r="E63" s="146">
        <f t="shared" si="6"/>
        <v>2.1789173249467672E-3</v>
      </c>
      <c r="F63" s="178">
        <v>0.2</v>
      </c>
      <c r="G63" s="145">
        <f t="shared" si="7"/>
        <v>2.6454733727588908E-3</v>
      </c>
      <c r="H63" s="146">
        <f t="shared" si="3"/>
        <v>-10.369584743182415</v>
      </c>
      <c r="I63" s="234" t="s">
        <v>317</v>
      </c>
    </row>
    <row r="64" spans="1:9" x14ac:dyDescent="0.35">
      <c r="A64" s="232" t="s">
        <v>362</v>
      </c>
      <c r="B64" s="178">
        <v>0</v>
      </c>
      <c r="C64" s="146">
        <f t="shared" si="5"/>
        <v>0</v>
      </c>
      <c r="D64" s="178">
        <v>60.729042030000002</v>
      </c>
      <c r="E64" s="146">
        <f t="shared" si="6"/>
        <v>0.59301078964927989</v>
      </c>
      <c r="F64" s="178">
        <v>0.19978799999999999</v>
      </c>
      <c r="G64" s="145">
        <f t="shared" si="7"/>
        <v>2.642669170983766E-3</v>
      </c>
      <c r="H64" s="146">
        <f t="shared" si="3"/>
        <v>-99.671017369413946</v>
      </c>
      <c r="I64" s="234" t="s">
        <v>317</v>
      </c>
    </row>
    <row r="65" spans="1:9" x14ac:dyDescent="0.35">
      <c r="A65" s="232" t="s">
        <v>589</v>
      </c>
      <c r="B65" s="178">
        <v>2.2783209999999998E-2</v>
      </c>
      <c r="C65" s="146">
        <f t="shared" si="5"/>
        <v>3.4183784505264868E-4</v>
      </c>
      <c r="D65" s="178">
        <v>4.0538300000000006E-2</v>
      </c>
      <c r="E65" s="146">
        <f t="shared" si="6"/>
        <v>3.958509551684329E-4</v>
      </c>
      <c r="F65" s="178">
        <v>0.17304214000000001</v>
      </c>
      <c r="G65" s="145">
        <f t="shared" si="7"/>
        <v>2.2888918686760806E-3</v>
      </c>
      <c r="H65" s="146">
        <f t="shared" si="3"/>
        <v>326.86086984407331</v>
      </c>
      <c r="I65" s="234" t="s">
        <v>317</v>
      </c>
    </row>
    <row r="66" spans="1:9" x14ac:dyDescent="0.35">
      <c r="A66" s="232" t="s">
        <v>616</v>
      </c>
      <c r="B66" s="178">
        <v>0.10673003</v>
      </c>
      <c r="C66" s="146">
        <f t="shared" si="5"/>
        <v>1.6013706346737157E-3</v>
      </c>
      <c r="D66" s="178">
        <v>0</v>
      </c>
      <c r="E66" s="146">
        <f t="shared" si="6"/>
        <v>0</v>
      </c>
      <c r="F66" s="178">
        <v>0.15082216000000001</v>
      </c>
      <c r="G66" s="145">
        <f t="shared" si="7"/>
        <v>1.9949800415099053E-3</v>
      </c>
      <c r="H66" s="146" t="s">
        <v>317</v>
      </c>
      <c r="I66" s="234">
        <f t="shared" si="4"/>
        <v>41.311831356179709</v>
      </c>
    </row>
    <row r="67" spans="1:9" x14ac:dyDescent="0.35">
      <c r="A67" s="232" t="s">
        <v>419</v>
      </c>
      <c r="B67" s="178">
        <v>0.70882752000000004</v>
      </c>
      <c r="C67" s="146">
        <f t="shared" si="5"/>
        <v>1.0635203377874025E-2</v>
      </c>
      <c r="D67" s="178">
        <v>0.20524439000000003</v>
      </c>
      <c r="E67" s="146">
        <f t="shared" si="6"/>
        <v>2.0041833975391753E-3</v>
      </c>
      <c r="F67" s="178">
        <v>0.15024510999999999</v>
      </c>
      <c r="G67" s="145">
        <f t="shared" si="7"/>
        <v>1.9873471894611525E-3</v>
      </c>
      <c r="H67" s="146">
        <f t="shared" si="3"/>
        <v>-26.796971162037618</v>
      </c>
      <c r="I67" s="234">
        <f t="shared" si="4"/>
        <v>-78.80371377228694</v>
      </c>
    </row>
    <row r="68" spans="1:9" x14ac:dyDescent="0.35">
      <c r="A68" s="232" t="s">
        <v>407</v>
      </c>
      <c r="B68" s="178">
        <v>0.61210355000000005</v>
      </c>
      <c r="C68" s="146">
        <f t="shared" ref="C68:C99" si="8">(B68/$B$138)*100</f>
        <v>9.1839630359846682E-3</v>
      </c>
      <c r="D68" s="178">
        <v>1.17577511</v>
      </c>
      <c r="E68" s="146">
        <f t="shared" ref="E68:E99" si="9">(D68/$D$138)*100</f>
        <v>1.1481283141048567E-2</v>
      </c>
      <c r="F68" s="178">
        <v>0.14885303</v>
      </c>
      <c r="G68" s="145">
        <f t="shared" ref="G68:G99" si="10">(F68/$F$138)*100</f>
        <v>1.9689336365974015E-3</v>
      </c>
      <c r="H68" s="146" t="s">
        <v>317</v>
      </c>
      <c r="I68" s="234" t="s">
        <v>317</v>
      </c>
    </row>
    <row r="69" spans="1:9" x14ac:dyDescent="0.35">
      <c r="A69" s="232" t="s">
        <v>418</v>
      </c>
      <c r="B69" s="178">
        <v>0</v>
      </c>
      <c r="C69" s="146">
        <f t="shared" si="8"/>
        <v>0</v>
      </c>
      <c r="D69" s="178">
        <v>0.1500223</v>
      </c>
      <c r="E69" s="146">
        <f t="shared" si="9"/>
        <v>1.4649472412894761E-3</v>
      </c>
      <c r="F69" s="178">
        <v>0.13608899999999999</v>
      </c>
      <c r="G69" s="145">
        <f t="shared" si="10"/>
        <v>1.800099129126923E-3</v>
      </c>
      <c r="H69" s="146">
        <f t="shared" ref="H69:H132" si="11">((F69/D69)-1)*100</f>
        <v>-9.2874859270921757</v>
      </c>
      <c r="I69" s="234" t="s">
        <v>317</v>
      </c>
    </row>
    <row r="70" spans="1:9" x14ac:dyDescent="0.35">
      <c r="A70" s="232" t="s">
        <v>590</v>
      </c>
      <c r="B70" s="178">
        <v>0</v>
      </c>
      <c r="C70" s="146">
        <f t="shared" si="8"/>
        <v>0</v>
      </c>
      <c r="D70" s="178">
        <v>0.11883592999999999</v>
      </c>
      <c r="E70" s="146">
        <f t="shared" si="9"/>
        <v>1.1604166035287375E-3</v>
      </c>
      <c r="F70" s="178">
        <v>0.12157567999999999</v>
      </c>
      <c r="G70" s="145">
        <f t="shared" si="10"/>
        <v>1.6081261210752779E-3</v>
      </c>
      <c r="H70" s="146">
        <f t="shared" si="11"/>
        <v>2.3054895939300435</v>
      </c>
      <c r="I70" s="234" t="s">
        <v>317</v>
      </c>
    </row>
    <row r="71" spans="1:9" x14ac:dyDescent="0.35">
      <c r="A71" s="232" t="s">
        <v>307</v>
      </c>
      <c r="B71" s="178">
        <v>1E-4</v>
      </c>
      <c r="C71" s="146">
        <f t="shared" si="8"/>
        <v>1.5003936892678807E-6</v>
      </c>
      <c r="D71" s="178">
        <v>2.2340488599999997</v>
      </c>
      <c r="E71" s="146">
        <f t="shared" si="9"/>
        <v>2.1815181572092276E-2</v>
      </c>
      <c r="F71" s="178">
        <v>9.5415840000000002E-2</v>
      </c>
      <c r="G71" s="145">
        <f t="shared" si="10"/>
        <v>1.2621003202971134E-3</v>
      </c>
      <c r="H71" s="146">
        <f t="shared" si="11"/>
        <v>-95.729017314330349</v>
      </c>
      <c r="I71" s="234">
        <f t="shared" ref="I71:I130" si="12">((F71/B71)-1)*100</f>
        <v>95315.839999999997</v>
      </c>
    </row>
    <row r="72" spans="1:9" x14ac:dyDescent="0.35">
      <c r="A72" s="232" t="s">
        <v>398</v>
      </c>
      <c r="B72" s="178">
        <v>3.9629259999999999E-2</v>
      </c>
      <c r="C72" s="146">
        <f t="shared" si="8"/>
        <v>5.9459491614356058E-4</v>
      </c>
      <c r="D72" s="178">
        <v>1.640105E-2</v>
      </c>
      <c r="E72" s="146">
        <f t="shared" si="9"/>
        <v>1.6015401011550126E-4</v>
      </c>
      <c r="F72" s="178">
        <v>8.9846170000000003E-2</v>
      </c>
      <c r="G72" s="145">
        <f t="shared" si="10"/>
        <v>1.1884282518968433E-3</v>
      </c>
      <c r="H72" s="146" t="s">
        <v>317</v>
      </c>
      <c r="I72" s="234" t="s">
        <v>317</v>
      </c>
    </row>
    <row r="73" spans="1:9" x14ac:dyDescent="0.35">
      <c r="A73" s="232" t="s">
        <v>400</v>
      </c>
      <c r="B73" s="178">
        <v>5.5350000000000003E-2</v>
      </c>
      <c r="C73" s="146">
        <f t="shared" si="8"/>
        <v>8.3046790700977207E-4</v>
      </c>
      <c r="D73" s="178">
        <v>0.12552199999999999</v>
      </c>
      <c r="E73" s="146">
        <f t="shared" si="9"/>
        <v>1.2257051626400717E-3</v>
      </c>
      <c r="F73" s="178">
        <v>7.2424000000000002E-2</v>
      </c>
      <c r="G73" s="145">
        <f t="shared" si="10"/>
        <v>9.5797881774344952E-4</v>
      </c>
      <c r="H73" s="146">
        <f t="shared" si="11"/>
        <v>-42.301747900766394</v>
      </c>
      <c r="I73" s="234">
        <f t="shared" si="12"/>
        <v>30.847335140018075</v>
      </c>
    </row>
    <row r="74" spans="1:9" x14ac:dyDescent="0.35">
      <c r="A74" s="232" t="s">
        <v>405</v>
      </c>
      <c r="B74" s="178">
        <v>0.41944984999999996</v>
      </c>
      <c r="C74" s="146">
        <f t="shared" si="8"/>
        <v>6.2933990790435901E-3</v>
      </c>
      <c r="D74" s="178">
        <v>0.14826779999999998</v>
      </c>
      <c r="E74" s="146">
        <f t="shared" si="9"/>
        <v>1.4478147887484712E-3</v>
      </c>
      <c r="F74" s="178">
        <v>6.444192E-2</v>
      </c>
      <c r="G74" s="145">
        <f t="shared" si="10"/>
        <v>8.5239691724729304E-4</v>
      </c>
      <c r="H74" s="146">
        <f t="shared" si="11"/>
        <v>-56.536807047787853</v>
      </c>
      <c r="I74" s="234">
        <f t="shared" si="12"/>
        <v>-84.636561438751258</v>
      </c>
    </row>
    <row r="75" spans="1:9" x14ac:dyDescent="0.35">
      <c r="A75" s="232" t="s">
        <v>313</v>
      </c>
      <c r="B75" s="178">
        <v>1.7423999999999999E-2</v>
      </c>
      <c r="C75" s="146">
        <f t="shared" si="8"/>
        <v>2.6142859641803547E-4</v>
      </c>
      <c r="D75" s="178">
        <v>0</v>
      </c>
      <c r="E75" s="146">
        <f t="shared" si="9"/>
        <v>0</v>
      </c>
      <c r="F75" s="178">
        <v>4.1922460000000002E-2</v>
      </c>
      <c r="G75" s="145">
        <f t="shared" si="10"/>
        <v>5.5452375825274848E-4</v>
      </c>
      <c r="H75" s="146" t="s">
        <v>317</v>
      </c>
      <c r="I75" s="234">
        <f t="shared" si="12"/>
        <v>140.60181359044998</v>
      </c>
    </row>
    <row r="76" spans="1:9" x14ac:dyDescent="0.35">
      <c r="A76" s="232" t="s">
        <v>450</v>
      </c>
      <c r="B76" s="178">
        <v>0</v>
      </c>
      <c r="C76" s="146">
        <f t="shared" si="8"/>
        <v>0</v>
      </c>
      <c r="D76" s="178">
        <v>1.7042139999999999</v>
      </c>
      <c r="E76" s="146">
        <f t="shared" si="9"/>
        <v>1.6641416628507249E-2</v>
      </c>
      <c r="F76" s="178">
        <v>3.5744999999999999E-2</v>
      </c>
      <c r="G76" s="145">
        <f t="shared" si="10"/>
        <v>4.7281222854633271E-4</v>
      </c>
      <c r="H76" s="146">
        <f t="shared" si="11"/>
        <v>-97.90255214427296</v>
      </c>
      <c r="I76" s="234" t="s">
        <v>317</v>
      </c>
    </row>
    <row r="77" spans="1:9" x14ac:dyDescent="0.35">
      <c r="A77" s="232" t="s">
        <v>437</v>
      </c>
      <c r="B77" s="178">
        <v>0</v>
      </c>
      <c r="C77" s="146">
        <f t="shared" si="8"/>
        <v>0</v>
      </c>
      <c r="D77" s="178">
        <v>3.2436E-2</v>
      </c>
      <c r="E77" s="146">
        <f t="shared" si="9"/>
        <v>3.1673310380167112E-4</v>
      </c>
      <c r="F77" s="178">
        <v>3.4237440000000001E-2</v>
      </c>
      <c r="G77" s="145">
        <f t="shared" si="10"/>
        <v>4.528711793571508E-4</v>
      </c>
      <c r="H77" s="146">
        <f t="shared" si="11"/>
        <v>5.5538290788013311</v>
      </c>
      <c r="I77" s="234" t="s">
        <v>317</v>
      </c>
    </row>
    <row r="78" spans="1:9" x14ac:dyDescent="0.35">
      <c r="A78" s="232" t="s">
        <v>302</v>
      </c>
      <c r="B78" s="178">
        <v>0.17001185999999999</v>
      </c>
      <c r="C78" s="146">
        <f t="shared" si="8"/>
        <v>2.5508472184469443E-3</v>
      </c>
      <c r="D78" s="178">
        <v>0.11254027999999999</v>
      </c>
      <c r="E78" s="146">
        <f t="shared" si="9"/>
        <v>1.0989404423205431E-3</v>
      </c>
      <c r="F78" s="178">
        <v>2.1620080000000003E-2</v>
      </c>
      <c r="G78" s="145">
        <f t="shared" si="10"/>
        <v>2.8597672978458521E-4</v>
      </c>
      <c r="H78" s="146">
        <f t="shared" si="11"/>
        <v>-80.789029492373743</v>
      </c>
      <c r="I78" s="234" t="s">
        <v>317</v>
      </c>
    </row>
    <row r="79" spans="1:9" x14ac:dyDescent="0.35">
      <c r="A79" s="232" t="s">
        <v>431</v>
      </c>
      <c r="B79" s="178">
        <v>5.8118050000000004E-2</v>
      </c>
      <c r="C79" s="146">
        <f t="shared" si="8"/>
        <v>8.719995545255516E-4</v>
      </c>
      <c r="D79" s="178">
        <v>8.6326669999999994E-2</v>
      </c>
      <c r="E79" s="146">
        <f t="shared" si="9"/>
        <v>8.4296812584667058E-4</v>
      </c>
      <c r="F79" s="178">
        <v>2.0726540000000002E-2</v>
      </c>
      <c r="G79" s="145">
        <f t="shared" si="10"/>
        <v>2.741575483971103E-4</v>
      </c>
      <c r="H79" s="146">
        <f t="shared" si="11"/>
        <v>-75.990571627516729</v>
      </c>
      <c r="I79" s="234" t="s">
        <v>317</v>
      </c>
    </row>
    <row r="80" spans="1:9" x14ac:dyDescent="0.35">
      <c r="A80" s="232" t="s">
        <v>566</v>
      </c>
      <c r="B80" s="178">
        <v>0</v>
      </c>
      <c r="C80" s="146">
        <f t="shared" si="8"/>
        <v>0</v>
      </c>
      <c r="D80" s="178">
        <v>4.2346800000000002E-3</v>
      </c>
      <c r="E80" s="146">
        <f t="shared" si="9"/>
        <v>4.1351071032397979E-5</v>
      </c>
      <c r="F80" s="178">
        <v>0.02</v>
      </c>
      <c r="G80" s="145">
        <f t="shared" si="10"/>
        <v>2.6454733727588903E-4</v>
      </c>
      <c r="H80" s="146">
        <f t="shared" si="11"/>
        <v>372.29070437435644</v>
      </c>
      <c r="I80" s="234" t="s">
        <v>317</v>
      </c>
    </row>
    <row r="81" spans="1:9" x14ac:dyDescent="0.35">
      <c r="A81" s="232" t="s">
        <v>303</v>
      </c>
      <c r="B81" s="178">
        <v>0.39612632000000003</v>
      </c>
      <c r="C81" s="146">
        <f t="shared" si="8"/>
        <v>5.9434543068090911E-3</v>
      </c>
      <c r="D81" s="178">
        <v>0</v>
      </c>
      <c r="E81" s="146">
        <f t="shared" si="9"/>
        <v>0</v>
      </c>
      <c r="F81" s="178">
        <v>1.9095000000000001E-2</v>
      </c>
      <c r="G81" s="145">
        <f t="shared" si="10"/>
        <v>2.5257657026415514E-4</v>
      </c>
      <c r="H81" s="146" t="s">
        <v>317</v>
      </c>
      <c r="I81" s="234" t="s">
        <v>317</v>
      </c>
    </row>
    <row r="82" spans="1:9" x14ac:dyDescent="0.35">
      <c r="A82" s="232" t="s">
        <v>404</v>
      </c>
      <c r="B82" s="178">
        <v>0</v>
      </c>
      <c r="C82" s="146">
        <f t="shared" si="8"/>
        <v>0</v>
      </c>
      <c r="D82" s="178">
        <v>0.76236000000000004</v>
      </c>
      <c r="E82" s="146">
        <f t="shared" si="9"/>
        <v>7.44434113374775E-3</v>
      </c>
      <c r="F82" s="178">
        <v>1.697796E-2</v>
      </c>
      <c r="G82" s="145">
        <f t="shared" si="10"/>
        <v>2.2457370551882765E-4</v>
      </c>
      <c r="H82" s="146" t="s">
        <v>317</v>
      </c>
      <c r="I82" s="234" t="s">
        <v>317</v>
      </c>
    </row>
    <row r="83" spans="1:9" x14ac:dyDescent="0.35">
      <c r="A83" s="232" t="s">
        <v>427</v>
      </c>
      <c r="B83" s="178">
        <v>1.4247299999999999E-3</v>
      </c>
      <c r="C83" s="146">
        <f t="shared" si="8"/>
        <v>2.1376559009106274E-5</v>
      </c>
      <c r="D83" s="178">
        <v>0.49323379000000001</v>
      </c>
      <c r="E83" s="146">
        <f t="shared" si="9"/>
        <v>4.8163605008805545E-3</v>
      </c>
      <c r="F83" s="178">
        <v>1.375902E-2</v>
      </c>
      <c r="G83" s="145">
        <f t="shared" si="10"/>
        <v>1.8199560522628517E-4</v>
      </c>
      <c r="H83" s="146" t="s">
        <v>317</v>
      </c>
      <c r="I83" s="234" t="s">
        <v>317</v>
      </c>
    </row>
    <row r="84" spans="1:9" x14ac:dyDescent="0.35">
      <c r="A84" s="232" t="s">
        <v>422</v>
      </c>
      <c r="B84" s="178">
        <v>8.6440000000000006E-3</v>
      </c>
      <c r="C84" s="146">
        <f t="shared" si="8"/>
        <v>1.2969403050031559E-4</v>
      </c>
      <c r="D84" s="178">
        <v>2.5209999999999998E-3</v>
      </c>
      <c r="E84" s="146">
        <f t="shared" si="9"/>
        <v>2.4617220208534125E-5</v>
      </c>
      <c r="F84" s="178">
        <v>7.345E-3</v>
      </c>
      <c r="G84" s="145">
        <f t="shared" si="10"/>
        <v>9.7155009614570249E-5</v>
      </c>
      <c r="H84" s="146">
        <f t="shared" si="11"/>
        <v>191.35263784212614</v>
      </c>
      <c r="I84" s="234">
        <f t="shared" si="12"/>
        <v>-15.027764923646469</v>
      </c>
    </row>
    <row r="85" spans="1:9" x14ac:dyDescent="0.35">
      <c r="A85" s="232" t="s">
        <v>481</v>
      </c>
      <c r="B85" s="178">
        <v>0</v>
      </c>
      <c r="C85" s="146">
        <f t="shared" si="8"/>
        <v>0</v>
      </c>
      <c r="D85" s="178">
        <v>1.4220000000000001E-3</v>
      </c>
      <c r="E85" s="146">
        <f t="shared" si="9"/>
        <v>1.3885635516277483E-5</v>
      </c>
      <c r="F85" s="178">
        <v>5.0330000000000001E-3</v>
      </c>
      <c r="G85" s="145">
        <f t="shared" si="10"/>
        <v>6.6573337425477493E-5</v>
      </c>
      <c r="H85" s="146">
        <f t="shared" si="11"/>
        <v>253.93811533052036</v>
      </c>
      <c r="I85" s="234" t="s">
        <v>317</v>
      </c>
    </row>
    <row r="86" spans="1:9" x14ac:dyDescent="0.35">
      <c r="A86" s="232" t="s">
        <v>518</v>
      </c>
      <c r="B86" s="178">
        <v>0</v>
      </c>
      <c r="C86" s="146">
        <f t="shared" si="8"/>
        <v>0</v>
      </c>
      <c r="D86" s="178">
        <v>0.11908531</v>
      </c>
      <c r="E86" s="146">
        <f t="shared" si="9"/>
        <v>1.1628517651215992E-3</v>
      </c>
      <c r="F86" s="178">
        <v>3.0583699999999999E-3</v>
      </c>
      <c r="G86" s="145">
        <f t="shared" si="10"/>
        <v>4.045418199522304E-5</v>
      </c>
      <c r="H86" s="146">
        <f t="shared" si="11"/>
        <v>-97.431782307994169</v>
      </c>
      <c r="I86" s="234" t="s">
        <v>317</v>
      </c>
    </row>
    <row r="87" spans="1:9" x14ac:dyDescent="0.35">
      <c r="A87" s="232" t="s">
        <v>571</v>
      </c>
      <c r="B87" s="178">
        <v>2.6578130000000002E-2</v>
      </c>
      <c r="C87" s="146">
        <f t="shared" si="8"/>
        <v>3.9877658524541338E-4</v>
      </c>
      <c r="D87" s="178">
        <v>0</v>
      </c>
      <c r="E87" s="146">
        <f t="shared" si="9"/>
        <v>0</v>
      </c>
      <c r="F87" s="178">
        <v>1.7216099999999999E-3</v>
      </c>
      <c r="G87" s="145">
        <f t="shared" si="10"/>
        <v>2.2772367066377166E-5</v>
      </c>
      <c r="H87" s="146" t="s">
        <v>317</v>
      </c>
      <c r="I87" s="234">
        <f t="shared" si="12"/>
        <v>-93.522456245040559</v>
      </c>
    </row>
    <row r="88" spans="1:9" x14ac:dyDescent="0.35">
      <c r="A88" s="232" t="s">
        <v>413</v>
      </c>
      <c r="B88" s="178">
        <v>0</v>
      </c>
      <c r="C88" s="146">
        <f t="shared" si="8"/>
        <v>0</v>
      </c>
      <c r="D88" s="178">
        <v>1.7204633999999999</v>
      </c>
      <c r="E88" s="146">
        <f t="shared" si="9"/>
        <v>1.6800089797113577E-2</v>
      </c>
      <c r="F88" s="178">
        <v>1.6299999999999999E-3</v>
      </c>
      <c r="G88" s="145">
        <f t="shared" si="10"/>
        <v>2.1560607987984956E-5</v>
      </c>
      <c r="H88" s="146" t="s">
        <v>317</v>
      </c>
      <c r="I88" s="234" t="s">
        <v>317</v>
      </c>
    </row>
    <row r="89" spans="1:9" x14ac:dyDescent="0.35">
      <c r="A89" s="232" t="s">
        <v>554</v>
      </c>
      <c r="B89" s="178">
        <v>0</v>
      </c>
      <c r="C89" s="146">
        <f t="shared" si="8"/>
        <v>0</v>
      </c>
      <c r="D89" s="178">
        <v>0</v>
      </c>
      <c r="E89" s="146">
        <f t="shared" si="9"/>
        <v>0</v>
      </c>
      <c r="F89" s="178">
        <v>1.6000000000000001E-3</v>
      </c>
      <c r="G89" s="145">
        <f t="shared" si="10"/>
        <v>2.1163786982071128E-5</v>
      </c>
      <c r="H89" s="146" t="s">
        <v>317</v>
      </c>
      <c r="I89" s="234" t="s">
        <v>317</v>
      </c>
    </row>
    <row r="90" spans="1:9" x14ac:dyDescent="0.35">
      <c r="A90" s="232" t="s">
        <v>436</v>
      </c>
      <c r="B90" s="178">
        <v>2.8649999999999999E-3</v>
      </c>
      <c r="C90" s="146">
        <f t="shared" si="8"/>
        <v>4.2986279197524785E-5</v>
      </c>
      <c r="D90" s="178">
        <v>5.0730000000000003E-3</v>
      </c>
      <c r="E90" s="146">
        <f t="shared" si="9"/>
        <v>4.9537151177268407E-5</v>
      </c>
      <c r="F90" s="178">
        <v>1.2199999999999999E-3</v>
      </c>
      <c r="G90" s="145">
        <f t="shared" si="10"/>
        <v>1.613738757382923E-5</v>
      </c>
      <c r="H90" s="146">
        <f t="shared" si="11"/>
        <v>-75.95111373940469</v>
      </c>
      <c r="I90" s="234">
        <f t="shared" si="12"/>
        <v>-57.417102966841192</v>
      </c>
    </row>
    <row r="91" spans="1:9" x14ac:dyDescent="0.35">
      <c r="A91" s="232" t="s">
        <v>549</v>
      </c>
      <c r="B91" s="178">
        <v>1.16296E-3</v>
      </c>
      <c r="C91" s="146">
        <f t="shared" si="8"/>
        <v>1.7448978448709746E-5</v>
      </c>
      <c r="D91" s="178">
        <v>0</v>
      </c>
      <c r="E91" s="146">
        <f t="shared" si="9"/>
        <v>0</v>
      </c>
      <c r="F91" s="178">
        <v>8.9999999999999998E-4</v>
      </c>
      <c r="G91" s="145">
        <f t="shared" si="10"/>
        <v>1.1904630177415008E-5</v>
      </c>
      <c r="H91" s="146" t="s">
        <v>317</v>
      </c>
      <c r="I91" s="234">
        <f t="shared" si="12"/>
        <v>-22.611267799408409</v>
      </c>
    </row>
    <row r="92" spans="1:9" x14ac:dyDescent="0.35">
      <c r="A92" s="232" t="s">
        <v>428</v>
      </c>
      <c r="B92" s="178">
        <v>2.0249999999999999E-3</v>
      </c>
      <c r="C92" s="146">
        <f t="shared" si="8"/>
        <v>3.0382972207674583E-5</v>
      </c>
      <c r="D92" s="178">
        <v>5.9999999999999995E-4</v>
      </c>
      <c r="E92" s="146">
        <f t="shared" si="9"/>
        <v>5.8589179393575867E-6</v>
      </c>
      <c r="F92" s="178">
        <v>8.4999999999999995E-4</v>
      </c>
      <c r="G92" s="145">
        <f t="shared" si="10"/>
        <v>1.1243261834225285E-5</v>
      </c>
      <c r="H92" s="146">
        <f t="shared" si="11"/>
        <v>41.666666666666671</v>
      </c>
      <c r="I92" s="234" t="s">
        <v>317</v>
      </c>
    </row>
    <row r="93" spans="1:9" x14ac:dyDescent="0.35">
      <c r="A93" s="232" t="s">
        <v>434</v>
      </c>
      <c r="B93" s="178">
        <v>0.80754019999999993</v>
      </c>
      <c r="C93" s="146">
        <f t="shared" si="8"/>
        <v>1.2116282199101221E-2</v>
      </c>
      <c r="D93" s="178">
        <v>1.679468</v>
      </c>
      <c r="E93" s="146">
        <f t="shared" si="9"/>
        <v>1.639977532296168E-2</v>
      </c>
      <c r="F93" s="178">
        <v>2.0000000000000002E-5</v>
      </c>
      <c r="G93" s="145">
        <f t="shared" si="10"/>
        <v>2.6454733727588906E-7</v>
      </c>
      <c r="H93" s="146">
        <f t="shared" si="11"/>
        <v>-99.99880914670598</v>
      </c>
      <c r="I93" s="234">
        <f t="shared" si="12"/>
        <v>-99.997523343110345</v>
      </c>
    </row>
    <row r="94" spans="1:9" x14ac:dyDescent="0.35">
      <c r="A94" s="232" t="s">
        <v>430</v>
      </c>
      <c r="B94" s="178">
        <v>0</v>
      </c>
      <c r="C94" s="146">
        <f t="shared" si="8"/>
        <v>0</v>
      </c>
      <c r="D94" s="178">
        <v>0</v>
      </c>
      <c r="E94" s="146">
        <f t="shared" si="9"/>
        <v>0</v>
      </c>
      <c r="F94" s="178">
        <v>0</v>
      </c>
      <c r="G94" s="145">
        <f t="shared" si="10"/>
        <v>0</v>
      </c>
      <c r="H94" s="146" t="s">
        <v>317</v>
      </c>
      <c r="I94" s="234" t="s">
        <v>317</v>
      </c>
    </row>
    <row r="95" spans="1:9" x14ac:dyDescent="0.35">
      <c r="A95" s="232" t="s">
        <v>591</v>
      </c>
      <c r="B95" s="178">
        <v>0</v>
      </c>
      <c r="C95" s="146">
        <f t="shared" si="8"/>
        <v>0</v>
      </c>
      <c r="D95" s="178">
        <v>0</v>
      </c>
      <c r="E95" s="146">
        <f t="shared" si="9"/>
        <v>0</v>
      </c>
      <c r="F95" s="178">
        <v>0</v>
      </c>
      <c r="G95" s="145">
        <f t="shared" si="10"/>
        <v>0</v>
      </c>
      <c r="H95" s="146" t="s">
        <v>317</v>
      </c>
      <c r="I95" s="234" t="s">
        <v>317</v>
      </c>
    </row>
    <row r="96" spans="1:9" x14ac:dyDescent="0.35">
      <c r="A96" s="232" t="s">
        <v>411</v>
      </c>
      <c r="B96" s="178">
        <v>0</v>
      </c>
      <c r="C96" s="146">
        <f t="shared" si="8"/>
        <v>0</v>
      </c>
      <c r="D96" s="178">
        <v>5.0000000000000002E-5</v>
      </c>
      <c r="E96" s="146">
        <f t="shared" si="9"/>
        <v>4.8824316161313233E-7</v>
      </c>
      <c r="F96" s="178">
        <v>0</v>
      </c>
      <c r="G96" s="145">
        <f t="shared" si="10"/>
        <v>0</v>
      </c>
      <c r="H96" s="146" t="s">
        <v>317</v>
      </c>
      <c r="I96" s="234" t="s">
        <v>317</v>
      </c>
    </row>
    <row r="97" spans="1:9" x14ac:dyDescent="0.35">
      <c r="A97" s="232" t="s">
        <v>433</v>
      </c>
      <c r="B97" s="178">
        <v>0.15399099999999999</v>
      </c>
      <c r="C97" s="146">
        <f t="shared" si="8"/>
        <v>2.3104712460405019E-3</v>
      </c>
      <c r="D97" s="178">
        <v>7.7628000000000003E-2</v>
      </c>
      <c r="E97" s="146">
        <f t="shared" si="9"/>
        <v>7.5802680299408461E-4</v>
      </c>
      <c r="F97" s="178">
        <v>0</v>
      </c>
      <c r="G97" s="145">
        <f t="shared" si="10"/>
        <v>0</v>
      </c>
      <c r="H97" s="146">
        <f t="shared" si="11"/>
        <v>-100</v>
      </c>
      <c r="I97" s="234">
        <f t="shared" si="12"/>
        <v>-100</v>
      </c>
    </row>
    <row r="98" spans="1:9" x14ac:dyDescent="0.35">
      <c r="A98" s="232" t="s">
        <v>426</v>
      </c>
      <c r="B98" s="178">
        <v>0</v>
      </c>
      <c r="C98" s="146">
        <f t="shared" si="8"/>
        <v>0</v>
      </c>
      <c r="D98" s="178">
        <v>2.5242090000000002E-2</v>
      </c>
      <c r="E98" s="146">
        <f t="shared" si="9"/>
        <v>2.4648555654646463E-4</v>
      </c>
      <c r="F98" s="178">
        <v>0</v>
      </c>
      <c r="G98" s="145">
        <f t="shared" si="10"/>
        <v>0</v>
      </c>
      <c r="H98" s="146" t="s">
        <v>317</v>
      </c>
      <c r="I98" s="234" t="s">
        <v>317</v>
      </c>
    </row>
    <row r="99" spans="1:9" x14ac:dyDescent="0.35">
      <c r="A99" s="232" t="s">
        <v>420</v>
      </c>
      <c r="B99" s="178">
        <v>0.47423221999999998</v>
      </c>
      <c r="C99" s="146">
        <f t="shared" si="8"/>
        <v>7.1153503013549717E-3</v>
      </c>
      <c r="D99" s="178">
        <v>0</v>
      </c>
      <c r="E99" s="146">
        <f t="shared" si="9"/>
        <v>0</v>
      </c>
      <c r="F99" s="178">
        <v>0</v>
      </c>
      <c r="G99" s="145">
        <f t="shared" si="10"/>
        <v>0</v>
      </c>
      <c r="H99" s="146" t="s">
        <v>317</v>
      </c>
      <c r="I99" s="234">
        <f t="shared" si="12"/>
        <v>-100</v>
      </c>
    </row>
    <row r="100" spans="1:9" x14ac:dyDescent="0.35">
      <c r="A100" s="232" t="s">
        <v>568</v>
      </c>
      <c r="B100" s="178">
        <v>3.2759999999999998E-3</v>
      </c>
      <c r="C100" s="146">
        <f t="shared" ref="C100:C131" si="13">(B100/$B$138)*100</f>
        <v>4.9152897260415773E-5</v>
      </c>
      <c r="D100" s="178">
        <v>0</v>
      </c>
      <c r="E100" s="146">
        <f t="shared" ref="E100:E131" si="14">(D100/$D$138)*100</f>
        <v>0</v>
      </c>
      <c r="F100" s="178">
        <v>0</v>
      </c>
      <c r="G100" s="145">
        <f t="shared" ref="G100:G131" si="15">(F100/$F$138)*100</f>
        <v>0</v>
      </c>
      <c r="H100" s="146" t="s">
        <v>317</v>
      </c>
      <c r="I100" s="234" t="s">
        <v>317</v>
      </c>
    </row>
    <row r="101" spans="1:9" x14ac:dyDescent="0.35">
      <c r="A101" s="232" t="s">
        <v>617</v>
      </c>
      <c r="B101" s="178">
        <v>3.0523000000000002E-2</v>
      </c>
      <c r="C101" s="146">
        <f t="shared" si="13"/>
        <v>4.5796516577523524E-4</v>
      </c>
      <c r="D101" s="178">
        <v>0</v>
      </c>
      <c r="E101" s="146">
        <f t="shared" si="14"/>
        <v>0</v>
      </c>
      <c r="F101" s="178">
        <v>0</v>
      </c>
      <c r="G101" s="145">
        <f t="shared" si="15"/>
        <v>0</v>
      </c>
      <c r="H101" s="146" t="s">
        <v>317</v>
      </c>
      <c r="I101" s="234">
        <f t="shared" si="12"/>
        <v>-100</v>
      </c>
    </row>
    <row r="102" spans="1:9" x14ac:dyDescent="0.35">
      <c r="A102" s="232" t="s">
        <v>557</v>
      </c>
      <c r="B102" s="178">
        <v>0</v>
      </c>
      <c r="C102" s="146">
        <f t="shared" si="13"/>
        <v>0</v>
      </c>
      <c r="D102" s="178">
        <v>0</v>
      </c>
      <c r="E102" s="146">
        <f t="shared" si="14"/>
        <v>0</v>
      </c>
      <c r="F102" s="178">
        <v>0</v>
      </c>
      <c r="G102" s="145">
        <f t="shared" si="15"/>
        <v>0</v>
      </c>
      <c r="H102" s="146" t="s">
        <v>317</v>
      </c>
      <c r="I102" s="234" t="s">
        <v>317</v>
      </c>
    </row>
    <row r="103" spans="1:9" x14ac:dyDescent="0.35">
      <c r="A103" s="232" t="s">
        <v>417</v>
      </c>
      <c r="B103" s="178">
        <v>0.18018279999999998</v>
      </c>
      <c r="C103" s="146">
        <f t="shared" si="13"/>
        <v>2.7034513603461665E-3</v>
      </c>
      <c r="D103" s="178">
        <v>11.480431250000001</v>
      </c>
      <c r="E103" s="146">
        <f t="shared" si="14"/>
        <v>0.1121048410036441</v>
      </c>
      <c r="F103" s="178">
        <v>0</v>
      </c>
      <c r="G103" s="145">
        <f t="shared" si="15"/>
        <v>0</v>
      </c>
      <c r="H103" s="146">
        <f t="shared" si="11"/>
        <v>-100</v>
      </c>
      <c r="I103" s="234" t="s">
        <v>317</v>
      </c>
    </row>
    <row r="104" spans="1:9" x14ac:dyDescent="0.35">
      <c r="A104" s="232" t="s">
        <v>414</v>
      </c>
      <c r="B104" s="178">
        <v>0</v>
      </c>
      <c r="C104" s="146">
        <f t="shared" si="13"/>
        <v>0</v>
      </c>
      <c r="D104" s="178">
        <v>0.494143</v>
      </c>
      <c r="E104" s="146">
        <f t="shared" si="14"/>
        <v>4.8252388121799604E-3</v>
      </c>
      <c r="F104" s="178">
        <v>0</v>
      </c>
      <c r="G104" s="145">
        <f t="shared" si="15"/>
        <v>0</v>
      </c>
      <c r="H104" s="146">
        <f t="shared" si="11"/>
        <v>-100</v>
      </c>
      <c r="I104" s="234" t="s">
        <v>317</v>
      </c>
    </row>
    <row r="105" spans="1:9" x14ac:dyDescent="0.35">
      <c r="A105" s="232" t="s">
        <v>460</v>
      </c>
      <c r="B105" s="178">
        <v>0</v>
      </c>
      <c r="C105" s="146">
        <f t="shared" si="13"/>
        <v>0</v>
      </c>
      <c r="D105" s="178">
        <v>0</v>
      </c>
      <c r="E105" s="146">
        <f t="shared" si="14"/>
        <v>0</v>
      </c>
      <c r="F105" s="178">
        <v>0</v>
      </c>
      <c r="G105" s="145">
        <f t="shared" si="15"/>
        <v>0</v>
      </c>
      <c r="H105" s="146" t="s">
        <v>317</v>
      </c>
      <c r="I105" s="234" t="s">
        <v>317</v>
      </c>
    </row>
    <row r="106" spans="1:9" x14ac:dyDescent="0.35">
      <c r="A106" s="232" t="s">
        <v>462</v>
      </c>
      <c r="B106" s="178">
        <v>1.297E-3</v>
      </c>
      <c r="C106" s="146">
        <f t="shared" si="13"/>
        <v>1.9460106149804411E-5</v>
      </c>
      <c r="D106" s="178">
        <v>0</v>
      </c>
      <c r="E106" s="146">
        <f t="shared" si="14"/>
        <v>0</v>
      </c>
      <c r="F106" s="178">
        <v>0</v>
      </c>
      <c r="G106" s="145">
        <f t="shared" si="15"/>
        <v>0</v>
      </c>
      <c r="H106" s="146" t="s">
        <v>317</v>
      </c>
      <c r="I106" s="234">
        <f t="shared" si="12"/>
        <v>-100</v>
      </c>
    </row>
    <row r="107" spans="1:9" x14ac:dyDescent="0.35">
      <c r="A107" s="232" t="s">
        <v>416</v>
      </c>
      <c r="B107" s="178">
        <v>0</v>
      </c>
      <c r="C107" s="146">
        <f t="shared" si="13"/>
        <v>0</v>
      </c>
      <c r="D107" s="178">
        <v>0</v>
      </c>
      <c r="E107" s="146">
        <f t="shared" si="14"/>
        <v>0</v>
      </c>
      <c r="F107" s="178">
        <v>0</v>
      </c>
      <c r="G107" s="145">
        <f t="shared" si="15"/>
        <v>0</v>
      </c>
      <c r="H107" s="146" t="s">
        <v>317</v>
      </c>
      <c r="I107" s="234" t="s">
        <v>317</v>
      </c>
    </row>
    <row r="108" spans="1:9" x14ac:dyDescent="0.35">
      <c r="A108" s="232" t="s">
        <v>618</v>
      </c>
      <c r="B108" s="178">
        <v>4.1692E-2</v>
      </c>
      <c r="C108" s="146">
        <f t="shared" si="13"/>
        <v>6.2554413692956481E-4</v>
      </c>
      <c r="D108" s="178">
        <v>0</v>
      </c>
      <c r="E108" s="146">
        <f t="shared" si="14"/>
        <v>0</v>
      </c>
      <c r="F108" s="178">
        <v>0</v>
      </c>
      <c r="G108" s="145">
        <f t="shared" si="15"/>
        <v>0</v>
      </c>
      <c r="H108" s="146" t="s">
        <v>317</v>
      </c>
      <c r="I108" s="234">
        <f t="shared" si="12"/>
        <v>-100</v>
      </c>
    </row>
    <row r="109" spans="1:9" x14ac:dyDescent="0.35">
      <c r="A109" s="232" t="s">
        <v>619</v>
      </c>
      <c r="B109" s="178">
        <v>0</v>
      </c>
      <c r="C109" s="146">
        <f t="shared" si="13"/>
        <v>0</v>
      </c>
      <c r="D109" s="178">
        <v>0.19661504000000002</v>
      </c>
      <c r="E109" s="146">
        <f t="shared" si="14"/>
        <v>1.9199189750058493E-3</v>
      </c>
      <c r="F109" s="178">
        <v>0</v>
      </c>
      <c r="G109" s="145">
        <f t="shared" si="15"/>
        <v>0</v>
      </c>
      <c r="H109" s="146" t="s">
        <v>317</v>
      </c>
      <c r="I109" s="234" t="s">
        <v>317</v>
      </c>
    </row>
    <row r="110" spans="1:9" x14ac:dyDescent="0.35">
      <c r="A110" s="232" t="s">
        <v>438</v>
      </c>
      <c r="B110" s="178">
        <v>0</v>
      </c>
      <c r="C110" s="146">
        <f t="shared" si="13"/>
        <v>0</v>
      </c>
      <c r="D110" s="178">
        <v>0</v>
      </c>
      <c r="E110" s="146">
        <f t="shared" si="14"/>
        <v>0</v>
      </c>
      <c r="F110" s="178">
        <v>0</v>
      </c>
      <c r="G110" s="145">
        <f t="shared" si="15"/>
        <v>0</v>
      </c>
      <c r="H110" s="146" t="s">
        <v>317</v>
      </c>
      <c r="I110" s="234" t="s">
        <v>317</v>
      </c>
    </row>
    <row r="111" spans="1:9" x14ac:dyDescent="0.35">
      <c r="A111" s="232" t="s">
        <v>571</v>
      </c>
      <c r="B111" s="178">
        <v>0</v>
      </c>
      <c r="C111" s="146">
        <f t="shared" si="13"/>
        <v>0</v>
      </c>
      <c r="D111" s="178">
        <v>0</v>
      </c>
      <c r="E111" s="146">
        <f t="shared" si="14"/>
        <v>0</v>
      </c>
      <c r="F111" s="178">
        <v>0</v>
      </c>
      <c r="G111" s="145">
        <f t="shared" si="15"/>
        <v>0</v>
      </c>
      <c r="H111" s="146" t="s">
        <v>317</v>
      </c>
      <c r="I111" s="234" t="s">
        <v>317</v>
      </c>
    </row>
    <row r="112" spans="1:9" x14ac:dyDescent="0.35">
      <c r="A112" s="232" t="s">
        <v>439</v>
      </c>
      <c r="B112" s="178">
        <v>0.12184200000000001</v>
      </c>
      <c r="C112" s="146">
        <f t="shared" si="13"/>
        <v>1.8281096788777713E-3</v>
      </c>
      <c r="D112" s="178">
        <v>2.8349639999999999E-2</v>
      </c>
      <c r="E112" s="146">
        <f t="shared" si="14"/>
        <v>2.7683035728388237E-4</v>
      </c>
      <c r="F112" s="178">
        <v>0</v>
      </c>
      <c r="G112" s="145">
        <f t="shared" si="15"/>
        <v>0</v>
      </c>
      <c r="H112" s="146">
        <f t="shared" si="11"/>
        <v>-100</v>
      </c>
      <c r="I112" s="234">
        <f t="shared" si="12"/>
        <v>-100</v>
      </c>
    </row>
    <row r="113" spans="1:9" x14ac:dyDescent="0.35">
      <c r="A113" s="232" t="s">
        <v>456</v>
      </c>
      <c r="B113" s="178">
        <v>0</v>
      </c>
      <c r="C113" s="146">
        <f t="shared" si="13"/>
        <v>0</v>
      </c>
      <c r="D113" s="178">
        <v>0</v>
      </c>
      <c r="E113" s="146">
        <f t="shared" si="14"/>
        <v>0</v>
      </c>
      <c r="F113" s="178">
        <v>0</v>
      </c>
      <c r="G113" s="145">
        <f t="shared" si="15"/>
        <v>0</v>
      </c>
      <c r="H113" s="146" t="s">
        <v>317</v>
      </c>
      <c r="I113" s="234" t="s">
        <v>317</v>
      </c>
    </row>
    <row r="114" spans="1:9" x14ac:dyDescent="0.35">
      <c r="A114" s="232" t="s">
        <v>555</v>
      </c>
      <c r="B114" s="178">
        <v>0</v>
      </c>
      <c r="C114" s="146">
        <f t="shared" si="13"/>
        <v>0</v>
      </c>
      <c r="D114" s="178">
        <v>0</v>
      </c>
      <c r="E114" s="146">
        <f t="shared" si="14"/>
        <v>0</v>
      </c>
      <c r="F114" s="178">
        <v>0</v>
      </c>
      <c r="G114" s="145">
        <f t="shared" si="15"/>
        <v>0</v>
      </c>
      <c r="H114" s="146" t="s">
        <v>317</v>
      </c>
      <c r="I114" s="234" t="s">
        <v>317</v>
      </c>
    </row>
    <row r="115" spans="1:9" x14ac:dyDescent="0.35">
      <c r="A115" s="232" t="s">
        <v>544</v>
      </c>
      <c r="B115" s="178">
        <v>0</v>
      </c>
      <c r="C115" s="146">
        <f t="shared" si="13"/>
        <v>0</v>
      </c>
      <c r="D115" s="178">
        <v>1.8600000000000001E-3</v>
      </c>
      <c r="E115" s="146">
        <f t="shared" si="14"/>
        <v>1.8162645612008522E-5</v>
      </c>
      <c r="F115" s="178">
        <v>0</v>
      </c>
      <c r="G115" s="145">
        <f t="shared" si="15"/>
        <v>0</v>
      </c>
      <c r="H115" s="146">
        <f t="shared" si="11"/>
        <v>-100</v>
      </c>
      <c r="I115" s="234" t="s">
        <v>317</v>
      </c>
    </row>
    <row r="116" spans="1:9" x14ac:dyDescent="0.35">
      <c r="A116" s="232" t="s">
        <v>452</v>
      </c>
      <c r="B116" s="178">
        <v>0</v>
      </c>
      <c r="C116" s="146">
        <f t="shared" si="13"/>
        <v>0</v>
      </c>
      <c r="D116" s="178">
        <v>0.12948218</v>
      </c>
      <c r="E116" s="146">
        <f t="shared" si="14"/>
        <v>1.2643757787152135E-3</v>
      </c>
      <c r="F116" s="178">
        <v>0</v>
      </c>
      <c r="G116" s="145">
        <f t="shared" si="15"/>
        <v>0</v>
      </c>
      <c r="H116" s="146">
        <f t="shared" si="11"/>
        <v>-100</v>
      </c>
      <c r="I116" s="234" t="s">
        <v>317</v>
      </c>
    </row>
    <row r="117" spans="1:9" x14ac:dyDescent="0.35">
      <c r="A117" s="232" t="s">
        <v>575</v>
      </c>
      <c r="B117" s="178">
        <v>0</v>
      </c>
      <c r="C117" s="146">
        <f t="shared" si="13"/>
        <v>0</v>
      </c>
      <c r="D117" s="178">
        <v>1.2178950000000001E-2</v>
      </c>
      <c r="E117" s="146">
        <f t="shared" si="14"/>
        <v>1.1892578106256513E-4</v>
      </c>
      <c r="F117" s="178">
        <v>0</v>
      </c>
      <c r="G117" s="145">
        <f t="shared" si="15"/>
        <v>0</v>
      </c>
      <c r="H117" s="146" t="s">
        <v>317</v>
      </c>
      <c r="I117" s="234" t="s">
        <v>317</v>
      </c>
    </row>
    <row r="118" spans="1:9" x14ac:dyDescent="0.35">
      <c r="A118" s="232" t="s">
        <v>444</v>
      </c>
      <c r="B118" s="178">
        <v>1.4032391299999998</v>
      </c>
      <c r="C118" s="146">
        <f t="shared" si="13"/>
        <v>2.1054111351857509E-2</v>
      </c>
      <c r="D118" s="178">
        <v>0</v>
      </c>
      <c r="E118" s="146">
        <f t="shared" si="14"/>
        <v>0</v>
      </c>
      <c r="F118" s="178">
        <v>0</v>
      </c>
      <c r="G118" s="145">
        <f t="shared" si="15"/>
        <v>0</v>
      </c>
      <c r="H118" s="146" t="s">
        <v>317</v>
      </c>
      <c r="I118" s="234" t="s">
        <v>317</v>
      </c>
    </row>
    <row r="119" spans="1:9" s="4" customFormat="1" x14ac:dyDescent="0.35">
      <c r="A119" s="232" t="s">
        <v>445</v>
      </c>
      <c r="B119" s="178">
        <v>0</v>
      </c>
      <c r="C119" s="146">
        <f t="shared" si="13"/>
        <v>0</v>
      </c>
      <c r="D119" s="178">
        <v>0</v>
      </c>
      <c r="E119" s="146">
        <f t="shared" si="14"/>
        <v>0</v>
      </c>
      <c r="F119" s="178">
        <v>0</v>
      </c>
      <c r="G119" s="145">
        <f t="shared" si="15"/>
        <v>0</v>
      </c>
      <c r="H119" s="146" t="s">
        <v>317</v>
      </c>
      <c r="I119" s="234" t="s">
        <v>317</v>
      </c>
    </row>
    <row r="120" spans="1:9" x14ac:dyDescent="0.35">
      <c r="A120" s="232" t="s">
        <v>530</v>
      </c>
      <c r="B120" s="178">
        <v>0.37542500000000001</v>
      </c>
      <c r="C120" s="146">
        <f t="shared" si="13"/>
        <v>5.632853007933941E-3</v>
      </c>
      <c r="D120" s="178">
        <v>1.236308</v>
      </c>
      <c r="E120" s="146">
        <f t="shared" si="14"/>
        <v>1.2072378532952165E-2</v>
      </c>
      <c r="F120" s="178">
        <v>0</v>
      </c>
      <c r="G120" s="145">
        <f t="shared" si="15"/>
        <v>0</v>
      </c>
      <c r="H120" s="146">
        <f t="shared" si="11"/>
        <v>-100</v>
      </c>
      <c r="I120" s="234">
        <f t="shared" si="12"/>
        <v>-100</v>
      </c>
    </row>
    <row r="121" spans="1:9" x14ac:dyDescent="0.35">
      <c r="A121" s="232" t="s">
        <v>408</v>
      </c>
      <c r="B121" s="178">
        <v>0</v>
      </c>
      <c r="C121" s="146">
        <f t="shared" si="13"/>
        <v>0</v>
      </c>
      <c r="D121" s="178">
        <v>0</v>
      </c>
      <c r="E121" s="146">
        <f t="shared" si="14"/>
        <v>0</v>
      </c>
      <c r="F121" s="178">
        <v>0</v>
      </c>
      <c r="G121" s="145">
        <f t="shared" si="15"/>
        <v>0</v>
      </c>
      <c r="H121" s="146" t="s">
        <v>317</v>
      </c>
      <c r="I121" s="234" t="s">
        <v>317</v>
      </c>
    </row>
    <row r="122" spans="1:9" s="4" customFormat="1" x14ac:dyDescent="0.35">
      <c r="A122" s="232" t="s">
        <v>446</v>
      </c>
      <c r="B122" s="178">
        <v>2.9999999999999997E-4</v>
      </c>
      <c r="C122" s="146">
        <f t="shared" si="13"/>
        <v>4.5011810678036414E-6</v>
      </c>
      <c r="D122" s="178">
        <v>1.355979E-2</v>
      </c>
      <c r="E122" s="146">
        <f t="shared" si="14"/>
        <v>1.3240949480820268E-4</v>
      </c>
      <c r="F122" s="178">
        <v>0</v>
      </c>
      <c r="G122" s="145">
        <f t="shared" si="15"/>
        <v>0</v>
      </c>
      <c r="H122" s="146">
        <f t="shared" si="11"/>
        <v>-100</v>
      </c>
      <c r="I122" s="234" t="s">
        <v>317</v>
      </c>
    </row>
    <row r="123" spans="1:9" x14ac:dyDescent="0.35">
      <c r="A123" s="232" t="s">
        <v>531</v>
      </c>
      <c r="B123" s="178">
        <v>0</v>
      </c>
      <c r="C123" s="146">
        <f t="shared" si="13"/>
        <v>0</v>
      </c>
      <c r="D123" s="178">
        <v>0.21676893</v>
      </c>
      <c r="E123" s="146">
        <f t="shared" si="14"/>
        <v>2.1167189544539153E-3</v>
      </c>
      <c r="F123" s="178">
        <v>0</v>
      </c>
      <c r="G123" s="145">
        <f t="shared" si="15"/>
        <v>0</v>
      </c>
      <c r="H123" s="146">
        <f t="shared" si="11"/>
        <v>-100</v>
      </c>
      <c r="I123" s="234" t="s">
        <v>317</v>
      </c>
    </row>
    <row r="124" spans="1:9" x14ac:dyDescent="0.35">
      <c r="A124" s="232" t="s">
        <v>396</v>
      </c>
      <c r="B124" s="178">
        <v>1.1021932800000001</v>
      </c>
      <c r="C124" s="146">
        <f t="shared" si="13"/>
        <v>1.6537238416654665E-2</v>
      </c>
      <c r="D124" s="178">
        <v>0</v>
      </c>
      <c r="E124" s="146">
        <f t="shared" si="14"/>
        <v>0</v>
      </c>
      <c r="F124" s="178">
        <v>0</v>
      </c>
      <c r="G124" s="145">
        <f t="shared" si="15"/>
        <v>0</v>
      </c>
      <c r="H124" s="146" t="s">
        <v>317</v>
      </c>
      <c r="I124" s="234">
        <f t="shared" si="12"/>
        <v>-100</v>
      </c>
    </row>
    <row r="125" spans="1:9" x14ac:dyDescent="0.35">
      <c r="A125" s="232" t="s">
        <v>592</v>
      </c>
      <c r="B125" s="178">
        <v>0</v>
      </c>
      <c r="C125" s="146">
        <f t="shared" si="13"/>
        <v>0</v>
      </c>
      <c r="D125" s="178">
        <v>0</v>
      </c>
      <c r="E125" s="146">
        <f t="shared" si="14"/>
        <v>0</v>
      </c>
      <c r="F125" s="178">
        <v>0</v>
      </c>
      <c r="G125" s="145">
        <f t="shared" si="15"/>
        <v>0</v>
      </c>
      <c r="H125" s="146" t="s">
        <v>317</v>
      </c>
      <c r="I125" s="234" t="s">
        <v>317</v>
      </c>
    </row>
    <row r="126" spans="1:9" x14ac:dyDescent="0.35">
      <c r="A126" s="232" t="s">
        <v>425</v>
      </c>
      <c r="B126" s="178">
        <v>0</v>
      </c>
      <c r="C126" s="146">
        <f t="shared" si="13"/>
        <v>0</v>
      </c>
      <c r="D126" s="178">
        <v>0.14435177999999999</v>
      </c>
      <c r="E126" s="146">
        <f t="shared" si="14"/>
        <v>1.4095753890336661E-3</v>
      </c>
      <c r="F126" s="178">
        <v>0</v>
      </c>
      <c r="G126" s="145">
        <f t="shared" si="15"/>
        <v>0</v>
      </c>
      <c r="H126" s="146">
        <f t="shared" si="11"/>
        <v>-100</v>
      </c>
      <c r="I126" s="234" t="s">
        <v>317</v>
      </c>
    </row>
    <row r="127" spans="1:9" x14ac:dyDescent="0.35">
      <c r="A127" s="232" t="s">
        <v>410</v>
      </c>
      <c r="B127" s="178">
        <v>4.8311944800000006</v>
      </c>
      <c r="C127" s="146">
        <f t="shared" si="13"/>
        <v>7.2486937094178208E-2</v>
      </c>
      <c r="D127" s="178">
        <v>0</v>
      </c>
      <c r="E127" s="146">
        <f t="shared" si="14"/>
        <v>0</v>
      </c>
      <c r="F127" s="178">
        <v>0</v>
      </c>
      <c r="G127" s="145">
        <f t="shared" si="15"/>
        <v>0</v>
      </c>
      <c r="H127" s="146" t="s">
        <v>317</v>
      </c>
      <c r="I127" s="234">
        <f t="shared" si="12"/>
        <v>-100</v>
      </c>
    </row>
    <row r="128" spans="1:9" x14ac:dyDescent="0.35">
      <c r="A128" s="232" t="s">
        <v>421</v>
      </c>
      <c r="B128" s="178">
        <v>0</v>
      </c>
      <c r="C128" s="146">
        <f t="shared" si="13"/>
        <v>0</v>
      </c>
      <c r="D128" s="178">
        <v>3.3500000000000001E-4</v>
      </c>
      <c r="E128" s="146">
        <f t="shared" si="14"/>
        <v>3.2712291828079863E-6</v>
      </c>
      <c r="F128" s="178">
        <v>0</v>
      </c>
      <c r="G128" s="145">
        <f t="shared" si="15"/>
        <v>0</v>
      </c>
      <c r="H128" s="146" t="s">
        <v>317</v>
      </c>
      <c r="I128" s="234" t="s">
        <v>317</v>
      </c>
    </row>
    <row r="129" spans="1:9" x14ac:dyDescent="0.35">
      <c r="A129" s="232" t="s">
        <v>620</v>
      </c>
      <c r="B129" s="178">
        <v>0</v>
      </c>
      <c r="C129" s="146">
        <f t="shared" si="13"/>
        <v>0</v>
      </c>
      <c r="D129" s="178">
        <v>1.65E-3</v>
      </c>
      <c r="E129" s="146">
        <f t="shared" si="14"/>
        <v>1.6112024333233366E-5</v>
      </c>
      <c r="F129" s="178">
        <v>0</v>
      </c>
      <c r="G129" s="145">
        <f t="shared" si="15"/>
        <v>0</v>
      </c>
      <c r="H129" s="146">
        <f t="shared" si="11"/>
        <v>-100</v>
      </c>
      <c r="I129" s="234" t="s">
        <v>317</v>
      </c>
    </row>
    <row r="130" spans="1:9" x14ac:dyDescent="0.35">
      <c r="A130" s="232" t="s">
        <v>621</v>
      </c>
      <c r="B130" s="178">
        <v>0.979433</v>
      </c>
      <c r="C130" s="146">
        <f t="shared" si="13"/>
        <v>1.469535092260708E-2</v>
      </c>
      <c r="D130" s="178">
        <v>0</v>
      </c>
      <c r="E130" s="146">
        <f t="shared" si="14"/>
        <v>0</v>
      </c>
      <c r="F130" s="178">
        <v>0</v>
      </c>
      <c r="G130" s="145">
        <f t="shared" si="15"/>
        <v>0</v>
      </c>
      <c r="H130" s="146" t="s">
        <v>317</v>
      </c>
      <c r="I130" s="234">
        <f t="shared" si="12"/>
        <v>-100</v>
      </c>
    </row>
    <row r="131" spans="1:9" x14ac:dyDescent="0.35">
      <c r="A131" s="232" t="s">
        <v>406</v>
      </c>
      <c r="B131" s="178">
        <v>0</v>
      </c>
      <c r="C131" s="146">
        <f t="shared" si="13"/>
        <v>0</v>
      </c>
      <c r="D131" s="178">
        <v>8.4000000000000003E-4</v>
      </c>
      <c r="E131" s="146">
        <f t="shared" si="14"/>
        <v>8.2024851151006226E-6</v>
      </c>
      <c r="F131" s="178">
        <v>0</v>
      </c>
      <c r="G131" s="145">
        <f t="shared" si="15"/>
        <v>0</v>
      </c>
      <c r="H131" s="146">
        <f t="shared" si="11"/>
        <v>-100</v>
      </c>
      <c r="I131" s="234" t="s">
        <v>317</v>
      </c>
    </row>
    <row r="132" spans="1:9" x14ac:dyDescent="0.35">
      <c r="A132" s="232" t="s">
        <v>545</v>
      </c>
      <c r="B132" s="178">
        <v>0</v>
      </c>
      <c r="C132" s="146">
        <f t="shared" ref="C132:C137" si="16">(B132/$B$138)*100</f>
        <v>0</v>
      </c>
      <c r="D132" s="178">
        <v>3.98800007</v>
      </c>
      <c r="E132" s="146">
        <f t="shared" ref="E132:E137" si="17">(D132/$D$138)*100</f>
        <v>3.8942275253803858E-2</v>
      </c>
      <c r="F132" s="178">
        <v>0</v>
      </c>
      <c r="G132" s="145">
        <f t="shared" ref="G132:G137" si="18">(F132/$F$138)*100</f>
        <v>0</v>
      </c>
      <c r="H132" s="146">
        <f t="shared" si="11"/>
        <v>-100</v>
      </c>
      <c r="I132" s="234" t="s">
        <v>317</v>
      </c>
    </row>
    <row r="133" spans="1:9" x14ac:dyDescent="0.35">
      <c r="A133" s="232" t="s">
        <v>451</v>
      </c>
      <c r="B133" s="178">
        <v>0</v>
      </c>
      <c r="C133" s="146">
        <f t="shared" si="16"/>
        <v>0</v>
      </c>
      <c r="D133" s="178">
        <v>2.8648E-2</v>
      </c>
      <c r="E133" s="146">
        <f t="shared" si="17"/>
        <v>2.7974380187786028E-4</v>
      </c>
      <c r="F133" s="178">
        <v>0</v>
      </c>
      <c r="G133" s="145">
        <f t="shared" si="18"/>
        <v>0</v>
      </c>
      <c r="H133" s="146" t="s">
        <v>317</v>
      </c>
      <c r="I133" s="234" t="s">
        <v>317</v>
      </c>
    </row>
    <row r="134" spans="1:9" x14ac:dyDescent="0.35">
      <c r="A134" s="232" t="s">
        <v>423</v>
      </c>
      <c r="B134" s="178">
        <v>0.91334290000000007</v>
      </c>
      <c r="C134" s="146">
        <f t="shared" si="16"/>
        <v>1.3703739232976252E-2</v>
      </c>
      <c r="D134" s="178">
        <v>0</v>
      </c>
      <c r="E134" s="146">
        <f t="shared" si="17"/>
        <v>0</v>
      </c>
      <c r="F134" s="178">
        <v>0</v>
      </c>
      <c r="G134" s="145">
        <f t="shared" si="18"/>
        <v>0</v>
      </c>
      <c r="H134" s="146" t="s">
        <v>317</v>
      </c>
      <c r="I134" s="234" t="s">
        <v>317</v>
      </c>
    </row>
    <row r="135" spans="1:9" x14ac:dyDescent="0.35">
      <c r="A135" s="232" t="s">
        <v>668</v>
      </c>
      <c r="B135" s="178">
        <v>0</v>
      </c>
      <c r="C135" s="146">
        <f t="shared" si="16"/>
        <v>0</v>
      </c>
      <c r="D135" s="178">
        <v>0.20536299999999999</v>
      </c>
      <c r="E135" s="146">
        <f t="shared" si="17"/>
        <v>2.0053416079671535E-3</v>
      </c>
      <c r="F135" s="178">
        <v>0</v>
      </c>
      <c r="G135" s="145">
        <f t="shared" si="18"/>
        <v>0</v>
      </c>
      <c r="H135" s="146">
        <f t="shared" ref="H135:H136" si="19">((F135/D135)-1)*100</f>
        <v>-100</v>
      </c>
      <c r="I135" s="234" t="s">
        <v>317</v>
      </c>
    </row>
    <row r="136" spans="1:9" x14ac:dyDescent="0.35">
      <c r="A136" s="232" t="s">
        <v>622</v>
      </c>
      <c r="B136" s="178">
        <v>4.1353446099999998</v>
      </c>
      <c r="C136" s="146">
        <f t="shared" si="16"/>
        <v>6.204644955791945E-2</v>
      </c>
      <c r="D136" s="178">
        <v>1.021E-2</v>
      </c>
      <c r="E136" s="146">
        <f t="shared" si="17"/>
        <v>9.9699253601401606E-5</v>
      </c>
      <c r="F136" s="178">
        <v>0</v>
      </c>
      <c r="G136" s="145">
        <f t="shared" si="18"/>
        <v>0</v>
      </c>
      <c r="H136" s="146">
        <f t="shared" si="19"/>
        <v>-100</v>
      </c>
      <c r="I136" s="234">
        <f t="shared" ref="I136" si="20">((F136/B136)-1)*100</f>
        <v>-100</v>
      </c>
    </row>
    <row r="137" spans="1:9" x14ac:dyDescent="0.35">
      <c r="A137" s="232" t="s">
        <v>623</v>
      </c>
      <c r="B137" s="178">
        <v>0</v>
      </c>
      <c r="C137" s="146">
        <f t="shared" si="16"/>
        <v>0</v>
      </c>
      <c r="D137" s="178">
        <v>23.274559589999999</v>
      </c>
      <c r="E137" s="146">
        <f t="shared" si="17"/>
        <v>0.22727289118749694</v>
      </c>
      <c r="F137" s="178">
        <v>0</v>
      </c>
      <c r="G137" s="145">
        <f t="shared" si="18"/>
        <v>0</v>
      </c>
      <c r="H137" s="146">
        <f>((F137/D137)-1)*100</f>
        <v>-100</v>
      </c>
      <c r="I137" s="234" t="s">
        <v>317</v>
      </c>
    </row>
    <row r="138" spans="1:9" x14ac:dyDescent="0.35">
      <c r="A138" s="235" t="s">
        <v>264</v>
      </c>
      <c r="B138" s="236">
        <f>SUM(B4:B137)</f>
        <v>6664.9173957000012</v>
      </c>
      <c r="C138" s="236">
        <f>SUM(C4:C137)</f>
        <v>100.00000000000004</v>
      </c>
      <c r="D138" s="236">
        <f t="shared" ref="D138" si="21">SUM(D4:D137)</f>
        <v>10240.798833679999</v>
      </c>
      <c r="E138" s="237">
        <f>SUM(E4:E137)</f>
        <v>99.999999999999972</v>
      </c>
      <c r="F138" s="236">
        <f>SUM(F4:F137)</f>
        <v>7560.0836530600027</v>
      </c>
      <c r="G138" s="238">
        <f>SUM(G4:G137)</f>
        <v>99.999999999999986</v>
      </c>
      <c r="H138" s="239">
        <f>((F138/D138)-1)*100</f>
        <v>-26.176817103404517</v>
      </c>
      <c r="I138" s="240">
        <f>((F138/B138)-1)*100</f>
        <v>13.431018033884934</v>
      </c>
    </row>
  </sheetData>
  <sortState xmlns:xlrd2="http://schemas.microsoft.com/office/spreadsheetml/2017/richdata2" ref="A4:I132">
    <sortCondition descending="1" ref="G4:G132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  <ignoredErrors>
    <ignoredError sqref="H4:H26 H28:H136" calculatedColumn="1"/>
  </ignoredError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81"/>
  <sheetViews>
    <sheetView zoomScale="80" zoomScaleNormal="80" workbookViewId="0">
      <selection activeCell="K1" sqref="K1"/>
    </sheetView>
  </sheetViews>
  <sheetFormatPr defaultColWidth="9.1796875" defaultRowHeight="15.5" x14ac:dyDescent="0.35"/>
  <cols>
    <col min="1" max="1" width="23.54296875" style="1" customWidth="1"/>
    <col min="2" max="2" width="13.6328125" style="1" bestFit="1" customWidth="1"/>
    <col min="3" max="3" width="13.36328125" style="16" customWidth="1"/>
    <col min="4" max="4" width="14.1796875" style="1" customWidth="1"/>
    <col min="5" max="5" width="13.36328125" style="16" customWidth="1"/>
    <col min="6" max="6" width="13.6328125" style="1" bestFit="1" customWidth="1"/>
    <col min="7" max="7" width="13.36328125" style="16" customWidth="1"/>
    <col min="8" max="9" width="13.36328125" style="1" customWidth="1"/>
    <col min="10" max="16384" width="9.1796875" style="1"/>
  </cols>
  <sheetData>
    <row r="1" spans="1:18" x14ac:dyDescent="0.35">
      <c r="A1" s="4" t="s">
        <v>536</v>
      </c>
      <c r="B1" s="4"/>
      <c r="C1" s="4"/>
      <c r="D1" s="37"/>
      <c r="K1" s="14" t="s">
        <v>316</v>
      </c>
      <c r="Q1" s="365"/>
      <c r="R1" s="365"/>
    </row>
    <row r="2" spans="1:18" x14ac:dyDescent="0.35">
      <c r="A2" s="353" t="s">
        <v>295</v>
      </c>
      <c r="B2" s="366">
        <v>44652</v>
      </c>
      <c r="C2" s="366"/>
      <c r="D2" s="366">
        <v>44986</v>
      </c>
      <c r="E2" s="366"/>
      <c r="F2" s="366">
        <v>45037</v>
      </c>
      <c r="G2" s="366"/>
      <c r="H2" s="353" t="s">
        <v>296</v>
      </c>
      <c r="I2" s="353" t="s">
        <v>529</v>
      </c>
    </row>
    <row r="3" spans="1:18" x14ac:dyDescent="0.35">
      <c r="A3" s="354"/>
      <c r="B3" s="2" t="s">
        <v>297</v>
      </c>
      <c r="C3" s="2" t="s">
        <v>298</v>
      </c>
      <c r="D3" s="2" t="s">
        <v>297</v>
      </c>
      <c r="E3" s="2" t="s">
        <v>298</v>
      </c>
      <c r="F3" s="2" t="s">
        <v>297</v>
      </c>
      <c r="G3" s="2" t="s">
        <v>298</v>
      </c>
      <c r="H3" s="354"/>
      <c r="I3" s="354"/>
    </row>
    <row r="4" spans="1:18" ht="14.5" customHeight="1" x14ac:dyDescent="0.35">
      <c r="A4" s="228" t="s">
        <v>299</v>
      </c>
      <c r="B4" s="132">
        <v>3828.1648577600004</v>
      </c>
      <c r="C4" s="144">
        <f t="shared" ref="C4:C35" si="0">(B4/$B$181)*100</f>
        <v>37.812484807515432</v>
      </c>
      <c r="D4" s="132">
        <v>4374.3964872899996</v>
      </c>
      <c r="E4" s="144">
        <f t="shared" ref="E4:E35" si="1">(D4/$D$181)*100</f>
        <v>35.131980468811186</v>
      </c>
      <c r="F4" s="132">
        <v>4143.6310480399998</v>
      </c>
      <c r="G4" s="144">
        <f t="shared" ref="G4:G35" si="2">(F4/$F$181)*100</f>
        <v>46.675032696038343</v>
      </c>
      <c r="H4" s="144">
        <f>(F4/D4)-1</f>
        <v>-5.2753663258577221E-2</v>
      </c>
      <c r="I4" s="233">
        <f>(F4/B4)-1</f>
        <v>8.2406636600439009E-2</v>
      </c>
    </row>
    <row r="5" spans="1:18" x14ac:dyDescent="0.35">
      <c r="A5" s="229" t="s">
        <v>358</v>
      </c>
      <c r="B5" s="133">
        <v>721.16885410999998</v>
      </c>
      <c r="C5" s="146">
        <f t="shared" si="0"/>
        <v>7.1233051221424901</v>
      </c>
      <c r="D5" s="133">
        <v>1577.72695301</v>
      </c>
      <c r="E5" s="146">
        <f t="shared" si="1"/>
        <v>12.671158789404375</v>
      </c>
      <c r="F5" s="133">
        <v>1320.21175141</v>
      </c>
      <c r="G5" s="146">
        <f t="shared" si="2"/>
        <v>14.87123876337963</v>
      </c>
      <c r="H5" s="146">
        <f>(F5/D5)-1</f>
        <v>-0.16321911792703447</v>
      </c>
      <c r="I5" s="234">
        <f>(F5/B5)-1</f>
        <v>0.83065553079005805</v>
      </c>
      <c r="J5" s="38"/>
    </row>
    <row r="6" spans="1:18" x14ac:dyDescent="0.35">
      <c r="A6" s="229" t="s">
        <v>392</v>
      </c>
      <c r="B6" s="133">
        <v>865.17669110999998</v>
      </c>
      <c r="C6" s="146">
        <f t="shared" si="0"/>
        <v>8.5457344978491285</v>
      </c>
      <c r="D6" s="133">
        <v>128.03611906999998</v>
      </c>
      <c r="E6" s="146">
        <f t="shared" si="1"/>
        <v>1.0282932622909766</v>
      </c>
      <c r="F6" s="133">
        <v>361.68925568999998</v>
      </c>
      <c r="G6" s="146">
        <f t="shared" si="2"/>
        <v>4.0741701274590785</v>
      </c>
      <c r="H6" s="146" t="s">
        <v>317</v>
      </c>
      <c r="I6" s="234" t="s">
        <v>317</v>
      </c>
    </row>
    <row r="7" spans="1:18" ht="15.5" hidden="1" customHeight="1" x14ac:dyDescent="0.35">
      <c r="A7" s="229" t="s">
        <v>581</v>
      </c>
      <c r="B7" s="133">
        <v>731.43931949</v>
      </c>
      <c r="C7" s="146">
        <f t="shared" si="0"/>
        <v>7.2247510709396376</v>
      </c>
      <c r="D7" s="133">
        <v>557.12371626000004</v>
      </c>
      <c r="E7" s="146">
        <f t="shared" si="1"/>
        <v>4.4744136877458702</v>
      </c>
      <c r="F7" s="133">
        <v>352.91815807</v>
      </c>
      <c r="G7" s="146">
        <f t="shared" si="2"/>
        <v>3.975370001809067</v>
      </c>
      <c r="H7" s="146">
        <f>(F7/D7)-1</f>
        <v>-0.36653538923247131</v>
      </c>
      <c r="I7" s="234" t="s">
        <v>317</v>
      </c>
    </row>
    <row r="8" spans="1:18" x14ac:dyDescent="0.35">
      <c r="A8" s="229" t="s">
        <v>368</v>
      </c>
      <c r="B8" s="133">
        <v>235.70122576</v>
      </c>
      <c r="C8" s="146">
        <f t="shared" si="0"/>
        <v>2.3281257075688648</v>
      </c>
      <c r="D8" s="133">
        <v>275.40506793999998</v>
      </c>
      <c r="E8" s="146">
        <f t="shared" si="1"/>
        <v>2.2118537942302119</v>
      </c>
      <c r="F8" s="133">
        <v>297.84925475</v>
      </c>
      <c r="G8" s="146">
        <f t="shared" si="2"/>
        <v>3.3550582913319036</v>
      </c>
      <c r="H8" s="146" t="s">
        <v>317</v>
      </c>
      <c r="I8" s="234" t="s">
        <v>317</v>
      </c>
    </row>
    <row r="9" spans="1:18" x14ac:dyDescent="0.35">
      <c r="A9" s="229" t="s">
        <v>381</v>
      </c>
      <c r="B9" s="133">
        <v>1.3791519399999999</v>
      </c>
      <c r="C9" s="146">
        <f t="shared" si="0"/>
        <v>1.3622496343853856E-2</v>
      </c>
      <c r="D9" s="133">
        <v>336.27330727999998</v>
      </c>
      <c r="E9" s="146">
        <f t="shared" si="1"/>
        <v>2.7007033536784886</v>
      </c>
      <c r="F9" s="133">
        <v>296.67731056999997</v>
      </c>
      <c r="G9" s="146">
        <f t="shared" si="2"/>
        <v>3.3418571804498649</v>
      </c>
      <c r="H9" s="146">
        <f t="shared" ref="H9:H14" si="3">(F9/D9)-1</f>
        <v>-0.1177494491914286</v>
      </c>
      <c r="I9" s="234">
        <f>(F9/B9)-1</f>
        <v>214.11575480943748</v>
      </c>
    </row>
    <row r="10" spans="1:18" ht="12.5" customHeight="1" x14ac:dyDescent="0.35">
      <c r="A10" s="229" t="s">
        <v>374</v>
      </c>
      <c r="B10" s="133">
        <v>162.89207114999999</v>
      </c>
      <c r="C10" s="146">
        <f t="shared" si="0"/>
        <v>1.6089573449634977</v>
      </c>
      <c r="D10" s="133">
        <v>191.32205102</v>
      </c>
      <c r="E10" s="146">
        <f t="shared" si="1"/>
        <v>1.536559975579995</v>
      </c>
      <c r="F10" s="133">
        <v>169.83875816999998</v>
      </c>
      <c r="G10" s="146">
        <f t="shared" si="2"/>
        <v>1.913111833252866</v>
      </c>
      <c r="H10" s="146">
        <f t="shared" si="3"/>
        <v>-0.1122886396809234</v>
      </c>
      <c r="I10" s="234" t="s">
        <v>317</v>
      </c>
    </row>
    <row r="11" spans="1:18" x14ac:dyDescent="0.35">
      <c r="A11" s="229" t="s">
        <v>379</v>
      </c>
      <c r="B11" s="133">
        <v>11.889737869999999</v>
      </c>
      <c r="C11" s="146">
        <f t="shared" si="0"/>
        <v>0.11744022247719547</v>
      </c>
      <c r="D11" s="133">
        <v>12.48777177</v>
      </c>
      <c r="E11" s="146">
        <f t="shared" si="1"/>
        <v>0.100292727281885</v>
      </c>
      <c r="F11" s="133">
        <v>159.88600099999999</v>
      </c>
      <c r="G11" s="146">
        <f t="shared" si="2"/>
        <v>1.801001160043866</v>
      </c>
      <c r="H11" s="146">
        <f t="shared" si="3"/>
        <v>11.803405118605879</v>
      </c>
      <c r="I11" s="234">
        <f>(F11/B11)-1</f>
        <v>12.447394950852688</v>
      </c>
    </row>
    <row r="12" spans="1:18" x14ac:dyDescent="0.35">
      <c r="A12" s="229" t="s">
        <v>377</v>
      </c>
      <c r="B12" s="133">
        <v>141.91235997000001</v>
      </c>
      <c r="C12" s="146">
        <f t="shared" si="0"/>
        <v>1.401731418250405</v>
      </c>
      <c r="D12" s="133">
        <v>138.02873337</v>
      </c>
      <c r="E12" s="146">
        <f t="shared" si="1"/>
        <v>1.1085466941506594</v>
      </c>
      <c r="F12" s="133">
        <v>158.36780630000001</v>
      </c>
      <c r="G12" s="146">
        <f t="shared" si="2"/>
        <v>1.7838997853220577</v>
      </c>
      <c r="H12" s="146">
        <f t="shared" si="3"/>
        <v>0.14735390547618143</v>
      </c>
      <c r="I12" s="234" t="s">
        <v>317</v>
      </c>
    </row>
    <row r="13" spans="1:18" x14ac:dyDescent="0.35">
      <c r="A13" s="229" t="s">
        <v>365</v>
      </c>
      <c r="B13" s="133">
        <v>9.8376910899999999</v>
      </c>
      <c r="C13" s="146">
        <f t="shared" si="0"/>
        <v>9.7171244892342079E-2</v>
      </c>
      <c r="D13" s="133">
        <v>886.58498875999999</v>
      </c>
      <c r="E13" s="146">
        <f t="shared" si="1"/>
        <v>7.1204077178549969</v>
      </c>
      <c r="F13" s="133">
        <v>140.47661261000002</v>
      </c>
      <c r="G13" s="146">
        <f t="shared" si="2"/>
        <v>1.5823683167211291</v>
      </c>
      <c r="H13" s="146">
        <f t="shared" si="3"/>
        <v>-0.84155313434025758</v>
      </c>
      <c r="I13" s="234">
        <f>(F13/B13)-1</f>
        <v>13.279429118565668</v>
      </c>
    </row>
    <row r="14" spans="1:18" x14ac:dyDescent="0.35">
      <c r="A14" s="229" t="s">
        <v>371</v>
      </c>
      <c r="B14" s="133">
        <v>181.70808212</v>
      </c>
      <c r="C14" s="146">
        <f t="shared" si="0"/>
        <v>1.7948114435661067</v>
      </c>
      <c r="D14" s="133">
        <v>242.20030363000001</v>
      </c>
      <c r="E14" s="146">
        <f t="shared" si="1"/>
        <v>1.9451772059054324</v>
      </c>
      <c r="F14" s="133">
        <v>122.94196427</v>
      </c>
      <c r="G14" s="146">
        <f t="shared" si="2"/>
        <v>1.3848530758383377</v>
      </c>
      <c r="H14" s="146">
        <f t="shared" si="3"/>
        <v>-0.49239549898412327</v>
      </c>
      <c r="I14" s="234">
        <f>(F14/B14)-1</f>
        <v>-0.32340948825375226</v>
      </c>
    </row>
    <row r="15" spans="1:18" x14ac:dyDescent="0.35">
      <c r="A15" s="229" t="s">
        <v>300</v>
      </c>
      <c r="B15" s="133">
        <v>0</v>
      </c>
      <c r="C15" s="146">
        <f t="shared" si="0"/>
        <v>0</v>
      </c>
      <c r="D15" s="133">
        <v>0</v>
      </c>
      <c r="E15" s="146">
        <f t="shared" si="1"/>
        <v>0</v>
      </c>
      <c r="F15" s="133">
        <v>102.26103252999999</v>
      </c>
      <c r="G15" s="146">
        <f t="shared" si="2"/>
        <v>1.1518972083979604</v>
      </c>
      <c r="H15" s="146" t="s">
        <v>317</v>
      </c>
      <c r="I15" s="234" t="s">
        <v>317</v>
      </c>
      <c r="J15" s="29"/>
    </row>
    <row r="16" spans="1:18" x14ac:dyDescent="0.35">
      <c r="A16" s="229" t="s">
        <v>407</v>
      </c>
      <c r="B16" s="133">
        <v>168.16881249000002</v>
      </c>
      <c r="C16" s="146">
        <f t="shared" si="0"/>
        <v>1.6610780631576172</v>
      </c>
      <c r="D16" s="133">
        <v>692.27038519000007</v>
      </c>
      <c r="E16" s="146">
        <f t="shared" si="1"/>
        <v>5.5598137302589539</v>
      </c>
      <c r="F16" s="133">
        <v>86.053257049999999</v>
      </c>
      <c r="G16" s="146">
        <f t="shared" si="2"/>
        <v>0.96932823889067676</v>
      </c>
      <c r="H16" s="146" t="s">
        <v>317</v>
      </c>
      <c r="I16" s="234">
        <f t="shared" ref="I16:I21" si="4">(F16/B16)-1</f>
        <v>-0.48829241417687319</v>
      </c>
    </row>
    <row r="17" spans="1:9" x14ac:dyDescent="0.35">
      <c r="A17" s="229" t="s">
        <v>360</v>
      </c>
      <c r="B17" s="133">
        <v>85.911418980000008</v>
      </c>
      <c r="C17" s="146">
        <f t="shared" si="0"/>
        <v>0.84858524793892331</v>
      </c>
      <c r="D17" s="133">
        <v>118.39439723000001</v>
      </c>
      <c r="E17" s="146">
        <f t="shared" si="1"/>
        <v>0.9508579442184627</v>
      </c>
      <c r="F17" s="133">
        <v>77.236800770000002</v>
      </c>
      <c r="G17" s="146">
        <f t="shared" si="2"/>
        <v>0.87001718045876308</v>
      </c>
      <c r="H17" s="146">
        <f t="shared" ref="H17:H22" si="5">(F17/D17)-1</f>
        <v>-0.34763128511938624</v>
      </c>
      <c r="I17" s="234">
        <f t="shared" si="4"/>
        <v>-0.10097165560749777</v>
      </c>
    </row>
    <row r="18" spans="1:9" x14ac:dyDescent="0.35">
      <c r="A18" s="229" t="s">
        <v>411</v>
      </c>
      <c r="B18" s="133">
        <v>2.8641779999999999E-2</v>
      </c>
      <c r="C18" s="146">
        <f t="shared" si="0"/>
        <v>2.8290758401243774E-4</v>
      </c>
      <c r="D18" s="133">
        <v>15.13333531</v>
      </c>
      <c r="E18" s="146">
        <f t="shared" si="1"/>
        <v>0.12153997519055801</v>
      </c>
      <c r="F18" s="133">
        <v>62.110857340000003</v>
      </c>
      <c r="G18" s="146">
        <f t="shared" si="2"/>
        <v>0.69963427330113204</v>
      </c>
      <c r="H18" s="146">
        <f t="shared" si="5"/>
        <v>3.1042411383667412</v>
      </c>
      <c r="I18" s="234">
        <f t="shared" si="4"/>
        <v>2167.5404098488293</v>
      </c>
    </row>
    <row r="19" spans="1:9" x14ac:dyDescent="0.35">
      <c r="A19" s="229" t="s">
        <v>301</v>
      </c>
      <c r="B19" s="133">
        <v>5.9708650199999997</v>
      </c>
      <c r="C19" s="146">
        <f t="shared" si="0"/>
        <v>5.8976886117852165E-2</v>
      </c>
      <c r="D19" s="133">
        <v>9.8245844600000005</v>
      </c>
      <c r="E19" s="146">
        <f t="shared" si="1"/>
        <v>7.8903938032543447E-2</v>
      </c>
      <c r="F19" s="133">
        <v>62.007098249999999</v>
      </c>
      <c r="G19" s="146">
        <f t="shared" si="2"/>
        <v>0.6984655015494694</v>
      </c>
      <c r="H19" s="146">
        <f t="shared" si="5"/>
        <v>5.3114219743803792</v>
      </c>
      <c r="I19" s="234">
        <f t="shared" si="4"/>
        <v>9.3849438971239714</v>
      </c>
    </row>
    <row r="20" spans="1:9" x14ac:dyDescent="0.35">
      <c r="A20" s="229" t="s">
        <v>398</v>
      </c>
      <c r="B20" s="133">
        <v>40.653941229999994</v>
      </c>
      <c r="C20" s="146">
        <f t="shared" si="0"/>
        <v>0.40155703639797979</v>
      </c>
      <c r="D20" s="133">
        <v>105.19955152</v>
      </c>
      <c r="E20" s="146">
        <f t="shared" si="1"/>
        <v>0.84488651178896201</v>
      </c>
      <c r="F20" s="133">
        <v>61.97299726</v>
      </c>
      <c r="G20" s="146">
        <f t="shared" si="2"/>
        <v>0.6980813783481602</v>
      </c>
      <c r="H20" s="146">
        <f t="shared" si="5"/>
        <v>-0.41090055647035706</v>
      </c>
      <c r="I20" s="234">
        <f t="shared" si="4"/>
        <v>0.52440317924865587</v>
      </c>
    </row>
    <row r="21" spans="1:9" x14ac:dyDescent="0.35">
      <c r="A21" s="229" t="s">
        <v>438</v>
      </c>
      <c r="B21" s="133">
        <v>4.0885700000000006E-3</v>
      </c>
      <c r="C21" s="146">
        <f t="shared" si="0"/>
        <v>4.0384622071873083E-5</v>
      </c>
      <c r="D21" s="133">
        <v>2.3745999999999997E-3</v>
      </c>
      <c r="E21" s="146">
        <f t="shared" si="1"/>
        <v>1.9071065246059035E-5</v>
      </c>
      <c r="F21" s="133">
        <v>59.847935679999999</v>
      </c>
      <c r="G21" s="146">
        <f t="shared" si="2"/>
        <v>0.67414408335793374</v>
      </c>
      <c r="H21" s="146">
        <f>(F21/D21)-1</f>
        <v>25202.375591678599</v>
      </c>
      <c r="I21" s="234">
        <f t="shared" si="4"/>
        <v>14636.86499436233</v>
      </c>
    </row>
    <row r="22" spans="1:9" x14ac:dyDescent="0.35">
      <c r="A22" s="229" t="s">
        <v>373</v>
      </c>
      <c r="B22" s="133">
        <v>38.952377630000001</v>
      </c>
      <c r="C22" s="146">
        <f t="shared" si="0"/>
        <v>0.38474993686996506</v>
      </c>
      <c r="D22" s="133">
        <v>71.422510319999986</v>
      </c>
      <c r="E22" s="146">
        <f t="shared" si="1"/>
        <v>0.57361381047336168</v>
      </c>
      <c r="F22" s="133">
        <v>53.763649990000005</v>
      </c>
      <c r="G22" s="146">
        <f t="shared" si="2"/>
        <v>0.60560896760550276</v>
      </c>
      <c r="H22" s="146">
        <f t="shared" si="5"/>
        <v>-0.24724502472514021</v>
      </c>
      <c r="I22" s="234" t="s">
        <v>317</v>
      </c>
    </row>
    <row r="23" spans="1:9" x14ac:dyDescent="0.35">
      <c r="A23" s="229" t="s">
        <v>363</v>
      </c>
      <c r="B23" s="133">
        <v>51.626985900000001</v>
      </c>
      <c r="C23" s="146">
        <f t="shared" si="0"/>
        <v>0.50994267293489415</v>
      </c>
      <c r="D23" s="133">
        <v>86.907920279999999</v>
      </c>
      <c r="E23" s="146">
        <f t="shared" si="1"/>
        <v>0.69798139394389669</v>
      </c>
      <c r="F23" s="133">
        <v>52.863414859999999</v>
      </c>
      <c r="G23" s="146">
        <f t="shared" si="2"/>
        <v>0.5954684643512983</v>
      </c>
      <c r="H23" s="146" t="s">
        <v>317</v>
      </c>
      <c r="I23" s="234">
        <f>(F23/B23)-1</f>
        <v>2.3949276496499916E-2</v>
      </c>
    </row>
    <row r="24" spans="1:9" x14ac:dyDescent="0.35">
      <c r="A24" s="229" t="s">
        <v>384</v>
      </c>
      <c r="B24" s="133">
        <v>150.16981491999999</v>
      </c>
      <c r="C24" s="146">
        <f t="shared" si="0"/>
        <v>1.4832939688319695</v>
      </c>
      <c r="D24" s="133">
        <v>91.56378681999999</v>
      </c>
      <c r="E24" s="146">
        <f t="shared" si="1"/>
        <v>0.73537393776655446</v>
      </c>
      <c r="F24" s="133">
        <v>45.389838990000001</v>
      </c>
      <c r="G24" s="146">
        <f t="shared" si="2"/>
        <v>0.51128399086793286</v>
      </c>
      <c r="H24" s="146" t="s">
        <v>317</v>
      </c>
      <c r="I24" s="234">
        <f>(F24/B24)-1</f>
        <v>-0.69774325809630555</v>
      </c>
    </row>
    <row r="25" spans="1:9" x14ac:dyDescent="0.35">
      <c r="A25" s="229" t="s">
        <v>366</v>
      </c>
      <c r="B25" s="133">
        <v>11.331019420000001</v>
      </c>
      <c r="C25" s="146">
        <f t="shared" si="0"/>
        <v>0.1119215121584697</v>
      </c>
      <c r="D25" s="133">
        <v>53.281702539999998</v>
      </c>
      <c r="E25" s="146">
        <f t="shared" si="1"/>
        <v>0.42791999728857466</v>
      </c>
      <c r="F25" s="133">
        <v>44.540615330000001</v>
      </c>
      <c r="G25" s="146">
        <f t="shared" si="2"/>
        <v>0.50171809524711053</v>
      </c>
      <c r="H25" s="146">
        <f>(F25/D25)-1</f>
        <v>-0.16405420234906776</v>
      </c>
      <c r="I25" s="234">
        <f>(F25/B25)-1</f>
        <v>2.9308568522425142</v>
      </c>
    </row>
    <row r="26" spans="1:9" x14ac:dyDescent="0.35">
      <c r="A26" s="229" t="s">
        <v>359</v>
      </c>
      <c r="B26" s="133">
        <v>57.996377969999998</v>
      </c>
      <c r="C26" s="146">
        <f t="shared" si="0"/>
        <v>0.57285598775512103</v>
      </c>
      <c r="D26" s="133">
        <v>67.915501180000007</v>
      </c>
      <c r="E26" s="146">
        <f t="shared" si="1"/>
        <v>0.54544805618739145</v>
      </c>
      <c r="F26" s="133">
        <v>43.193294539999997</v>
      </c>
      <c r="G26" s="146">
        <f t="shared" si="2"/>
        <v>0.48654149260169671</v>
      </c>
      <c r="H26" s="146">
        <f>(F26/D26)-1</f>
        <v>-0.36401419720775452</v>
      </c>
      <c r="I26" s="234">
        <f>(F26/B26)-1</f>
        <v>-0.25524151590392852</v>
      </c>
    </row>
    <row r="27" spans="1:9" x14ac:dyDescent="0.35">
      <c r="A27" s="229" t="s">
        <v>434</v>
      </c>
      <c r="B27" s="133">
        <v>64.650411640000002</v>
      </c>
      <c r="C27" s="146">
        <f t="shared" si="0"/>
        <v>0.63858083409906741</v>
      </c>
      <c r="D27" s="133">
        <v>77.536061369999999</v>
      </c>
      <c r="E27" s="146">
        <f t="shared" si="1"/>
        <v>0.62271341923258972</v>
      </c>
      <c r="F27" s="133">
        <v>41.555959219999998</v>
      </c>
      <c r="G27" s="146">
        <f t="shared" si="2"/>
        <v>0.46809808422161731</v>
      </c>
      <c r="H27" s="146">
        <f>(F27/D27)-1</f>
        <v>-0.46404345944661696</v>
      </c>
      <c r="I27" s="234">
        <f>(F27/B27)-1</f>
        <v>-0.35722050075410783</v>
      </c>
    </row>
    <row r="28" spans="1:9" x14ac:dyDescent="0.35">
      <c r="A28" s="229" t="s">
        <v>386</v>
      </c>
      <c r="B28" s="133">
        <v>73.242287109999992</v>
      </c>
      <c r="C28" s="146">
        <f t="shared" si="0"/>
        <v>0.72344660470946331</v>
      </c>
      <c r="D28" s="133">
        <v>157.04044712000001</v>
      </c>
      <c r="E28" s="146">
        <f t="shared" si="1"/>
        <v>1.261234992544346</v>
      </c>
      <c r="F28" s="133">
        <v>41.227714560000003</v>
      </c>
      <c r="G28" s="146">
        <f t="shared" si="2"/>
        <v>0.46440064348421217</v>
      </c>
      <c r="H28" s="146" t="s">
        <v>317</v>
      </c>
      <c r="I28" s="234" t="s">
        <v>317</v>
      </c>
    </row>
    <row r="29" spans="1:9" x14ac:dyDescent="0.35">
      <c r="A29" s="229" t="s">
        <v>378</v>
      </c>
      <c r="B29" s="133">
        <v>45.709593099999999</v>
      </c>
      <c r="C29" s="146">
        <f t="shared" si="0"/>
        <v>0.45149395568685313</v>
      </c>
      <c r="D29" s="133">
        <v>26.332414719999999</v>
      </c>
      <c r="E29" s="146">
        <f t="shared" si="1"/>
        <v>0.21148285993910781</v>
      </c>
      <c r="F29" s="133">
        <v>40.420272450000006</v>
      </c>
      <c r="G29" s="146">
        <f t="shared" si="2"/>
        <v>0.45530538706599533</v>
      </c>
      <c r="H29" s="146">
        <f>(F29/D29)-1</f>
        <v>0.53500060210201661</v>
      </c>
      <c r="I29" s="234" t="s">
        <v>317</v>
      </c>
    </row>
    <row r="30" spans="1:9" x14ac:dyDescent="0.35">
      <c r="A30" s="229" t="s">
        <v>372</v>
      </c>
      <c r="B30" s="133">
        <v>287.537464</v>
      </c>
      <c r="C30" s="146">
        <f t="shared" si="0"/>
        <v>2.8401352588178286</v>
      </c>
      <c r="D30" s="133">
        <v>28.687284730000002</v>
      </c>
      <c r="E30" s="146">
        <f t="shared" si="1"/>
        <v>0.23039546821279505</v>
      </c>
      <c r="F30" s="133">
        <v>34.692816630000003</v>
      </c>
      <c r="G30" s="146">
        <f t="shared" si="2"/>
        <v>0.39078970394549511</v>
      </c>
      <c r="H30" s="146">
        <f>(F30/D30)-1</f>
        <v>0.20934473082841687</v>
      </c>
      <c r="I30" s="234">
        <f>(F30/B30)-1</f>
        <v>-0.87934505595416945</v>
      </c>
    </row>
    <row r="31" spans="1:9" x14ac:dyDescent="0.35">
      <c r="A31" s="229" t="s">
        <v>402</v>
      </c>
      <c r="B31" s="133">
        <v>11.443539169999999</v>
      </c>
      <c r="C31" s="146">
        <f t="shared" si="0"/>
        <v>0.11303291971156812</v>
      </c>
      <c r="D31" s="133">
        <v>19.605390629999999</v>
      </c>
      <c r="E31" s="146">
        <f t="shared" si="1"/>
        <v>0.15745628058586897</v>
      </c>
      <c r="F31" s="133">
        <v>34.41230771</v>
      </c>
      <c r="G31" s="146">
        <f t="shared" si="2"/>
        <v>0.38762997209178102</v>
      </c>
      <c r="H31" s="146" t="s">
        <v>317</v>
      </c>
      <c r="I31" s="234" t="s">
        <v>317</v>
      </c>
    </row>
    <row r="32" spans="1:9" x14ac:dyDescent="0.35">
      <c r="A32" s="229" t="s">
        <v>385</v>
      </c>
      <c r="B32" s="133">
        <v>8.0984487699999992</v>
      </c>
      <c r="C32" s="146">
        <f t="shared" si="0"/>
        <v>7.999197590963962E-2</v>
      </c>
      <c r="D32" s="133">
        <v>6.6398839499999998</v>
      </c>
      <c r="E32" s="146">
        <f t="shared" si="1"/>
        <v>5.3326732938899266E-2</v>
      </c>
      <c r="F32" s="133">
        <v>34.366589279999999</v>
      </c>
      <c r="G32" s="146">
        <f t="shared" si="2"/>
        <v>0.38711498675879125</v>
      </c>
      <c r="H32" s="146">
        <f t="shared" ref="H32:H41" si="6">(F32/D32)-1</f>
        <v>4.1757816158820065</v>
      </c>
      <c r="I32" s="234">
        <f>(F32/B32)-1</f>
        <v>3.2436014915977545</v>
      </c>
    </row>
    <row r="33" spans="1:9" x14ac:dyDescent="0.35">
      <c r="A33" s="229" t="s">
        <v>393</v>
      </c>
      <c r="B33" s="133">
        <v>29.555570829999997</v>
      </c>
      <c r="C33" s="146">
        <f t="shared" si="0"/>
        <v>0.29193350195496853</v>
      </c>
      <c r="D33" s="133">
        <v>12.303704980000001</v>
      </c>
      <c r="E33" s="146">
        <f t="shared" si="1"/>
        <v>9.881443630162616E-2</v>
      </c>
      <c r="F33" s="133">
        <v>33.254440330000001</v>
      </c>
      <c r="G33" s="146">
        <f t="shared" si="2"/>
        <v>0.37458742626841685</v>
      </c>
      <c r="H33" s="146">
        <f t="shared" si="6"/>
        <v>1.7027989035868445</v>
      </c>
      <c r="I33" s="234" t="s">
        <v>317</v>
      </c>
    </row>
    <row r="34" spans="1:9" x14ac:dyDescent="0.35">
      <c r="A34" s="229" t="s">
        <v>376</v>
      </c>
      <c r="B34" s="133">
        <v>6.0670144700000002</v>
      </c>
      <c r="C34" s="146">
        <f t="shared" si="0"/>
        <v>5.9926596946006876E-2</v>
      </c>
      <c r="D34" s="133">
        <v>19.43197219</v>
      </c>
      <c r="E34" s="146">
        <f t="shared" si="1"/>
        <v>0.15606350943110195</v>
      </c>
      <c r="F34" s="133">
        <v>29.41580497</v>
      </c>
      <c r="G34" s="146">
        <f t="shared" si="2"/>
        <v>0.33134795131059736</v>
      </c>
      <c r="H34" s="146">
        <f t="shared" si="6"/>
        <v>0.51378381372621762</v>
      </c>
      <c r="I34" s="234">
        <f t="shared" ref="I34:I42" si="7">(F34/B34)-1</f>
        <v>3.8484810965021481</v>
      </c>
    </row>
    <row r="35" spans="1:9" x14ac:dyDescent="0.35">
      <c r="A35" s="229" t="s">
        <v>397</v>
      </c>
      <c r="B35" s="133">
        <v>14.56683836</v>
      </c>
      <c r="C35" s="146">
        <f t="shared" si="0"/>
        <v>0.14388313321055121</v>
      </c>
      <c r="D35" s="133">
        <v>31.506211449999999</v>
      </c>
      <c r="E35" s="146">
        <f t="shared" si="1"/>
        <v>0.25303504346798711</v>
      </c>
      <c r="F35" s="133">
        <v>28.905280170000001</v>
      </c>
      <c r="G35" s="146">
        <f t="shared" si="2"/>
        <v>0.32559725549432533</v>
      </c>
      <c r="H35" s="146">
        <f t="shared" si="6"/>
        <v>-8.2552968456002573E-2</v>
      </c>
      <c r="I35" s="234">
        <f t="shared" si="7"/>
        <v>0.98432078778143328</v>
      </c>
    </row>
    <row r="36" spans="1:9" x14ac:dyDescent="0.35">
      <c r="A36" s="229" t="s">
        <v>382</v>
      </c>
      <c r="B36" s="133">
        <v>36.899798070000003</v>
      </c>
      <c r="C36" s="146">
        <f t="shared" ref="C36:C67" si="8">(B36/$B$181)*100</f>
        <v>0.36447569678038572</v>
      </c>
      <c r="D36" s="133">
        <v>28.320620210000001</v>
      </c>
      <c r="E36" s="146">
        <f t="shared" ref="E36:E67" si="9">(D36/$D$181)*100</f>
        <v>0.22745068467690061</v>
      </c>
      <c r="F36" s="133">
        <v>25.128655980000001</v>
      </c>
      <c r="G36" s="146">
        <f t="shared" ref="G36:G67" si="10">(F36/$F$181)*100</f>
        <v>0.28305629190339954</v>
      </c>
      <c r="H36" s="146">
        <f t="shared" si="6"/>
        <v>-0.11270813302573501</v>
      </c>
      <c r="I36" s="234">
        <f t="shared" si="7"/>
        <v>-0.31900288634831542</v>
      </c>
    </row>
    <row r="37" spans="1:9" x14ac:dyDescent="0.35">
      <c r="A37" s="229" t="s">
        <v>446</v>
      </c>
      <c r="B37" s="133">
        <v>108.27785409000001</v>
      </c>
      <c r="C37" s="146">
        <f t="shared" si="8"/>
        <v>1.0695084629046503</v>
      </c>
      <c r="D37" s="133">
        <v>362.41619557000001</v>
      </c>
      <c r="E37" s="146">
        <f t="shared" si="9"/>
        <v>2.9106640747679449</v>
      </c>
      <c r="F37" s="133">
        <v>24.99292625</v>
      </c>
      <c r="G37" s="146">
        <f t="shared" si="10"/>
        <v>0.28152739381567737</v>
      </c>
      <c r="H37" s="146">
        <f t="shared" si="6"/>
        <v>-0.93103805360935454</v>
      </c>
      <c r="I37" s="234">
        <f t="shared" si="7"/>
        <v>-0.76917785765105751</v>
      </c>
    </row>
    <row r="38" spans="1:9" x14ac:dyDescent="0.35">
      <c r="A38" s="229" t="s">
        <v>357</v>
      </c>
      <c r="B38" s="133">
        <v>81.122068609999999</v>
      </c>
      <c r="C38" s="146">
        <f t="shared" si="8"/>
        <v>0.80127870685922153</v>
      </c>
      <c r="D38" s="133">
        <v>23.627091</v>
      </c>
      <c r="E38" s="146">
        <f t="shared" si="9"/>
        <v>0.18975566160009022</v>
      </c>
      <c r="F38" s="133">
        <v>24.983118559999998</v>
      </c>
      <c r="G38" s="146">
        <f t="shared" si="10"/>
        <v>0.28141691722012258</v>
      </c>
      <c r="H38" s="146">
        <f t="shared" si="6"/>
        <v>5.7392912229440318E-2</v>
      </c>
      <c r="I38" s="234">
        <f t="shared" si="7"/>
        <v>-0.69203055360794508</v>
      </c>
    </row>
    <row r="39" spans="1:9" x14ac:dyDescent="0.35">
      <c r="A39" s="229" t="s">
        <v>380</v>
      </c>
      <c r="B39" s="133">
        <v>1.05800345</v>
      </c>
      <c r="C39" s="146">
        <f t="shared" si="8"/>
        <v>1.0450370050895021E-2</v>
      </c>
      <c r="D39" s="133">
        <v>23.163036600000002</v>
      </c>
      <c r="E39" s="146">
        <f t="shared" si="9"/>
        <v>0.18602871317083025</v>
      </c>
      <c r="F39" s="133">
        <v>23.4967851</v>
      </c>
      <c r="G39" s="146">
        <f t="shared" si="10"/>
        <v>0.26467443652181549</v>
      </c>
      <c r="H39" s="146">
        <f t="shared" si="6"/>
        <v>1.4408667816895759E-2</v>
      </c>
      <c r="I39" s="234">
        <f t="shared" si="7"/>
        <v>21.20860914962045</v>
      </c>
    </row>
    <row r="40" spans="1:9" x14ac:dyDescent="0.35">
      <c r="A40" s="229" t="s">
        <v>370</v>
      </c>
      <c r="B40" s="133">
        <v>7.46124571</v>
      </c>
      <c r="C40" s="146">
        <f t="shared" si="8"/>
        <v>7.3698038234329924E-2</v>
      </c>
      <c r="D40" s="133">
        <v>4.9379703299999997</v>
      </c>
      <c r="E40" s="146">
        <f t="shared" si="9"/>
        <v>3.9658196894859624E-2</v>
      </c>
      <c r="F40" s="133">
        <v>19.685731879999999</v>
      </c>
      <c r="G40" s="146">
        <f t="shared" si="10"/>
        <v>0.22174565459419124</v>
      </c>
      <c r="H40" s="146">
        <f t="shared" si="6"/>
        <v>2.9866039211296758</v>
      </c>
      <c r="I40" s="234">
        <f t="shared" si="7"/>
        <v>1.638397480144103</v>
      </c>
    </row>
    <row r="41" spans="1:9" x14ac:dyDescent="0.35">
      <c r="A41" s="229" t="s">
        <v>388</v>
      </c>
      <c r="B41" s="133">
        <v>17.785342670000002</v>
      </c>
      <c r="C41" s="146">
        <f t="shared" si="8"/>
        <v>0.17567372997079861</v>
      </c>
      <c r="D41" s="133">
        <v>20.66525571</v>
      </c>
      <c r="E41" s="146">
        <f t="shared" si="9"/>
        <v>0.16596834834157503</v>
      </c>
      <c r="F41" s="133">
        <v>17.25760562</v>
      </c>
      <c r="G41" s="146">
        <f t="shared" si="10"/>
        <v>0.19439455328674796</v>
      </c>
      <c r="H41" s="146">
        <f t="shared" si="6"/>
        <v>-0.16489755257908689</v>
      </c>
      <c r="I41" s="234">
        <f t="shared" si="7"/>
        <v>-2.9672582631212419E-2</v>
      </c>
    </row>
    <row r="42" spans="1:9" x14ac:dyDescent="0.35">
      <c r="A42" s="229" t="s">
        <v>389</v>
      </c>
      <c r="B42" s="133">
        <v>5.4429196399999995</v>
      </c>
      <c r="C42" s="146">
        <f t="shared" si="8"/>
        <v>5.3762135081208202E-2</v>
      </c>
      <c r="D42" s="133">
        <v>15.627864109999999</v>
      </c>
      <c r="E42" s="146">
        <f t="shared" si="9"/>
        <v>0.12551167190194321</v>
      </c>
      <c r="F42" s="133">
        <v>12.561851880000001</v>
      </c>
      <c r="G42" s="146">
        <f t="shared" si="10"/>
        <v>0.14150025434796645</v>
      </c>
      <c r="H42" s="146" t="s">
        <v>317</v>
      </c>
      <c r="I42" s="234">
        <f t="shared" si="7"/>
        <v>1.3079252884211243</v>
      </c>
    </row>
    <row r="43" spans="1:9" x14ac:dyDescent="0.35">
      <c r="A43" s="229" t="s">
        <v>390</v>
      </c>
      <c r="B43" s="133">
        <v>6.6672163700000002</v>
      </c>
      <c r="C43" s="146">
        <f t="shared" si="8"/>
        <v>6.5855057727727664E-2</v>
      </c>
      <c r="D43" s="133">
        <v>16.454876330000001</v>
      </c>
      <c r="E43" s="146">
        <f t="shared" si="9"/>
        <v>0.13215363434063104</v>
      </c>
      <c r="F43" s="133">
        <v>12.05109133</v>
      </c>
      <c r="G43" s="146">
        <f t="shared" si="10"/>
        <v>0.13574690297698155</v>
      </c>
      <c r="H43" s="146">
        <f t="shared" ref="H43:H50" si="11">(F43/D43)-1</f>
        <v>-0.2676279609571518</v>
      </c>
      <c r="I43" s="234" t="s">
        <v>317</v>
      </c>
    </row>
    <row r="44" spans="1:9" x14ac:dyDescent="0.35">
      <c r="A44" s="229" t="s">
        <v>403</v>
      </c>
      <c r="B44" s="133">
        <v>2.9692237799999996</v>
      </c>
      <c r="C44" s="146">
        <f t="shared" si="8"/>
        <v>2.932834223264329E-2</v>
      </c>
      <c r="D44" s="133">
        <v>3.7618690400000001</v>
      </c>
      <c r="E44" s="146">
        <f t="shared" si="9"/>
        <v>3.0212604189745421E-2</v>
      </c>
      <c r="F44" s="133">
        <v>9.6497923500000002</v>
      </c>
      <c r="G44" s="146">
        <f t="shared" si="10"/>
        <v>0.10869799174308215</v>
      </c>
      <c r="H44" s="146">
        <f t="shared" si="11"/>
        <v>1.5651590332873471</v>
      </c>
      <c r="I44" s="234">
        <f t="shared" ref="I44:I50" si="12">(F44/B44)-1</f>
        <v>2.2499377160451011</v>
      </c>
    </row>
    <row r="45" spans="1:9" x14ac:dyDescent="0.35">
      <c r="A45" s="229" t="s">
        <v>364</v>
      </c>
      <c r="B45" s="133">
        <v>39.252618579999996</v>
      </c>
      <c r="C45" s="146">
        <f t="shared" si="8"/>
        <v>0.38771555010301473</v>
      </c>
      <c r="D45" s="133">
        <v>12.53223781</v>
      </c>
      <c r="E45" s="146">
        <f t="shared" si="9"/>
        <v>0.10064984627037733</v>
      </c>
      <c r="F45" s="133">
        <v>9.2036304199999996</v>
      </c>
      <c r="G45" s="146">
        <f t="shared" si="10"/>
        <v>0.10367229750799141</v>
      </c>
      <c r="H45" s="146">
        <f t="shared" si="11"/>
        <v>-0.26560359294682101</v>
      </c>
      <c r="I45" s="234">
        <f t="shared" si="12"/>
        <v>-0.76552824364463068</v>
      </c>
    </row>
    <row r="46" spans="1:9" x14ac:dyDescent="0.35">
      <c r="A46" s="229" t="s">
        <v>409</v>
      </c>
      <c r="B46" s="133">
        <v>6.3022069299999997</v>
      </c>
      <c r="C46" s="146">
        <f t="shared" si="8"/>
        <v>6.22496973481656E-2</v>
      </c>
      <c r="D46" s="133">
        <v>9.7490957599999994</v>
      </c>
      <c r="E46" s="146">
        <f t="shared" si="9"/>
        <v>7.829766753517961E-2</v>
      </c>
      <c r="F46" s="133">
        <v>8.0906223900000001</v>
      </c>
      <c r="G46" s="146">
        <f t="shared" si="10"/>
        <v>9.1135060097393236E-2</v>
      </c>
      <c r="H46" s="146">
        <f t="shared" si="11"/>
        <v>-0.17011560977835749</v>
      </c>
      <c r="I46" s="234">
        <f t="shared" si="12"/>
        <v>0.2837760612852489</v>
      </c>
    </row>
    <row r="47" spans="1:9" x14ac:dyDescent="0.35">
      <c r="A47" s="229" t="s">
        <v>408</v>
      </c>
      <c r="B47" s="133">
        <v>14.23020167</v>
      </c>
      <c r="C47" s="146">
        <f t="shared" si="8"/>
        <v>0.1405580230861859</v>
      </c>
      <c r="D47" s="133">
        <v>12.791806599999999</v>
      </c>
      <c r="E47" s="146">
        <f t="shared" si="9"/>
        <v>0.10273451456395545</v>
      </c>
      <c r="F47" s="133">
        <v>8.0510363700000003</v>
      </c>
      <c r="G47" s="146">
        <f t="shared" si="10"/>
        <v>9.0689151966002052E-2</v>
      </c>
      <c r="H47" s="146">
        <f t="shared" si="11"/>
        <v>-0.37060990509346814</v>
      </c>
      <c r="I47" s="234">
        <f t="shared" si="12"/>
        <v>-0.43422893387567851</v>
      </c>
    </row>
    <row r="48" spans="1:9" x14ac:dyDescent="0.35">
      <c r="A48" s="229" t="s">
        <v>307</v>
      </c>
      <c r="B48" s="133">
        <v>4.3907994199999996</v>
      </c>
      <c r="C48" s="146">
        <f t="shared" si="8"/>
        <v>4.3369876306410184E-2</v>
      </c>
      <c r="D48" s="133">
        <v>11.71874751</v>
      </c>
      <c r="E48" s="146">
        <f t="shared" si="9"/>
        <v>9.4116482087636594E-2</v>
      </c>
      <c r="F48" s="133">
        <v>7.8080835899999999</v>
      </c>
      <c r="G48" s="146">
        <f t="shared" si="10"/>
        <v>8.7952463100940723E-2</v>
      </c>
      <c r="H48" s="146">
        <f t="shared" si="11"/>
        <v>-0.33371005874671333</v>
      </c>
      <c r="I48" s="234">
        <f t="shared" si="12"/>
        <v>0.77828291459508314</v>
      </c>
    </row>
    <row r="49" spans="1:9" x14ac:dyDescent="0.35">
      <c r="A49" s="229" t="s">
        <v>404</v>
      </c>
      <c r="B49" s="133">
        <v>4.8302559599999997</v>
      </c>
      <c r="C49" s="146">
        <f t="shared" si="8"/>
        <v>4.7710583762785634E-2</v>
      </c>
      <c r="D49" s="133">
        <v>8.2805096299999992</v>
      </c>
      <c r="E49" s="146">
        <f t="shared" si="9"/>
        <v>6.650304869213769E-2</v>
      </c>
      <c r="F49" s="133">
        <v>6.7323809000000008</v>
      </c>
      <c r="G49" s="146">
        <f t="shared" si="10"/>
        <v>7.583544359682351E-2</v>
      </c>
      <c r="H49" s="146">
        <f t="shared" si="11"/>
        <v>-0.18696056150833784</v>
      </c>
      <c r="I49" s="234">
        <f t="shared" si="12"/>
        <v>0.39379381874413166</v>
      </c>
    </row>
    <row r="50" spans="1:9" x14ac:dyDescent="0.35">
      <c r="A50" s="229" t="s">
        <v>421</v>
      </c>
      <c r="B50" s="133">
        <v>0.42635450000000003</v>
      </c>
      <c r="C50" s="146">
        <f t="shared" si="8"/>
        <v>4.2112927872440505E-3</v>
      </c>
      <c r="D50" s="133">
        <v>1.13093829</v>
      </c>
      <c r="E50" s="146">
        <f t="shared" si="9"/>
        <v>9.0828762393061722E-3</v>
      </c>
      <c r="F50" s="133">
        <v>6.0132700400000001</v>
      </c>
      <c r="G50" s="146">
        <f t="shared" si="10"/>
        <v>6.7735175374716031E-2</v>
      </c>
      <c r="H50" s="146">
        <f t="shared" si="11"/>
        <v>4.3170629141931345</v>
      </c>
      <c r="I50" s="234">
        <f t="shared" si="12"/>
        <v>13.103920657574857</v>
      </c>
    </row>
    <row r="51" spans="1:9" x14ac:dyDescent="0.35">
      <c r="A51" s="229" t="s">
        <v>432</v>
      </c>
      <c r="B51" s="133">
        <v>10.3626003</v>
      </c>
      <c r="C51" s="146">
        <f t="shared" si="8"/>
        <v>0.10235600632920031</v>
      </c>
      <c r="D51" s="133">
        <v>5.1702903400000002</v>
      </c>
      <c r="E51" s="146">
        <f t="shared" si="9"/>
        <v>4.152402274707688E-2</v>
      </c>
      <c r="F51" s="133">
        <v>5.49019601</v>
      </c>
      <c r="G51" s="146">
        <f t="shared" si="10"/>
        <v>6.1843121480524142E-2</v>
      </c>
      <c r="H51" s="146" t="s">
        <v>317</v>
      </c>
      <c r="I51" s="234" t="s">
        <v>317</v>
      </c>
    </row>
    <row r="52" spans="1:9" x14ac:dyDescent="0.35">
      <c r="A52" s="229" t="s">
        <v>369</v>
      </c>
      <c r="B52" s="133">
        <v>20.291698760000003</v>
      </c>
      <c r="C52" s="146">
        <f t="shared" si="8"/>
        <v>0.20043012241905983</v>
      </c>
      <c r="D52" s="133">
        <v>3.0531140099999998</v>
      </c>
      <c r="E52" s="146">
        <f t="shared" si="9"/>
        <v>2.4520397746301242E-2</v>
      </c>
      <c r="F52" s="133">
        <v>4.6109726200000001</v>
      </c>
      <c r="G52" s="146">
        <f t="shared" si="10"/>
        <v>5.1939300411613293E-2</v>
      </c>
      <c r="H52" s="146">
        <f>(F52/D52)-1</f>
        <v>0.51025235379271017</v>
      </c>
      <c r="I52" s="234">
        <f>(F52/B52)-1</f>
        <v>-0.77276556908634109</v>
      </c>
    </row>
    <row r="53" spans="1:9" x14ac:dyDescent="0.35">
      <c r="A53" s="229" t="s">
        <v>387</v>
      </c>
      <c r="B53" s="133">
        <v>5.8003062300000003</v>
      </c>
      <c r="C53" s="146">
        <f t="shared" si="8"/>
        <v>5.7292201185177437E-2</v>
      </c>
      <c r="D53" s="133">
        <v>6.8218157800000006</v>
      </c>
      <c r="E53" s="146">
        <f t="shared" si="9"/>
        <v>5.4787877468615825E-2</v>
      </c>
      <c r="F53" s="133">
        <v>4.6047083400000002</v>
      </c>
      <c r="G53" s="146">
        <f t="shared" si="10"/>
        <v>5.1868737789017967E-2</v>
      </c>
      <c r="H53" s="146">
        <f>(F53/D53)-1</f>
        <v>-0.32500253766747134</v>
      </c>
      <c r="I53" s="234">
        <f>(F53/B53)-1</f>
        <v>-0.20612668410784929</v>
      </c>
    </row>
    <row r="54" spans="1:9" x14ac:dyDescent="0.35">
      <c r="A54" s="229" t="s">
        <v>395</v>
      </c>
      <c r="B54" s="133">
        <v>2.6453000000000001E-2</v>
      </c>
      <c r="C54" s="146">
        <f t="shared" si="8"/>
        <v>2.6128803167544112E-4</v>
      </c>
      <c r="D54" s="133">
        <v>3.5456524500000004</v>
      </c>
      <c r="E54" s="146">
        <f t="shared" si="9"/>
        <v>2.8476109329486687E-2</v>
      </c>
      <c r="F54" s="133">
        <v>4.1957258600000005</v>
      </c>
      <c r="G54" s="146">
        <f t="shared" si="10"/>
        <v>4.7261843399823651E-2</v>
      </c>
      <c r="H54" s="146">
        <f>(F54/D54)-1</f>
        <v>0.1833438046078093</v>
      </c>
      <c r="I54" s="234">
        <f>(F54/B54)-1</f>
        <v>157.61058707897027</v>
      </c>
    </row>
    <row r="55" spans="1:9" x14ac:dyDescent="0.35">
      <c r="A55" s="229" t="s">
        <v>304</v>
      </c>
      <c r="B55" s="133">
        <v>4.5967359199999995</v>
      </c>
      <c r="C55" s="146">
        <f t="shared" si="8"/>
        <v>4.5404002595871851E-2</v>
      </c>
      <c r="D55" s="133">
        <v>4.5441481799999996</v>
      </c>
      <c r="E55" s="146">
        <f t="shared" si="9"/>
        <v>3.6495302968306415E-2</v>
      </c>
      <c r="F55" s="133">
        <v>4.0986708099999998</v>
      </c>
      <c r="G55" s="146">
        <f t="shared" si="10"/>
        <v>4.6168587851840331E-2</v>
      </c>
      <c r="H55" s="146" t="s">
        <v>317</v>
      </c>
      <c r="I55" s="234">
        <f>(F55/B55)-1</f>
        <v>-0.1083519085429645</v>
      </c>
    </row>
    <row r="56" spans="1:9" x14ac:dyDescent="0.35">
      <c r="A56" s="229" t="s">
        <v>313</v>
      </c>
      <c r="B56" s="133">
        <v>1.8239330200000001</v>
      </c>
      <c r="C56" s="146">
        <f t="shared" si="8"/>
        <v>1.8015796647020871E-2</v>
      </c>
      <c r="D56" s="133">
        <v>2.0420154299999997</v>
      </c>
      <c r="E56" s="146">
        <f t="shared" si="9"/>
        <v>1.6399987155305856E-2</v>
      </c>
      <c r="F56" s="133">
        <v>3.8785680899999999</v>
      </c>
      <c r="G56" s="146">
        <f t="shared" si="10"/>
        <v>4.36892885287632E-2</v>
      </c>
      <c r="H56" s="146">
        <f>(F56/D56)-1</f>
        <v>0.89938236167000962</v>
      </c>
      <c r="I56" s="234">
        <f>(F56/B56)-1</f>
        <v>1.126486031817111</v>
      </c>
    </row>
    <row r="57" spans="1:9" x14ac:dyDescent="0.35">
      <c r="A57" s="229" t="s">
        <v>362</v>
      </c>
      <c r="B57" s="133">
        <v>192.03991361999999</v>
      </c>
      <c r="C57" s="146">
        <f t="shared" si="8"/>
        <v>1.8968635327899119</v>
      </c>
      <c r="D57" s="133">
        <v>60.504322670000001</v>
      </c>
      <c r="E57" s="146">
        <f t="shared" si="9"/>
        <v>0.48592684465096392</v>
      </c>
      <c r="F57" s="133">
        <v>3.6068767099999999</v>
      </c>
      <c r="G57" s="146">
        <f t="shared" si="10"/>
        <v>4.0628879940809839E-2</v>
      </c>
      <c r="H57" s="146" t="s">
        <v>317</v>
      </c>
      <c r="I57" s="234" t="s">
        <v>317</v>
      </c>
    </row>
    <row r="58" spans="1:9" x14ac:dyDescent="0.35">
      <c r="A58" s="229" t="s">
        <v>433</v>
      </c>
      <c r="B58" s="133">
        <v>2.5391555000000001</v>
      </c>
      <c r="C58" s="146">
        <f t="shared" si="8"/>
        <v>2.5080366790642676E-2</v>
      </c>
      <c r="D58" s="133">
        <v>3.1359355400000002</v>
      </c>
      <c r="E58" s="146">
        <f t="shared" si="9"/>
        <v>2.5185560216784038E-2</v>
      </c>
      <c r="F58" s="133">
        <v>3.4536527100000001</v>
      </c>
      <c r="G58" s="146">
        <f t="shared" si="10"/>
        <v>3.8902921445252994E-2</v>
      </c>
      <c r="H58" s="146">
        <f>(F58/D58)-1</f>
        <v>0.10131495560013959</v>
      </c>
      <c r="I58" s="234">
        <f>(F58/B58)-1</f>
        <v>0.36015801710450579</v>
      </c>
    </row>
    <row r="59" spans="1:9" x14ac:dyDescent="0.35">
      <c r="A59" s="229" t="s">
        <v>449</v>
      </c>
      <c r="B59" s="133">
        <v>0.70092672</v>
      </c>
      <c r="C59" s="146">
        <f t="shared" si="8"/>
        <v>6.92336457178857E-3</v>
      </c>
      <c r="D59" s="133">
        <v>1.2255603700000002</v>
      </c>
      <c r="E59" s="146">
        <f t="shared" si="9"/>
        <v>9.8428121701567665E-3</v>
      </c>
      <c r="F59" s="133">
        <v>3.3087293300000002</v>
      </c>
      <c r="G59" s="146">
        <f t="shared" si="10"/>
        <v>3.7270463482298011E-2</v>
      </c>
      <c r="H59" s="146">
        <f>(F59/D59)-1</f>
        <v>1.6997685393498809</v>
      </c>
      <c r="I59" s="234" t="s">
        <v>317</v>
      </c>
    </row>
    <row r="60" spans="1:9" x14ac:dyDescent="0.35">
      <c r="A60" s="229" t="s">
        <v>308</v>
      </c>
      <c r="B60" s="133">
        <v>0</v>
      </c>
      <c r="C60" s="146">
        <f t="shared" si="8"/>
        <v>0</v>
      </c>
      <c r="D60" s="133">
        <v>0</v>
      </c>
      <c r="E60" s="146">
        <f t="shared" si="9"/>
        <v>0</v>
      </c>
      <c r="F60" s="133">
        <v>3.26722563</v>
      </c>
      <c r="G60" s="146">
        <f t="shared" si="10"/>
        <v>3.6802954060718866E-2</v>
      </c>
      <c r="H60" s="146" t="s">
        <v>317</v>
      </c>
      <c r="I60" s="234" t="s">
        <v>317</v>
      </c>
    </row>
    <row r="61" spans="1:9" x14ac:dyDescent="0.35">
      <c r="A61" s="229" t="s">
        <v>423</v>
      </c>
      <c r="B61" s="133">
        <v>1.3821748899999999</v>
      </c>
      <c r="C61" s="146">
        <f t="shared" si="8"/>
        <v>1.365235536382714E-2</v>
      </c>
      <c r="D61" s="133">
        <v>2.4046799999999999</v>
      </c>
      <c r="E61" s="146">
        <f t="shared" si="9"/>
        <v>1.9312645993385513E-2</v>
      </c>
      <c r="F61" s="133">
        <v>3.0919370000000002</v>
      </c>
      <c r="G61" s="146">
        <f t="shared" si="10"/>
        <v>3.4828453328959993E-2</v>
      </c>
      <c r="H61" s="146">
        <f>(F61/D61)-1</f>
        <v>0.2857997737744733</v>
      </c>
      <c r="I61" s="234">
        <f>(F61/B61)-1</f>
        <v>1.2370085163390576</v>
      </c>
    </row>
    <row r="62" spans="1:9" x14ac:dyDescent="0.35">
      <c r="A62" s="229" t="s">
        <v>405</v>
      </c>
      <c r="B62" s="133">
        <v>5.9446636599999998</v>
      </c>
      <c r="C62" s="146">
        <f t="shared" si="8"/>
        <v>5.8718083646237623E-2</v>
      </c>
      <c r="D62" s="133">
        <v>3.72402488</v>
      </c>
      <c r="E62" s="146">
        <f t="shared" si="9"/>
        <v>2.9908667339521255E-2</v>
      </c>
      <c r="F62" s="133">
        <v>3.0166080399999999</v>
      </c>
      <c r="G62" s="146">
        <f t="shared" si="10"/>
        <v>3.3979926606818145E-2</v>
      </c>
      <c r="H62" s="146">
        <f>(F62/D62)-1</f>
        <v>-0.18996028834264933</v>
      </c>
      <c r="I62" s="234">
        <f>(F62/B62)-1</f>
        <v>-0.4925519402724291</v>
      </c>
    </row>
    <row r="63" spans="1:9" x14ac:dyDescent="0.35">
      <c r="A63" s="229" t="s">
        <v>310</v>
      </c>
      <c r="B63" s="133">
        <v>1.1399612800000001</v>
      </c>
      <c r="C63" s="146">
        <f t="shared" si="8"/>
        <v>1.1259903944256472E-2</v>
      </c>
      <c r="D63" s="133">
        <v>2.36866895</v>
      </c>
      <c r="E63" s="146">
        <f t="shared" si="9"/>
        <v>1.9023431353391792E-2</v>
      </c>
      <c r="F63" s="133">
        <v>2.9109116500000001</v>
      </c>
      <c r="G63" s="146">
        <f t="shared" si="10"/>
        <v>3.2789332559735505E-2</v>
      </c>
      <c r="H63" s="146" t="s">
        <v>317</v>
      </c>
      <c r="I63" s="234" t="s">
        <v>317</v>
      </c>
    </row>
    <row r="64" spans="1:9" x14ac:dyDescent="0.35">
      <c r="A64" s="229" t="s">
        <v>416</v>
      </c>
      <c r="B64" s="133">
        <v>0.47753478999999999</v>
      </c>
      <c r="C64" s="146">
        <f t="shared" si="8"/>
        <v>4.7168232463480559E-3</v>
      </c>
      <c r="D64" s="133">
        <v>0.37663354999999998</v>
      </c>
      <c r="E64" s="146">
        <f t="shared" si="9"/>
        <v>3.0248475557587964E-3</v>
      </c>
      <c r="F64" s="133">
        <v>2.1999807400000004</v>
      </c>
      <c r="G64" s="146">
        <f t="shared" si="10"/>
        <v>2.4781205609202543E-2</v>
      </c>
      <c r="H64" s="146" t="s">
        <v>317</v>
      </c>
      <c r="I64" s="234" t="s">
        <v>317</v>
      </c>
    </row>
    <row r="65" spans="1:9" x14ac:dyDescent="0.35">
      <c r="A65" s="229" t="s">
        <v>458</v>
      </c>
      <c r="B65" s="133">
        <v>1.5032339800000001</v>
      </c>
      <c r="C65" s="146">
        <f t="shared" si="8"/>
        <v>1.4848109771362018E-2</v>
      </c>
      <c r="D65" s="133">
        <v>0.15395967999999999</v>
      </c>
      <c r="E65" s="146">
        <f t="shared" si="9"/>
        <v>1.2364925050713258E-3</v>
      </c>
      <c r="F65" s="133">
        <v>2.0563296499999999</v>
      </c>
      <c r="G65" s="146">
        <f t="shared" si="10"/>
        <v>2.3163079080842083E-2</v>
      </c>
      <c r="H65" s="146">
        <f>(F65/D65)-1</f>
        <v>12.356286853804841</v>
      </c>
      <c r="I65" s="234" t="s">
        <v>317</v>
      </c>
    </row>
    <row r="66" spans="1:9" x14ac:dyDescent="0.35">
      <c r="A66" s="229" t="s">
        <v>396</v>
      </c>
      <c r="B66" s="133">
        <v>1.8025145</v>
      </c>
      <c r="C66" s="146">
        <f t="shared" si="8"/>
        <v>1.7804236410669565E-2</v>
      </c>
      <c r="D66" s="133">
        <v>2.31904654</v>
      </c>
      <c r="E66" s="146">
        <f t="shared" si="9"/>
        <v>1.8624900140228863E-2</v>
      </c>
      <c r="F66" s="133">
        <v>2.0357871100000002</v>
      </c>
      <c r="G66" s="146">
        <f t="shared" si="10"/>
        <v>2.2931682097123374E-2</v>
      </c>
      <c r="H66" s="146" t="s">
        <v>317</v>
      </c>
      <c r="I66" s="234" t="s">
        <v>317</v>
      </c>
    </row>
    <row r="67" spans="1:9" x14ac:dyDescent="0.35">
      <c r="A67" s="229" t="s">
        <v>426</v>
      </c>
      <c r="B67" s="133">
        <v>0.84831743000000004</v>
      </c>
      <c r="C67" s="146">
        <f t="shared" si="8"/>
        <v>8.379208086820732E-3</v>
      </c>
      <c r="D67" s="133">
        <v>0.37854700000000002</v>
      </c>
      <c r="E67" s="146">
        <f t="shared" si="9"/>
        <v>3.0402149986102547E-3</v>
      </c>
      <c r="F67" s="133">
        <v>1.8797748999999999</v>
      </c>
      <c r="G67" s="146">
        <f t="shared" si="10"/>
        <v>2.1174316415114677E-2</v>
      </c>
      <c r="H67" s="146">
        <f>(F67/D67)-1</f>
        <v>3.9657635643658509</v>
      </c>
      <c r="I67" s="234">
        <f>(F67/B67)-1</f>
        <v>1.2158862160830526</v>
      </c>
    </row>
    <row r="68" spans="1:9" x14ac:dyDescent="0.35">
      <c r="A68" s="229" t="s">
        <v>424</v>
      </c>
      <c r="B68" s="133">
        <v>0.65781179000000001</v>
      </c>
      <c r="C68" s="146">
        <f t="shared" ref="C68:C99" si="13">(B68/$B$181)*100</f>
        <v>6.4974992561145665E-3</v>
      </c>
      <c r="D68" s="133">
        <v>2.8494255399999999</v>
      </c>
      <c r="E68" s="146">
        <f t="shared" ref="E68:E99" si="14">(D68/$D$181)*100</f>
        <v>2.288451966104902E-2</v>
      </c>
      <c r="F68" s="133">
        <v>1.4988366100000001</v>
      </c>
      <c r="G68" s="146">
        <f t="shared" ref="G68:G99" si="15">(F68/$F$181)*100</f>
        <v>1.6883319718067221E-2</v>
      </c>
      <c r="H68" s="146">
        <f>(F68/D68)-1</f>
        <v>-0.47398639165703549</v>
      </c>
      <c r="I68" s="234">
        <f>(F68/B68)-1</f>
        <v>1.2785189210427501</v>
      </c>
    </row>
    <row r="69" spans="1:9" x14ac:dyDescent="0.35">
      <c r="A69" s="229" t="s">
        <v>367</v>
      </c>
      <c r="B69" s="133">
        <v>7.1204563800000003</v>
      </c>
      <c r="C69" s="146">
        <f t="shared" si="13"/>
        <v>7.0331910640042239E-2</v>
      </c>
      <c r="D69" s="133">
        <v>13.2010302</v>
      </c>
      <c r="E69" s="146">
        <f t="shared" si="14"/>
        <v>0.10602110176846449</v>
      </c>
      <c r="F69" s="133">
        <v>1.0931071499999998</v>
      </c>
      <c r="G69" s="146">
        <f t="shared" si="15"/>
        <v>1.2313068266697371E-2</v>
      </c>
      <c r="H69" s="146" t="s">
        <v>317</v>
      </c>
      <c r="I69" s="234" t="s">
        <v>317</v>
      </c>
    </row>
    <row r="70" spans="1:9" x14ac:dyDescent="0.35">
      <c r="A70" s="229" t="s">
        <v>451</v>
      </c>
      <c r="B70" s="133">
        <v>0.75361465999999999</v>
      </c>
      <c r="C70" s="146">
        <f t="shared" si="13"/>
        <v>7.4437867596551166E-3</v>
      </c>
      <c r="D70" s="133">
        <v>0.19630594000000001</v>
      </c>
      <c r="E70" s="146">
        <f t="shared" si="14"/>
        <v>1.576586957773499E-3</v>
      </c>
      <c r="F70" s="133">
        <v>0.98305334</v>
      </c>
      <c r="G70" s="146">
        <f t="shared" si="15"/>
        <v>1.1073391007665499E-2</v>
      </c>
      <c r="H70" s="146">
        <f>(F70/D70)-1</f>
        <v>4.0077615583104613</v>
      </c>
      <c r="I70" s="234" t="s">
        <v>317</v>
      </c>
    </row>
    <row r="71" spans="1:9" x14ac:dyDescent="0.35">
      <c r="A71" s="229" t="s">
        <v>427</v>
      </c>
      <c r="B71" s="133">
        <v>0.31134887</v>
      </c>
      <c r="C71" s="146">
        <f t="shared" si="13"/>
        <v>3.0753310931339664E-3</v>
      </c>
      <c r="D71" s="133">
        <v>3.0200537000000001</v>
      </c>
      <c r="E71" s="146">
        <f t="shared" si="14"/>
        <v>2.4254881310242567E-2</v>
      </c>
      <c r="F71" s="133">
        <v>0.65636718000000005</v>
      </c>
      <c r="G71" s="146">
        <f t="shared" si="15"/>
        <v>7.3935056552869877E-3</v>
      </c>
      <c r="H71" s="146">
        <f>(F71/D71)-1</f>
        <v>-0.78266373872755968</v>
      </c>
      <c r="I71" s="234">
        <f>(F71/B71)-1</f>
        <v>1.1081405562833746</v>
      </c>
    </row>
    <row r="72" spans="1:9" x14ac:dyDescent="0.35">
      <c r="A72" s="229" t="s">
        <v>610</v>
      </c>
      <c r="B72" s="133">
        <v>0</v>
      </c>
      <c r="C72" s="146">
        <f t="shared" si="13"/>
        <v>0</v>
      </c>
      <c r="D72" s="133">
        <v>0</v>
      </c>
      <c r="E72" s="146">
        <f t="shared" si="14"/>
        <v>0</v>
      </c>
      <c r="F72" s="133">
        <v>0.62906415999999998</v>
      </c>
      <c r="G72" s="146">
        <f t="shared" si="15"/>
        <v>7.0859567117575227E-3</v>
      </c>
      <c r="H72" s="146" t="s">
        <v>317</v>
      </c>
      <c r="I72" s="234" t="s">
        <v>317</v>
      </c>
    </row>
    <row r="73" spans="1:9" x14ac:dyDescent="0.35">
      <c r="A73" s="229" t="s">
        <v>457</v>
      </c>
      <c r="B73" s="133">
        <v>6.4290249999999993E-2</v>
      </c>
      <c r="C73" s="146">
        <f t="shared" si="13"/>
        <v>6.3502335759354426E-4</v>
      </c>
      <c r="D73" s="133">
        <v>0.50206251000000002</v>
      </c>
      <c r="E73" s="146">
        <f t="shared" si="14"/>
        <v>4.0322020069949328E-3</v>
      </c>
      <c r="F73" s="133">
        <v>0.50567134999999996</v>
      </c>
      <c r="G73" s="146">
        <f t="shared" si="15"/>
        <v>5.6960251820354661E-3</v>
      </c>
      <c r="H73" s="146">
        <f>(F73/D73)-1</f>
        <v>7.1880292356423237E-3</v>
      </c>
      <c r="I73" s="234">
        <f>(F73/B73)-1</f>
        <v>6.865443827018872</v>
      </c>
    </row>
    <row r="74" spans="1:9" x14ac:dyDescent="0.35">
      <c r="A74" s="229" t="s">
        <v>448</v>
      </c>
      <c r="B74" s="133">
        <v>0.55540365000000003</v>
      </c>
      <c r="C74" s="146">
        <f t="shared" si="13"/>
        <v>5.4859685666599489E-3</v>
      </c>
      <c r="D74" s="133">
        <v>0.51320299999999996</v>
      </c>
      <c r="E74" s="146">
        <f t="shared" si="14"/>
        <v>4.1216743440887875E-3</v>
      </c>
      <c r="F74" s="133">
        <v>0.45818615999999995</v>
      </c>
      <c r="G74" s="146">
        <f t="shared" si="15"/>
        <v>5.1611385644453282E-3</v>
      </c>
      <c r="H74" s="146" t="s">
        <v>317</v>
      </c>
      <c r="I74" s="234" t="s">
        <v>317</v>
      </c>
    </row>
    <row r="75" spans="1:9" x14ac:dyDescent="0.35">
      <c r="A75" s="229" t="s">
        <v>548</v>
      </c>
      <c r="B75" s="133">
        <v>8.3160000000000005E-4</v>
      </c>
      <c r="C75" s="146">
        <f t="shared" si="13"/>
        <v>8.2140826046685392E-6</v>
      </c>
      <c r="D75" s="133">
        <v>2.7979560000000001E-2</v>
      </c>
      <c r="E75" s="146">
        <f t="shared" si="14"/>
        <v>2.2471153639182329E-4</v>
      </c>
      <c r="F75" s="133">
        <v>0.41683049999999999</v>
      </c>
      <c r="G75" s="146">
        <f t="shared" si="15"/>
        <v>4.6952967073187642E-3</v>
      </c>
      <c r="H75" s="146">
        <f>(F75/D75)-1</f>
        <v>13.897678877008786</v>
      </c>
      <c r="I75" s="234">
        <f>(F75/B75)-1</f>
        <v>500.23917748917745</v>
      </c>
    </row>
    <row r="76" spans="1:9" x14ac:dyDescent="0.35">
      <c r="A76" s="229" t="s">
        <v>425</v>
      </c>
      <c r="B76" s="133">
        <v>0</v>
      </c>
      <c r="C76" s="146">
        <f t="shared" si="13"/>
        <v>0</v>
      </c>
      <c r="D76" s="133">
        <v>0</v>
      </c>
      <c r="E76" s="146">
        <f t="shared" si="14"/>
        <v>0</v>
      </c>
      <c r="F76" s="133">
        <v>0.38041930000000002</v>
      </c>
      <c r="G76" s="146">
        <f t="shared" si="15"/>
        <v>4.2851506468228918E-3</v>
      </c>
      <c r="H76" s="146" t="s">
        <v>317</v>
      </c>
      <c r="I76" s="234" t="s">
        <v>317</v>
      </c>
    </row>
    <row r="77" spans="1:9" x14ac:dyDescent="0.35">
      <c r="A77" s="229" t="s">
        <v>456</v>
      </c>
      <c r="B77" s="133">
        <v>0.29964891999999999</v>
      </c>
      <c r="C77" s="146">
        <f t="shared" si="13"/>
        <v>2.9597654897543465E-3</v>
      </c>
      <c r="D77" s="133">
        <v>0.29412505</v>
      </c>
      <c r="E77" s="146">
        <f t="shared" si="14"/>
        <v>2.3621991152406197E-3</v>
      </c>
      <c r="F77" s="133">
        <v>0.30175017999999998</v>
      </c>
      <c r="G77" s="146">
        <f t="shared" si="15"/>
        <v>3.3989994172375685E-3</v>
      </c>
      <c r="H77" s="146">
        <f t="shared" ref="H77:H86" si="16">(F77/D77)-1</f>
        <v>2.5924789473048993E-2</v>
      </c>
      <c r="I77" s="234">
        <f>(F77/B77)-1</f>
        <v>7.0124063854459795E-3</v>
      </c>
    </row>
    <row r="78" spans="1:9" x14ac:dyDescent="0.35">
      <c r="A78" s="229" t="s">
        <v>303</v>
      </c>
      <c r="B78" s="133">
        <v>0.80344061</v>
      </c>
      <c r="C78" s="146">
        <f t="shared" si="13"/>
        <v>7.9359398009683484E-3</v>
      </c>
      <c r="D78" s="133">
        <v>0.70166241000000007</v>
      </c>
      <c r="E78" s="146">
        <f t="shared" si="14"/>
        <v>5.6352436628556504E-3</v>
      </c>
      <c r="F78" s="133">
        <v>0.29349646999999995</v>
      </c>
      <c r="G78" s="146">
        <f t="shared" si="15"/>
        <v>3.306027292150359E-3</v>
      </c>
      <c r="H78" s="146">
        <f t="shared" si="16"/>
        <v>-0.58171270711224232</v>
      </c>
      <c r="I78" s="234">
        <f>(F78/B78)-1</f>
        <v>-0.63470047898126536</v>
      </c>
    </row>
    <row r="79" spans="1:9" x14ac:dyDescent="0.35">
      <c r="A79" s="229" t="s">
        <v>463</v>
      </c>
      <c r="B79" s="133">
        <v>0</v>
      </c>
      <c r="C79" s="146">
        <f t="shared" si="13"/>
        <v>0</v>
      </c>
      <c r="D79" s="133">
        <v>2.4766049999999998E-2</v>
      </c>
      <c r="E79" s="146">
        <f t="shared" si="14"/>
        <v>1.9890295436585545E-4</v>
      </c>
      <c r="F79" s="133">
        <v>0.29082391999999996</v>
      </c>
      <c r="G79" s="146">
        <f t="shared" si="15"/>
        <v>3.2759229326681603E-3</v>
      </c>
      <c r="H79" s="146">
        <f t="shared" si="16"/>
        <v>10.742846356201332</v>
      </c>
      <c r="I79" s="234" t="s">
        <v>317</v>
      </c>
    </row>
    <row r="80" spans="1:9" x14ac:dyDescent="0.35">
      <c r="A80" s="229" t="s">
        <v>415</v>
      </c>
      <c r="B80" s="133">
        <v>0.11747080999999999</v>
      </c>
      <c r="C80" s="146">
        <f t="shared" si="13"/>
        <v>1.1603113720266029E-3</v>
      </c>
      <c r="D80" s="133">
        <v>4.850844E-2</v>
      </c>
      <c r="E80" s="146">
        <f t="shared" si="14"/>
        <v>3.895846139242567E-4</v>
      </c>
      <c r="F80" s="133">
        <v>0.24500082999999998</v>
      </c>
      <c r="G80" s="146">
        <f t="shared" si="15"/>
        <v>2.7597586798215686E-3</v>
      </c>
      <c r="H80" s="146">
        <f t="shared" si="16"/>
        <v>4.0506845818995618</v>
      </c>
      <c r="I80" s="234">
        <f t="shared" ref="I80:I86" si="17">(F80/B80)-1</f>
        <v>1.0856315709409001</v>
      </c>
    </row>
    <row r="81" spans="1:9" x14ac:dyDescent="0.35">
      <c r="A81" s="229" t="s">
        <v>400</v>
      </c>
      <c r="B81" s="133">
        <v>0.37948340999999997</v>
      </c>
      <c r="C81" s="146">
        <f t="shared" si="13"/>
        <v>3.7483262107278724E-3</v>
      </c>
      <c r="D81" s="133">
        <v>0.25851284000000002</v>
      </c>
      <c r="E81" s="146">
        <f t="shared" si="14"/>
        <v>2.0761876689059295E-3</v>
      </c>
      <c r="F81" s="133">
        <v>0.23333720000000002</v>
      </c>
      <c r="G81" s="146">
        <f t="shared" si="15"/>
        <v>2.6283762509100943E-3</v>
      </c>
      <c r="H81" s="146">
        <f t="shared" si="16"/>
        <v>-9.738641995500108E-2</v>
      </c>
      <c r="I81" s="234">
        <f t="shared" si="17"/>
        <v>-0.38511883826489268</v>
      </c>
    </row>
    <row r="82" spans="1:9" x14ac:dyDescent="0.35">
      <c r="A82" s="229" t="s">
        <v>460</v>
      </c>
      <c r="B82" s="133">
        <v>0.13727939</v>
      </c>
      <c r="C82" s="146">
        <f t="shared" si="13"/>
        <v>1.3559695158471719E-3</v>
      </c>
      <c r="D82" s="133">
        <v>7.5344300000000003E-2</v>
      </c>
      <c r="E82" s="146">
        <f t="shared" si="14"/>
        <v>6.0511078127627638E-4</v>
      </c>
      <c r="F82" s="133">
        <v>0.20537395</v>
      </c>
      <c r="G82" s="146">
        <f t="shared" si="15"/>
        <v>2.3133902898277562E-3</v>
      </c>
      <c r="H82" s="146">
        <f t="shared" si="16"/>
        <v>1.7258060662850405</v>
      </c>
      <c r="I82" s="234">
        <f t="shared" si="17"/>
        <v>0.49602901061841842</v>
      </c>
    </row>
    <row r="83" spans="1:9" x14ac:dyDescent="0.35">
      <c r="A83" s="229" t="s">
        <v>429</v>
      </c>
      <c r="B83" s="133">
        <v>0.10323286999999999</v>
      </c>
      <c r="C83" s="146">
        <f t="shared" si="13"/>
        <v>1.0196769140175667E-3</v>
      </c>
      <c r="D83" s="133">
        <v>0.13794171</v>
      </c>
      <c r="E83" s="146">
        <f t="shared" si="14"/>
        <v>1.1078477855482835E-3</v>
      </c>
      <c r="F83" s="133">
        <v>0.16430268000000001</v>
      </c>
      <c r="G83" s="146">
        <f t="shared" si="15"/>
        <v>1.8507518821382998E-3</v>
      </c>
      <c r="H83" s="146">
        <f t="shared" si="16"/>
        <v>0.19110224166425094</v>
      </c>
      <c r="I83" s="234">
        <f t="shared" si="17"/>
        <v>0.59157330412299891</v>
      </c>
    </row>
    <row r="84" spans="1:9" x14ac:dyDescent="0.35">
      <c r="A84" s="229" t="s">
        <v>467</v>
      </c>
      <c r="B84" s="133">
        <v>4.4479999999999997E-3</v>
      </c>
      <c r="C84" s="146">
        <f t="shared" si="13"/>
        <v>4.3934871844114552E-5</v>
      </c>
      <c r="D84" s="133">
        <v>0.19216027999999999</v>
      </c>
      <c r="E84" s="146">
        <f t="shared" si="14"/>
        <v>1.5432920229011089E-3</v>
      </c>
      <c r="F84" s="133">
        <v>0.13973060000000001</v>
      </c>
      <c r="G84" s="146">
        <f t="shared" si="15"/>
        <v>1.5739650195743245E-3</v>
      </c>
      <c r="H84" s="146">
        <f t="shared" si="16"/>
        <v>-0.27284348253447577</v>
      </c>
      <c r="I84" s="234">
        <f t="shared" si="17"/>
        <v>30.414253597122308</v>
      </c>
    </row>
    <row r="85" spans="1:9" x14ac:dyDescent="0.35">
      <c r="A85" s="229" t="s">
        <v>309</v>
      </c>
      <c r="B85" s="133">
        <v>4.1798080000000001E-2</v>
      </c>
      <c r="C85" s="146">
        <f t="shared" si="13"/>
        <v>4.1285820326664743E-4</v>
      </c>
      <c r="D85" s="133">
        <v>3.2297630000000001E-2</v>
      </c>
      <c r="E85" s="146">
        <f t="shared" si="14"/>
        <v>2.5939114336017593E-4</v>
      </c>
      <c r="F85" s="133">
        <v>0.12188317999999999</v>
      </c>
      <c r="G85" s="146">
        <f t="shared" si="15"/>
        <v>1.3729266302047001E-3</v>
      </c>
      <c r="H85" s="146">
        <f t="shared" si="16"/>
        <v>2.7737499624585453</v>
      </c>
      <c r="I85" s="234">
        <f t="shared" si="17"/>
        <v>1.9159994908857056</v>
      </c>
    </row>
    <row r="86" spans="1:9" x14ac:dyDescent="0.35">
      <c r="A86" s="229" t="s">
        <v>394</v>
      </c>
      <c r="B86" s="133">
        <v>4.6961499999999996E-3</v>
      </c>
      <c r="C86" s="146">
        <f t="shared" si="13"/>
        <v>4.6385959624716391E-5</v>
      </c>
      <c r="D86" s="133">
        <v>7.1599999999999997E-3</v>
      </c>
      <c r="E86" s="146">
        <f t="shared" si="14"/>
        <v>5.7503927887552724E-5</v>
      </c>
      <c r="F86" s="133">
        <v>9.8904210000000006E-2</v>
      </c>
      <c r="G86" s="146">
        <f t="shared" si="15"/>
        <v>1.1140850095013768E-3</v>
      </c>
      <c r="H86" s="146">
        <f t="shared" si="16"/>
        <v>12.81343715083799</v>
      </c>
      <c r="I86" s="234">
        <f t="shared" si="17"/>
        <v>20.060700786814735</v>
      </c>
    </row>
    <row r="87" spans="1:9" x14ac:dyDescent="0.35">
      <c r="A87" s="229" t="s">
        <v>576</v>
      </c>
      <c r="B87" s="133">
        <v>0</v>
      </c>
      <c r="C87" s="146">
        <f t="shared" si="13"/>
        <v>0</v>
      </c>
      <c r="D87" s="133">
        <v>1.8214000000000001E-2</v>
      </c>
      <c r="E87" s="146">
        <f t="shared" si="14"/>
        <v>1.4628164002009574E-4</v>
      </c>
      <c r="F87" s="133">
        <v>9.8254999999999995E-2</v>
      </c>
      <c r="G87" s="146">
        <f t="shared" si="15"/>
        <v>1.1067721243469592E-3</v>
      </c>
      <c r="H87" s="146" t="s">
        <v>317</v>
      </c>
      <c r="I87" s="234" t="s">
        <v>317</v>
      </c>
    </row>
    <row r="88" spans="1:9" x14ac:dyDescent="0.35">
      <c r="A88" s="229" t="s">
        <v>461</v>
      </c>
      <c r="B88" s="133">
        <v>3.1328889999999998E-2</v>
      </c>
      <c r="C88" s="146">
        <f t="shared" si="13"/>
        <v>3.0944936312238351E-4</v>
      </c>
      <c r="D88" s="133">
        <v>0.23676404999999998</v>
      </c>
      <c r="E88" s="146">
        <f t="shared" si="14"/>
        <v>1.901517158877783E-3</v>
      </c>
      <c r="F88" s="133">
        <v>9.005196E-2</v>
      </c>
      <c r="G88" s="146">
        <f t="shared" si="15"/>
        <v>1.0143707604784225E-3</v>
      </c>
      <c r="H88" s="146">
        <f>(F88/D88)-1</f>
        <v>-0.61965526438663299</v>
      </c>
      <c r="I88" s="234">
        <f>(F88/B88)-1</f>
        <v>1.8744063386861138</v>
      </c>
    </row>
    <row r="89" spans="1:9" x14ac:dyDescent="0.35">
      <c r="A89" s="229" t="s">
        <v>428</v>
      </c>
      <c r="B89" s="133">
        <v>1.8341310000000003E-2</v>
      </c>
      <c r="C89" s="146">
        <f t="shared" si="13"/>
        <v>1.8116526625521059E-4</v>
      </c>
      <c r="D89" s="133">
        <v>2.8217800000000003E-3</v>
      </c>
      <c r="E89" s="146">
        <f t="shared" si="14"/>
        <v>2.2662490731080799E-5</v>
      </c>
      <c r="F89" s="133">
        <v>8.3507270000000008E-2</v>
      </c>
      <c r="G89" s="146">
        <f t="shared" si="15"/>
        <v>9.406495202922508E-4</v>
      </c>
      <c r="H89" s="146" t="s">
        <v>317</v>
      </c>
      <c r="I89" s="234" t="s">
        <v>317</v>
      </c>
    </row>
    <row r="90" spans="1:9" x14ac:dyDescent="0.35">
      <c r="A90" s="229" t="s">
        <v>435</v>
      </c>
      <c r="B90" s="133">
        <v>3.0901968799999997</v>
      </c>
      <c r="C90" s="146">
        <f t="shared" si="13"/>
        <v>3.0523247278750588E-2</v>
      </c>
      <c r="D90" s="133">
        <v>4.1654844600000001</v>
      </c>
      <c r="E90" s="146">
        <f t="shared" si="14"/>
        <v>3.3454150559296299E-2</v>
      </c>
      <c r="F90" s="133">
        <v>7.7154139999999996E-2</v>
      </c>
      <c r="G90" s="146">
        <f t="shared" si="15"/>
        <v>8.6908606615401459E-4</v>
      </c>
      <c r="H90" s="146" t="s">
        <v>317</v>
      </c>
      <c r="I90" s="234" t="s">
        <v>317</v>
      </c>
    </row>
    <row r="91" spans="1:9" x14ac:dyDescent="0.35">
      <c r="A91" s="229" t="s">
        <v>466</v>
      </c>
      <c r="B91" s="133">
        <v>2.3133000000000002E-4</v>
      </c>
      <c r="C91" s="146">
        <f t="shared" si="13"/>
        <v>2.2849491689970819E-6</v>
      </c>
      <c r="D91" s="133">
        <v>4.1234170000000001E-2</v>
      </c>
      <c r="E91" s="146">
        <f t="shared" si="14"/>
        <v>3.3116295226020805E-4</v>
      </c>
      <c r="F91" s="133">
        <v>7.4356570000000011E-2</v>
      </c>
      <c r="G91" s="146">
        <f t="shared" si="15"/>
        <v>8.3757344601346887E-4</v>
      </c>
      <c r="H91" s="146">
        <f>(F91/D91)-1</f>
        <v>0.80327553579955668</v>
      </c>
      <c r="I91" s="234">
        <f>(F91/B91)-1</f>
        <v>320.43072666753125</v>
      </c>
    </row>
    <row r="92" spans="1:9" x14ac:dyDescent="0.35">
      <c r="A92" s="229" t="s">
        <v>443</v>
      </c>
      <c r="B92" s="133">
        <v>0.78651445999999992</v>
      </c>
      <c r="C92" s="146">
        <f t="shared" si="13"/>
        <v>7.7687526986607363E-3</v>
      </c>
      <c r="D92" s="133">
        <v>2.94945053</v>
      </c>
      <c r="E92" s="146">
        <f t="shared" si="14"/>
        <v>2.3687847847070412E-2</v>
      </c>
      <c r="F92" s="133">
        <v>7.1817880000000001E-2</v>
      </c>
      <c r="G92" s="146">
        <f t="shared" si="15"/>
        <v>8.0897692345117294E-4</v>
      </c>
      <c r="H92" s="146">
        <f>(F92/D92)-1</f>
        <v>-0.97565042055477369</v>
      </c>
      <c r="I92" s="234">
        <f>(F92/B92)-1</f>
        <v>-0.9086884175022033</v>
      </c>
    </row>
    <row r="93" spans="1:9" x14ac:dyDescent="0.35">
      <c r="A93" s="229" t="s">
        <v>401</v>
      </c>
      <c r="B93" s="133">
        <v>1.2396036699999999</v>
      </c>
      <c r="C93" s="146">
        <f t="shared" si="13"/>
        <v>1.2244116092388502E-2</v>
      </c>
      <c r="D93" s="133">
        <v>1.00597136</v>
      </c>
      <c r="E93" s="146">
        <f t="shared" si="14"/>
        <v>8.0792324779864998E-3</v>
      </c>
      <c r="F93" s="133">
        <v>7.0892119999999989E-2</v>
      </c>
      <c r="G93" s="146">
        <f t="shared" si="15"/>
        <v>7.9854890083822243E-4</v>
      </c>
      <c r="H93" s="146">
        <f>(F93/D93)-1</f>
        <v>-0.92952868956428347</v>
      </c>
      <c r="I93" s="234" t="s">
        <v>317</v>
      </c>
    </row>
    <row r="94" spans="1:9" x14ac:dyDescent="0.35">
      <c r="A94" s="229" t="s">
        <v>453</v>
      </c>
      <c r="B94" s="133">
        <v>2.052029E-2</v>
      </c>
      <c r="C94" s="146">
        <f t="shared" si="13"/>
        <v>2.0268801963895354E-4</v>
      </c>
      <c r="D94" s="133">
        <v>9.9128899999999989E-3</v>
      </c>
      <c r="E94" s="146">
        <f t="shared" si="14"/>
        <v>7.9613144094586928E-5</v>
      </c>
      <c r="F94" s="133">
        <v>6.7423690000000008E-2</v>
      </c>
      <c r="G94" s="146">
        <f t="shared" si="15"/>
        <v>7.5947952381670992E-4</v>
      </c>
      <c r="H94" s="146">
        <f>(F94/D94)-1</f>
        <v>5.8016178934700191</v>
      </c>
      <c r="I94" s="234" t="s">
        <v>317</v>
      </c>
    </row>
    <row r="95" spans="1:9" x14ac:dyDescent="0.35">
      <c r="A95" s="229" t="s">
        <v>525</v>
      </c>
      <c r="B95" s="133">
        <v>0</v>
      </c>
      <c r="C95" s="146">
        <f t="shared" si="13"/>
        <v>0</v>
      </c>
      <c r="D95" s="133">
        <v>0</v>
      </c>
      <c r="E95" s="146">
        <f t="shared" si="14"/>
        <v>0</v>
      </c>
      <c r="F95" s="133">
        <v>6.6703570000000004E-2</v>
      </c>
      <c r="G95" s="146">
        <f t="shared" si="15"/>
        <v>7.5136788835607454E-4</v>
      </c>
      <c r="H95" s="146" t="s">
        <v>317</v>
      </c>
      <c r="I95" s="234" t="s">
        <v>317</v>
      </c>
    </row>
    <row r="96" spans="1:9" x14ac:dyDescent="0.35">
      <c r="A96" s="229" t="s">
        <v>568</v>
      </c>
      <c r="B96" s="133">
        <v>0</v>
      </c>
      <c r="C96" s="146">
        <f t="shared" si="13"/>
        <v>0</v>
      </c>
      <c r="D96" s="133">
        <v>3.97992E-2</v>
      </c>
      <c r="E96" s="146">
        <f t="shared" si="14"/>
        <v>3.1963831379640896E-4</v>
      </c>
      <c r="F96" s="133">
        <v>6.6429440000000006E-2</v>
      </c>
      <c r="G96" s="146">
        <f t="shared" si="15"/>
        <v>7.4828001046235693E-4</v>
      </c>
      <c r="H96" s="146">
        <f>(F96/D96)-1</f>
        <v>0.6691149570845647</v>
      </c>
      <c r="I96" s="234" t="s">
        <v>317</v>
      </c>
    </row>
    <row r="97" spans="1:9" x14ac:dyDescent="0.35">
      <c r="A97" s="229" t="s">
        <v>420</v>
      </c>
      <c r="B97" s="133">
        <v>2.1640000000000001E-3</v>
      </c>
      <c r="C97" s="146">
        <f t="shared" si="13"/>
        <v>2.1374789269483787E-5</v>
      </c>
      <c r="D97" s="133">
        <v>1.289E-3</v>
      </c>
      <c r="E97" s="146">
        <f t="shared" si="14"/>
        <v>1.0352313274728416E-5</v>
      </c>
      <c r="F97" s="133">
        <v>5.3600290000000002E-2</v>
      </c>
      <c r="G97" s="146">
        <f t="shared" si="15"/>
        <v>6.0376883445028835E-4</v>
      </c>
      <c r="H97" s="146" t="s">
        <v>317</v>
      </c>
      <c r="I97" s="234">
        <f>(F97/B97)-1</f>
        <v>23.769080406654343</v>
      </c>
    </row>
    <row r="98" spans="1:9" x14ac:dyDescent="0.35">
      <c r="A98" s="229" t="s">
        <v>596</v>
      </c>
      <c r="B98" s="133">
        <v>3.5799999999999998E-3</v>
      </c>
      <c r="C98" s="146">
        <f t="shared" si="13"/>
        <v>3.5361250270218099E-5</v>
      </c>
      <c r="D98" s="133">
        <v>0</v>
      </c>
      <c r="E98" s="146">
        <f t="shared" si="14"/>
        <v>0</v>
      </c>
      <c r="F98" s="133">
        <v>5.1624999999999997E-2</v>
      </c>
      <c r="G98" s="146">
        <f t="shared" si="15"/>
        <v>5.8151860891976763E-4</v>
      </c>
      <c r="H98" s="146" t="s">
        <v>317</v>
      </c>
      <c r="I98" s="234">
        <f>(F98/B98)-1</f>
        <v>13.420391061452515</v>
      </c>
    </row>
    <row r="99" spans="1:9" x14ac:dyDescent="0.35">
      <c r="A99" s="229" t="s">
        <v>459</v>
      </c>
      <c r="B99" s="133">
        <v>0</v>
      </c>
      <c r="C99" s="146">
        <f t="shared" si="13"/>
        <v>0</v>
      </c>
      <c r="D99" s="133">
        <v>0.35229203999999997</v>
      </c>
      <c r="E99" s="146">
        <f t="shared" si="14"/>
        <v>2.8293541988154802E-3</v>
      </c>
      <c r="F99" s="133">
        <v>4.7844860000000003E-2</v>
      </c>
      <c r="G99" s="146">
        <f t="shared" si="15"/>
        <v>5.3893804225009262E-4</v>
      </c>
      <c r="H99" s="146">
        <f t="shared" ref="H99:H104" si="18">(F99/D99)-1</f>
        <v>-0.8641897784576682</v>
      </c>
      <c r="I99" s="234" t="s">
        <v>317</v>
      </c>
    </row>
    <row r="100" spans="1:9" x14ac:dyDescent="0.35">
      <c r="A100" s="229" t="s">
        <v>410</v>
      </c>
      <c r="B100" s="133">
        <v>0</v>
      </c>
      <c r="C100" s="146">
        <f t="shared" ref="C100:C131" si="19">(B100/$B$181)*100</f>
        <v>0</v>
      </c>
      <c r="D100" s="133">
        <v>0.29706378000000006</v>
      </c>
      <c r="E100" s="146">
        <f t="shared" ref="E100:E131" si="20">(D100/$D$181)*100</f>
        <v>2.3858008635647809E-3</v>
      </c>
      <c r="F100" s="133">
        <v>4.3758999999999999E-2</v>
      </c>
      <c r="G100" s="146">
        <f t="shared" ref="G100:G131" si="21">(F100/$F$181)*100</f>
        <v>4.929137589873145E-4</v>
      </c>
      <c r="H100" s="146">
        <f t="shared" si="18"/>
        <v>-0.85269493305444377</v>
      </c>
      <c r="I100" s="234" t="s">
        <v>317</v>
      </c>
    </row>
    <row r="101" spans="1:9" x14ac:dyDescent="0.35">
      <c r="A101" s="229" t="s">
        <v>471</v>
      </c>
      <c r="B101" s="133">
        <v>0.10708777999999999</v>
      </c>
      <c r="C101" s="146">
        <f t="shared" si="19"/>
        <v>1.0577535724754345E-3</v>
      </c>
      <c r="D101" s="133">
        <v>7.6060820000000001E-2</v>
      </c>
      <c r="E101" s="146">
        <f t="shared" si="20"/>
        <v>6.1086535032795083E-4</v>
      </c>
      <c r="F101" s="133">
        <v>3.9974510000000005E-2</v>
      </c>
      <c r="G101" s="146">
        <f t="shared" si="21"/>
        <v>4.5028419268667013E-4</v>
      </c>
      <c r="H101" s="146">
        <f t="shared" si="18"/>
        <v>-0.47444019141523841</v>
      </c>
      <c r="I101" s="234">
        <f t="shared" ref="I101:I111" si="22">(F101/B101)-1</f>
        <v>-0.62671268374412081</v>
      </c>
    </row>
    <row r="102" spans="1:9" x14ac:dyDescent="0.35">
      <c r="A102" s="229" t="s">
        <v>464</v>
      </c>
      <c r="B102" s="133">
        <v>2.5974480000000001E-2</v>
      </c>
      <c r="C102" s="146">
        <f t="shared" si="19"/>
        <v>2.5656147707228336E-4</v>
      </c>
      <c r="D102" s="133">
        <v>1.8072849999999998E-2</v>
      </c>
      <c r="E102" s="146">
        <f t="shared" si="20"/>
        <v>1.4514802557577614E-4</v>
      </c>
      <c r="F102" s="133">
        <v>3.7782999999999997E-2</v>
      </c>
      <c r="G102" s="146">
        <f t="shared" si="21"/>
        <v>4.2559840388989013E-4</v>
      </c>
      <c r="H102" s="146">
        <f t="shared" si="18"/>
        <v>1.0905944552187399</v>
      </c>
      <c r="I102" s="234">
        <f t="shared" si="22"/>
        <v>0.45462007324111964</v>
      </c>
    </row>
    <row r="103" spans="1:9" x14ac:dyDescent="0.35">
      <c r="A103" s="229" t="s">
        <v>455</v>
      </c>
      <c r="B103" s="133">
        <v>2.9926799999999997E-3</v>
      </c>
      <c r="C103" s="146">
        <f t="shared" si="19"/>
        <v>2.9560029737060411E-5</v>
      </c>
      <c r="D103" s="133">
        <v>1.43067E-2</v>
      </c>
      <c r="E103" s="146">
        <f t="shared" si="20"/>
        <v>1.1490103981967187E-4</v>
      </c>
      <c r="F103" s="133">
        <v>3.7370889999999997E-2</v>
      </c>
      <c r="G103" s="146">
        <f t="shared" si="21"/>
        <v>4.209562802303855E-4</v>
      </c>
      <c r="H103" s="146">
        <f t="shared" si="18"/>
        <v>1.6121250882453673</v>
      </c>
      <c r="I103" s="234">
        <f t="shared" si="22"/>
        <v>11.487432669045806</v>
      </c>
    </row>
    <row r="104" spans="1:9" x14ac:dyDescent="0.35">
      <c r="A104" s="229" t="s">
        <v>375</v>
      </c>
      <c r="B104" s="133">
        <v>1.8264000000000002E-3</v>
      </c>
      <c r="C104" s="146">
        <f t="shared" si="19"/>
        <v>1.8040164104336965E-5</v>
      </c>
      <c r="D104" s="133">
        <v>0.11216392</v>
      </c>
      <c r="E104" s="146">
        <f t="shared" si="20"/>
        <v>9.0081926917112188E-4</v>
      </c>
      <c r="F104" s="133">
        <v>3.6783080000000003E-2</v>
      </c>
      <c r="G104" s="146">
        <f t="shared" si="21"/>
        <v>4.1433502205103206E-4</v>
      </c>
      <c r="H104" s="146">
        <f t="shared" si="18"/>
        <v>-0.67205960704654399</v>
      </c>
      <c r="I104" s="234">
        <f t="shared" si="22"/>
        <v>19.139662724485326</v>
      </c>
    </row>
    <row r="105" spans="1:9" x14ac:dyDescent="0.35">
      <c r="A105" s="229" t="s">
        <v>546</v>
      </c>
      <c r="B105" s="133">
        <v>4.6545699999999994E-3</v>
      </c>
      <c r="C105" s="146">
        <f t="shared" si="19"/>
        <v>4.5975255494482964E-5</v>
      </c>
      <c r="D105" s="133">
        <v>0</v>
      </c>
      <c r="E105" s="146">
        <f t="shared" si="20"/>
        <v>0</v>
      </c>
      <c r="F105" s="133">
        <v>3.5077690000000002E-2</v>
      </c>
      <c r="G105" s="146">
        <f t="shared" si="21"/>
        <v>3.9512502649721731E-4</v>
      </c>
      <c r="H105" s="146" t="s">
        <v>317</v>
      </c>
      <c r="I105" s="234">
        <f t="shared" si="22"/>
        <v>6.5361827193489423</v>
      </c>
    </row>
    <row r="106" spans="1:9" x14ac:dyDescent="0.35">
      <c r="A106" s="229" t="s">
        <v>462</v>
      </c>
      <c r="B106" s="133">
        <v>266.56905687</v>
      </c>
      <c r="C106" s="146">
        <f t="shared" si="19"/>
        <v>2.6330209872279529</v>
      </c>
      <c r="D106" s="133">
        <v>0.18197637</v>
      </c>
      <c r="E106" s="146">
        <f t="shared" si="20"/>
        <v>1.4615022426981302E-3</v>
      </c>
      <c r="F106" s="133">
        <v>3.4612440000000001E-2</v>
      </c>
      <c r="G106" s="146">
        <f t="shared" si="21"/>
        <v>3.8988431884007604E-4</v>
      </c>
      <c r="H106" s="146">
        <f>(F106/D106)-1</f>
        <v>-0.8097970632121082</v>
      </c>
      <c r="I106" s="234">
        <f t="shared" si="22"/>
        <v>-0.9998701558222608</v>
      </c>
    </row>
    <row r="107" spans="1:9" x14ac:dyDescent="0.35">
      <c r="A107" s="229" t="s">
        <v>412</v>
      </c>
      <c r="B107" s="133">
        <v>3.8208392599999996</v>
      </c>
      <c r="C107" s="146">
        <f t="shared" si="19"/>
        <v>3.7740126624339357E-2</v>
      </c>
      <c r="D107" s="133">
        <v>1.6185179999999999</v>
      </c>
      <c r="E107" s="146">
        <f t="shared" si="20"/>
        <v>1.2998762898981293E-2</v>
      </c>
      <c r="F107" s="133">
        <v>3.3336459999999998E-2</v>
      </c>
      <c r="G107" s="146">
        <f t="shared" si="21"/>
        <v>3.7551131904134578E-4</v>
      </c>
      <c r="H107" s="146">
        <f>(F107/D107)-1</f>
        <v>-0.97940309591861197</v>
      </c>
      <c r="I107" s="234">
        <f t="shared" si="22"/>
        <v>-0.99127509488582888</v>
      </c>
    </row>
    <row r="108" spans="1:9" x14ac:dyDescent="0.35">
      <c r="A108" s="229" t="s">
        <v>444</v>
      </c>
      <c r="B108" s="133">
        <v>1.3680790000000002E-2</v>
      </c>
      <c r="C108" s="146">
        <f t="shared" si="19"/>
        <v>1.3513123996768077E-4</v>
      </c>
      <c r="D108" s="133">
        <v>2.7814160000000001E-2</v>
      </c>
      <c r="E108" s="146">
        <f t="shared" si="20"/>
        <v>2.2338316353252141E-4</v>
      </c>
      <c r="F108" s="133">
        <v>3.2901039999999999E-2</v>
      </c>
      <c r="G108" s="146">
        <f t="shared" si="21"/>
        <v>3.7060662494554247E-4</v>
      </c>
      <c r="H108" s="146" t="s">
        <v>317</v>
      </c>
      <c r="I108" s="234">
        <f t="shared" si="22"/>
        <v>1.4049079037102388</v>
      </c>
    </row>
    <row r="109" spans="1:9" x14ac:dyDescent="0.35">
      <c r="A109" s="229" t="s">
        <v>305</v>
      </c>
      <c r="B109" s="133">
        <v>2.8905200000000002E-3</v>
      </c>
      <c r="C109" s="146">
        <f t="shared" si="19"/>
        <v>2.8550950036611964E-5</v>
      </c>
      <c r="D109" s="133">
        <v>3.20948E-2</v>
      </c>
      <c r="E109" s="146">
        <f t="shared" si="20"/>
        <v>2.5776215988343953E-4</v>
      </c>
      <c r="F109" s="133">
        <v>3.2753040000000004E-2</v>
      </c>
      <c r="G109" s="146">
        <f t="shared" si="21"/>
        <v>3.6893951106428105E-4</v>
      </c>
      <c r="H109" s="146" t="s">
        <v>317</v>
      </c>
      <c r="I109" s="234">
        <f t="shared" si="22"/>
        <v>10.331193003335041</v>
      </c>
    </row>
    <row r="110" spans="1:9" x14ac:dyDescent="0.35">
      <c r="A110" s="229" t="s">
        <v>452</v>
      </c>
      <c r="B110" s="133">
        <v>64.05857377000001</v>
      </c>
      <c r="C110" s="146">
        <f t="shared" si="19"/>
        <v>0.63273498855703869</v>
      </c>
      <c r="D110" s="133">
        <v>5.3432446100000002</v>
      </c>
      <c r="E110" s="146">
        <f t="shared" si="20"/>
        <v>4.2913066024999273E-2</v>
      </c>
      <c r="F110" s="133">
        <v>2.895665E-2</v>
      </c>
      <c r="G110" s="146">
        <f t="shared" si="21"/>
        <v>3.2617589979615669E-4</v>
      </c>
      <c r="H110" s="146" t="s">
        <v>317</v>
      </c>
      <c r="I110" s="234">
        <f t="shared" si="22"/>
        <v>-0.9995479660520703</v>
      </c>
    </row>
    <row r="111" spans="1:9" x14ac:dyDescent="0.35">
      <c r="A111" s="229" t="s">
        <v>419</v>
      </c>
      <c r="B111" s="133">
        <v>8.8164610000000004E-2</v>
      </c>
      <c r="C111" s="146">
        <f t="shared" si="19"/>
        <v>8.7084101653245056E-4</v>
      </c>
      <c r="D111" s="133">
        <v>3.9670169999999998E-2</v>
      </c>
      <c r="E111" s="146">
        <f t="shared" si="20"/>
        <v>3.1860203840320631E-4</v>
      </c>
      <c r="F111" s="133">
        <v>2.6764570000000001E-2</v>
      </c>
      <c r="G111" s="146">
        <f t="shared" si="21"/>
        <v>3.0148369035807741E-4</v>
      </c>
      <c r="H111" s="146">
        <f>(F111/D111)-1</f>
        <v>-0.32532252823721186</v>
      </c>
      <c r="I111" s="234">
        <f t="shared" si="22"/>
        <v>-0.69642501679528779</v>
      </c>
    </row>
    <row r="112" spans="1:9" x14ac:dyDescent="0.35">
      <c r="A112" s="229" t="s">
        <v>450</v>
      </c>
      <c r="B112" s="133">
        <v>0</v>
      </c>
      <c r="C112" s="146">
        <f t="shared" si="19"/>
        <v>0</v>
      </c>
      <c r="D112" s="133">
        <v>9.0700429999999999E-2</v>
      </c>
      <c r="E112" s="146">
        <f t="shared" si="20"/>
        <v>7.2844008185614861E-4</v>
      </c>
      <c r="F112" s="133">
        <v>2.6194349999999998E-2</v>
      </c>
      <c r="G112" s="146">
        <f t="shared" si="21"/>
        <v>2.9506057091636831E-4</v>
      </c>
      <c r="H112" s="146">
        <f>(F112/D112)-1</f>
        <v>-0.71119927435845676</v>
      </c>
      <c r="I112" s="234" t="s">
        <v>317</v>
      </c>
    </row>
    <row r="113" spans="1:9" x14ac:dyDescent="0.35">
      <c r="A113" s="229" t="s">
        <v>383</v>
      </c>
      <c r="B113" s="133">
        <v>0.50834153000000004</v>
      </c>
      <c r="C113" s="146">
        <f t="shared" si="19"/>
        <v>5.02111510197642E-3</v>
      </c>
      <c r="D113" s="133">
        <v>1.4207732800000001</v>
      </c>
      <c r="E113" s="146">
        <f t="shared" si="20"/>
        <v>1.1410620703586838E-2</v>
      </c>
      <c r="F113" s="133">
        <v>1.9400230000000001E-2</v>
      </c>
      <c r="G113" s="146">
        <f t="shared" si="21"/>
        <v>2.1852968062612192E-4</v>
      </c>
      <c r="H113" s="146">
        <f>(F113/D113)-1</f>
        <v>-0.98634530204565785</v>
      </c>
      <c r="I113" s="234">
        <f>(F113/B113)-1</f>
        <v>-0.96183622848992878</v>
      </c>
    </row>
    <row r="114" spans="1:9" x14ac:dyDescent="0.35">
      <c r="A114" s="229" t="s">
        <v>447</v>
      </c>
      <c r="B114" s="133">
        <v>4.7007E-4</v>
      </c>
      <c r="C114" s="146">
        <f t="shared" si="19"/>
        <v>4.6430901995869889E-6</v>
      </c>
      <c r="D114" s="133">
        <v>1152.47539467</v>
      </c>
      <c r="E114" s="146">
        <f t="shared" si="20"/>
        <v>9.2558466462685125</v>
      </c>
      <c r="F114" s="133">
        <v>1.8372630000000001E-2</v>
      </c>
      <c r="G114" s="146">
        <f t="shared" si="21"/>
        <v>2.0695450343433591E-4</v>
      </c>
      <c r="H114" s="146">
        <f>(F114/D114)-1</f>
        <v>-0.99998405811517976</v>
      </c>
      <c r="I114" s="234" t="s">
        <v>317</v>
      </c>
    </row>
    <row r="115" spans="1:9" x14ac:dyDescent="0.35">
      <c r="A115" s="229" t="s">
        <v>445</v>
      </c>
      <c r="B115" s="133">
        <v>0</v>
      </c>
      <c r="C115" s="146">
        <f t="shared" si="19"/>
        <v>0</v>
      </c>
      <c r="D115" s="133">
        <v>3.1883500000000002E-2</v>
      </c>
      <c r="E115" s="146">
        <f t="shared" si="20"/>
        <v>2.5606515150876922E-4</v>
      </c>
      <c r="F115" s="133">
        <v>1.7728979999999998E-2</v>
      </c>
      <c r="G115" s="146">
        <f t="shared" si="21"/>
        <v>1.9970424769329552E-4</v>
      </c>
      <c r="H115" s="146">
        <f>(F115/D115)-1</f>
        <v>-0.44394498721909459</v>
      </c>
      <c r="I115" s="234" t="s">
        <v>317</v>
      </c>
    </row>
    <row r="116" spans="1:9" x14ac:dyDescent="0.35">
      <c r="A116" s="229" t="s">
        <v>609</v>
      </c>
      <c r="B116" s="133">
        <v>0</v>
      </c>
      <c r="C116" s="146">
        <f t="shared" si="19"/>
        <v>0</v>
      </c>
      <c r="D116" s="133">
        <v>0</v>
      </c>
      <c r="E116" s="146">
        <f t="shared" si="20"/>
        <v>0</v>
      </c>
      <c r="F116" s="133">
        <v>1.337315E-2</v>
      </c>
      <c r="G116" s="146">
        <f t="shared" si="21"/>
        <v>1.5063894595400271E-4</v>
      </c>
      <c r="H116" s="146" t="s">
        <v>317</v>
      </c>
      <c r="I116" s="234" t="s">
        <v>317</v>
      </c>
    </row>
    <row r="117" spans="1:9" x14ac:dyDescent="0.35">
      <c r="A117" s="229" t="s">
        <v>413</v>
      </c>
      <c r="B117" s="133">
        <v>0</v>
      </c>
      <c r="C117" s="146">
        <f t="shared" si="19"/>
        <v>0</v>
      </c>
      <c r="D117" s="133">
        <v>5.1259859999999997E-2</v>
      </c>
      <c r="E117" s="146">
        <f t="shared" si="20"/>
        <v>4.1168202415726925E-4</v>
      </c>
      <c r="F117" s="133">
        <v>1.1766E-2</v>
      </c>
      <c r="G117" s="146">
        <f t="shared" si="21"/>
        <v>1.325355535602903E-4</v>
      </c>
      <c r="H117" s="146">
        <f>(F117/D117)-1</f>
        <v>-0.77046367274510696</v>
      </c>
      <c r="I117" s="234" t="s">
        <v>317</v>
      </c>
    </row>
    <row r="118" spans="1:9" x14ac:dyDescent="0.35">
      <c r="A118" s="229" t="s">
        <v>417</v>
      </c>
      <c r="B118" s="133">
        <v>5.2999999999999998E-4</v>
      </c>
      <c r="C118" s="146">
        <f t="shared" si="19"/>
        <v>5.2350454310658068E-6</v>
      </c>
      <c r="D118" s="133">
        <v>1.4831169999999999E-2</v>
      </c>
      <c r="E118" s="146">
        <f t="shared" si="20"/>
        <v>1.191132025374351E-4</v>
      </c>
      <c r="F118" s="133">
        <v>1.037182E-2</v>
      </c>
      <c r="G118" s="146">
        <f t="shared" si="21"/>
        <v>1.168311155131472E-4</v>
      </c>
      <c r="H118" s="146">
        <f>(F118/D118)-1</f>
        <v>-0.30067418821306746</v>
      </c>
      <c r="I118" s="234">
        <f>(F118/B118)-1</f>
        <v>18.569471698113208</v>
      </c>
    </row>
    <row r="119" spans="1:9" x14ac:dyDescent="0.35">
      <c r="A119" s="229" t="s">
        <v>519</v>
      </c>
      <c r="B119" s="133">
        <v>0</v>
      </c>
      <c r="C119" s="146">
        <f t="shared" si="19"/>
        <v>0</v>
      </c>
      <c r="D119" s="133">
        <v>3.6409400000000001E-3</v>
      </c>
      <c r="E119" s="146">
        <f t="shared" si="20"/>
        <v>2.9241389832808128E-5</v>
      </c>
      <c r="F119" s="133">
        <v>9.7886200000000013E-3</v>
      </c>
      <c r="G119" s="146">
        <f t="shared" si="21"/>
        <v>1.1026178567833833E-4</v>
      </c>
      <c r="H119" s="146">
        <f>(F119/D119)-1</f>
        <v>1.6884870390613416</v>
      </c>
      <c r="I119" s="234" t="s">
        <v>317</v>
      </c>
    </row>
    <row r="120" spans="1:9" x14ac:dyDescent="0.35">
      <c r="A120" s="229" t="s">
        <v>439</v>
      </c>
      <c r="B120" s="133">
        <v>2.4382499999999999E-3</v>
      </c>
      <c r="C120" s="146">
        <f t="shared" si="19"/>
        <v>2.4083678343955104E-5</v>
      </c>
      <c r="D120" s="133">
        <v>0.87401593999999994</v>
      </c>
      <c r="E120" s="146">
        <f t="shared" si="20"/>
        <v>7.0194622327278775E-3</v>
      </c>
      <c r="F120" s="133">
        <v>8.0233600000000002E-3</v>
      </c>
      <c r="G120" s="146">
        <f t="shared" si="21"/>
        <v>9.0377397502421447E-5</v>
      </c>
      <c r="H120" s="146">
        <f>(F120/D120)-1</f>
        <v>-0.99082012165590483</v>
      </c>
      <c r="I120" s="234">
        <f>(F120/B120)-1</f>
        <v>2.2906223726033019</v>
      </c>
    </row>
    <row r="121" spans="1:9" x14ac:dyDescent="0.35">
      <c r="A121" s="229" t="s">
        <v>472</v>
      </c>
      <c r="B121" s="133">
        <v>0</v>
      </c>
      <c r="C121" s="146">
        <f t="shared" si="19"/>
        <v>0</v>
      </c>
      <c r="D121" s="133">
        <v>0</v>
      </c>
      <c r="E121" s="146">
        <f t="shared" si="20"/>
        <v>0</v>
      </c>
      <c r="F121" s="133">
        <v>5.9191999999999995E-3</v>
      </c>
      <c r="G121" s="146">
        <f t="shared" si="21"/>
        <v>6.6675543824075312E-5</v>
      </c>
      <c r="H121" s="146" t="s">
        <v>317</v>
      </c>
      <c r="I121" s="234" t="s">
        <v>317</v>
      </c>
    </row>
    <row r="122" spans="1:9" x14ac:dyDescent="0.35">
      <c r="A122" s="229" t="s">
        <v>470</v>
      </c>
      <c r="B122" s="133">
        <v>0</v>
      </c>
      <c r="C122" s="146">
        <f t="shared" si="19"/>
        <v>0</v>
      </c>
      <c r="D122" s="133">
        <v>0</v>
      </c>
      <c r="E122" s="146">
        <f t="shared" si="20"/>
        <v>0</v>
      </c>
      <c r="F122" s="133">
        <v>5.88274E-3</v>
      </c>
      <c r="G122" s="146">
        <f t="shared" si="21"/>
        <v>6.6264848066569946E-5</v>
      </c>
      <c r="H122" s="146" t="s">
        <v>317</v>
      </c>
      <c r="I122" s="234" t="s">
        <v>317</v>
      </c>
    </row>
    <row r="123" spans="1:9" x14ac:dyDescent="0.35">
      <c r="A123" s="229" t="s">
        <v>314</v>
      </c>
      <c r="B123" s="133">
        <v>7.5442600000000005E-3</v>
      </c>
      <c r="C123" s="146">
        <f t="shared" si="19"/>
        <v>7.4518007252401012E-5</v>
      </c>
      <c r="D123" s="133">
        <v>5.9949999999999999E-4</v>
      </c>
      <c r="E123" s="146">
        <f t="shared" si="20"/>
        <v>4.8147492693558459E-6</v>
      </c>
      <c r="F123" s="133">
        <v>3.1240399999999998E-3</v>
      </c>
      <c r="G123" s="146">
        <f t="shared" si="21"/>
        <v>3.5190070605514979E-5</v>
      </c>
      <c r="H123" s="146">
        <f>(F123/D123)-1</f>
        <v>4.2110758965804838</v>
      </c>
      <c r="I123" s="234">
        <f>(F123/B123)-1</f>
        <v>-0.58590504569036606</v>
      </c>
    </row>
    <row r="124" spans="1:9" x14ac:dyDescent="0.35">
      <c r="A124" s="229" t="s">
        <v>422</v>
      </c>
      <c r="B124" s="133">
        <v>2.87198E-2</v>
      </c>
      <c r="C124" s="146">
        <f t="shared" si="19"/>
        <v>2.8367822220966749E-4</v>
      </c>
      <c r="D124" s="133">
        <v>8.5232530000000001E-2</v>
      </c>
      <c r="E124" s="146">
        <f t="shared" si="20"/>
        <v>6.8452587413319471E-4</v>
      </c>
      <c r="F124" s="133">
        <v>2.9200599999999999E-3</v>
      </c>
      <c r="G124" s="146">
        <f t="shared" si="21"/>
        <v>3.2892382162949279E-5</v>
      </c>
      <c r="H124" s="146">
        <f>(F124/D124)-1</f>
        <v>-0.96574007600149847</v>
      </c>
      <c r="I124" s="234" t="s">
        <v>317</v>
      </c>
    </row>
    <row r="125" spans="1:9" x14ac:dyDescent="0.35">
      <c r="A125" s="229" t="s">
        <v>454</v>
      </c>
      <c r="B125" s="133">
        <v>6.0851999999999998E-3</v>
      </c>
      <c r="C125" s="146">
        <f t="shared" si="19"/>
        <v>6.0106223504003117E-5</v>
      </c>
      <c r="D125" s="133">
        <v>6.9497999999999999E-3</v>
      </c>
      <c r="E125" s="146">
        <f t="shared" si="20"/>
        <v>5.5815753915211442E-5</v>
      </c>
      <c r="F125" s="133">
        <v>2.7279000000000001E-3</v>
      </c>
      <c r="G125" s="146">
        <f t="shared" si="21"/>
        <v>3.0727837545224878E-5</v>
      </c>
      <c r="H125" s="146">
        <f>(F125/D125)-1</f>
        <v>-0.60748510748510753</v>
      </c>
      <c r="I125" s="234">
        <f>(F125/B125)-1</f>
        <v>-0.55171563794123446</v>
      </c>
    </row>
    <row r="126" spans="1:9" x14ac:dyDescent="0.35">
      <c r="A126" s="229" t="s">
        <v>591</v>
      </c>
      <c r="B126" s="133">
        <v>0</v>
      </c>
      <c r="C126" s="146">
        <f t="shared" si="19"/>
        <v>0</v>
      </c>
      <c r="D126" s="133">
        <v>0</v>
      </c>
      <c r="E126" s="146">
        <f t="shared" si="20"/>
        <v>0</v>
      </c>
      <c r="F126" s="133">
        <v>2.6917500000000001E-3</v>
      </c>
      <c r="G126" s="146">
        <f t="shared" si="21"/>
        <v>3.0320633715443769E-5</v>
      </c>
      <c r="H126" s="146" t="s">
        <v>317</v>
      </c>
      <c r="I126" s="234" t="s">
        <v>317</v>
      </c>
    </row>
    <row r="127" spans="1:9" x14ac:dyDescent="0.35">
      <c r="A127" s="229" t="s">
        <v>465</v>
      </c>
      <c r="B127" s="133">
        <v>2.3939999999999999E-2</v>
      </c>
      <c r="C127" s="146">
        <f t="shared" si="19"/>
        <v>2.3646601437682157E-4</v>
      </c>
      <c r="D127" s="133">
        <v>1.195505E-2</v>
      </c>
      <c r="E127" s="146">
        <f t="shared" si="20"/>
        <v>9.6014292331297088E-5</v>
      </c>
      <c r="F127" s="133">
        <v>1.9910000000000001E-3</v>
      </c>
      <c r="G127" s="146">
        <f t="shared" si="21"/>
        <v>2.2427187416159951E-5</v>
      </c>
      <c r="H127" s="146">
        <f>(F127/D127)-1</f>
        <v>-0.83345950037850114</v>
      </c>
      <c r="I127" s="234" t="s">
        <v>317</v>
      </c>
    </row>
    <row r="128" spans="1:9" x14ac:dyDescent="0.35">
      <c r="A128" s="229" t="s">
        <v>437</v>
      </c>
      <c r="B128" s="133">
        <v>0</v>
      </c>
      <c r="C128" s="146">
        <f t="shared" si="19"/>
        <v>0</v>
      </c>
      <c r="D128" s="133">
        <v>7.3441000000000006E-2</v>
      </c>
      <c r="E128" s="146">
        <f t="shared" si="20"/>
        <v>5.8982485586449166E-4</v>
      </c>
      <c r="F128" s="133">
        <v>1.8109999999999999E-3</v>
      </c>
      <c r="G128" s="146">
        <f t="shared" si="21"/>
        <v>2.0399616479490543E-5</v>
      </c>
      <c r="H128" s="146" t="s">
        <v>317</v>
      </c>
      <c r="I128" s="234" t="s">
        <v>317</v>
      </c>
    </row>
    <row r="129" spans="1:9" x14ac:dyDescent="0.35">
      <c r="A129" s="229" t="s">
        <v>468</v>
      </c>
      <c r="B129" s="133">
        <v>0</v>
      </c>
      <c r="C129" s="146">
        <f t="shared" si="19"/>
        <v>0</v>
      </c>
      <c r="D129" s="133">
        <v>1.63013E-3</v>
      </c>
      <c r="E129" s="146">
        <f t="shared" si="20"/>
        <v>1.3092022062477141E-5</v>
      </c>
      <c r="F129" s="133">
        <v>1.4970000000000001E-3</v>
      </c>
      <c r="G129" s="146">
        <f t="shared" si="21"/>
        <v>1.6862631623300577E-5</v>
      </c>
      <c r="H129" s="146">
        <f>(F129/D129)-1</f>
        <v>-8.1668333200419552E-2</v>
      </c>
      <c r="I129" s="234" t="s">
        <v>317</v>
      </c>
    </row>
    <row r="130" spans="1:9" x14ac:dyDescent="0.35">
      <c r="A130" s="229" t="s">
        <v>586</v>
      </c>
      <c r="B130" s="133">
        <v>0</v>
      </c>
      <c r="C130" s="146">
        <f t="shared" si="19"/>
        <v>0</v>
      </c>
      <c r="D130" s="133">
        <v>2.2507430000000002E-2</v>
      </c>
      <c r="E130" s="146">
        <f t="shared" si="20"/>
        <v>1.8076335637627668E-4</v>
      </c>
      <c r="F130" s="133">
        <v>1.2395399999999999E-3</v>
      </c>
      <c r="G130" s="146">
        <f t="shared" si="21"/>
        <v>1.3962529326884431E-5</v>
      </c>
      <c r="H130" s="146">
        <f>(F130/D130)-1</f>
        <v>-0.94492751949023057</v>
      </c>
      <c r="I130" s="234" t="s">
        <v>317</v>
      </c>
    </row>
    <row r="131" spans="1:9" x14ac:dyDescent="0.35">
      <c r="A131" s="229" t="s">
        <v>531</v>
      </c>
      <c r="B131" s="133">
        <v>0</v>
      </c>
      <c r="C131" s="146">
        <f t="shared" si="19"/>
        <v>0</v>
      </c>
      <c r="D131" s="133">
        <v>3.7844099999999998E-3</v>
      </c>
      <c r="E131" s="146">
        <f t="shared" si="20"/>
        <v>3.0393636834767231E-5</v>
      </c>
      <c r="F131" s="133">
        <v>9.8229999999999997E-4</v>
      </c>
      <c r="G131" s="146">
        <f t="shared" si="21"/>
        <v>1.1064905172724218E-5</v>
      </c>
      <c r="H131" s="146">
        <f>(F131/D131)-1</f>
        <v>-0.7404351008479525</v>
      </c>
      <c r="I131" s="234" t="s">
        <v>317</v>
      </c>
    </row>
    <row r="132" spans="1:9" x14ac:dyDescent="0.35">
      <c r="A132" s="229" t="s">
        <v>391</v>
      </c>
      <c r="B132" s="133">
        <v>1.1462079999999999E-2</v>
      </c>
      <c r="C132" s="146">
        <f t="shared" ref="C132:C163" si="23">(B132/$B$181)*100</f>
        <v>1.1321605572549202E-4</v>
      </c>
      <c r="D132" s="133">
        <v>4.8700000000000002E-4</v>
      </c>
      <c r="E132" s="146">
        <f t="shared" ref="E132:E163" si="24">(D132/$D$181)*100</f>
        <v>3.9112308493349409E-6</v>
      </c>
      <c r="F132" s="133">
        <v>7.3399999999999995E-4</v>
      </c>
      <c r="G132" s="146">
        <f t="shared" ref="G132:G163" si="25">(F132/$F$181)*100</f>
        <v>8.2679837084185851E-6</v>
      </c>
      <c r="H132" s="146">
        <f>(F132/D132)-1</f>
        <v>0.50718685831622157</v>
      </c>
      <c r="I132" s="234">
        <f>(F132/B132)-1</f>
        <v>-0.93596275719590161</v>
      </c>
    </row>
    <row r="133" spans="1:9" x14ac:dyDescent="0.35">
      <c r="A133" s="229" t="s">
        <v>570</v>
      </c>
      <c r="B133" s="133">
        <v>0</v>
      </c>
      <c r="C133" s="146">
        <f t="shared" si="23"/>
        <v>0</v>
      </c>
      <c r="D133" s="133">
        <v>1.9360599999999999E-3</v>
      </c>
      <c r="E133" s="146">
        <f t="shared" si="24"/>
        <v>1.5549029975694876E-5</v>
      </c>
      <c r="F133" s="133">
        <v>6.5365999999999992E-4</v>
      </c>
      <c r="G133" s="146">
        <f t="shared" si="25"/>
        <v>7.3630112136851382E-6</v>
      </c>
      <c r="H133" s="146">
        <f>(F133/D133)-1</f>
        <v>-0.66237616602791238</v>
      </c>
      <c r="I133" s="234" t="s">
        <v>317</v>
      </c>
    </row>
    <row r="134" spans="1:9" x14ac:dyDescent="0.35">
      <c r="A134" s="229" t="s">
        <v>406</v>
      </c>
      <c r="B134" s="133">
        <v>0</v>
      </c>
      <c r="C134" s="146">
        <f t="shared" si="23"/>
        <v>0</v>
      </c>
      <c r="D134" s="133">
        <v>0</v>
      </c>
      <c r="E134" s="146">
        <f t="shared" si="24"/>
        <v>0</v>
      </c>
      <c r="F134" s="133">
        <v>4.8500000000000003E-4</v>
      </c>
      <c r="G134" s="146">
        <f t="shared" si="25"/>
        <v>5.4631772460259043E-6</v>
      </c>
      <c r="H134" s="146" t="s">
        <v>317</v>
      </c>
      <c r="I134" s="234" t="s">
        <v>317</v>
      </c>
    </row>
    <row r="135" spans="1:9" x14ac:dyDescent="0.35">
      <c r="A135" s="229" t="s">
        <v>440</v>
      </c>
      <c r="B135" s="133">
        <v>2.2499999999999999E-4</v>
      </c>
      <c r="C135" s="146">
        <f t="shared" si="23"/>
        <v>2.2224249471505784E-6</v>
      </c>
      <c r="D135" s="133">
        <v>9.1831999999999997E-2</v>
      </c>
      <c r="E135" s="146">
        <f t="shared" si="24"/>
        <v>7.3752803153208683E-4</v>
      </c>
      <c r="F135" s="133">
        <v>4.6299999999999998E-4</v>
      </c>
      <c r="G135" s="146">
        <f t="shared" si="25"/>
        <v>5.2153630204329763E-6</v>
      </c>
      <c r="H135" s="146">
        <f>(F135/D135)-1</f>
        <v>-0.99495818451084594</v>
      </c>
      <c r="I135" s="234">
        <f>(F135/B135)-1</f>
        <v>1.0577777777777779</v>
      </c>
    </row>
    <row r="136" spans="1:9" x14ac:dyDescent="0.35">
      <c r="A136" s="229" t="s">
        <v>594</v>
      </c>
      <c r="B136" s="133">
        <v>0</v>
      </c>
      <c r="C136" s="146">
        <f t="shared" si="23"/>
        <v>0</v>
      </c>
      <c r="D136" s="133">
        <v>0</v>
      </c>
      <c r="E136" s="146">
        <f t="shared" si="24"/>
        <v>0</v>
      </c>
      <c r="F136" s="133">
        <v>3.6132999999999998E-4</v>
      </c>
      <c r="G136" s="146">
        <f t="shared" si="25"/>
        <v>4.070123369704206E-6</v>
      </c>
      <c r="H136" s="146" t="s">
        <v>317</v>
      </c>
      <c r="I136" s="234" t="s">
        <v>317</v>
      </c>
    </row>
    <row r="137" spans="1:9" x14ac:dyDescent="0.35">
      <c r="A137" s="229" t="s">
        <v>469</v>
      </c>
      <c r="B137" s="133">
        <v>8.7799999999999998E-4</v>
      </c>
      <c r="C137" s="146">
        <f t="shared" si="23"/>
        <v>8.6723960159920355E-6</v>
      </c>
      <c r="D137" s="133">
        <v>2.3330460000000001E-2</v>
      </c>
      <c r="E137" s="146">
        <f t="shared" si="24"/>
        <v>1.873733365116527E-4</v>
      </c>
      <c r="F137" s="133">
        <v>2.3190999999999999E-4</v>
      </c>
      <c r="G137" s="146">
        <f t="shared" si="25"/>
        <v>2.6122998662389019E-6</v>
      </c>
      <c r="H137" s="146">
        <f>(F137/D137)-1</f>
        <v>-0.99005977593240768</v>
      </c>
      <c r="I137" s="234">
        <f>(F137/B137)-1</f>
        <v>-0.73586560364464693</v>
      </c>
    </row>
    <row r="138" spans="1:9" x14ac:dyDescent="0.35">
      <c r="A138" s="229" t="s">
        <v>361</v>
      </c>
      <c r="B138" s="133">
        <v>633.55426975</v>
      </c>
      <c r="C138" s="146">
        <f t="shared" si="23"/>
        <v>6.2578969531829651</v>
      </c>
      <c r="D138" s="133">
        <v>1.0023000000000001E-2</v>
      </c>
      <c r="E138" s="146">
        <f t="shared" si="24"/>
        <v>8.0497467767729185E-5</v>
      </c>
      <c r="F138" s="133">
        <v>1.22E-4</v>
      </c>
      <c r="G138" s="146">
        <f t="shared" si="25"/>
        <v>1.3742425237425985E-6</v>
      </c>
      <c r="H138" s="146">
        <f>(F138/D138)-1</f>
        <v>-0.98782799561009682</v>
      </c>
      <c r="I138" s="234">
        <f>(F138/B138)-1</f>
        <v>-0.99999980743559658</v>
      </c>
    </row>
    <row r="139" spans="1:9" x14ac:dyDescent="0.35">
      <c r="A139" s="229" t="s">
        <v>587</v>
      </c>
      <c r="B139" s="133">
        <v>0.16669999999999999</v>
      </c>
      <c r="C139" s="146">
        <f t="shared" si="23"/>
        <v>1.6465699497333398E-3</v>
      </c>
      <c r="D139" s="133">
        <v>5.0735999999999999E-4</v>
      </c>
      <c r="E139" s="146">
        <f t="shared" si="24"/>
        <v>4.074747605171613E-6</v>
      </c>
      <c r="F139" s="133">
        <v>1.348E-5</v>
      </c>
      <c r="G139" s="146">
        <f t="shared" si="25"/>
        <v>1.5184253459057564E-7</v>
      </c>
      <c r="H139" s="146" t="s">
        <v>317</v>
      </c>
      <c r="I139" s="234" t="s">
        <v>317</v>
      </c>
    </row>
    <row r="140" spans="1:9" x14ac:dyDescent="0.35">
      <c r="A140" s="229" t="s">
        <v>430</v>
      </c>
      <c r="B140" s="133">
        <v>7.962292E-2</v>
      </c>
      <c r="C140" s="146">
        <f t="shared" si="23"/>
        <v>7.8647095010210999E-4</v>
      </c>
      <c r="D140" s="133">
        <v>0.33297102000000001</v>
      </c>
      <c r="E140" s="146">
        <f t="shared" si="24"/>
        <v>2.6741817769168823E-3</v>
      </c>
      <c r="F140" s="133">
        <v>0</v>
      </c>
      <c r="G140" s="146">
        <f t="shared" si="25"/>
        <v>0</v>
      </c>
      <c r="H140" s="146">
        <f>(F140/D140)-1</f>
        <v>-1</v>
      </c>
      <c r="I140" s="234">
        <f>(F140/B140)-1</f>
        <v>-1</v>
      </c>
    </row>
    <row r="141" spans="1:9" x14ac:dyDescent="0.35">
      <c r="A141" s="229" t="s">
        <v>572</v>
      </c>
      <c r="B141" s="133">
        <v>0</v>
      </c>
      <c r="C141" s="146">
        <f t="shared" si="23"/>
        <v>0</v>
      </c>
      <c r="D141" s="133">
        <v>1.4877E-4</v>
      </c>
      <c r="E141" s="146">
        <f t="shared" si="24"/>
        <v>1.1948127586356452E-6</v>
      </c>
      <c r="F141" s="133">
        <v>0</v>
      </c>
      <c r="G141" s="146">
        <f t="shared" si="25"/>
        <v>0</v>
      </c>
      <c r="H141" s="146">
        <f>(F141/D141)-1</f>
        <v>-1</v>
      </c>
      <c r="I141" s="234" t="s">
        <v>317</v>
      </c>
    </row>
    <row r="142" spans="1:9" x14ac:dyDescent="0.35">
      <c r="A142" s="229" t="s">
        <v>569</v>
      </c>
      <c r="B142" s="133">
        <v>0</v>
      </c>
      <c r="C142" s="146">
        <f t="shared" si="23"/>
        <v>0</v>
      </c>
      <c r="D142" s="133">
        <v>1.5962299999999999E-3</v>
      </c>
      <c r="E142" s="146">
        <f t="shared" si="24"/>
        <v>1.2819761845244173E-5</v>
      </c>
      <c r="F142" s="133">
        <v>0</v>
      </c>
      <c r="G142" s="146">
        <f t="shared" si="25"/>
        <v>0</v>
      </c>
      <c r="H142" s="146">
        <f>(F142/D142)-1</f>
        <v>-1</v>
      </c>
      <c r="I142" s="234" t="s">
        <v>317</v>
      </c>
    </row>
    <row r="143" spans="1:9" x14ac:dyDescent="0.35">
      <c r="A143" s="229" t="s">
        <v>480</v>
      </c>
      <c r="B143" s="133">
        <v>6.3027999999999999E-4</v>
      </c>
      <c r="C143" s="146">
        <f t="shared" si="23"/>
        <v>6.2255555364002957E-6</v>
      </c>
      <c r="D143" s="133">
        <v>0</v>
      </c>
      <c r="E143" s="146">
        <f t="shared" si="24"/>
        <v>0</v>
      </c>
      <c r="F143" s="133">
        <v>0</v>
      </c>
      <c r="G143" s="146">
        <f t="shared" si="25"/>
        <v>0</v>
      </c>
      <c r="H143" s="146" t="s">
        <v>317</v>
      </c>
      <c r="I143" s="234">
        <f>(F143/B143)-1</f>
        <v>-1</v>
      </c>
    </row>
    <row r="144" spans="1:9" x14ac:dyDescent="0.35">
      <c r="A144" s="229" t="s">
        <v>617</v>
      </c>
      <c r="B144" s="133">
        <v>6.0330000000000002E-3</v>
      </c>
      <c r="C144" s="146">
        <f t="shared" si="23"/>
        <v>5.9590620916264182E-5</v>
      </c>
      <c r="D144" s="133">
        <v>0</v>
      </c>
      <c r="E144" s="146">
        <f t="shared" si="24"/>
        <v>0</v>
      </c>
      <c r="F144" s="133">
        <v>0</v>
      </c>
      <c r="G144" s="146">
        <f t="shared" si="25"/>
        <v>0</v>
      </c>
      <c r="H144" s="146" t="s">
        <v>317</v>
      </c>
      <c r="I144" s="234">
        <f>(F144/B144)-1</f>
        <v>-1</v>
      </c>
    </row>
    <row r="145" spans="1:9" x14ac:dyDescent="0.35">
      <c r="A145" s="229" t="s">
        <v>574</v>
      </c>
      <c r="B145" s="133">
        <v>8.0615999999999999E-4</v>
      </c>
      <c r="C145" s="146">
        <f t="shared" si="23"/>
        <v>7.9628004239773809E-6</v>
      </c>
      <c r="D145" s="133">
        <v>2.3654399999999999E-3</v>
      </c>
      <c r="E145" s="146">
        <f t="shared" si="24"/>
        <v>1.8997498768482222E-5</v>
      </c>
      <c r="F145" s="133">
        <v>0</v>
      </c>
      <c r="G145" s="146">
        <f t="shared" si="25"/>
        <v>0</v>
      </c>
      <c r="H145" s="146">
        <f>(F145/D145)-1</f>
        <v>-1</v>
      </c>
      <c r="I145" s="234" t="s">
        <v>317</v>
      </c>
    </row>
    <row r="146" spans="1:9" x14ac:dyDescent="0.35">
      <c r="A146" s="229" t="s">
        <v>557</v>
      </c>
      <c r="B146" s="133">
        <v>0</v>
      </c>
      <c r="C146" s="146">
        <f t="shared" si="23"/>
        <v>0</v>
      </c>
      <c r="D146" s="133">
        <v>3.2725999999999998E-2</v>
      </c>
      <c r="E146" s="146">
        <f t="shared" si="24"/>
        <v>2.6283150056537012E-4</v>
      </c>
      <c r="F146" s="133">
        <v>0</v>
      </c>
      <c r="G146" s="146">
        <f t="shared" si="25"/>
        <v>0</v>
      </c>
      <c r="H146" s="146">
        <f>(F146/D146)-1</f>
        <v>-1</v>
      </c>
      <c r="I146" s="234" t="s">
        <v>317</v>
      </c>
    </row>
    <row r="147" spans="1:9" x14ac:dyDescent="0.35">
      <c r="A147" s="229" t="s">
        <v>306</v>
      </c>
      <c r="B147" s="133">
        <v>0</v>
      </c>
      <c r="C147" s="146">
        <f t="shared" si="23"/>
        <v>0</v>
      </c>
      <c r="D147" s="133">
        <v>0.18026623999999999</v>
      </c>
      <c r="E147" s="146">
        <f t="shared" si="24"/>
        <v>1.4477677186480826E-3</v>
      </c>
      <c r="F147" s="133">
        <v>0</v>
      </c>
      <c r="G147" s="146">
        <f t="shared" si="25"/>
        <v>0</v>
      </c>
      <c r="H147" s="146">
        <f>(F147/D147)-1</f>
        <v>-1</v>
      </c>
      <c r="I147" s="234" t="s">
        <v>317</v>
      </c>
    </row>
    <row r="148" spans="1:9" x14ac:dyDescent="0.35">
      <c r="A148" s="229" t="s">
        <v>307</v>
      </c>
      <c r="B148" s="133">
        <v>3.5096100000000002E-3</v>
      </c>
      <c r="C148" s="146">
        <f t="shared" si="23"/>
        <v>3.4665976972307302E-5</v>
      </c>
      <c r="D148" s="133">
        <v>5.0660000000000006E-4</v>
      </c>
      <c r="E148" s="146">
        <f t="shared" si="24"/>
        <v>4.0686438362896942E-6</v>
      </c>
      <c r="F148" s="133">
        <v>0</v>
      </c>
      <c r="G148" s="146">
        <f t="shared" si="25"/>
        <v>0</v>
      </c>
      <c r="H148" s="146" t="s">
        <v>317</v>
      </c>
      <c r="I148" s="234">
        <f>(F148/B148)-1</f>
        <v>-1</v>
      </c>
    </row>
    <row r="149" spans="1:9" x14ac:dyDescent="0.35">
      <c r="A149" s="229" t="s">
        <v>414</v>
      </c>
      <c r="B149" s="133">
        <v>8.9800000000000005E-2</v>
      </c>
      <c r="C149" s="146">
        <f t="shared" si="23"/>
        <v>8.8699449001831986E-4</v>
      </c>
      <c r="D149" s="133">
        <v>0</v>
      </c>
      <c r="E149" s="146">
        <f t="shared" si="24"/>
        <v>0</v>
      </c>
      <c r="F149" s="133">
        <v>0</v>
      </c>
      <c r="G149" s="146">
        <f t="shared" si="25"/>
        <v>0</v>
      </c>
      <c r="H149" s="146" t="s">
        <v>317</v>
      </c>
      <c r="I149" s="234">
        <f>(F149/B149)-1</f>
        <v>-1</v>
      </c>
    </row>
    <row r="150" spans="1:9" x14ac:dyDescent="0.35">
      <c r="A150" s="229" t="s">
        <v>547</v>
      </c>
      <c r="B150" s="133">
        <v>0.25303809999999999</v>
      </c>
      <c r="C150" s="146">
        <f t="shared" si="23"/>
        <v>2.4993697156425903E-3</v>
      </c>
      <c r="D150" s="133">
        <v>8.3409899999999995E-3</v>
      </c>
      <c r="E150" s="146">
        <f t="shared" si="24"/>
        <v>6.698878316631262E-5</v>
      </c>
      <c r="F150" s="133">
        <v>0</v>
      </c>
      <c r="G150" s="146">
        <f t="shared" si="25"/>
        <v>0</v>
      </c>
      <c r="H150" s="146">
        <f>(F150/D150)-1</f>
        <v>-1</v>
      </c>
      <c r="I150" s="234">
        <f>(F150/B150)-1</f>
        <v>-1</v>
      </c>
    </row>
    <row r="151" spans="1:9" x14ac:dyDescent="0.35">
      <c r="A151" s="229" t="s">
        <v>436</v>
      </c>
      <c r="B151" s="133">
        <v>1.47297E-2</v>
      </c>
      <c r="C151" s="146">
        <f t="shared" si="23"/>
        <v>1.4549178997352836E-4</v>
      </c>
      <c r="D151" s="133">
        <v>0</v>
      </c>
      <c r="E151" s="146">
        <f t="shared" si="24"/>
        <v>0</v>
      </c>
      <c r="F151" s="133">
        <v>0</v>
      </c>
      <c r="G151" s="146">
        <f t="shared" si="25"/>
        <v>0</v>
      </c>
      <c r="H151" s="146" t="s">
        <v>317</v>
      </c>
      <c r="I151" s="234">
        <f>(F151/B151)-1</f>
        <v>-1</v>
      </c>
    </row>
    <row r="152" spans="1:9" x14ac:dyDescent="0.35">
      <c r="A152" s="229" t="s">
        <v>593</v>
      </c>
      <c r="B152" s="133">
        <v>0</v>
      </c>
      <c r="C152" s="146">
        <f t="shared" si="23"/>
        <v>0</v>
      </c>
      <c r="D152" s="133">
        <v>0</v>
      </c>
      <c r="E152" s="146">
        <f t="shared" si="24"/>
        <v>0</v>
      </c>
      <c r="F152" s="133">
        <v>0</v>
      </c>
      <c r="G152" s="146">
        <f t="shared" si="25"/>
        <v>0</v>
      </c>
      <c r="H152" s="146" t="s">
        <v>317</v>
      </c>
      <c r="I152" s="234" t="s">
        <v>317</v>
      </c>
    </row>
    <row r="153" spans="1:9" x14ac:dyDescent="0.35">
      <c r="A153" s="229" t="s">
        <v>526</v>
      </c>
      <c r="B153" s="133">
        <v>0</v>
      </c>
      <c r="C153" s="146">
        <f t="shared" si="23"/>
        <v>0</v>
      </c>
      <c r="D153" s="133">
        <v>1.2493014099999999</v>
      </c>
      <c r="E153" s="146">
        <f t="shared" si="24"/>
        <v>1.0033482987494124E-2</v>
      </c>
      <c r="F153" s="133">
        <v>0</v>
      </c>
      <c r="G153" s="146">
        <f t="shared" si="25"/>
        <v>0</v>
      </c>
      <c r="H153" s="146">
        <f>(F153/D153)-1</f>
        <v>-1</v>
      </c>
      <c r="I153" s="234" t="s">
        <v>317</v>
      </c>
    </row>
    <row r="154" spans="1:9" x14ac:dyDescent="0.35">
      <c r="A154" s="229" t="s">
        <v>567</v>
      </c>
      <c r="B154" s="133">
        <v>0</v>
      </c>
      <c r="C154" s="146">
        <f t="shared" si="23"/>
        <v>0</v>
      </c>
      <c r="D154" s="133">
        <v>0</v>
      </c>
      <c r="E154" s="146">
        <f t="shared" si="24"/>
        <v>0</v>
      </c>
      <c r="F154" s="133">
        <v>0</v>
      </c>
      <c r="G154" s="146">
        <f t="shared" si="25"/>
        <v>0</v>
      </c>
      <c r="H154" s="146" t="s">
        <v>317</v>
      </c>
      <c r="I154" s="234" t="s">
        <v>317</v>
      </c>
    </row>
    <row r="155" spans="1:9" x14ac:dyDescent="0.35">
      <c r="A155" s="229" t="s">
        <v>549</v>
      </c>
      <c r="B155" s="133">
        <v>0</v>
      </c>
      <c r="C155" s="146">
        <f t="shared" si="23"/>
        <v>0</v>
      </c>
      <c r="D155" s="133">
        <v>4.1800000000000002E-4</v>
      </c>
      <c r="E155" s="146">
        <f t="shared" si="24"/>
        <v>3.3570728850554521E-6</v>
      </c>
      <c r="F155" s="133">
        <v>0</v>
      </c>
      <c r="G155" s="146">
        <f t="shared" si="25"/>
        <v>0</v>
      </c>
      <c r="H155" s="146">
        <f>(F155/D155)-1</f>
        <v>-1</v>
      </c>
      <c r="I155" s="234" t="s">
        <v>317</v>
      </c>
    </row>
    <row r="156" spans="1:9" x14ac:dyDescent="0.35">
      <c r="A156" s="229" t="s">
        <v>573</v>
      </c>
      <c r="B156" s="133">
        <v>1.0022200000000001E-3</v>
      </c>
      <c r="C156" s="146">
        <f t="shared" si="23"/>
        <v>9.8993721357033472E-6</v>
      </c>
      <c r="D156" s="133">
        <v>0</v>
      </c>
      <c r="E156" s="146">
        <f t="shared" si="24"/>
        <v>0</v>
      </c>
      <c r="F156" s="133">
        <v>0</v>
      </c>
      <c r="G156" s="146">
        <f t="shared" si="25"/>
        <v>0</v>
      </c>
      <c r="H156" s="146" t="s">
        <v>317</v>
      </c>
      <c r="I156" s="234" t="s">
        <v>317</v>
      </c>
    </row>
    <row r="157" spans="1:9" x14ac:dyDescent="0.35">
      <c r="A157" s="229" t="s">
        <v>595</v>
      </c>
      <c r="B157" s="133">
        <v>0</v>
      </c>
      <c r="C157" s="146">
        <f t="shared" si="23"/>
        <v>0</v>
      </c>
      <c r="D157" s="133">
        <v>0</v>
      </c>
      <c r="E157" s="146">
        <f t="shared" si="24"/>
        <v>0</v>
      </c>
      <c r="F157" s="133">
        <v>0</v>
      </c>
      <c r="G157" s="146">
        <f t="shared" si="25"/>
        <v>0</v>
      </c>
      <c r="H157" s="146" t="s">
        <v>317</v>
      </c>
      <c r="I157" s="234" t="s">
        <v>317</v>
      </c>
    </row>
    <row r="158" spans="1:9" x14ac:dyDescent="0.35">
      <c r="A158" s="229" t="s">
        <v>558</v>
      </c>
      <c r="B158" s="133">
        <v>0</v>
      </c>
      <c r="C158" s="146">
        <f t="shared" si="23"/>
        <v>0</v>
      </c>
      <c r="D158" s="133">
        <v>0</v>
      </c>
      <c r="E158" s="146">
        <f t="shared" si="24"/>
        <v>0</v>
      </c>
      <c r="F158" s="133">
        <v>0</v>
      </c>
      <c r="G158" s="146">
        <f t="shared" si="25"/>
        <v>0</v>
      </c>
      <c r="H158" s="146" t="s">
        <v>317</v>
      </c>
      <c r="I158" s="234" t="s">
        <v>317</v>
      </c>
    </row>
    <row r="159" spans="1:9" x14ac:dyDescent="0.35">
      <c r="A159" s="229" t="s">
        <v>441</v>
      </c>
      <c r="B159" s="133">
        <v>3.1627500000000003E-2</v>
      </c>
      <c r="C159" s="146">
        <f t="shared" si="23"/>
        <v>3.1239886673779972E-4</v>
      </c>
      <c r="D159" s="133">
        <v>2.37521E-3</v>
      </c>
      <c r="E159" s="146">
        <f t="shared" si="24"/>
        <v>1.9075964323714261E-5</v>
      </c>
      <c r="F159" s="133">
        <v>0</v>
      </c>
      <c r="G159" s="146">
        <f t="shared" si="25"/>
        <v>0</v>
      </c>
      <c r="H159" s="146">
        <f>(F159/D159)-1</f>
        <v>-1</v>
      </c>
      <c r="I159" s="234">
        <f>(F159/B159)-1</f>
        <v>-1</v>
      </c>
    </row>
    <row r="160" spans="1:9" x14ac:dyDescent="0.35">
      <c r="A160" s="229" t="s">
        <v>399</v>
      </c>
      <c r="B160" s="133">
        <v>0</v>
      </c>
      <c r="C160" s="146">
        <f t="shared" si="23"/>
        <v>0</v>
      </c>
      <c r="D160" s="133">
        <v>1.8370000000000001E-3</v>
      </c>
      <c r="E160" s="146">
        <f t="shared" si="24"/>
        <v>1.4753451889585805E-5</v>
      </c>
      <c r="F160" s="133">
        <v>0</v>
      </c>
      <c r="G160" s="146">
        <f t="shared" si="25"/>
        <v>0</v>
      </c>
      <c r="H160" s="146" t="s">
        <v>317</v>
      </c>
      <c r="I160" s="234" t="s">
        <v>317</v>
      </c>
    </row>
    <row r="161" spans="1:9" x14ac:dyDescent="0.35">
      <c r="A161" s="229" t="s">
        <v>302</v>
      </c>
      <c r="B161" s="133">
        <v>0</v>
      </c>
      <c r="C161" s="146">
        <f t="shared" si="23"/>
        <v>0</v>
      </c>
      <c r="D161" s="133">
        <v>2.6820700000000004E-3</v>
      </c>
      <c r="E161" s="146">
        <f t="shared" si="24"/>
        <v>2.1540441322537509E-5</v>
      </c>
      <c r="F161" s="133">
        <v>0</v>
      </c>
      <c r="G161" s="146">
        <f t="shared" si="25"/>
        <v>0</v>
      </c>
      <c r="H161" s="146" t="s">
        <v>317</v>
      </c>
      <c r="I161" s="234" t="s">
        <v>317</v>
      </c>
    </row>
    <row r="162" spans="1:9" x14ac:dyDescent="0.35">
      <c r="A162" s="229" t="s">
        <v>555</v>
      </c>
      <c r="B162" s="133">
        <v>464.16749920000001</v>
      </c>
      <c r="C162" s="146">
        <f t="shared" si="23"/>
        <v>4.5847885772381174</v>
      </c>
      <c r="D162" s="133">
        <v>0</v>
      </c>
      <c r="E162" s="146">
        <f t="shared" si="24"/>
        <v>0</v>
      </c>
      <c r="F162" s="133">
        <v>0</v>
      </c>
      <c r="G162" s="146">
        <f t="shared" si="25"/>
        <v>0</v>
      </c>
      <c r="H162" s="146" t="s">
        <v>317</v>
      </c>
      <c r="I162" s="234">
        <f>(F162/B162)-1</f>
        <v>-1</v>
      </c>
    </row>
    <row r="163" spans="1:9" x14ac:dyDescent="0.35">
      <c r="A163" s="229" t="s">
        <v>473</v>
      </c>
      <c r="B163" s="133">
        <v>0</v>
      </c>
      <c r="C163" s="146">
        <f t="shared" si="23"/>
        <v>0</v>
      </c>
      <c r="D163" s="133">
        <v>2.8514899999999999E-3</v>
      </c>
      <c r="E163" s="146">
        <f t="shared" si="24"/>
        <v>2.2901099906714764E-5</v>
      </c>
      <c r="F163" s="133">
        <v>0</v>
      </c>
      <c r="G163" s="146">
        <f t="shared" si="25"/>
        <v>0</v>
      </c>
      <c r="H163" s="146">
        <f>(F163/D163)-1</f>
        <v>-1</v>
      </c>
      <c r="I163" s="234" t="s">
        <v>317</v>
      </c>
    </row>
    <row r="164" spans="1:9" x14ac:dyDescent="0.35">
      <c r="A164" s="229" t="s">
        <v>442</v>
      </c>
      <c r="B164" s="133">
        <v>2.92E-4</v>
      </c>
      <c r="C164" s="146">
        <f t="shared" ref="C164:C181" si="26">(B164/$B$181)*100</f>
        <v>2.8842137091909732E-6</v>
      </c>
      <c r="D164" s="133">
        <v>0</v>
      </c>
      <c r="E164" s="146">
        <f t="shared" ref="E164:E181" si="27">(D164/$D$181)*100</f>
        <v>0</v>
      </c>
      <c r="F164" s="133">
        <v>0</v>
      </c>
      <c r="G164" s="146">
        <f t="shared" ref="G164:G181" si="28">(F164/$F$181)*100</f>
        <v>0</v>
      </c>
      <c r="H164" s="146" t="s">
        <v>317</v>
      </c>
      <c r="I164" s="234">
        <f>(F164/B164)-1</f>
        <v>-1</v>
      </c>
    </row>
    <row r="165" spans="1:9" x14ac:dyDescent="0.35">
      <c r="A165" s="229" t="s">
        <v>624</v>
      </c>
      <c r="B165" s="133">
        <v>2.6208999999999998E-4</v>
      </c>
      <c r="C165" s="146">
        <f t="shared" si="26"/>
        <v>2.5887793528830892E-6</v>
      </c>
      <c r="D165" s="133">
        <v>0</v>
      </c>
      <c r="E165" s="146">
        <f t="shared" si="27"/>
        <v>0</v>
      </c>
      <c r="F165" s="133">
        <v>0</v>
      </c>
      <c r="G165" s="146">
        <f t="shared" si="28"/>
        <v>0</v>
      </c>
      <c r="H165" s="146" t="s">
        <v>317</v>
      </c>
      <c r="I165" s="234" t="s">
        <v>317</v>
      </c>
    </row>
    <row r="166" spans="1:9" x14ac:dyDescent="0.35">
      <c r="A166" s="229" t="s">
        <v>575</v>
      </c>
      <c r="B166" s="133">
        <v>3.8711000000000003E-4</v>
      </c>
      <c r="C166" s="146">
        <f t="shared" si="26"/>
        <v>3.8236574279620466E-6</v>
      </c>
      <c r="D166" s="133">
        <v>0</v>
      </c>
      <c r="E166" s="146">
        <f t="shared" si="27"/>
        <v>0</v>
      </c>
      <c r="F166" s="133">
        <v>0</v>
      </c>
      <c r="G166" s="146">
        <f t="shared" si="28"/>
        <v>0</v>
      </c>
      <c r="H166" s="146" t="s">
        <v>317</v>
      </c>
      <c r="I166" s="234">
        <f>(F166/B166)-1</f>
        <v>-1</v>
      </c>
    </row>
    <row r="167" spans="1:9" x14ac:dyDescent="0.35">
      <c r="A167" s="229" t="s">
        <v>521</v>
      </c>
      <c r="B167" s="133">
        <v>42.498637000000002</v>
      </c>
      <c r="C167" s="146">
        <f t="shared" si="26"/>
        <v>0.41977791594976283</v>
      </c>
      <c r="D167" s="133">
        <v>0</v>
      </c>
      <c r="E167" s="146">
        <f t="shared" si="27"/>
        <v>0</v>
      </c>
      <c r="F167" s="133">
        <v>0</v>
      </c>
      <c r="G167" s="146">
        <f t="shared" si="28"/>
        <v>0</v>
      </c>
      <c r="H167" s="146" t="s">
        <v>317</v>
      </c>
      <c r="I167" s="234">
        <f>(F167/B167)-1</f>
        <v>-1</v>
      </c>
    </row>
    <row r="168" spans="1:9" x14ac:dyDescent="0.35">
      <c r="A168" s="229" t="s">
        <v>311</v>
      </c>
      <c r="B168" s="133">
        <v>1.1974229999999999E-2</v>
      </c>
      <c r="C168" s="146">
        <f t="shared" si="26"/>
        <v>1.1827478877741722E-4</v>
      </c>
      <c r="D168" s="133">
        <v>0</v>
      </c>
      <c r="E168" s="146">
        <f t="shared" si="27"/>
        <v>0</v>
      </c>
      <c r="F168" s="133">
        <v>0</v>
      </c>
      <c r="G168" s="146">
        <f t="shared" si="28"/>
        <v>0</v>
      </c>
      <c r="H168" s="146" t="s">
        <v>317</v>
      </c>
      <c r="I168" s="234">
        <f>(F168/B168)-1</f>
        <v>-1</v>
      </c>
    </row>
    <row r="169" spans="1:9" x14ac:dyDescent="0.35">
      <c r="A169" s="229" t="s">
        <v>418</v>
      </c>
      <c r="B169" s="133">
        <v>4.6000000000000001E-4</v>
      </c>
      <c r="C169" s="146">
        <f t="shared" si="26"/>
        <v>4.5436243363967386E-6</v>
      </c>
      <c r="D169" s="133">
        <v>0</v>
      </c>
      <c r="E169" s="146">
        <f t="shared" si="27"/>
        <v>0</v>
      </c>
      <c r="F169" s="133">
        <v>0</v>
      </c>
      <c r="G169" s="146">
        <f t="shared" si="28"/>
        <v>0</v>
      </c>
      <c r="H169" s="146" t="s">
        <v>317</v>
      </c>
      <c r="I169" s="234">
        <f>(F169/B169)-1</f>
        <v>-1</v>
      </c>
    </row>
    <row r="170" spans="1:9" x14ac:dyDescent="0.35">
      <c r="A170" s="229" t="s">
        <v>556</v>
      </c>
      <c r="B170" s="133">
        <v>0</v>
      </c>
      <c r="C170" s="146">
        <f t="shared" si="26"/>
        <v>0</v>
      </c>
      <c r="D170" s="133">
        <v>2.4668999999999998E-4</v>
      </c>
      <c r="E170" s="146">
        <f t="shared" si="27"/>
        <v>1.9812351914218407E-6</v>
      </c>
      <c r="F170" s="133">
        <v>0</v>
      </c>
      <c r="G170" s="146">
        <f t="shared" si="28"/>
        <v>0</v>
      </c>
      <c r="H170" s="146">
        <f>(F170/D170)-1</f>
        <v>-1</v>
      </c>
      <c r="I170" s="234" t="s">
        <v>317</v>
      </c>
    </row>
    <row r="171" spans="1:9" x14ac:dyDescent="0.35">
      <c r="A171" s="229" t="s">
        <v>625</v>
      </c>
      <c r="B171" s="133">
        <v>2.7911100000000003E-3</v>
      </c>
      <c r="C171" s="146">
        <f t="shared" si="26"/>
        <v>2.7569033307739789E-5</v>
      </c>
      <c r="D171" s="133">
        <v>0</v>
      </c>
      <c r="E171" s="146">
        <f t="shared" si="27"/>
        <v>0</v>
      </c>
      <c r="F171" s="133">
        <v>0</v>
      </c>
      <c r="G171" s="146">
        <f t="shared" si="28"/>
        <v>0</v>
      </c>
      <c r="H171" s="146" t="s">
        <v>317</v>
      </c>
      <c r="I171" s="234">
        <f>(F171/B171)-1</f>
        <v>-1</v>
      </c>
    </row>
    <row r="172" spans="1:9" x14ac:dyDescent="0.35">
      <c r="A172" s="229" t="s">
        <v>474</v>
      </c>
      <c r="B172" s="133">
        <v>1.0363499999999999E-3</v>
      </c>
      <c r="C172" s="146">
        <f t="shared" si="26"/>
        <v>1.0236489306575565E-5</v>
      </c>
      <c r="D172" s="133">
        <v>0</v>
      </c>
      <c r="E172" s="146">
        <f t="shared" si="27"/>
        <v>0</v>
      </c>
      <c r="F172" s="133">
        <v>0</v>
      </c>
      <c r="G172" s="146">
        <f t="shared" si="28"/>
        <v>0</v>
      </c>
      <c r="H172" s="146" t="s">
        <v>317</v>
      </c>
      <c r="I172" s="234">
        <f>(F172/B172)-1</f>
        <v>-1</v>
      </c>
    </row>
    <row r="173" spans="1:9" x14ac:dyDescent="0.35">
      <c r="A173" s="229" t="s">
        <v>312</v>
      </c>
      <c r="B173" s="133">
        <v>0</v>
      </c>
      <c r="C173" s="146">
        <f t="shared" si="26"/>
        <v>0</v>
      </c>
      <c r="D173" s="133">
        <v>188.00876046000002</v>
      </c>
      <c r="E173" s="146">
        <f t="shared" si="27"/>
        <v>1.509950028452516</v>
      </c>
      <c r="F173" s="133">
        <v>0</v>
      </c>
      <c r="G173" s="146">
        <f t="shared" si="28"/>
        <v>0</v>
      </c>
      <c r="H173" s="146">
        <f>(F173/D173)-1</f>
        <v>-1</v>
      </c>
      <c r="I173" s="234" t="s">
        <v>317</v>
      </c>
    </row>
    <row r="174" spans="1:9" x14ac:dyDescent="0.35">
      <c r="A174" s="229" t="s">
        <v>588</v>
      </c>
      <c r="B174" s="133">
        <v>0</v>
      </c>
      <c r="C174" s="146">
        <f t="shared" si="26"/>
        <v>0</v>
      </c>
      <c r="D174" s="133">
        <v>1.0317799999999999E-3</v>
      </c>
      <c r="E174" s="146">
        <f t="shared" si="27"/>
        <v>8.2865087591926181E-6</v>
      </c>
      <c r="F174" s="133">
        <v>0</v>
      </c>
      <c r="G174" s="146">
        <f t="shared" si="28"/>
        <v>0</v>
      </c>
      <c r="H174" s="146">
        <f>(F174/D174)-1</f>
        <v>-1</v>
      </c>
      <c r="I174" s="234" t="s">
        <v>317</v>
      </c>
    </row>
    <row r="175" spans="1:9" x14ac:dyDescent="0.35">
      <c r="A175" s="229" t="s">
        <v>520</v>
      </c>
      <c r="B175" s="133">
        <v>4.7780000000000001E-3</v>
      </c>
      <c r="C175" s="146">
        <f t="shared" si="26"/>
        <v>4.7194428433268737E-5</v>
      </c>
      <c r="D175" s="133">
        <v>0</v>
      </c>
      <c r="E175" s="146">
        <f t="shared" si="27"/>
        <v>0</v>
      </c>
      <c r="F175" s="133">
        <v>0</v>
      </c>
      <c r="G175" s="146">
        <f t="shared" si="28"/>
        <v>0</v>
      </c>
      <c r="H175" s="146" t="s">
        <v>317</v>
      </c>
      <c r="I175" s="234" t="s">
        <v>317</v>
      </c>
    </row>
    <row r="176" spans="1:9" x14ac:dyDescent="0.35">
      <c r="A176" s="229" t="s">
        <v>475</v>
      </c>
      <c r="B176" s="133">
        <v>0</v>
      </c>
      <c r="C176" s="146">
        <f t="shared" si="26"/>
        <v>0</v>
      </c>
      <c r="D176" s="133">
        <v>0</v>
      </c>
      <c r="E176" s="146">
        <f t="shared" si="27"/>
        <v>0</v>
      </c>
      <c r="F176" s="133">
        <v>0</v>
      </c>
      <c r="G176" s="146">
        <f t="shared" si="28"/>
        <v>0</v>
      </c>
      <c r="H176" s="146" t="s">
        <v>317</v>
      </c>
      <c r="I176" s="234" t="s">
        <v>317</v>
      </c>
    </row>
    <row r="177" spans="1:9" x14ac:dyDescent="0.35">
      <c r="A177" s="229" t="s">
        <v>543</v>
      </c>
      <c r="B177" s="133">
        <v>6.3349999999999995E-4</v>
      </c>
      <c r="C177" s="146">
        <f t="shared" si="26"/>
        <v>6.257360906755073E-6</v>
      </c>
      <c r="D177" s="133">
        <v>0</v>
      </c>
      <c r="E177" s="146">
        <f t="shared" si="27"/>
        <v>0</v>
      </c>
      <c r="F177" s="133">
        <v>0</v>
      </c>
      <c r="G177" s="146">
        <f t="shared" si="28"/>
        <v>0</v>
      </c>
      <c r="H177" s="146" t="s">
        <v>317</v>
      </c>
      <c r="I177" s="234" t="s">
        <v>317</v>
      </c>
    </row>
    <row r="178" spans="1:9" x14ac:dyDescent="0.35">
      <c r="A178" s="229" t="s">
        <v>597</v>
      </c>
      <c r="B178" s="133">
        <v>0</v>
      </c>
      <c r="C178" s="146">
        <f t="shared" si="26"/>
        <v>0</v>
      </c>
      <c r="D178" s="133">
        <v>0</v>
      </c>
      <c r="E178" s="146">
        <f t="shared" si="27"/>
        <v>0</v>
      </c>
      <c r="F178" s="133">
        <v>0</v>
      </c>
      <c r="G178" s="146">
        <f t="shared" si="28"/>
        <v>0</v>
      </c>
      <c r="H178" s="146" t="s">
        <v>317</v>
      </c>
      <c r="I178" s="234" t="s">
        <v>317</v>
      </c>
    </row>
    <row r="179" spans="1:9" x14ac:dyDescent="0.35">
      <c r="A179" s="229" t="s">
        <v>559</v>
      </c>
      <c r="B179" s="133">
        <v>0</v>
      </c>
      <c r="C179" s="146">
        <f t="shared" si="26"/>
        <v>0</v>
      </c>
      <c r="D179" s="133">
        <v>0</v>
      </c>
      <c r="E179" s="146">
        <f t="shared" si="27"/>
        <v>0</v>
      </c>
      <c r="F179" s="133">
        <v>0</v>
      </c>
      <c r="G179" s="146">
        <f t="shared" si="28"/>
        <v>0</v>
      </c>
      <c r="H179" s="146" t="s">
        <v>317</v>
      </c>
      <c r="I179" s="234" t="s">
        <v>317</v>
      </c>
    </row>
    <row r="180" spans="1:9" x14ac:dyDescent="0.35">
      <c r="A180" s="229" t="s">
        <v>315</v>
      </c>
      <c r="B180" s="133">
        <v>0</v>
      </c>
      <c r="C180" s="146">
        <f t="shared" si="26"/>
        <v>0</v>
      </c>
      <c r="D180" s="133">
        <v>0</v>
      </c>
      <c r="E180" s="146">
        <f t="shared" si="27"/>
        <v>0</v>
      </c>
      <c r="F180" s="133">
        <v>0</v>
      </c>
      <c r="G180" s="146">
        <f t="shared" si="28"/>
        <v>0</v>
      </c>
      <c r="H180" s="146" t="s">
        <v>317</v>
      </c>
      <c r="I180" s="234" t="s">
        <v>317</v>
      </c>
    </row>
    <row r="181" spans="1:9" x14ac:dyDescent="0.35">
      <c r="A181" s="221" t="s">
        <v>264</v>
      </c>
      <c r="B181" s="236">
        <f t="shared" ref="B181:F181" si="29">SUM(B4:B180)</f>
        <v>10124.076418799996</v>
      </c>
      <c r="C181" s="236">
        <f t="shared" si="26"/>
        <v>100</v>
      </c>
      <c r="D181" s="236">
        <f t="shared" si="29"/>
        <v>12451.323349600003</v>
      </c>
      <c r="E181" s="236">
        <f t="shared" si="27"/>
        <v>100</v>
      </c>
      <c r="F181" s="236">
        <f t="shared" si="29"/>
        <v>8877.6178798300025</v>
      </c>
      <c r="G181" s="236">
        <f t="shared" si="28"/>
        <v>100</v>
      </c>
      <c r="H181" s="239">
        <f>((F181/D181)-1)*100</f>
        <v>-28.701410841481401</v>
      </c>
      <c r="I181" s="240">
        <f>((F181/B181)-1)*100</f>
        <v>-12.311824678203443</v>
      </c>
    </row>
  </sheetData>
  <sortState xmlns:xlrd2="http://schemas.microsoft.com/office/spreadsheetml/2017/richdata2" ref="A4:I171">
    <sortCondition descending="1" ref="G4:G171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248"/>
  <sheetViews>
    <sheetView zoomScale="80" zoomScaleNormal="80" workbookViewId="0">
      <selection activeCell="K1" sqref="K1:L1"/>
    </sheetView>
  </sheetViews>
  <sheetFormatPr defaultColWidth="9.1796875" defaultRowHeight="15.5" x14ac:dyDescent="0.35"/>
  <cols>
    <col min="1" max="1" width="45.81640625" style="1" customWidth="1"/>
    <col min="2" max="2" width="13.54296875" style="1" bestFit="1" customWidth="1"/>
    <col min="3" max="3" width="13.36328125" style="1" customWidth="1"/>
    <col min="4" max="4" width="13.54296875" style="1" bestFit="1" customWidth="1"/>
    <col min="5" max="5" width="13.36328125" style="16" customWidth="1"/>
    <col min="6" max="6" width="13.54296875" style="1" bestFit="1" customWidth="1"/>
    <col min="7" max="8" width="13.36328125" style="1" customWidth="1"/>
    <col min="9" max="9" width="13.36328125" style="1" bestFit="1" customWidth="1"/>
    <col min="10" max="10" width="8.1796875" style="1" customWidth="1"/>
    <col min="11" max="16384" width="9.1796875" style="1"/>
  </cols>
  <sheetData>
    <row r="1" spans="1:12" x14ac:dyDescent="0.35">
      <c r="A1" s="4" t="s">
        <v>490</v>
      </c>
      <c r="E1" s="1"/>
      <c r="K1" s="352" t="s">
        <v>316</v>
      </c>
      <c r="L1" s="352"/>
    </row>
    <row r="2" spans="1:12" ht="14" customHeight="1" x14ac:dyDescent="0.35">
      <c r="A2" s="353" t="s">
        <v>527</v>
      </c>
      <c r="B2" s="366">
        <v>44652</v>
      </c>
      <c r="C2" s="366"/>
      <c r="D2" s="366">
        <v>44986</v>
      </c>
      <c r="E2" s="366"/>
      <c r="F2" s="366">
        <v>45017</v>
      </c>
      <c r="G2" s="366"/>
      <c r="H2" s="353" t="s">
        <v>296</v>
      </c>
      <c r="I2" s="353" t="s">
        <v>529</v>
      </c>
    </row>
    <row r="3" spans="1:12" x14ac:dyDescent="0.35">
      <c r="A3" s="354"/>
      <c r="B3" s="46" t="s">
        <v>297</v>
      </c>
      <c r="C3" s="2" t="s">
        <v>298</v>
      </c>
      <c r="D3" s="2" t="s">
        <v>297</v>
      </c>
      <c r="E3" s="2" t="s">
        <v>298</v>
      </c>
      <c r="F3" s="2" t="s">
        <v>297</v>
      </c>
      <c r="G3" s="2" t="s">
        <v>298</v>
      </c>
      <c r="H3" s="354"/>
      <c r="I3" s="354"/>
      <c r="J3" s="135"/>
      <c r="K3" s="29"/>
    </row>
    <row r="4" spans="1:12" x14ac:dyDescent="0.35">
      <c r="A4" s="210" t="s">
        <v>151</v>
      </c>
      <c r="B4" s="150">
        <v>1399.79684552</v>
      </c>
      <c r="C4" s="147">
        <f t="shared" ref="C4:C67" si="0">(B4/$B$247)*100</f>
        <v>21.002463532752959</v>
      </c>
      <c r="D4" s="151">
        <v>3322.5280893000004</v>
      </c>
      <c r="E4" s="147">
        <f t="shared" ref="E4:E67" si="1">(D4/$D$247)*100</f>
        <v>32.444032377365431</v>
      </c>
      <c r="F4" s="152">
        <v>1638.9584229100001</v>
      </c>
      <c r="G4" s="147">
        <f t="shared" ref="G4:G67" si="2">(F4/$F$247)*100</f>
        <v>21.679104334336564</v>
      </c>
      <c r="H4" s="147">
        <f t="shared" ref="H4:H67" si="3">((F4/D4)-1)*100</f>
        <v>-50.671344865731427</v>
      </c>
      <c r="I4" s="147">
        <f t="shared" ref="I4:I67" si="4">((F4/B4)-1)*100</f>
        <v>17.085449088946604</v>
      </c>
      <c r="J4" s="85"/>
      <c r="K4" s="29"/>
    </row>
    <row r="5" spans="1:12" x14ac:dyDescent="0.35">
      <c r="A5" s="211" t="s">
        <v>9</v>
      </c>
      <c r="B5" s="125">
        <v>1038.6633312000001</v>
      </c>
      <c r="C5" s="145">
        <f t="shared" si="0"/>
        <v>15.584039074064357</v>
      </c>
      <c r="D5" s="96">
        <v>1282.58185708</v>
      </c>
      <c r="E5" s="145">
        <f t="shared" si="1"/>
        <v>12.524236418567632</v>
      </c>
      <c r="F5" s="153">
        <v>1275.34403634</v>
      </c>
      <c r="G5" s="145">
        <f t="shared" si="2"/>
        <v>16.869443446221595</v>
      </c>
      <c r="H5" s="145">
        <f t="shared" si="3"/>
        <v>-0.56431647618016001</v>
      </c>
      <c r="I5" s="145">
        <f t="shared" si="4"/>
        <v>22.787047355041913</v>
      </c>
      <c r="J5" s="85"/>
      <c r="K5" s="29"/>
    </row>
    <row r="6" spans="1:12" x14ac:dyDescent="0.35">
      <c r="A6" s="211" t="s">
        <v>261</v>
      </c>
      <c r="B6" s="125">
        <v>493.62878000000001</v>
      </c>
      <c r="C6" s="145">
        <f t="shared" si="0"/>
        <v>7.4063750635300334</v>
      </c>
      <c r="D6" s="96">
        <v>747.29277135000007</v>
      </c>
      <c r="E6" s="145">
        <f t="shared" si="1"/>
        <v>7.2972117066912698</v>
      </c>
      <c r="F6" s="153">
        <v>710.48949019000008</v>
      </c>
      <c r="G6" s="145">
        <f t="shared" si="2"/>
        <v>9.3979051396134281</v>
      </c>
      <c r="H6" s="145">
        <f t="shared" si="3"/>
        <v>-4.924881193954822</v>
      </c>
      <c r="I6" s="145">
        <f t="shared" si="4"/>
        <v>43.931942175251628</v>
      </c>
      <c r="J6" s="85"/>
      <c r="K6" s="29"/>
    </row>
    <row r="7" spans="1:12" x14ac:dyDescent="0.35">
      <c r="A7" s="211" t="s">
        <v>70</v>
      </c>
      <c r="B7" s="125">
        <v>659.63839226999994</v>
      </c>
      <c r="C7" s="145">
        <f t="shared" si="0"/>
        <v>9.8971728096071931</v>
      </c>
      <c r="D7" s="96">
        <v>1476.6364628399999</v>
      </c>
      <c r="E7" s="145">
        <f t="shared" si="1"/>
        <v>14.419153103404678</v>
      </c>
      <c r="F7" s="153">
        <v>624.34759241999996</v>
      </c>
      <c r="G7" s="145">
        <f t="shared" si="2"/>
        <v>8.2584746554661574</v>
      </c>
      <c r="H7" s="145">
        <f t="shared" si="3"/>
        <v>-57.718259833622241</v>
      </c>
      <c r="I7" s="145">
        <f t="shared" si="4"/>
        <v>-5.3500221126539511</v>
      </c>
      <c r="J7" s="85"/>
    </row>
    <row r="8" spans="1:12" x14ac:dyDescent="0.35">
      <c r="A8" s="211" t="s">
        <v>577</v>
      </c>
      <c r="B8" s="125">
        <v>259.84278187000001</v>
      </c>
      <c r="C8" s="145">
        <f t="shared" si="0"/>
        <v>3.8986647011955875</v>
      </c>
      <c r="D8" s="96">
        <v>273.29434873000002</v>
      </c>
      <c r="E8" s="145">
        <f t="shared" si="1"/>
        <v>2.6686819374987421</v>
      </c>
      <c r="F8" s="153">
        <v>552.40054007000003</v>
      </c>
      <c r="G8" s="145">
        <f t="shared" si="2"/>
        <v>7.3068045992640842</v>
      </c>
      <c r="H8" s="145">
        <f t="shared" si="3"/>
        <v>102.12658718960257</v>
      </c>
      <c r="I8" s="145">
        <f t="shared" si="4"/>
        <v>112.59029636865856</v>
      </c>
      <c r="J8" s="85"/>
    </row>
    <row r="9" spans="1:12" x14ac:dyDescent="0.35">
      <c r="A9" s="211" t="s">
        <v>80</v>
      </c>
      <c r="B9" s="125">
        <v>866.0921482</v>
      </c>
      <c r="C9" s="145">
        <f t="shared" si="0"/>
        <v>12.994791934837426</v>
      </c>
      <c r="D9" s="96">
        <v>463.13194077999998</v>
      </c>
      <c r="E9" s="145">
        <f t="shared" si="1"/>
        <v>4.5224200602090621</v>
      </c>
      <c r="F9" s="153">
        <v>298.73160361000004</v>
      </c>
      <c r="G9" s="145">
        <f t="shared" si="2"/>
        <v>3.9514325147590972</v>
      </c>
      <c r="H9" s="145">
        <f t="shared" si="3"/>
        <v>-35.497516516161532</v>
      </c>
      <c r="I9" s="145">
        <f t="shared" si="4"/>
        <v>-65.508103932029144</v>
      </c>
      <c r="J9" s="85"/>
      <c r="K9" s="29"/>
    </row>
    <row r="10" spans="1:12" x14ac:dyDescent="0.35">
      <c r="A10" s="211" t="s">
        <v>71</v>
      </c>
      <c r="B10" s="125">
        <v>173.77567273</v>
      </c>
      <c r="C10" s="145">
        <f t="shared" si="0"/>
        <v>2.6073192271237269</v>
      </c>
      <c r="D10" s="96">
        <v>211.53266959999999</v>
      </c>
      <c r="E10" s="145">
        <f t="shared" si="1"/>
        <v>2.0655875877994019</v>
      </c>
      <c r="F10" s="153">
        <v>208.27804808000002</v>
      </c>
      <c r="G10" s="145">
        <f t="shared" si="2"/>
        <v>2.7549701516291822</v>
      </c>
      <c r="H10" s="145">
        <f t="shared" si="3"/>
        <v>-1.5385904816283658</v>
      </c>
      <c r="I10" s="145">
        <f t="shared" si="4"/>
        <v>19.854548572864573</v>
      </c>
      <c r="J10" s="85"/>
      <c r="K10" s="29"/>
    </row>
    <row r="11" spans="1:12" x14ac:dyDescent="0.35">
      <c r="A11" s="211" t="s">
        <v>0</v>
      </c>
      <c r="B11" s="125">
        <v>156.512666</v>
      </c>
      <c r="C11" s="145">
        <f t="shared" si="0"/>
        <v>2.3483061635689171</v>
      </c>
      <c r="D11" s="96">
        <v>184.210927</v>
      </c>
      <c r="E11" s="145">
        <f t="shared" si="1"/>
        <v>1.7987945080433179</v>
      </c>
      <c r="F11" s="153">
        <v>205.73338225000001</v>
      </c>
      <c r="G11" s="145">
        <f t="shared" si="2"/>
        <v>2.7213109231500101</v>
      </c>
      <c r="H11" s="145">
        <f t="shared" si="3"/>
        <v>11.683593150801542</v>
      </c>
      <c r="I11" s="145">
        <f t="shared" si="4"/>
        <v>31.448391691187471</v>
      </c>
      <c r="J11" s="85"/>
      <c r="K11" s="29"/>
    </row>
    <row r="12" spans="1:12" x14ac:dyDescent="0.35">
      <c r="A12" s="211" t="s">
        <v>216</v>
      </c>
      <c r="B12" s="125">
        <v>18.114630469999998</v>
      </c>
      <c r="C12" s="145">
        <f t="shared" si="0"/>
        <v>0.27179077240607674</v>
      </c>
      <c r="D12" s="96">
        <v>106.25134865999999</v>
      </c>
      <c r="E12" s="145">
        <f t="shared" si="1"/>
        <v>1.0375298879083525</v>
      </c>
      <c r="F12" s="153">
        <v>177.03495233999999</v>
      </c>
      <c r="G12" s="145">
        <f t="shared" si="2"/>
        <v>2.3417062623155478</v>
      </c>
      <c r="H12" s="145">
        <f t="shared" si="3"/>
        <v>66.619016673853864</v>
      </c>
      <c r="I12" s="145">
        <f t="shared" si="4"/>
        <v>877.30369180420826</v>
      </c>
      <c r="J12" s="85"/>
      <c r="K12" s="29"/>
    </row>
    <row r="13" spans="1:12" x14ac:dyDescent="0.35">
      <c r="A13" s="211" t="s">
        <v>219</v>
      </c>
      <c r="B13" s="125">
        <v>65.151575030000004</v>
      </c>
      <c r="C13" s="145">
        <f t="shared" si="0"/>
        <v>0.97753012020874896</v>
      </c>
      <c r="D13" s="96">
        <v>52.129068350000004</v>
      </c>
      <c r="E13" s="145">
        <f t="shared" si="1"/>
        <v>0.50903322286302133</v>
      </c>
      <c r="F13" s="153">
        <v>171.68688216999999</v>
      </c>
      <c r="G13" s="145">
        <f t="shared" si="2"/>
        <v>2.2709653761636424</v>
      </c>
      <c r="H13" s="145">
        <f t="shared" si="3"/>
        <v>229.34960781818762</v>
      </c>
      <c r="I13" s="145">
        <f t="shared" si="4"/>
        <v>163.51915834873404</v>
      </c>
      <c r="J13" s="85"/>
      <c r="K13" s="29"/>
    </row>
    <row r="14" spans="1:12" x14ac:dyDescent="0.35">
      <c r="A14" s="211" t="s">
        <v>11</v>
      </c>
      <c r="B14" s="125">
        <v>85.569314379999994</v>
      </c>
      <c r="C14" s="145">
        <f t="shared" si="0"/>
        <v>1.2838765929073137</v>
      </c>
      <c r="D14" s="96">
        <v>122.84506071999999</v>
      </c>
      <c r="E14" s="145">
        <f t="shared" si="1"/>
        <v>1.1995652166897999</v>
      </c>
      <c r="F14" s="153">
        <v>126.52619532</v>
      </c>
      <c r="G14" s="145">
        <f t="shared" si="2"/>
        <v>1.6736084033777541</v>
      </c>
      <c r="H14" s="145">
        <f t="shared" si="3"/>
        <v>2.9965670401599587</v>
      </c>
      <c r="I14" s="145">
        <f t="shared" si="4"/>
        <v>47.863981658327745</v>
      </c>
      <c r="J14" s="85"/>
      <c r="K14" s="29"/>
    </row>
    <row r="15" spans="1:12" x14ac:dyDescent="0.35">
      <c r="A15" s="211" t="s">
        <v>185</v>
      </c>
      <c r="B15" s="125">
        <v>50.189352049999997</v>
      </c>
      <c r="C15" s="145">
        <f t="shared" si="0"/>
        <v>0.75303787084264007</v>
      </c>
      <c r="D15" s="96">
        <v>40.630179850000005</v>
      </c>
      <c r="E15" s="145">
        <f t="shared" si="1"/>
        <v>0.39674814933748359</v>
      </c>
      <c r="F15" s="153">
        <v>123.36906106999999</v>
      </c>
      <c r="G15" s="145">
        <f t="shared" si="2"/>
        <v>1.631847830414753</v>
      </c>
      <c r="H15" s="145">
        <f t="shared" si="3"/>
        <v>203.63897360400185</v>
      </c>
      <c r="I15" s="145">
        <f t="shared" si="4"/>
        <v>145.80724004385706</v>
      </c>
      <c r="J15" s="85"/>
      <c r="K15" s="29"/>
    </row>
    <row r="16" spans="1:12" x14ac:dyDescent="0.35">
      <c r="A16" s="211" t="s">
        <v>47</v>
      </c>
      <c r="B16" s="125">
        <v>81.608305079999994</v>
      </c>
      <c r="C16" s="145">
        <f t="shared" si="0"/>
        <v>1.2244458593387999</v>
      </c>
      <c r="D16" s="96">
        <v>140.75226087000001</v>
      </c>
      <c r="E16" s="145">
        <f t="shared" si="1"/>
        <v>1.3744265770273032</v>
      </c>
      <c r="F16" s="153">
        <v>120.71339773999999</v>
      </c>
      <c r="G16" s="145">
        <f t="shared" si="2"/>
        <v>1.5967203972821173</v>
      </c>
      <c r="H16" s="145">
        <f t="shared" si="3"/>
        <v>-14.23697424548519</v>
      </c>
      <c r="I16" s="145">
        <f t="shared" si="4"/>
        <v>47.918030673061487</v>
      </c>
      <c r="J16" s="85"/>
      <c r="K16" s="29"/>
    </row>
    <row r="17" spans="1:11" x14ac:dyDescent="0.35">
      <c r="A17" s="211" t="s">
        <v>123</v>
      </c>
      <c r="B17" s="125">
        <v>47.823800979999994</v>
      </c>
      <c r="C17" s="145">
        <f t="shared" si="0"/>
        <v>0.71754529187195115</v>
      </c>
      <c r="D17" s="96">
        <v>77.409421499999993</v>
      </c>
      <c r="E17" s="145">
        <f t="shared" si="1"/>
        <v>0.7558924138360712</v>
      </c>
      <c r="F17" s="153">
        <v>106.79660079999999</v>
      </c>
      <c r="G17" s="145">
        <f t="shared" si="2"/>
        <v>1.412637818587805</v>
      </c>
      <c r="H17" s="145">
        <f t="shared" si="3"/>
        <v>37.963310835490496</v>
      </c>
      <c r="I17" s="145">
        <f t="shared" si="4"/>
        <v>123.31265732027981</v>
      </c>
      <c r="J17" s="85"/>
      <c r="K17" s="29"/>
    </row>
    <row r="18" spans="1:11" x14ac:dyDescent="0.35">
      <c r="A18" s="211" t="s">
        <v>64</v>
      </c>
      <c r="B18" s="125">
        <v>62.397387380000005</v>
      </c>
      <c r="C18" s="145">
        <f t="shared" si="0"/>
        <v>0.93620646251755357</v>
      </c>
      <c r="D18" s="96">
        <v>163.66695405000002</v>
      </c>
      <c r="E18" s="145">
        <f t="shared" si="1"/>
        <v>1.5981854219392646</v>
      </c>
      <c r="F18" s="153">
        <v>106.3218165</v>
      </c>
      <c r="G18" s="145">
        <f t="shared" si="2"/>
        <v>1.4063576724705353</v>
      </c>
      <c r="H18" s="145">
        <f t="shared" si="3"/>
        <v>-35.037700727589247</v>
      </c>
      <c r="I18" s="145">
        <f t="shared" si="4"/>
        <v>70.394660681063897</v>
      </c>
      <c r="J18" s="85"/>
      <c r="K18" s="29"/>
    </row>
    <row r="19" spans="1:11" x14ac:dyDescent="0.35">
      <c r="A19" s="211" t="s">
        <v>37</v>
      </c>
      <c r="B19" s="125">
        <v>57.241439130000003</v>
      </c>
      <c r="C19" s="145">
        <f t="shared" si="0"/>
        <v>0.85884694035263576</v>
      </c>
      <c r="D19" s="96">
        <v>73.730389709999997</v>
      </c>
      <c r="E19" s="145">
        <f t="shared" si="1"/>
        <v>0.7199671715795749</v>
      </c>
      <c r="F19" s="153">
        <v>104.68891731000001</v>
      </c>
      <c r="G19" s="145">
        <f t="shared" si="2"/>
        <v>1.3847587158328127</v>
      </c>
      <c r="H19" s="145">
        <f t="shared" si="3"/>
        <v>41.988829466069035</v>
      </c>
      <c r="I19" s="145">
        <f t="shared" si="4"/>
        <v>82.890086100461048</v>
      </c>
      <c r="J19" s="85"/>
      <c r="K19" s="29"/>
    </row>
    <row r="20" spans="1:11" x14ac:dyDescent="0.35">
      <c r="A20" s="211" t="s">
        <v>1</v>
      </c>
      <c r="B20" s="125">
        <v>56.296650419999999</v>
      </c>
      <c r="C20" s="145">
        <f t="shared" si="0"/>
        <v>0.84467139017088033</v>
      </c>
      <c r="D20" s="96">
        <v>69.870077760000001</v>
      </c>
      <c r="E20" s="145">
        <f t="shared" si="1"/>
        <v>0.68227175335395585</v>
      </c>
      <c r="F20" s="153">
        <v>72.103361829999997</v>
      </c>
      <c r="G20" s="145">
        <f t="shared" si="2"/>
        <v>0.95373761903832444</v>
      </c>
      <c r="H20" s="145">
        <f t="shared" si="3"/>
        <v>3.1963383204913765</v>
      </c>
      <c r="I20" s="145">
        <f t="shared" si="4"/>
        <v>28.077534439570307</v>
      </c>
      <c r="J20" s="85"/>
      <c r="K20" s="29"/>
    </row>
    <row r="21" spans="1:11" x14ac:dyDescent="0.35">
      <c r="A21" s="211" t="s">
        <v>2</v>
      </c>
      <c r="B21" s="125">
        <v>97.29086706999999</v>
      </c>
      <c r="C21" s="145">
        <f t="shared" si="0"/>
        <v>1.4597460297522833</v>
      </c>
      <c r="D21" s="96">
        <v>90.057829470000001</v>
      </c>
      <c r="E21" s="145">
        <f t="shared" si="1"/>
        <v>0.87940238776898216</v>
      </c>
      <c r="F21" s="153">
        <v>61.537136179999997</v>
      </c>
      <c r="G21" s="145">
        <f t="shared" si="2"/>
        <v>0.81397427600013939</v>
      </c>
      <c r="H21" s="145">
        <f t="shared" si="3"/>
        <v>-31.669310106458649</v>
      </c>
      <c r="I21" s="145">
        <f t="shared" si="4"/>
        <v>-36.749318786803975</v>
      </c>
      <c r="J21" s="85"/>
      <c r="K21" s="29"/>
    </row>
    <row r="22" spans="1:11" x14ac:dyDescent="0.35">
      <c r="A22" s="211" t="s">
        <v>129</v>
      </c>
      <c r="B22" s="125">
        <v>48.909696750000002</v>
      </c>
      <c r="C22" s="145">
        <f t="shared" si="0"/>
        <v>0.73383800347705819</v>
      </c>
      <c r="D22" s="96">
        <v>32.18617502</v>
      </c>
      <c r="E22" s="145">
        <f t="shared" si="1"/>
        <v>0.3142935970399684</v>
      </c>
      <c r="F22" s="153">
        <v>57.023233429999998</v>
      </c>
      <c r="G22" s="145">
        <f t="shared" si="2"/>
        <v>0.75426722833839865</v>
      </c>
      <c r="H22" s="145">
        <f t="shared" si="3"/>
        <v>77.166853142899484</v>
      </c>
      <c r="I22" s="145">
        <f t="shared" si="4"/>
        <v>16.588810029782074</v>
      </c>
      <c r="J22" s="85"/>
      <c r="K22" s="29"/>
    </row>
    <row r="23" spans="1:11" x14ac:dyDescent="0.35">
      <c r="A23" s="211" t="s">
        <v>66</v>
      </c>
      <c r="B23" s="125">
        <v>36.819640939999999</v>
      </c>
      <c r="C23" s="145">
        <f t="shared" si="0"/>
        <v>0.55243956907485325</v>
      </c>
      <c r="D23" s="96">
        <v>49.431749570000001</v>
      </c>
      <c r="E23" s="145">
        <f t="shared" si="1"/>
        <v>0.48269427388250774</v>
      </c>
      <c r="F23" s="153">
        <v>38.941197439999996</v>
      </c>
      <c r="G23" s="145">
        <f t="shared" si="2"/>
        <v>0.51508950465433367</v>
      </c>
      <c r="H23" s="145">
        <f t="shared" si="3"/>
        <v>-21.22229583467281</v>
      </c>
      <c r="I23" s="145">
        <f t="shared" si="4"/>
        <v>5.7620238705130555</v>
      </c>
      <c r="J23" s="85"/>
      <c r="K23" s="29"/>
    </row>
    <row r="24" spans="1:11" x14ac:dyDescent="0.35">
      <c r="A24" s="211" t="s">
        <v>250</v>
      </c>
      <c r="B24" s="125">
        <v>103.36936443</v>
      </c>
      <c r="C24" s="145">
        <f t="shared" si="0"/>
        <v>1.5509474205440381</v>
      </c>
      <c r="D24" s="96">
        <v>228.66494055999999</v>
      </c>
      <c r="E24" s="145">
        <f t="shared" si="1"/>
        <v>2.2328818705818669</v>
      </c>
      <c r="F24" s="153">
        <v>37.772378359999998</v>
      </c>
      <c r="G24" s="145">
        <f t="shared" si="2"/>
        <v>0.49962910588577103</v>
      </c>
      <c r="H24" s="145">
        <f t="shared" si="3"/>
        <v>-83.481342497238302</v>
      </c>
      <c r="I24" s="145">
        <f t="shared" si="4"/>
        <v>-63.458826927799471</v>
      </c>
      <c r="J24" s="85"/>
      <c r="K24" s="29"/>
    </row>
    <row r="25" spans="1:11" x14ac:dyDescent="0.35">
      <c r="A25" s="211" t="s">
        <v>145</v>
      </c>
      <c r="B25" s="125">
        <v>23.2077171</v>
      </c>
      <c r="C25" s="145">
        <f t="shared" si="0"/>
        <v>0.34820712279154298</v>
      </c>
      <c r="D25" s="96">
        <v>37.626294659999999</v>
      </c>
      <c r="E25" s="145">
        <f t="shared" si="1"/>
        <v>0.36741562129171423</v>
      </c>
      <c r="F25" s="153">
        <v>37.434806209999998</v>
      </c>
      <c r="G25" s="145">
        <f t="shared" si="2"/>
        <v>0.49516391521472114</v>
      </c>
      <c r="H25" s="145">
        <f t="shared" si="3"/>
        <v>-0.50892189021091161</v>
      </c>
      <c r="I25" s="145">
        <f t="shared" si="4"/>
        <v>61.303268428758969</v>
      </c>
      <c r="J25" s="85"/>
      <c r="K25" s="29"/>
    </row>
    <row r="26" spans="1:11" x14ac:dyDescent="0.35">
      <c r="A26" s="211" t="s">
        <v>81</v>
      </c>
      <c r="B26" s="125">
        <v>7.85068638</v>
      </c>
      <c r="C26" s="145">
        <f t="shared" si="0"/>
        <v>0.1177912030097331</v>
      </c>
      <c r="D26" s="96">
        <v>23.699921800000002</v>
      </c>
      <c r="E26" s="145">
        <f t="shared" si="1"/>
        <v>0.2314264949923199</v>
      </c>
      <c r="F26" s="153">
        <v>36.737013779999998</v>
      </c>
      <c r="G26" s="145">
        <f t="shared" si="2"/>
        <v>0.48593395874833256</v>
      </c>
      <c r="H26" s="145">
        <f t="shared" si="3"/>
        <v>55.009008426348458</v>
      </c>
      <c r="I26" s="145">
        <f t="shared" si="4"/>
        <v>367.94652087477732</v>
      </c>
      <c r="J26" s="85"/>
      <c r="K26" s="29"/>
    </row>
    <row r="27" spans="1:11" x14ac:dyDescent="0.35">
      <c r="A27" s="211" t="s">
        <v>220</v>
      </c>
      <c r="B27" s="125">
        <v>4.9317343400000002</v>
      </c>
      <c r="C27" s="145">
        <f t="shared" si="0"/>
        <v>7.3995430808817014E-2</v>
      </c>
      <c r="D27" s="96">
        <v>4.8370802099999999</v>
      </c>
      <c r="E27" s="145">
        <f t="shared" si="1"/>
        <v>4.7233426694134266E-2</v>
      </c>
      <c r="F27" s="153">
        <v>36.412564450000005</v>
      </c>
      <c r="G27" s="145">
        <f t="shared" si="2"/>
        <v>0.48164234843171033</v>
      </c>
      <c r="H27" s="145">
        <f t="shared" si="3"/>
        <v>652.77983554463333</v>
      </c>
      <c r="I27" s="145">
        <f t="shared" si="4"/>
        <v>638.33183094773119</v>
      </c>
      <c r="J27" s="85"/>
      <c r="K27" s="29"/>
    </row>
    <row r="28" spans="1:11" x14ac:dyDescent="0.35">
      <c r="A28" s="211" t="s">
        <v>12</v>
      </c>
      <c r="B28" s="125">
        <v>35.942488650000001</v>
      </c>
      <c r="C28" s="145">
        <f t="shared" si="0"/>
        <v>0.53927883147042466</v>
      </c>
      <c r="D28" s="96">
        <v>39.711069530000003</v>
      </c>
      <c r="E28" s="145">
        <f t="shared" si="1"/>
        <v>0.38777316276732238</v>
      </c>
      <c r="F28" s="153">
        <v>35.224087859999997</v>
      </c>
      <c r="G28" s="145">
        <f t="shared" si="2"/>
        <v>0.4659219325667488</v>
      </c>
      <c r="H28" s="145">
        <f t="shared" si="3"/>
        <v>-11.2990703174345</v>
      </c>
      <c r="I28" s="145">
        <f t="shared" si="4"/>
        <v>-1.9987508294031398</v>
      </c>
      <c r="J28" s="85"/>
      <c r="K28" s="29"/>
    </row>
    <row r="29" spans="1:11" x14ac:dyDescent="0.35">
      <c r="A29" s="211" t="s">
        <v>109</v>
      </c>
      <c r="B29" s="125">
        <v>7.1546132800000004</v>
      </c>
      <c r="C29" s="145">
        <f t="shared" si="0"/>
        <v>0.1073473661446418</v>
      </c>
      <c r="D29" s="96">
        <v>10.594115029999999</v>
      </c>
      <c r="E29" s="145">
        <f t="shared" si="1"/>
        <v>0.10345008433480804</v>
      </c>
      <c r="F29" s="153">
        <v>35.023152439999997</v>
      </c>
      <c r="G29" s="145">
        <f t="shared" si="2"/>
        <v>0.46326408605047814</v>
      </c>
      <c r="H29" s="145">
        <f t="shared" si="3"/>
        <v>230.59063773446681</v>
      </c>
      <c r="I29" s="145">
        <f t="shared" si="4"/>
        <v>389.51845570610624</v>
      </c>
      <c r="J29" s="85"/>
      <c r="K29" s="29"/>
    </row>
    <row r="30" spans="1:11" x14ac:dyDescent="0.35">
      <c r="A30" s="211" t="s">
        <v>157</v>
      </c>
      <c r="B30" s="125">
        <v>51.518062569999998</v>
      </c>
      <c r="C30" s="145">
        <f t="shared" si="0"/>
        <v>0.77297375963335857</v>
      </c>
      <c r="D30" s="96">
        <v>41.430928030000004</v>
      </c>
      <c r="E30" s="145">
        <f t="shared" si="1"/>
        <v>0.40456734579866682</v>
      </c>
      <c r="F30" s="153">
        <v>34.498477059999999</v>
      </c>
      <c r="G30" s="145">
        <f t="shared" si="2"/>
        <v>0.45632401231481734</v>
      </c>
      <c r="H30" s="145">
        <f t="shared" si="3"/>
        <v>-16.732550535629422</v>
      </c>
      <c r="I30" s="145">
        <f t="shared" si="4"/>
        <v>-33.036152100779589</v>
      </c>
      <c r="J30" s="85"/>
      <c r="K30" s="29"/>
    </row>
    <row r="31" spans="1:11" x14ac:dyDescent="0.35">
      <c r="A31" s="211" t="s">
        <v>20</v>
      </c>
      <c r="B31" s="125">
        <v>35.031085689999998</v>
      </c>
      <c r="C31" s="145">
        <f t="shared" si="0"/>
        <v>0.52560419897478383</v>
      </c>
      <c r="D31" s="96">
        <v>26.974506760000001</v>
      </c>
      <c r="E31" s="145">
        <f t="shared" si="1"/>
        <v>0.26340236926914412</v>
      </c>
      <c r="F31" s="153">
        <v>31.466115559999999</v>
      </c>
      <c r="G31" s="145">
        <f t="shared" si="2"/>
        <v>0.41621385429067137</v>
      </c>
      <c r="H31" s="145">
        <f t="shared" si="3"/>
        <v>16.651310216580196</v>
      </c>
      <c r="I31" s="145">
        <f t="shared" si="4"/>
        <v>-10.176590476091519</v>
      </c>
      <c r="J31" s="85"/>
      <c r="K31" s="29"/>
    </row>
    <row r="32" spans="1:11" x14ac:dyDescent="0.35">
      <c r="A32" s="211" t="s">
        <v>62</v>
      </c>
      <c r="B32" s="125">
        <v>18.25540603</v>
      </c>
      <c r="C32" s="145">
        <f t="shared" si="0"/>
        <v>0.27390296002434827</v>
      </c>
      <c r="D32" s="96">
        <v>57.495342669999999</v>
      </c>
      <c r="E32" s="145">
        <f t="shared" si="1"/>
        <v>0.56143415766462446</v>
      </c>
      <c r="F32" s="153">
        <v>28.446171489999998</v>
      </c>
      <c r="G32" s="145">
        <f t="shared" si="2"/>
        <v>0.37626794616864073</v>
      </c>
      <c r="H32" s="145">
        <f t="shared" si="3"/>
        <v>-50.52439003056385</v>
      </c>
      <c r="I32" s="145">
        <f t="shared" si="4"/>
        <v>55.823274723405312</v>
      </c>
      <c r="J32" s="85"/>
      <c r="K32" s="29"/>
    </row>
    <row r="33" spans="1:11" x14ac:dyDescent="0.35">
      <c r="A33" s="211" t="s">
        <v>23</v>
      </c>
      <c r="B33" s="125">
        <v>15.577904009999999</v>
      </c>
      <c r="C33" s="145">
        <f t="shared" si="0"/>
        <v>0.23372988868624825</v>
      </c>
      <c r="D33" s="96">
        <v>27.330825860000001</v>
      </c>
      <c r="E33" s="145">
        <f t="shared" si="1"/>
        <v>0.26688177654768708</v>
      </c>
      <c r="F33" s="153">
        <v>27.200320870000002</v>
      </c>
      <c r="G33" s="145">
        <f t="shared" si="2"/>
        <v>0.35978862296041503</v>
      </c>
      <c r="H33" s="145">
        <f t="shared" si="3"/>
        <v>-0.47750108492330412</v>
      </c>
      <c r="I33" s="145">
        <f t="shared" si="4"/>
        <v>74.608348161210714</v>
      </c>
      <c r="J33" s="85"/>
      <c r="K33" s="29"/>
    </row>
    <row r="34" spans="1:11" x14ac:dyDescent="0.35">
      <c r="A34" s="211" t="s">
        <v>61</v>
      </c>
      <c r="B34" s="125">
        <v>24.53018342</v>
      </c>
      <c r="C34" s="145">
        <f t="shared" si="0"/>
        <v>0.36804932399951618</v>
      </c>
      <c r="D34" s="96">
        <v>72.454578650000002</v>
      </c>
      <c r="E34" s="145">
        <f t="shared" si="1"/>
        <v>0.70750905106846695</v>
      </c>
      <c r="F34" s="153">
        <v>26.173161449999998</v>
      </c>
      <c r="G34" s="145">
        <f t="shared" si="2"/>
        <v>0.34620200848447258</v>
      </c>
      <c r="H34" s="145">
        <f t="shared" si="3"/>
        <v>-63.876456205159371</v>
      </c>
      <c r="I34" s="145">
        <f t="shared" si="4"/>
        <v>6.6977812675482973</v>
      </c>
      <c r="J34" s="85"/>
      <c r="K34" s="29"/>
    </row>
    <row r="35" spans="1:11" x14ac:dyDescent="0.35">
      <c r="A35" s="211" t="s">
        <v>35</v>
      </c>
      <c r="B35" s="125">
        <v>15.751861980000001</v>
      </c>
      <c r="C35" s="145">
        <f t="shared" si="0"/>
        <v>0.23633994309010678</v>
      </c>
      <c r="D35" s="96">
        <v>21.531817960000001</v>
      </c>
      <c r="E35" s="145">
        <f t="shared" si="1"/>
        <v>0.21025525752137644</v>
      </c>
      <c r="F35" s="153">
        <v>24.369220550000001</v>
      </c>
      <c r="G35" s="145">
        <f t="shared" si="2"/>
        <v>0.32234062039956907</v>
      </c>
      <c r="H35" s="145">
        <f t="shared" si="3"/>
        <v>13.177719574218427</v>
      </c>
      <c r="I35" s="145">
        <f t="shared" si="4"/>
        <v>54.706920241818935</v>
      </c>
      <c r="J35" s="85"/>
      <c r="K35" s="29"/>
    </row>
    <row r="36" spans="1:11" x14ac:dyDescent="0.35">
      <c r="A36" s="211" t="s">
        <v>114</v>
      </c>
      <c r="B36" s="125">
        <v>90.238712409999991</v>
      </c>
      <c r="C36" s="145">
        <f t="shared" si="0"/>
        <v>1.3539359462762324</v>
      </c>
      <c r="D36" s="96">
        <v>29.33846016</v>
      </c>
      <c r="E36" s="145">
        <f t="shared" si="1"/>
        <v>0.28648605090758639</v>
      </c>
      <c r="F36" s="153">
        <v>21.776410460000001</v>
      </c>
      <c r="G36" s="145">
        <f t="shared" si="2"/>
        <v>0.28804457013099111</v>
      </c>
      <c r="H36" s="145">
        <f t="shared" si="3"/>
        <v>-25.775209942033982</v>
      </c>
      <c r="I36" s="145">
        <f t="shared" si="4"/>
        <v>-75.867995144856692</v>
      </c>
      <c r="J36" s="85"/>
      <c r="K36" s="29"/>
    </row>
    <row r="37" spans="1:11" x14ac:dyDescent="0.35">
      <c r="A37" s="211" t="s">
        <v>33</v>
      </c>
      <c r="B37" s="125">
        <v>21.603888129999998</v>
      </c>
      <c r="C37" s="145">
        <f t="shared" si="0"/>
        <v>0.3241433741390129</v>
      </c>
      <c r="D37" s="96">
        <v>22.270406780000002</v>
      </c>
      <c r="E37" s="145">
        <f t="shared" si="1"/>
        <v>0.21746747633355468</v>
      </c>
      <c r="F37" s="153">
        <v>20.011466600000002</v>
      </c>
      <c r="G37" s="145">
        <f t="shared" si="2"/>
        <v>0.26469901020076969</v>
      </c>
      <c r="H37" s="145">
        <f t="shared" si="3"/>
        <v>-10.143237177098385</v>
      </c>
      <c r="I37" s="145">
        <f t="shared" si="4"/>
        <v>-7.3709950746722157</v>
      </c>
      <c r="J37" s="85"/>
      <c r="K37" s="29"/>
    </row>
    <row r="38" spans="1:11" x14ac:dyDescent="0.35">
      <c r="A38" s="211" t="s">
        <v>10</v>
      </c>
      <c r="B38" s="125">
        <v>6.8527119299999999</v>
      </c>
      <c r="C38" s="145">
        <f t="shared" si="0"/>
        <v>0.10281765734142724</v>
      </c>
      <c r="D38" s="96">
        <v>10.581734769999999</v>
      </c>
      <c r="E38" s="145">
        <f t="shared" si="1"/>
        <v>0.10332919278912818</v>
      </c>
      <c r="F38" s="153">
        <v>18.7179091</v>
      </c>
      <c r="G38" s="145">
        <f t="shared" si="2"/>
        <v>0.24758865058885685</v>
      </c>
      <c r="H38" s="145">
        <f t="shared" si="3"/>
        <v>76.88885146759354</v>
      </c>
      <c r="I38" s="145">
        <f t="shared" si="4"/>
        <v>173.14600834242276</v>
      </c>
      <c r="J38" s="85"/>
      <c r="K38" s="29"/>
    </row>
    <row r="39" spans="1:11" x14ac:dyDescent="0.35">
      <c r="A39" s="211" t="s">
        <v>98</v>
      </c>
      <c r="B39" s="125">
        <v>21.222965039999998</v>
      </c>
      <c r="C39" s="145">
        <f t="shared" si="0"/>
        <v>0.31842802813568871</v>
      </c>
      <c r="D39" s="96">
        <v>26.444792629999998</v>
      </c>
      <c r="E39" s="145">
        <f t="shared" si="1"/>
        <v>0.25822978323749707</v>
      </c>
      <c r="F39" s="153">
        <v>16.976102760000003</v>
      </c>
      <c r="G39" s="145">
        <f t="shared" si="2"/>
        <v>0.22454913912399377</v>
      </c>
      <c r="H39" s="145">
        <f t="shared" si="3"/>
        <v>-35.80549865707151</v>
      </c>
      <c r="I39" s="145">
        <f t="shared" si="4"/>
        <v>-20.010692530453301</v>
      </c>
      <c r="J39" s="85"/>
      <c r="K39" s="29"/>
    </row>
    <row r="40" spans="1:11" x14ac:dyDescent="0.35">
      <c r="A40" s="211" t="s">
        <v>176</v>
      </c>
      <c r="B40" s="125">
        <v>6.68176785</v>
      </c>
      <c r="C40" s="145">
        <f t="shared" si="0"/>
        <v>0.1002528231529302</v>
      </c>
      <c r="D40" s="96">
        <v>14.015547590000001</v>
      </c>
      <c r="E40" s="145">
        <f t="shared" si="1"/>
        <v>0.13685990534161829</v>
      </c>
      <c r="F40" s="153">
        <v>16.195795789999998</v>
      </c>
      <c r="G40" s="145">
        <f t="shared" si="2"/>
        <v>0.21422773256542785</v>
      </c>
      <c r="H40" s="145">
        <f t="shared" si="3"/>
        <v>15.555925917269132</v>
      </c>
      <c r="I40" s="145">
        <f t="shared" si="4"/>
        <v>142.38788526602281</v>
      </c>
      <c r="J40" s="85"/>
      <c r="K40" s="29"/>
    </row>
    <row r="41" spans="1:11" x14ac:dyDescent="0.35">
      <c r="A41" s="211" t="s">
        <v>26</v>
      </c>
      <c r="B41" s="125">
        <v>25.646988280000002</v>
      </c>
      <c r="C41" s="145">
        <f t="shared" si="0"/>
        <v>0.38480579364039319</v>
      </c>
      <c r="D41" s="96">
        <v>69.156952310000008</v>
      </c>
      <c r="E41" s="145">
        <f t="shared" si="1"/>
        <v>0.67530818086726008</v>
      </c>
      <c r="F41" s="153">
        <v>15.827424970000001</v>
      </c>
      <c r="G41" s="145">
        <f t="shared" si="2"/>
        <v>0.20935515658737106</v>
      </c>
      <c r="H41" s="145">
        <f t="shared" si="3"/>
        <v>-77.11376160844587</v>
      </c>
      <c r="I41" s="145">
        <f t="shared" si="4"/>
        <v>-38.287393446728714</v>
      </c>
      <c r="J41" s="85"/>
      <c r="K41" s="29"/>
    </row>
    <row r="42" spans="1:11" x14ac:dyDescent="0.35">
      <c r="A42" s="211" t="s">
        <v>72</v>
      </c>
      <c r="B42" s="125">
        <v>20.61145973</v>
      </c>
      <c r="C42" s="145">
        <f t="shared" si="0"/>
        <v>0.30925304105491075</v>
      </c>
      <c r="D42" s="96">
        <v>21.600613550000002</v>
      </c>
      <c r="E42" s="145">
        <f t="shared" si="1"/>
        <v>0.21092703704870927</v>
      </c>
      <c r="F42" s="153">
        <v>15.62074702</v>
      </c>
      <c r="G42" s="145">
        <f t="shared" si="2"/>
        <v>0.20662135152006408</v>
      </c>
      <c r="H42" s="145">
        <f t="shared" si="3"/>
        <v>-27.683780908158518</v>
      </c>
      <c r="I42" s="145">
        <f t="shared" si="4"/>
        <v>-24.213290933179334</v>
      </c>
      <c r="J42" s="85"/>
      <c r="K42" s="29"/>
    </row>
    <row r="43" spans="1:11" x14ac:dyDescent="0.35">
      <c r="A43" s="211" t="s">
        <v>125</v>
      </c>
      <c r="B43" s="125">
        <v>17.9621447</v>
      </c>
      <c r="C43" s="145">
        <f t="shared" si="0"/>
        <v>0.26950288553596524</v>
      </c>
      <c r="D43" s="96">
        <v>8.8659794200000004</v>
      </c>
      <c r="E43" s="145">
        <f t="shared" si="1"/>
        <v>8.6575076456355274E-2</v>
      </c>
      <c r="F43" s="153">
        <v>15.15403302</v>
      </c>
      <c r="G43" s="145">
        <f t="shared" si="2"/>
        <v>0.20044795422159514</v>
      </c>
      <c r="H43" s="145">
        <f t="shared" si="3"/>
        <v>70.923394947379649</v>
      </c>
      <c r="I43" s="145">
        <f t="shared" si="4"/>
        <v>-15.633498821552195</v>
      </c>
      <c r="J43" s="85"/>
      <c r="K43" s="29"/>
    </row>
    <row r="44" spans="1:11" x14ac:dyDescent="0.35">
      <c r="A44" s="211" t="s">
        <v>251</v>
      </c>
      <c r="B44" s="125">
        <v>6.7937254400000002</v>
      </c>
      <c r="C44" s="145">
        <f t="shared" si="0"/>
        <v>0.10193262776794661</v>
      </c>
      <c r="D44" s="96">
        <v>10.410184490000001</v>
      </c>
      <c r="E44" s="145">
        <f t="shared" si="1"/>
        <v>0.10165402776747186</v>
      </c>
      <c r="F44" s="153">
        <v>12.871243740000001</v>
      </c>
      <c r="G44" s="145">
        <f t="shared" si="2"/>
        <v>0.17025266294229793</v>
      </c>
      <c r="H44" s="145">
        <f t="shared" si="3"/>
        <v>23.640880258789721</v>
      </c>
      <c r="I44" s="145">
        <f t="shared" si="4"/>
        <v>89.457814474174583</v>
      </c>
      <c r="J44" s="85"/>
      <c r="K44" s="29"/>
    </row>
    <row r="45" spans="1:11" x14ac:dyDescent="0.35">
      <c r="A45" s="211" t="s">
        <v>254</v>
      </c>
      <c r="B45" s="125">
        <v>17.577529010000003</v>
      </c>
      <c r="C45" s="145">
        <f t="shared" si="0"/>
        <v>0.26373213599527112</v>
      </c>
      <c r="D45" s="96">
        <v>19.30500537</v>
      </c>
      <c r="E45" s="145">
        <f t="shared" si="1"/>
        <v>0.18851073713614588</v>
      </c>
      <c r="F45" s="153">
        <v>12.47248291</v>
      </c>
      <c r="G45" s="145">
        <f t="shared" si="2"/>
        <v>0.16497810715297673</v>
      </c>
      <c r="H45" s="145">
        <f t="shared" si="3"/>
        <v>-35.392491890303987</v>
      </c>
      <c r="I45" s="145">
        <f t="shared" si="4"/>
        <v>-29.043024745376322</v>
      </c>
      <c r="J45" s="85"/>
      <c r="K45" s="29"/>
    </row>
    <row r="46" spans="1:11" x14ac:dyDescent="0.35">
      <c r="A46" s="211" t="s">
        <v>218</v>
      </c>
      <c r="B46" s="125">
        <v>8.2246421400000003</v>
      </c>
      <c r="C46" s="145">
        <f t="shared" si="0"/>
        <v>0.12340201163342683</v>
      </c>
      <c r="D46" s="96">
        <v>9.9365777499999997</v>
      </c>
      <c r="E46" s="145">
        <f t="shared" si="1"/>
        <v>9.7029322725494055E-2</v>
      </c>
      <c r="F46" s="153">
        <v>12.02567715</v>
      </c>
      <c r="G46" s="145">
        <f t="shared" si="2"/>
        <v>0.15906804344860023</v>
      </c>
      <c r="H46" s="145">
        <f t="shared" si="3"/>
        <v>21.024335063447786</v>
      </c>
      <c r="I46" s="145">
        <f t="shared" si="4"/>
        <v>46.215202379613807</v>
      </c>
      <c r="J46" s="85"/>
      <c r="K46" s="29"/>
    </row>
    <row r="47" spans="1:11" x14ac:dyDescent="0.35">
      <c r="A47" s="211" t="s">
        <v>203</v>
      </c>
      <c r="B47" s="125">
        <v>0.49507365999999997</v>
      </c>
      <c r="C47" s="145">
        <f t="shared" si="0"/>
        <v>7.4280539518675271E-3</v>
      </c>
      <c r="D47" s="96">
        <v>0.34039601000000003</v>
      </c>
      <c r="E47" s="145">
        <f t="shared" si="1"/>
        <v>3.3239204824579076E-3</v>
      </c>
      <c r="F47" s="153">
        <v>9.2979840899999999</v>
      </c>
      <c r="G47" s="145">
        <f t="shared" si="2"/>
        <v>0.12298784665215411</v>
      </c>
      <c r="H47" s="145">
        <f t="shared" si="3"/>
        <v>2631.5197055335634</v>
      </c>
      <c r="I47" s="145">
        <f t="shared" si="4"/>
        <v>1778.1011476150845</v>
      </c>
      <c r="J47" s="85"/>
      <c r="K47" s="29"/>
    </row>
    <row r="48" spans="1:11" x14ac:dyDescent="0.35">
      <c r="A48" s="211" t="s">
        <v>152</v>
      </c>
      <c r="B48" s="125">
        <v>6.1561477599999996</v>
      </c>
      <c r="C48" s="145">
        <f t="shared" si="0"/>
        <v>9.2366452493046036E-2</v>
      </c>
      <c r="D48" s="96">
        <v>9.4011023000000016</v>
      </c>
      <c r="E48" s="145">
        <f t="shared" si="1"/>
        <v>9.1800478192009788E-2</v>
      </c>
      <c r="F48" s="153">
        <v>8.2586764000000006</v>
      </c>
      <c r="G48" s="145">
        <f t="shared" si="2"/>
        <v>0.10924054255216134</v>
      </c>
      <c r="H48" s="145">
        <f t="shared" si="3"/>
        <v>-12.152042000436492</v>
      </c>
      <c r="I48" s="145">
        <f t="shared" si="4"/>
        <v>34.153316683873754</v>
      </c>
      <c r="J48" s="85"/>
      <c r="K48" s="29"/>
    </row>
    <row r="49" spans="1:11" x14ac:dyDescent="0.35">
      <c r="A49" s="211" t="s">
        <v>226</v>
      </c>
      <c r="B49" s="125">
        <v>8.3682000000000006E-2</v>
      </c>
      <c r="C49" s="145">
        <f t="shared" si="0"/>
        <v>1.2555594470531487E-3</v>
      </c>
      <c r="D49" s="96">
        <v>0.35591145000000002</v>
      </c>
      <c r="E49" s="145">
        <f t="shared" si="1"/>
        <v>3.475426632046284E-3</v>
      </c>
      <c r="F49" s="153">
        <v>7.9844119200000003</v>
      </c>
      <c r="G49" s="145">
        <f t="shared" si="2"/>
        <v>0.10561274565749353</v>
      </c>
      <c r="H49" s="145">
        <f t="shared" si="3"/>
        <v>2143.3703439436972</v>
      </c>
      <c r="I49" s="145">
        <f t="shared" si="4"/>
        <v>9441.3731985373197</v>
      </c>
      <c r="J49" s="85"/>
      <c r="K49" s="29"/>
    </row>
    <row r="50" spans="1:11" x14ac:dyDescent="0.35">
      <c r="A50" s="211" t="s">
        <v>243</v>
      </c>
      <c r="B50" s="125">
        <v>0.64164962000000003</v>
      </c>
      <c r="C50" s="145">
        <f t="shared" si="0"/>
        <v>9.6272704056913419E-3</v>
      </c>
      <c r="D50" s="96">
        <v>5.4909809999999997</v>
      </c>
      <c r="E50" s="145">
        <f t="shared" si="1"/>
        <v>5.3618678475952759E-2</v>
      </c>
      <c r="F50" s="153">
        <v>7.5291605700000002</v>
      </c>
      <c r="G50" s="145">
        <f t="shared" si="2"/>
        <v>9.9590969035805832E-2</v>
      </c>
      <c r="H50" s="145">
        <f t="shared" si="3"/>
        <v>37.118678247111035</v>
      </c>
      <c r="I50" s="145">
        <f t="shared" si="4"/>
        <v>1073.4068462473335</v>
      </c>
      <c r="J50" s="85"/>
      <c r="K50" s="29"/>
    </row>
    <row r="51" spans="1:11" x14ac:dyDescent="0.35">
      <c r="A51" s="211" t="s">
        <v>75</v>
      </c>
      <c r="B51" s="125">
        <v>8.3800573800000002</v>
      </c>
      <c r="C51" s="145">
        <f t="shared" si="0"/>
        <v>0.12573385208654739</v>
      </c>
      <c r="D51" s="96">
        <v>15.392558660000001</v>
      </c>
      <c r="E51" s="145">
        <f t="shared" si="1"/>
        <v>0.15030623010947994</v>
      </c>
      <c r="F51" s="153">
        <v>7.2700175800000002</v>
      </c>
      <c r="G51" s="145">
        <f t="shared" si="2"/>
        <v>9.6163189636895213E-2</v>
      </c>
      <c r="H51" s="145">
        <f t="shared" si="3"/>
        <v>-52.769271564367713</v>
      </c>
      <c r="I51" s="145">
        <f t="shared" si="4"/>
        <v>-13.246207629189289</v>
      </c>
      <c r="J51" s="85"/>
      <c r="K51" s="29"/>
    </row>
    <row r="52" spans="1:11" x14ac:dyDescent="0.35">
      <c r="A52" s="211" t="s">
        <v>230</v>
      </c>
      <c r="B52" s="125">
        <v>5.2347151500000004</v>
      </c>
      <c r="C52" s="145">
        <f t="shared" si="0"/>
        <v>7.8541335761749723E-2</v>
      </c>
      <c r="D52" s="96">
        <v>7.4205147300000007</v>
      </c>
      <c r="E52" s="145">
        <f t="shared" si="1"/>
        <v>7.2460311451440357E-2</v>
      </c>
      <c r="F52" s="153">
        <v>7.17842526</v>
      </c>
      <c r="G52" s="145">
        <f t="shared" si="2"/>
        <v>9.4951664418349152E-2</v>
      </c>
      <c r="H52" s="145">
        <f t="shared" si="3"/>
        <v>-3.2624350036159933</v>
      </c>
      <c r="I52" s="145">
        <f t="shared" si="4"/>
        <v>37.131153354161015</v>
      </c>
      <c r="J52" s="85"/>
      <c r="K52" s="29"/>
    </row>
    <row r="53" spans="1:11" x14ac:dyDescent="0.35">
      <c r="A53" s="211" t="s">
        <v>5</v>
      </c>
      <c r="B53" s="125">
        <v>7.3607717699999995</v>
      </c>
      <c r="C53" s="145">
        <f t="shared" si="0"/>
        <v>0.11044055511849173</v>
      </c>
      <c r="D53" s="96">
        <v>0.47124686999999998</v>
      </c>
      <c r="E53" s="145">
        <f t="shared" si="1"/>
        <v>4.6016612341818535E-3</v>
      </c>
      <c r="F53" s="153">
        <v>7.0087749000000006</v>
      </c>
      <c r="G53" s="145">
        <f t="shared" si="2"/>
        <v>9.2707636868054361E-2</v>
      </c>
      <c r="H53" s="145">
        <f t="shared" si="3"/>
        <v>1387.2830667289102</v>
      </c>
      <c r="I53" s="145">
        <f t="shared" si="4"/>
        <v>-4.7820647209117162</v>
      </c>
      <c r="J53" s="85"/>
      <c r="K53" s="29"/>
    </row>
    <row r="54" spans="1:11" x14ac:dyDescent="0.35">
      <c r="A54" s="211" t="s">
        <v>221</v>
      </c>
      <c r="B54" s="125">
        <v>4.01642236</v>
      </c>
      <c r="C54" s="145">
        <f t="shared" si="0"/>
        <v>6.0262147623784117E-2</v>
      </c>
      <c r="D54" s="96">
        <v>5.7639272199999994</v>
      </c>
      <c r="E54" s="145">
        <f t="shared" si="1"/>
        <v>5.6283960984015828E-2</v>
      </c>
      <c r="F54" s="153">
        <v>6.1202611399999993</v>
      </c>
      <c r="G54" s="145">
        <f t="shared" si="2"/>
        <v>8.0954939401004913E-2</v>
      </c>
      <c r="H54" s="145">
        <f t="shared" si="3"/>
        <v>6.1821377404553735</v>
      </c>
      <c r="I54" s="145">
        <f t="shared" si="4"/>
        <v>52.380914939433801</v>
      </c>
      <c r="J54" s="85"/>
      <c r="K54" s="29"/>
    </row>
    <row r="55" spans="1:11" x14ac:dyDescent="0.35">
      <c r="A55" s="211" t="s">
        <v>169</v>
      </c>
      <c r="B55" s="125">
        <v>12.078862189999999</v>
      </c>
      <c r="C55" s="145">
        <f t="shared" si="0"/>
        <v>0.1812304860341242</v>
      </c>
      <c r="D55" s="96">
        <v>4.6469227899999996</v>
      </c>
      <c r="E55" s="145">
        <f t="shared" si="1"/>
        <v>4.5376565495234333E-2</v>
      </c>
      <c r="F55" s="153">
        <v>5.6610952800000005</v>
      </c>
      <c r="G55" s="145">
        <f t="shared" si="2"/>
        <v>7.4881384119455247E-2</v>
      </c>
      <c r="H55" s="145">
        <f t="shared" si="3"/>
        <v>21.824603847140757</v>
      </c>
      <c r="I55" s="145">
        <f t="shared" si="4"/>
        <v>-53.132214020234628</v>
      </c>
      <c r="J55" s="85"/>
      <c r="K55" s="29"/>
    </row>
    <row r="56" spans="1:11" x14ac:dyDescent="0.35">
      <c r="A56" s="211" t="s">
        <v>143</v>
      </c>
      <c r="B56" s="125">
        <v>1.2635428500000001</v>
      </c>
      <c r="C56" s="145">
        <f t="shared" si="0"/>
        <v>1.8958117182595536E-2</v>
      </c>
      <c r="D56" s="96">
        <v>2.9124608999999997</v>
      </c>
      <c r="E56" s="145">
        <f t="shared" si="1"/>
        <v>2.8439782357812565E-2</v>
      </c>
      <c r="F56" s="153">
        <v>5.2923342199999999</v>
      </c>
      <c r="G56" s="145">
        <f t="shared" si="2"/>
        <v>7.000364629375351E-2</v>
      </c>
      <c r="H56" s="145">
        <f t="shared" si="3"/>
        <v>81.713485664305409</v>
      </c>
      <c r="I56" s="145">
        <f t="shared" si="4"/>
        <v>318.84881228998285</v>
      </c>
      <c r="J56" s="85"/>
      <c r="K56" s="29"/>
    </row>
    <row r="57" spans="1:11" x14ac:dyDescent="0.35">
      <c r="A57" s="211" t="s">
        <v>128</v>
      </c>
      <c r="B57" s="125">
        <v>0.25313058999999999</v>
      </c>
      <c r="C57" s="145">
        <f t="shared" si="0"/>
        <v>3.7979553979665551E-3</v>
      </c>
      <c r="D57" s="96">
        <v>1.1469018799999999</v>
      </c>
      <c r="E57" s="145">
        <f t="shared" si="1"/>
        <v>1.11993399990249E-2</v>
      </c>
      <c r="F57" s="153">
        <v>5.1544786799999995</v>
      </c>
      <c r="G57" s="145">
        <f t="shared" si="2"/>
        <v>6.8180180491967016E-2</v>
      </c>
      <c r="H57" s="145">
        <f t="shared" si="3"/>
        <v>349.42629965869446</v>
      </c>
      <c r="I57" s="145">
        <f t="shared" si="4"/>
        <v>1936.2922869179897</v>
      </c>
      <c r="J57" s="85"/>
      <c r="K57" s="29"/>
    </row>
    <row r="58" spans="1:11" x14ac:dyDescent="0.35">
      <c r="A58" s="211" t="s">
        <v>217</v>
      </c>
      <c r="B58" s="125">
        <v>4.7742739699999994</v>
      </c>
      <c r="C58" s="145">
        <f t="shared" si="0"/>
        <v>7.1632905354239135E-2</v>
      </c>
      <c r="D58" s="96">
        <v>9.8976869999999995</v>
      </c>
      <c r="E58" s="145">
        <f t="shared" si="1"/>
        <v>9.6649559870743931E-2</v>
      </c>
      <c r="F58" s="153">
        <v>4.8119857499999998</v>
      </c>
      <c r="G58" s="145">
        <f t="shared" si="2"/>
        <v>6.3649900858601144E-2</v>
      </c>
      <c r="H58" s="145">
        <f t="shared" si="3"/>
        <v>-51.382724569891934</v>
      </c>
      <c r="I58" s="145">
        <f t="shared" si="4"/>
        <v>0.7898955995606638</v>
      </c>
      <c r="J58" s="85"/>
      <c r="K58" s="29"/>
    </row>
    <row r="59" spans="1:11" x14ac:dyDescent="0.35">
      <c r="A59" s="211" t="s">
        <v>179</v>
      </c>
      <c r="B59" s="125">
        <v>2.15615282</v>
      </c>
      <c r="C59" s="145">
        <f t="shared" si="0"/>
        <v>3.2350780842251466E-2</v>
      </c>
      <c r="D59" s="96">
        <v>17.845589749999998</v>
      </c>
      <c r="E59" s="145">
        <f t="shared" si="1"/>
        <v>0.17425974320781806</v>
      </c>
      <c r="F59" s="153">
        <v>4.8024931399999993</v>
      </c>
      <c r="G59" s="145">
        <f t="shared" si="2"/>
        <v>6.3524338623636212E-2</v>
      </c>
      <c r="H59" s="145">
        <f t="shared" si="3"/>
        <v>-73.088627457660792</v>
      </c>
      <c r="I59" s="145">
        <f t="shared" si="4"/>
        <v>122.73435794778216</v>
      </c>
      <c r="J59" s="85"/>
      <c r="K59" s="29"/>
    </row>
    <row r="60" spans="1:11" x14ac:dyDescent="0.35">
      <c r="A60" s="211" t="s">
        <v>173</v>
      </c>
      <c r="B60" s="125">
        <v>1.3014396000000001</v>
      </c>
      <c r="C60" s="145">
        <f t="shared" si="0"/>
        <v>1.9526717628033163E-2</v>
      </c>
      <c r="D60" s="96">
        <v>2.7040311200000002</v>
      </c>
      <c r="E60" s="145">
        <f t="shared" si="1"/>
        <v>2.6404494062581975E-2</v>
      </c>
      <c r="F60" s="153">
        <v>4.7166827300000005</v>
      </c>
      <c r="G60" s="145">
        <f t="shared" si="2"/>
        <v>6.2389292849833605E-2</v>
      </c>
      <c r="H60" s="145">
        <f t="shared" si="3"/>
        <v>74.431525403450237</v>
      </c>
      <c r="I60" s="145">
        <f t="shared" si="4"/>
        <v>262.42040967556238</v>
      </c>
      <c r="J60" s="85"/>
      <c r="K60" s="29"/>
    </row>
    <row r="61" spans="1:11" x14ac:dyDescent="0.35">
      <c r="A61" s="211" t="s">
        <v>212</v>
      </c>
      <c r="B61" s="125">
        <v>3.547231</v>
      </c>
      <c r="C61" s="145">
        <f t="shared" si="0"/>
        <v>5.322243006775397E-2</v>
      </c>
      <c r="D61" s="96">
        <v>1.00651442</v>
      </c>
      <c r="E61" s="145">
        <f t="shared" si="1"/>
        <v>9.8284756526001611E-3</v>
      </c>
      <c r="F61" s="153">
        <v>4.4819115300000005</v>
      </c>
      <c r="G61" s="145">
        <f t="shared" si="2"/>
        <v>5.9283888058380349E-2</v>
      </c>
      <c r="H61" s="145">
        <f t="shared" si="3"/>
        <v>345.29034467285624</v>
      </c>
      <c r="I61" s="145">
        <f t="shared" si="4"/>
        <v>26.349581687801017</v>
      </c>
      <c r="J61" s="85"/>
      <c r="K61" s="29"/>
    </row>
    <row r="62" spans="1:11" x14ac:dyDescent="0.35">
      <c r="A62" s="211" t="s">
        <v>155</v>
      </c>
      <c r="B62" s="125">
        <v>0.10126660000000001</v>
      </c>
      <c r="C62" s="145">
        <f t="shared" si="0"/>
        <v>1.5193976757361485E-3</v>
      </c>
      <c r="D62" s="96">
        <v>6.5247877800000005</v>
      </c>
      <c r="E62" s="145">
        <f t="shared" si="1"/>
        <v>6.3713660291238594E-2</v>
      </c>
      <c r="F62" s="153">
        <v>4.2238986900000004</v>
      </c>
      <c r="G62" s="145">
        <f t="shared" si="2"/>
        <v>5.5871057568130843E-2</v>
      </c>
      <c r="H62" s="145">
        <f t="shared" si="3"/>
        <v>-35.2638149711591</v>
      </c>
      <c r="I62" s="145">
        <f t="shared" si="4"/>
        <v>4071.0679434285339</v>
      </c>
      <c r="J62" s="85"/>
      <c r="K62" s="29"/>
    </row>
    <row r="63" spans="1:11" x14ac:dyDescent="0.35">
      <c r="A63" s="211" t="s">
        <v>21</v>
      </c>
      <c r="B63" s="125">
        <v>6.1904950000000003</v>
      </c>
      <c r="C63" s="145">
        <f t="shared" si="0"/>
        <v>9.2881796314443738E-2</v>
      </c>
      <c r="D63" s="96">
        <v>8.7181674900000008</v>
      </c>
      <c r="E63" s="145">
        <f t="shared" si="1"/>
        <v>8.5131713175808504E-2</v>
      </c>
      <c r="F63" s="153">
        <v>4.0748028600000001</v>
      </c>
      <c r="G63" s="145">
        <f t="shared" si="2"/>
        <v>5.3898912326858908E-2</v>
      </c>
      <c r="H63" s="145">
        <f t="shared" si="3"/>
        <v>-53.260787147368745</v>
      </c>
      <c r="I63" s="145">
        <f t="shared" si="4"/>
        <v>-34.176461494597767</v>
      </c>
      <c r="J63" s="85"/>
      <c r="K63" s="29"/>
    </row>
    <row r="64" spans="1:11" x14ac:dyDescent="0.35">
      <c r="A64" s="211" t="s">
        <v>49</v>
      </c>
      <c r="B64" s="125">
        <v>2.8081925699999997</v>
      </c>
      <c r="C64" s="145">
        <f t="shared" si="0"/>
        <v>4.2133944102769529E-2</v>
      </c>
      <c r="D64" s="96">
        <v>3.3134166400000002</v>
      </c>
      <c r="E64" s="145">
        <f t="shared" si="1"/>
        <v>3.2355060321103232E-2</v>
      </c>
      <c r="F64" s="153">
        <v>4.0162021399999999</v>
      </c>
      <c r="G64" s="145">
        <f t="shared" si="2"/>
        <v>5.312377910493641E-2</v>
      </c>
      <c r="H64" s="145">
        <f t="shared" si="3"/>
        <v>21.210296692419561</v>
      </c>
      <c r="I64" s="145">
        <f t="shared" si="4"/>
        <v>43.017333743604347</v>
      </c>
      <c r="J64" s="85"/>
      <c r="K64" s="29"/>
    </row>
    <row r="65" spans="1:11" x14ac:dyDescent="0.35">
      <c r="A65" s="211" t="s">
        <v>133</v>
      </c>
      <c r="B65" s="125">
        <v>8.9382186800000003</v>
      </c>
      <c r="C65" s="145">
        <f t="shared" si="0"/>
        <v>0.13410846900768295</v>
      </c>
      <c r="D65" s="96">
        <v>4.7643291200000002</v>
      </c>
      <c r="E65" s="145">
        <f t="shared" si="1"/>
        <v>4.6523022250286233E-2</v>
      </c>
      <c r="F65" s="153">
        <v>3.8212702900000002</v>
      </c>
      <c r="G65" s="145">
        <f t="shared" si="2"/>
        <v>5.0545344011548254E-2</v>
      </c>
      <c r="H65" s="145">
        <f t="shared" si="3"/>
        <v>-19.794157923330037</v>
      </c>
      <c r="I65" s="145">
        <f t="shared" si="4"/>
        <v>-57.247965989572315</v>
      </c>
      <c r="J65" s="85"/>
      <c r="K65" s="29"/>
    </row>
    <row r="66" spans="1:11" x14ac:dyDescent="0.35">
      <c r="A66" s="211" t="s">
        <v>223</v>
      </c>
      <c r="B66" s="125">
        <v>4.4332143099999994</v>
      </c>
      <c r="C66" s="145">
        <f t="shared" si="0"/>
        <v>6.6515667738960657E-2</v>
      </c>
      <c r="D66" s="96">
        <v>1.14871715</v>
      </c>
      <c r="E66" s="145">
        <f t="shared" si="1"/>
        <v>1.1217065862304532E-2</v>
      </c>
      <c r="F66" s="153">
        <v>3.53861296</v>
      </c>
      <c r="G66" s="145">
        <f t="shared" si="2"/>
        <v>4.6806531810897646E-2</v>
      </c>
      <c r="H66" s="145">
        <f t="shared" si="3"/>
        <v>208.04911026182555</v>
      </c>
      <c r="I66" s="145">
        <f t="shared" si="4"/>
        <v>-20.179519586545759</v>
      </c>
      <c r="J66" s="85"/>
      <c r="K66" s="29"/>
    </row>
    <row r="67" spans="1:11" x14ac:dyDescent="0.35">
      <c r="A67" s="211" t="s">
        <v>210</v>
      </c>
      <c r="B67" s="125">
        <v>10.20279322</v>
      </c>
      <c r="C67" s="145">
        <f t="shared" si="0"/>
        <v>0.1530820656019313</v>
      </c>
      <c r="D67" s="96">
        <v>4.8034275199999996</v>
      </c>
      <c r="E67" s="145">
        <f t="shared" si="1"/>
        <v>4.6904812778886529E-2</v>
      </c>
      <c r="F67" s="153">
        <v>3.4854232700000001</v>
      </c>
      <c r="G67" s="145">
        <f t="shared" si="2"/>
        <v>4.6102972267896142E-2</v>
      </c>
      <c r="H67" s="145">
        <f t="shared" si="3"/>
        <v>-27.438828722037211</v>
      </c>
      <c r="I67" s="145">
        <f t="shared" si="4"/>
        <v>-65.838538576203746</v>
      </c>
      <c r="J67" s="85"/>
      <c r="K67" s="29"/>
    </row>
    <row r="68" spans="1:11" x14ac:dyDescent="0.35">
      <c r="A68" s="211" t="s">
        <v>110</v>
      </c>
      <c r="B68" s="125">
        <v>5.0000000000000001E-3</v>
      </c>
      <c r="C68" s="145">
        <f t="shared" ref="C68:C131" si="5">(B68/$B$247)*100</f>
        <v>7.5019684463394079E-5</v>
      </c>
      <c r="D68" s="96">
        <v>0.77508081000000006</v>
      </c>
      <c r="E68" s="145">
        <f t="shared" ref="E68:E131" si="6">(D68/$D$247)*100</f>
        <v>7.5685581036013484E-3</v>
      </c>
      <c r="F68" s="153">
        <v>3.3091863300000002</v>
      </c>
      <c r="G68" s="145">
        <f t="shared" ref="G68:G131" si="7">(F68/$F$247)*100</f>
        <v>4.3771821607563606E-2</v>
      </c>
      <c r="H68" s="145">
        <f t="shared" ref="H68:H126" si="8">((F68/D68)-1)*100</f>
        <v>326.94726631149598</v>
      </c>
      <c r="I68" s="145">
        <f t="shared" ref="I68:I112" si="9">((F68/B68)-1)*100</f>
        <v>66083.726599999995</v>
      </c>
      <c r="J68" s="85"/>
      <c r="K68" s="29"/>
    </row>
    <row r="69" spans="1:11" x14ac:dyDescent="0.35">
      <c r="A69" s="211" t="s">
        <v>198</v>
      </c>
      <c r="B69" s="125">
        <v>7.1910260999999993</v>
      </c>
      <c r="C69" s="145">
        <f t="shared" si="5"/>
        <v>0.10789370179800624</v>
      </c>
      <c r="D69" s="96">
        <v>4.9649316299999997</v>
      </c>
      <c r="E69" s="145">
        <f t="shared" si="6"/>
        <v>4.8481878324484827E-2</v>
      </c>
      <c r="F69" s="153">
        <v>3.2558787599999999</v>
      </c>
      <c r="G69" s="145">
        <f t="shared" si="7"/>
        <v>4.3066702822556202E-2</v>
      </c>
      <c r="H69" s="145">
        <f t="shared" si="8"/>
        <v>-34.42248549150716</v>
      </c>
      <c r="I69" s="145">
        <f t="shared" si="9"/>
        <v>-54.723029582662754</v>
      </c>
      <c r="J69" s="85"/>
      <c r="K69" s="29"/>
    </row>
    <row r="70" spans="1:11" x14ac:dyDescent="0.35">
      <c r="A70" s="211" t="s">
        <v>108</v>
      </c>
      <c r="B70" s="125">
        <v>10.555346220000001</v>
      </c>
      <c r="C70" s="145">
        <f t="shared" si="5"/>
        <v>0.15837174856525588</v>
      </c>
      <c r="D70" s="96">
        <v>38.353546200000004</v>
      </c>
      <c r="E70" s="145">
        <f t="shared" si="6"/>
        <v>0.37451713311526669</v>
      </c>
      <c r="F70" s="153">
        <v>3.2082436000000003</v>
      </c>
      <c r="G70" s="145">
        <f t="shared" si="7"/>
        <v>4.243661508562066E-2</v>
      </c>
      <c r="H70" s="145">
        <f t="shared" si="8"/>
        <v>-91.635079626613518</v>
      </c>
      <c r="I70" s="145">
        <f t="shared" si="9"/>
        <v>-69.605510486040686</v>
      </c>
      <c r="J70" s="85"/>
      <c r="K70" s="29"/>
    </row>
    <row r="71" spans="1:11" x14ac:dyDescent="0.35">
      <c r="A71" s="211" t="s">
        <v>104</v>
      </c>
      <c r="B71" s="125">
        <v>11.50932461</v>
      </c>
      <c r="C71" s="145">
        <f t="shared" si="5"/>
        <v>0.1726851801257952</v>
      </c>
      <c r="D71" s="96">
        <v>2.21199338</v>
      </c>
      <c r="E71" s="145">
        <f t="shared" si="6"/>
        <v>2.1599812826370367E-2</v>
      </c>
      <c r="F71" s="153">
        <v>3.0238432299999998</v>
      </c>
      <c r="G71" s="145">
        <f t="shared" si="7"/>
        <v>3.9997483741811217E-2</v>
      </c>
      <c r="H71" s="145">
        <f t="shared" si="8"/>
        <v>36.702182625881072</v>
      </c>
      <c r="I71" s="145">
        <f t="shared" si="9"/>
        <v>-73.727014117121172</v>
      </c>
      <c r="J71" s="85"/>
      <c r="K71" s="29"/>
    </row>
    <row r="72" spans="1:11" x14ac:dyDescent="0.35">
      <c r="A72" s="211" t="s">
        <v>51</v>
      </c>
      <c r="B72" s="125">
        <v>3.0132516000000003</v>
      </c>
      <c r="C72" s="145">
        <f t="shared" si="5"/>
        <v>4.5210636848163469E-2</v>
      </c>
      <c r="D72" s="96">
        <v>1.9251180000000001</v>
      </c>
      <c r="E72" s="145">
        <f t="shared" si="6"/>
        <v>1.8798513975966994E-2</v>
      </c>
      <c r="F72" s="153">
        <v>2.8773240000000002</v>
      </c>
      <c r="G72" s="145">
        <f t="shared" si="7"/>
        <v>3.8059420134000543E-2</v>
      </c>
      <c r="H72" s="145">
        <f t="shared" si="8"/>
        <v>49.462214783717151</v>
      </c>
      <c r="I72" s="145">
        <f t="shared" si="9"/>
        <v>-4.5109940371391488</v>
      </c>
      <c r="J72" s="85"/>
      <c r="K72" s="29"/>
    </row>
    <row r="73" spans="1:11" x14ac:dyDescent="0.35">
      <c r="A73" s="211" t="s">
        <v>196</v>
      </c>
      <c r="B73" s="125">
        <v>10.79440209</v>
      </c>
      <c r="C73" s="145">
        <f t="shared" si="5"/>
        <v>0.16195852775256031</v>
      </c>
      <c r="D73" s="96">
        <v>4.6542973499999993</v>
      </c>
      <c r="E73" s="145">
        <f t="shared" si="6"/>
        <v>4.5448577065032449E-2</v>
      </c>
      <c r="F73" s="153">
        <v>2.8580855299999999</v>
      </c>
      <c r="G73" s="145">
        <f t="shared" si="7"/>
        <v>3.7804945833412436E-2</v>
      </c>
      <c r="H73" s="145">
        <f t="shared" si="8"/>
        <v>-38.592545446199303</v>
      </c>
      <c r="I73" s="145">
        <f t="shared" si="9"/>
        <v>-73.522521153369411</v>
      </c>
      <c r="J73" s="85"/>
      <c r="K73" s="29"/>
    </row>
    <row r="74" spans="1:11" x14ac:dyDescent="0.35">
      <c r="A74" s="211" t="s">
        <v>149</v>
      </c>
      <c r="B74" s="125">
        <v>2.1786618999999998</v>
      </c>
      <c r="C74" s="145">
        <f t="shared" si="5"/>
        <v>3.2688505658083719E-2</v>
      </c>
      <c r="D74" s="96">
        <v>2.0378281899999999</v>
      </c>
      <c r="E74" s="145">
        <f t="shared" si="6"/>
        <v>1.989911356619933E-2</v>
      </c>
      <c r="F74" s="153">
        <v>2.5714294999999998</v>
      </c>
      <c r="G74" s="145">
        <f t="shared" si="7"/>
        <v>3.4013241360883559E-2</v>
      </c>
      <c r="H74" s="145">
        <f t="shared" si="8"/>
        <v>26.184803636463585</v>
      </c>
      <c r="I74" s="145">
        <f t="shared" si="9"/>
        <v>18.027928059879315</v>
      </c>
      <c r="J74" s="85"/>
      <c r="K74" s="29"/>
    </row>
    <row r="75" spans="1:11" x14ac:dyDescent="0.35">
      <c r="A75" s="211" t="s">
        <v>172</v>
      </c>
      <c r="B75" s="125">
        <v>0.86990093999999996</v>
      </c>
      <c r="C75" s="145">
        <f t="shared" si="5"/>
        <v>1.305193880664198E-2</v>
      </c>
      <c r="D75" s="96">
        <v>0.68568985999999998</v>
      </c>
      <c r="E75" s="145">
        <f t="shared" si="6"/>
        <v>6.6956677026493187E-3</v>
      </c>
      <c r="F75" s="153">
        <v>2.41715407</v>
      </c>
      <c r="G75" s="145">
        <f t="shared" si="7"/>
        <v>3.1972583650203924E-2</v>
      </c>
      <c r="H75" s="145">
        <f t="shared" si="8"/>
        <v>252.51419205761624</v>
      </c>
      <c r="I75" s="145">
        <f t="shared" si="9"/>
        <v>177.86543948325888</v>
      </c>
      <c r="J75" s="85"/>
      <c r="K75" s="29"/>
    </row>
    <row r="76" spans="1:11" x14ac:dyDescent="0.35">
      <c r="A76" s="211" t="s">
        <v>122</v>
      </c>
      <c r="B76" s="125">
        <v>0.36173332000000002</v>
      </c>
      <c r="C76" s="145">
        <f t="shared" si="5"/>
        <v>5.4274239052591921E-3</v>
      </c>
      <c r="D76" s="96">
        <v>0.42460678000000002</v>
      </c>
      <c r="E76" s="145">
        <f t="shared" si="6"/>
        <v>4.1462271341914337E-3</v>
      </c>
      <c r="F76" s="153">
        <v>2.38157474</v>
      </c>
      <c r="G76" s="145">
        <f t="shared" si="7"/>
        <v>3.1501962799525912E-2</v>
      </c>
      <c r="H76" s="145">
        <f t="shared" si="8"/>
        <v>460.88947519867673</v>
      </c>
      <c r="I76" s="145">
        <f t="shared" si="9"/>
        <v>558.37859227344597</v>
      </c>
      <c r="J76" s="85"/>
      <c r="K76" s="29"/>
    </row>
    <row r="77" spans="1:11" x14ac:dyDescent="0.35">
      <c r="A77" s="211" t="s">
        <v>229</v>
      </c>
      <c r="B77" s="125">
        <v>1.3471637299999999</v>
      </c>
      <c r="C77" s="145">
        <f t="shared" si="5"/>
        <v>2.0212759589025801E-2</v>
      </c>
      <c r="D77" s="96">
        <v>0.61172269999999995</v>
      </c>
      <c r="E77" s="145">
        <f t="shared" si="6"/>
        <v>5.9733885015704306E-3</v>
      </c>
      <c r="F77" s="153">
        <v>2.2783072299999998</v>
      </c>
      <c r="G77" s="145">
        <f t="shared" si="7"/>
        <v>3.0136005559645348E-2</v>
      </c>
      <c r="H77" s="145">
        <f t="shared" si="8"/>
        <v>272.44117800434736</v>
      </c>
      <c r="I77" s="145">
        <f t="shared" si="9"/>
        <v>69.11880711040223</v>
      </c>
      <c r="J77" s="85"/>
      <c r="K77" s="29"/>
    </row>
    <row r="78" spans="1:11" x14ac:dyDescent="0.35">
      <c r="A78" s="211" t="s">
        <v>199</v>
      </c>
      <c r="B78" s="125">
        <v>0.59843208999999997</v>
      </c>
      <c r="C78" s="145">
        <f t="shared" si="5"/>
        <v>8.9788373129138892E-3</v>
      </c>
      <c r="D78" s="96">
        <v>0.16367335999999999</v>
      </c>
      <c r="E78" s="145">
        <f t="shared" si="6"/>
        <v>1.5982479751648873E-3</v>
      </c>
      <c r="F78" s="153">
        <v>2.01128251</v>
      </c>
      <c r="G78" s="145">
        <f t="shared" si="7"/>
        <v>2.6603971626503353E-2</v>
      </c>
      <c r="H78" s="145">
        <f t="shared" si="8"/>
        <v>1128.8392625409535</v>
      </c>
      <c r="I78" s="145">
        <f t="shared" si="9"/>
        <v>236.0920217363344</v>
      </c>
      <c r="J78" s="85"/>
      <c r="K78" s="29"/>
    </row>
    <row r="79" spans="1:11" x14ac:dyDescent="0.35">
      <c r="A79" s="211" t="s">
        <v>201</v>
      </c>
      <c r="B79" s="125">
        <v>2.13060289</v>
      </c>
      <c r="C79" s="145">
        <f t="shared" si="5"/>
        <v>3.1967431304919108E-2</v>
      </c>
      <c r="D79" s="96">
        <v>4.5507714400000001</v>
      </c>
      <c r="E79" s="145">
        <f t="shared" si="6"/>
        <v>4.443766071288692E-2</v>
      </c>
      <c r="F79" s="153">
        <v>1.8641156200000002</v>
      </c>
      <c r="G79" s="145">
        <f t="shared" si="7"/>
        <v>2.4657341182269674E-2</v>
      </c>
      <c r="H79" s="145">
        <f t="shared" si="8"/>
        <v>-59.037371035272201</v>
      </c>
      <c r="I79" s="145">
        <f t="shared" si="9"/>
        <v>-12.507599198835207</v>
      </c>
      <c r="J79" s="85"/>
      <c r="K79" s="29"/>
    </row>
    <row r="80" spans="1:11" x14ac:dyDescent="0.35">
      <c r="A80" s="211" t="s">
        <v>50</v>
      </c>
      <c r="B80" s="125">
        <v>0.60675679000000005</v>
      </c>
      <c r="C80" s="145">
        <f t="shared" si="5"/>
        <v>9.1037405863643728E-3</v>
      </c>
      <c r="D80" s="96">
        <v>0.84087443000000006</v>
      </c>
      <c r="E80" s="145">
        <f t="shared" si="6"/>
        <v>8.211023804456808E-3</v>
      </c>
      <c r="F80" s="153">
        <v>1.8593224099999999</v>
      </c>
      <c r="G80" s="145">
        <f t="shared" si="7"/>
        <v>2.459393963514446E-2</v>
      </c>
      <c r="H80" s="145">
        <f t="shared" si="8"/>
        <v>121.11772503297544</v>
      </c>
      <c r="I80" s="145">
        <f t="shared" si="9"/>
        <v>206.43619332220405</v>
      </c>
      <c r="J80" s="85"/>
      <c r="K80" s="29"/>
    </row>
    <row r="81" spans="1:11" x14ac:dyDescent="0.35">
      <c r="A81" s="211" t="s">
        <v>215</v>
      </c>
      <c r="B81" s="125">
        <v>1.48546785</v>
      </c>
      <c r="C81" s="145">
        <f t="shared" si="5"/>
        <v>2.2287865877503279E-2</v>
      </c>
      <c r="D81" s="96">
        <v>1.87676278</v>
      </c>
      <c r="E81" s="145">
        <f t="shared" si="6"/>
        <v>1.8326331866101022E-2</v>
      </c>
      <c r="F81" s="153">
        <v>1.8273288799999998</v>
      </c>
      <c r="G81" s="145">
        <f t="shared" si="7"/>
        <v>2.4170749476566646E-2</v>
      </c>
      <c r="H81" s="145">
        <f t="shared" si="8"/>
        <v>-2.6339983149069157</v>
      </c>
      <c r="I81" s="145">
        <f t="shared" si="9"/>
        <v>23.013694305130848</v>
      </c>
      <c r="J81" s="85"/>
      <c r="K81" s="29"/>
    </row>
    <row r="82" spans="1:11" x14ac:dyDescent="0.35">
      <c r="A82" s="211" t="s">
        <v>206</v>
      </c>
      <c r="B82" s="125">
        <v>0.1318627</v>
      </c>
      <c r="C82" s="145">
        <f t="shared" si="5"/>
        <v>1.9784596292982386E-3</v>
      </c>
      <c r="D82" s="96">
        <v>0.48946482000000002</v>
      </c>
      <c r="E82" s="145">
        <f t="shared" si="6"/>
        <v>4.7795570243040529E-3</v>
      </c>
      <c r="F82" s="153">
        <v>1.7676599199999998</v>
      </c>
      <c r="G82" s="145">
        <f t="shared" si="7"/>
        <v>2.3381486252265569E-2</v>
      </c>
      <c r="H82" s="145">
        <f t="shared" si="8"/>
        <v>261.14136251916938</v>
      </c>
      <c r="I82" s="145">
        <f t="shared" si="9"/>
        <v>1240.530658025355</v>
      </c>
      <c r="J82" s="85"/>
      <c r="K82" s="29"/>
    </row>
    <row r="83" spans="1:11" x14ac:dyDescent="0.35">
      <c r="A83" s="211" t="s">
        <v>241</v>
      </c>
      <c r="B83" s="125">
        <v>2.6366023799999998</v>
      </c>
      <c r="C83" s="145">
        <f t="shared" si="5"/>
        <v>3.9559415720606762E-2</v>
      </c>
      <c r="D83" s="96">
        <v>3.2938705800000001</v>
      </c>
      <c r="E83" s="145">
        <f t="shared" si="6"/>
        <v>3.2164195718473627E-2</v>
      </c>
      <c r="F83" s="153">
        <v>1.73962504</v>
      </c>
      <c r="G83" s="145">
        <f t="shared" si="7"/>
        <v>2.3010658609523116E-2</v>
      </c>
      <c r="H83" s="145">
        <f t="shared" si="8"/>
        <v>-47.185992960294158</v>
      </c>
      <c r="I83" s="145">
        <f t="shared" si="9"/>
        <v>-34.020197615083688</v>
      </c>
      <c r="J83" s="85"/>
      <c r="K83" s="29"/>
    </row>
    <row r="84" spans="1:11" x14ac:dyDescent="0.35">
      <c r="A84" s="211" t="s">
        <v>239</v>
      </c>
      <c r="B84" s="125">
        <v>0.38272793999999999</v>
      </c>
      <c r="C84" s="145">
        <f t="shared" si="5"/>
        <v>5.7424258588249641E-3</v>
      </c>
      <c r="D84" s="96">
        <v>0.43144489000000003</v>
      </c>
      <c r="E84" s="145">
        <f t="shared" si="6"/>
        <v>4.2130003431086003E-3</v>
      </c>
      <c r="F84" s="153">
        <v>1.71334651</v>
      </c>
      <c r="G84" s="145">
        <f t="shared" si="7"/>
        <v>2.2663062852571886E-2</v>
      </c>
      <c r="H84" s="145">
        <f t="shared" si="8"/>
        <v>297.11827621831378</v>
      </c>
      <c r="I84" s="145">
        <f t="shared" si="9"/>
        <v>347.66695371129686</v>
      </c>
      <c r="J84" s="85"/>
      <c r="K84" s="29"/>
    </row>
    <row r="85" spans="1:11" x14ac:dyDescent="0.35">
      <c r="A85" s="211" t="s">
        <v>147</v>
      </c>
      <c r="B85" s="125">
        <v>0.14152523</v>
      </c>
      <c r="C85" s="145">
        <f t="shared" si="5"/>
        <v>2.1234356196418547E-3</v>
      </c>
      <c r="D85" s="96">
        <v>0.54199244999999996</v>
      </c>
      <c r="E85" s="145">
        <f t="shared" si="6"/>
        <v>5.2924821471689492E-3</v>
      </c>
      <c r="F85" s="153">
        <v>1.5971083100000001</v>
      </c>
      <c r="G85" s="145">
        <f t="shared" si="7"/>
        <v>2.1125537537584775E-2</v>
      </c>
      <c r="H85" s="145">
        <f t="shared" si="8"/>
        <v>194.67353465901604</v>
      </c>
      <c r="I85" s="145">
        <f t="shared" si="9"/>
        <v>1028.4972368531039</v>
      </c>
      <c r="J85" s="85"/>
      <c r="K85" s="29"/>
    </row>
    <row r="86" spans="1:11" x14ac:dyDescent="0.35">
      <c r="A86" s="211" t="s">
        <v>103</v>
      </c>
      <c r="B86" s="125">
        <v>0.54119764000000004</v>
      </c>
      <c r="C86" s="145">
        <f t="shared" si="5"/>
        <v>8.1200952370267081E-3</v>
      </c>
      <c r="D86" s="96">
        <v>1.7211416000000002</v>
      </c>
      <c r="E86" s="145">
        <f t="shared" si="6"/>
        <v>1.6806712327357698E-2</v>
      </c>
      <c r="F86" s="153">
        <v>1.52300897</v>
      </c>
      <c r="G86" s="145">
        <f t="shared" si="7"/>
        <v>2.0145398383039734E-2</v>
      </c>
      <c r="H86" s="145">
        <f t="shared" si="8"/>
        <v>-11.511698398318892</v>
      </c>
      <c r="I86" s="145">
        <f t="shared" si="9"/>
        <v>181.41456233992446</v>
      </c>
      <c r="J86" s="85"/>
      <c r="K86" s="29"/>
    </row>
    <row r="87" spans="1:11" x14ac:dyDescent="0.35">
      <c r="A87" s="211" t="s">
        <v>105</v>
      </c>
      <c r="B87" s="125">
        <v>0.73085583999999992</v>
      </c>
      <c r="C87" s="145">
        <f t="shared" si="5"/>
        <v>1.0965714901005764E-2</v>
      </c>
      <c r="D87" s="96">
        <v>0.45718665999999997</v>
      </c>
      <c r="E87" s="145">
        <f t="shared" si="6"/>
        <v>4.4643652065149619E-3</v>
      </c>
      <c r="F87" s="153">
        <v>1.4693448899999999</v>
      </c>
      <c r="G87" s="145">
        <f t="shared" si="7"/>
        <v>1.9435563909471716E-2</v>
      </c>
      <c r="H87" s="145">
        <f t="shared" si="8"/>
        <v>221.38839965278078</v>
      </c>
      <c r="I87" s="145">
        <f t="shared" si="9"/>
        <v>101.04442074376804</v>
      </c>
      <c r="J87" s="85"/>
      <c r="K87" s="29"/>
    </row>
    <row r="88" spans="1:11" x14ac:dyDescent="0.35">
      <c r="A88" s="211" t="s">
        <v>130</v>
      </c>
      <c r="B88" s="125">
        <v>0.64297031000000004</v>
      </c>
      <c r="C88" s="145">
        <f t="shared" si="5"/>
        <v>9.6470859551061345E-3</v>
      </c>
      <c r="D88" s="96">
        <v>0.57980106999999992</v>
      </c>
      <c r="E88" s="145">
        <f t="shared" si="6"/>
        <v>5.6616781504695386E-3</v>
      </c>
      <c r="F88" s="153">
        <v>1.4420961399999999</v>
      </c>
      <c r="G88" s="145">
        <f t="shared" si="7"/>
        <v>1.9075134696641897E-2</v>
      </c>
      <c r="H88" s="145">
        <f t="shared" si="8"/>
        <v>148.72257307148467</v>
      </c>
      <c r="I88" s="145">
        <f t="shared" si="9"/>
        <v>124.28658331051081</v>
      </c>
      <c r="J88" s="85"/>
      <c r="K88" s="29"/>
    </row>
    <row r="89" spans="1:11" x14ac:dyDescent="0.35">
      <c r="A89" s="211" t="s">
        <v>19</v>
      </c>
      <c r="B89" s="125">
        <v>0.90679766000000006</v>
      </c>
      <c r="C89" s="145">
        <f t="shared" si="5"/>
        <v>1.3605534865068821E-2</v>
      </c>
      <c r="D89" s="96">
        <v>0.15569203000000001</v>
      </c>
      <c r="E89" s="145">
        <f t="shared" si="6"/>
        <v>1.5203113793033326E-3</v>
      </c>
      <c r="F89" s="153">
        <v>1.4227052900000001</v>
      </c>
      <c r="G89" s="145">
        <f t="shared" si="7"/>
        <v>1.8818644809891094E-2</v>
      </c>
      <c r="H89" s="145">
        <f t="shared" si="8"/>
        <v>813.79455326004813</v>
      </c>
      <c r="I89" s="145">
        <f t="shared" si="9"/>
        <v>56.893357003148857</v>
      </c>
      <c r="J89" s="85"/>
      <c r="K89" s="29"/>
    </row>
    <row r="90" spans="1:11" x14ac:dyDescent="0.35">
      <c r="A90" s="211" t="s">
        <v>202</v>
      </c>
      <c r="B90" s="125">
        <v>2.2990341499999998</v>
      </c>
      <c r="C90" s="145">
        <f t="shared" si="5"/>
        <v>3.4494563300713474E-2</v>
      </c>
      <c r="D90" s="96">
        <v>3.9267822699999999</v>
      </c>
      <c r="E90" s="145">
        <f t="shared" si="6"/>
        <v>3.8344491809423835E-2</v>
      </c>
      <c r="F90" s="153">
        <v>1.3929737200000001</v>
      </c>
      <c r="G90" s="145">
        <f t="shared" si="7"/>
        <v>1.8425374426064508E-2</v>
      </c>
      <c r="H90" s="145">
        <f t="shared" si="8"/>
        <v>-64.526331631827389</v>
      </c>
      <c r="I90" s="145">
        <f t="shared" si="9"/>
        <v>-39.41048157114151</v>
      </c>
      <c r="J90" s="85"/>
      <c r="K90" s="29"/>
    </row>
    <row r="91" spans="1:11" x14ac:dyDescent="0.35">
      <c r="A91" s="211" t="s">
        <v>257</v>
      </c>
      <c r="B91" s="125">
        <v>1.0824283600000002</v>
      </c>
      <c r="C91" s="145">
        <f t="shared" si="5"/>
        <v>1.6240686804285826E-2</v>
      </c>
      <c r="D91" s="96">
        <v>0.66891358000000001</v>
      </c>
      <c r="E91" s="145">
        <f t="shared" si="6"/>
        <v>6.5318496229031754E-3</v>
      </c>
      <c r="F91" s="153">
        <v>1.3218036000000002</v>
      </c>
      <c r="G91" s="145">
        <f t="shared" si="7"/>
        <v>1.7483981139084233E-2</v>
      </c>
      <c r="H91" s="145">
        <f t="shared" si="8"/>
        <v>97.60453958790913</v>
      </c>
      <c r="I91" s="145">
        <f t="shared" si="9"/>
        <v>22.114649693768172</v>
      </c>
      <c r="J91" s="85"/>
      <c r="K91" s="29"/>
    </row>
    <row r="92" spans="1:11" x14ac:dyDescent="0.35">
      <c r="A92" s="211" t="s">
        <v>99</v>
      </c>
      <c r="B92" s="125">
        <v>0.30453865999999996</v>
      </c>
      <c r="C92" s="145">
        <f t="shared" si="5"/>
        <v>4.5692788360209699E-3</v>
      </c>
      <c r="D92" s="96">
        <v>0.31406678999999998</v>
      </c>
      <c r="E92" s="145">
        <f t="shared" si="6"/>
        <v>3.0668192501457528E-3</v>
      </c>
      <c r="F92" s="153">
        <v>1.25525909</v>
      </c>
      <c r="G92" s="145">
        <f t="shared" si="7"/>
        <v>1.6603772492542791E-2</v>
      </c>
      <c r="H92" s="145">
        <f t="shared" si="8"/>
        <v>299.67902687195937</v>
      </c>
      <c r="I92" s="145">
        <f t="shared" si="9"/>
        <v>312.18382257280581</v>
      </c>
      <c r="J92" s="85"/>
      <c r="K92" s="29"/>
    </row>
    <row r="93" spans="1:11" x14ac:dyDescent="0.35">
      <c r="A93" s="211" t="s">
        <v>232</v>
      </c>
      <c r="B93" s="125">
        <v>6.678371000000001E-2</v>
      </c>
      <c r="C93" s="145">
        <f t="shared" si="5"/>
        <v>1.0020185702989634E-3</v>
      </c>
      <c r="D93" s="96">
        <v>0.21744027999999999</v>
      </c>
      <c r="E93" s="145">
        <f t="shared" si="6"/>
        <v>2.1232745953848938E-3</v>
      </c>
      <c r="F93" s="153">
        <v>1.2532682800000001</v>
      </c>
      <c r="G93" s="145">
        <f t="shared" si="7"/>
        <v>1.6577439318316681E-2</v>
      </c>
      <c r="H93" s="145">
        <f t="shared" si="8"/>
        <v>476.37355875369553</v>
      </c>
      <c r="I93" s="145">
        <f t="shared" si="9"/>
        <v>1776.6077535973966</v>
      </c>
      <c r="J93" s="85"/>
      <c r="K93" s="29"/>
    </row>
    <row r="94" spans="1:11" x14ac:dyDescent="0.35">
      <c r="A94" s="211" t="s">
        <v>142</v>
      </c>
      <c r="B94" s="125">
        <v>2.4778872799999996</v>
      </c>
      <c r="C94" s="145">
        <f t="shared" si="5"/>
        <v>3.717806437629155E-2</v>
      </c>
      <c r="D94" s="96">
        <v>0.31772113000000002</v>
      </c>
      <c r="E94" s="145">
        <f t="shared" si="6"/>
        <v>3.1025033804499397E-3</v>
      </c>
      <c r="F94" s="153">
        <v>1.2514822999999999</v>
      </c>
      <c r="G94" s="145">
        <f t="shared" si="7"/>
        <v>1.6553815505645279E-2</v>
      </c>
      <c r="H94" s="145">
        <f t="shared" si="8"/>
        <v>293.89331770285463</v>
      </c>
      <c r="I94" s="145">
        <f t="shared" si="9"/>
        <v>-49.493977789013869</v>
      </c>
      <c r="J94" s="85"/>
      <c r="K94" s="29"/>
    </row>
    <row r="95" spans="1:11" x14ac:dyDescent="0.35">
      <c r="A95" s="211" t="s">
        <v>211</v>
      </c>
      <c r="B95" s="125">
        <v>1.0311250000000001</v>
      </c>
      <c r="C95" s="145">
        <f t="shared" si="5"/>
        <v>1.5470934428463444E-2</v>
      </c>
      <c r="D95" s="96">
        <v>0.79309286999999995</v>
      </c>
      <c r="E95" s="145">
        <f t="shared" si="6"/>
        <v>7.7444434060326556E-3</v>
      </c>
      <c r="F95" s="153">
        <v>1.2150196799999999</v>
      </c>
      <c r="G95" s="145">
        <f t="shared" si="7"/>
        <v>1.6071511054090153E-2</v>
      </c>
      <c r="H95" s="145">
        <f t="shared" si="8"/>
        <v>53.200176922533672</v>
      </c>
      <c r="I95" s="145">
        <f t="shared" si="9"/>
        <v>17.834373136137692</v>
      </c>
      <c r="J95" s="85"/>
      <c r="K95" s="29"/>
    </row>
    <row r="96" spans="1:11" x14ac:dyDescent="0.35">
      <c r="A96" s="211" t="s">
        <v>132</v>
      </c>
      <c r="B96" s="125">
        <v>0.24056810999999997</v>
      </c>
      <c r="C96" s="145">
        <f t="shared" si="5"/>
        <v>3.6094687408310148E-3</v>
      </c>
      <c r="D96" s="96">
        <v>0.70118089000000006</v>
      </c>
      <c r="E96" s="145">
        <f t="shared" si="6"/>
        <v>6.846935491926197E-3</v>
      </c>
      <c r="F96" s="153">
        <v>1.2131603400000002</v>
      </c>
      <c r="G96" s="145">
        <f t="shared" si="7"/>
        <v>1.6046916881785625E-2</v>
      </c>
      <c r="H96" s="145">
        <f t="shared" si="8"/>
        <v>73.016743225845772</v>
      </c>
      <c r="I96" s="145">
        <f t="shared" si="9"/>
        <v>404.28975810634267</v>
      </c>
      <c r="J96" s="85"/>
      <c r="K96" s="29"/>
    </row>
    <row r="97" spans="1:11" x14ac:dyDescent="0.35">
      <c r="A97" s="211" t="s">
        <v>107</v>
      </c>
      <c r="B97" s="125">
        <v>1.02629137</v>
      </c>
      <c r="C97" s="145">
        <f t="shared" si="5"/>
        <v>1.5398410948980885E-2</v>
      </c>
      <c r="D97" s="96">
        <v>0.49237326000000003</v>
      </c>
      <c r="E97" s="145">
        <f t="shared" si="6"/>
        <v>4.8079575431232945E-3</v>
      </c>
      <c r="F97" s="153">
        <v>1.17830407</v>
      </c>
      <c r="G97" s="145">
        <f t="shared" si="7"/>
        <v>1.5585860210992151E-2</v>
      </c>
      <c r="H97" s="145">
        <f t="shared" si="8"/>
        <v>139.3111417139103</v>
      </c>
      <c r="I97" s="145">
        <f t="shared" si="9"/>
        <v>14.811846269349417</v>
      </c>
      <c r="J97" s="85"/>
      <c r="K97" s="29"/>
    </row>
    <row r="98" spans="1:11" x14ac:dyDescent="0.35">
      <c r="A98" s="211" t="s">
        <v>60</v>
      </c>
      <c r="B98" s="125">
        <v>0.212699</v>
      </c>
      <c r="C98" s="145">
        <f t="shared" si="5"/>
        <v>3.191322373135891E-3</v>
      </c>
      <c r="D98" s="96">
        <v>1.2254121</v>
      </c>
      <c r="E98" s="145">
        <f t="shared" si="6"/>
        <v>1.1965981559659753E-2</v>
      </c>
      <c r="F98" s="153">
        <v>1.1187518000000001</v>
      </c>
      <c r="G98" s="145">
        <f t="shared" si="7"/>
        <v>1.4798140488130412E-2</v>
      </c>
      <c r="H98" s="145">
        <f t="shared" si="8"/>
        <v>-8.7040351568260181</v>
      </c>
      <c r="I98" s="145">
        <f t="shared" si="9"/>
        <v>425.9788715508771</v>
      </c>
      <c r="J98" s="85"/>
      <c r="K98" s="29"/>
    </row>
    <row r="99" spans="1:11" x14ac:dyDescent="0.35">
      <c r="A99" s="211" t="s">
        <v>146</v>
      </c>
      <c r="B99" s="125">
        <v>2.7306750000000001E-2</v>
      </c>
      <c r="C99" s="145">
        <f t="shared" si="5"/>
        <v>4.0970875374415726E-4</v>
      </c>
      <c r="D99" s="96">
        <v>1.3679813200000002</v>
      </c>
      <c r="E99" s="145">
        <f t="shared" si="6"/>
        <v>1.3358150494090119E-2</v>
      </c>
      <c r="F99" s="153">
        <v>1.1049403</v>
      </c>
      <c r="G99" s="145">
        <f t="shared" si="7"/>
        <v>1.4615450710691114E-2</v>
      </c>
      <c r="H99" s="145">
        <f t="shared" si="8"/>
        <v>-19.228407300181573</v>
      </c>
      <c r="I99" s="145">
        <f t="shared" si="9"/>
        <v>3946.3998828128574</v>
      </c>
      <c r="J99" s="85"/>
      <c r="K99" s="29"/>
    </row>
    <row r="100" spans="1:11" x14ac:dyDescent="0.35">
      <c r="A100" s="211" t="s">
        <v>182</v>
      </c>
      <c r="B100" s="125">
        <v>0.33163979999999998</v>
      </c>
      <c r="C100" s="145">
        <f t="shared" si="5"/>
        <v>4.9759026303006233E-3</v>
      </c>
      <c r="D100" s="96">
        <v>14.389569230000001</v>
      </c>
      <c r="E100" s="145">
        <f t="shared" si="6"/>
        <v>0.14051217550212489</v>
      </c>
      <c r="F100" s="153">
        <v>1.0888162399999999</v>
      </c>
      <c r="G100" s="145">
        <f t="shared" si="7"/>
        <v>1.4402171853737279E-2</v>
      </c>
      <c r="H100" s="145">
        <f t="shared" si="8"/>
        <v>-92.433295100106335</v>
      </c>
      <c r="I100" s="145">
        <f t="shared" si="9"/>
        <v>228.31289851218094</v>
      </c>
      <c r="J100" s="85"/>
      <c r="K100" s="29"/>
    </row>
    <row r="101" spans="1:11" x14ac:dyDescent="0.35">
      <c r="A101" s="211" t="s">
        <v>197</v>
      </c>
      <c r="B101" s="125">
        <v>6.0798863799999996</v>
      </c>
      <c r="C101" s="145">
        <f t="shared" si="5"/>
        <v>9.1222231560177433E-2</v>
      </c>
      <c r="D101" s="96">
        <v>5.7828345700000003</v>
      </c>
      <c r="E101" s="145">
        <f t="shared" si="6"/>
        <v>5.6468588670850361E-2</v>
      </c>
      <c r="F101" s="153">
        <v>1.01688263</v>
      </c>
      <c r="G101" s="145">
        <f t="shared" si="7"/>
        <v>1.3450679604430166E-2</v>
      </c>
      <c r="H101" s="145">
        <f t="shared" si="8"/>
        <v>-82.415498529469431</v>
      </c>
      <c r="I101" s="145">
        <f t="shared" si="9"/>
        <v>-83.274644188334321</v>
      </c>
      <c r="J101" s="85"/>
      <c r="K101" s="29"/>
    </row>
    <row r="102" spans="1:11" x14ac:dyDescent="0.35">
      <c r="A102" s="211" t="s">
        <v>195</v>
      </c>
      <c r="B102" s="125">
        <v>2.2963344300000004</v>
      </c>
      <c r="C102" s="145">
        <f t="shared" si="5"/>
        <v>3.4454056872205582E-2</v>
      </c>
      <c r="D102" s="96">
        <v>1.09248042</v>
      </c>
      <c r="E102" s="145">
        <f t="shared" si="6"/>
        <v>1.066792188522485E-2</v>
      </c>
      <c r="F102" s="153">
        <v>1.0155488500000001</v>
      </c>
      <c r="G102" s="145">
        <f t="shared" si="7"/>
        <v>1.3433037207054573E-2</v>
      </c>
      <c r="H102" s="145">
        <f t="shared" si="8"/>
        <v>-7.0419175109792782</v>
      </c>
      <c r="I102" s="145">
        <f t="shared" si="9"/>
        <v>-55.775219988318511</v>
      </c>
      <c r="J102" s="85"/>
      <c r="K102" s="29"/>
    </row>
    <row r="103" spans="1:11" x14ac:dyDescent="0.35">
      <c r="A103" s="211" t="s">
        <v>181</v>
      </c>
      <c r="B103" s="125">
        <v>0.57753892000000007</v>
      </c>
      <c r="C103" s="145">
        <f t="shared" si="5"/>
        <v>8.6653575087458808E-3</v>
      </c>
      <c r="D103" s="96">
        <v>1.7395869799999999</v>
      </c>
      <c r="E103" s="145">
        <f t="shared" si="6"/>
        <v>1.6986828940324807E-2</v>
      </c>
      <c r="F103" s="153">
        <v>1.00135774</v>
      </c>
      <c r="G103" s="145">
        <f t="shared" si="7"/>
        <v>1.3245326188880111E-2</v>
      </c>
      <c r="H103" s="145">
        <f t="shared" si="8"/>
        <v>-42.437041003836441</v>
      </c>
      <c r="I103" s="145">
        <f t="shared" si="9"/>
        <v>73.383594650209872</v>
      </c>
      <c r="J103" s="85"/>
      <c r="K103" s="29"/>
    </row>
    <row r="104" spans="1:11" x14ac:dyDescent="0.35">
      <c r="A104" s="211" t="s">
        <v>74</v>
      </c>
      <c r="B104" s="125">
        <v>0.20656313000000001</v>
      </c>
      <c r="C104" s="145">
        <f t="shared" si="5"/>
        <v>3.0992601668742101E-3</v>
      </c>
      <c r="D104" s="96">
        <v>0.88963599000000004</v>
      </c>
      <c r="E104" s="145">
        <f t="shared" si="6"/>
        <v>8.6871737688485762E-3</v>
      </c>
      <c r="F104" s="153">
        <v>0.95047241000000005</v>
      </c>
      <c r="G104" s="145">
        <f t="shared" si="7"/>
        <v>1.2572247260984866E-2</v>
      </c>
      <c r="H104" s="145">
        <f t="shared" si="8"/>
        <v>6.8383496940136235</v>
      </c>
      <c r="I104" s="145">
        <f t="shared" si="9"/>
        <v>360.13652581658692</v>
      </c>
      <c r="J104" s="85"/>
      <c r="K104" s="29"/>
    </row>
    <row r="105" spans="1:11" x14ac:dyDescent="0.35">
      <c r="A105" s="211" t="s">
        <v>205</v>
      </c>
      <c r="B105" s="125">
        <v>0.92630573999999999</v>
      </c>
      <c r="C105" s="145">
        <f t="shared" si="5"/>
        <v>1.389823286628615E-2</v>
      </c>
      <c r="D105" s="96">
        <v>1.1815349099999999</v>
      </c>
      <c r="E105" s="145">
        <f t="shared" si="6"/>
        <v>1.1537526800293749E-2</v>
      </c>
      <c r="F105" s="153">
        <v>0.91093879</v>
      </c>
      <c r="G105" s="145">
        <f t="shared" si="7"/>
        <v>1.2049321565791023E-2</v>
      </c>
      <c r="H105" s="145">
        <f t="shared" si="8"/>
        <v>-22.90208420502784</v>
      </c>
      <c r="I105" s="145">
        <f t="shared" si="9"/>
        <v>-1.6589500999961371</v>
      </c>
      <c r="J105" s="85"/>
      <c r="K105" s="29"/>
    </row>
    <row r="106" spans="1:11" x14ac:dyDescent="0.35">
      <c r="A106" s="211" t="s">
        <v>36</v>
      </c>
      <c r="B106" s="125">
        <v>0.20151103000000001</v>
      </c>
      <c r="C106" s="145">
        <f t="shared" si="5"/>
        <v>3.0234587772987077E-3</v>
      </c>
      <c r="D106" s="96">
        <v>0.73605404000000008</v>
      </c>
      <c r="E106" s="145">
        <f t="shared" si="6"/>
        <v>7.1874670321543776E-3</v>
      </c>
      <c r="F106" s="153">
        <v>0.89616544999999992</v>
      </c>
      <c r="G106" s="145">
        <f t="shared" si="7"/>
        <v>1.1853909177807452E-2</v>
      </c>
      <c r="H106" s="145">
        <f t="shared" si="8"/>
        <v>21.752670496856432</v>
      </c>
      <c r="I106" s="145">
        <f t="shared" si="9"/>
        <v>344.72277770601431</v>
      </c>
      <c r="J106" s="85"/>
      <c r="K106" s="29"/>
    </row>
    <row r="107" spans="1:11" x14ac:dyDescent="0.35">
      <c r="A107" s="211" t="s">
        <v>253</v>
      </c>
      <c r="B107" s="125">
        <v>0.28057853000000005</v>
      </c>
      <c r="C107" s="145">
        <f t="shared" si="5"/>
        <v>4.2097825575605902E-3</v>
      </c>
      <c r="D107" s="96">
        <v>0.28707746000000001</v>
      </c>
      <c r="E107" s="145">
        <f t="shared" si="6"/>
        <v>2.8032721339653495E-3</v>
      </c>
      <c r="F107" s="153">
        <v>0.89411859999999999</v>
      </c>
      <c r="G107" s="145">
        <f t="shared" si="7"/>
        <v>1.1826834741942295E-2</v>
      </c>
      <c r="H107" s="145">
        <f t="shared" si="8"/>
        <v>211.45552144706866</v>
      </c>
      <c r="I107" s="145">
        <f t="shared" si="9"/>
        <v>218.66964304075574</v>
      </c>
      <c r="J107" s="85"/>
      <c r="K107" s="29"/>
    </row>
    <row r="108" spans="1:11" x14ac:dyDescent="0.35">
      <c r="A108" s="211" t="s">
        <v>159</v>
      </c>
      <c r="B108" s="125">
        <v>0.10477489999999999</v>
      </c>
      <c r="C108" s="145">
        <f t="shared" si="5"/>
        <v>1.5720359875367334E-3</v>
      </c>
      <c r="D108" s="96">
        <v>0.13176842000000002</v>
      </c>
      <c r="E108" s="145">
        <f t="shared" si="6"/>
        <v>1.2867005996313418E-3</v>
      </c>
      <c r="F108" s="153">
        <v>0.88713436999999995</v>
      </c>
      <c r="G108" s="145">
        <f t="shared" si="7"/>
        <v>1.1734451769471176E-2</v>
      </c>
      <c r="H108" s="145">
        <f t="shared" si="8"/>
        <v>573.2526427804172</v>
      </c>
      <c r="I108" s="145">
        <f t="shared" si="9"/>
        <v>746.70505054168518</v>
      </c>
      <c r="J108" s="85"/>
      <c r="K108" s="29"/>
    </row>
    <row r="109" spans="1:11" x14ac:dyDescent="0.35">
      <c r="A109" s="211" t="s">
        <v>8</v>
      </c>
      <c r="B109" s="125">
        <v>2.3319609300000002</v>
      </c>
      <c r="C109" s="145">
        <f t="shared" si="5"/>
        <v>3.4988594629912599E-2</v>
      </c>
      <c r="D109" s="96">
        <v>1.61847188</v>
      </c>
      <c r="E109" s="145">
        <f t="shared" si="6"/>
        <v>1.5804156553462997E-2</v>
      </c>
      <c r="F109" s="153">
        <v>0.88537460999999995</v>
      </c>
      <c r="G109" s="145">
        <f t="shared" si="7"/>
        <v>1.1711174778358945E-2</v>
      </c>
      <c r="H109" s="145">
        <f t="shared" si="8"/>
        <v>-45.295644555776903</v>
      </c>
      <c r="I109" s="145">
        <f t="shared" si="9"/>
        <v>-62.033042723404463</v>
      </c>
      <c r="J109" s="85"/>
      <c r="K109" s="29"/>
    </row>
    <row r="110" spans="1:11" x14ac:dyDescent="0.35">
      <c r="A110" s="211" t="s">
        <v>83</v>
      </c>
      <c r="B110" s="125">
        <v>0.15862499999999999</v>
      </c>
      <c r="C110" s="145">
        <f t="shared" si="5"/>
        <v>2.3799994896011771E-3</v>
      </c>
      <c r="D110" s="96">
        <v>1.3651999999999999E-2</v>
      </c>
      <c r="E110" s="145">
        <f t="shared" si="6"/>
        <v>1.3330991284684962E-4</v>
      </c>
      <c r="F110" s="153">
        <v>0.85961500000000002</v>
      </c>
      <c r="G110" s="145">
        <f t="shared" si="7"/>
        <v>1.1370442966620677E-2</v>
      </c>
      <c r="H110" s="145">
        <f t="shared" si="8"/>
        <v>6196.6232053911517</v>
      </c>
      <c r="I110" s="145">
        <f t="shared" si="9"/>
        <v>441.91646966115059</v>
      </c>
      <c r="J110" s="85"/>
      <c r="K110" s="29"/>
    </row>
    <row r="111" spans="1:11" x14ac:dyDescent="0.35">
      <c r="A111" s="211" t="s">
        <v>236</v>
      </c>
      <c r="B111" s="125">
        <v>0.24598581</v>
      </c>
      <c r="C111" s="145">
        <f t="shared" si="5"/>
        <v>3.6907555697344814E-3</v>
      </c>
      <c r="D111" s="96">
        <v>0.32429253999999996</v>
      </c>
      <c r="E111" s="145">
        <f t="shared" si="6"/>
        <v>3.1666723003430622E-3</v>
      </c>
      <c r="F111" s="153">
        <v>0.82637467000000009</v>
      </c>
      <c r="G111" s="145">
        <f t="shared" si="7"/>
        <v>1.0930760927037085E-2</v>
      </c>
      <c r="H111" s="145">
        <f t="shared" si="8"/>
        <v>154.82382974335462</v>
      </c>
      <c r="I111" s="145">
        <f t="shared" si="9"/>
        <v>235.94404083715239</v>
      </c>
      <c r="J111" s="85"/>
      <c r="K111" s="29"/>
    </row>
    <row r="112" spans="1:11" x14ac:dyDescent="0.35">
      <c r="A112" s="211" t="s">
        <v>4</v>
      </c>
      <c r="B112" s="125">
        <v>1.65138001</v>
      </c>
      <c r="C112" s="145">
        <f t="shared" si="5"/>
        <v>2.4777201455871312E-2</v>
      </c>
      <c r="D112" s="96">
        <v>0.57116830000000007</v>
      </c>
      <c r="E112" s="145">
        <f t="shared" si="6"/>
        <v>5.5773803321039605E-3</v>
      </c>
      <c r="F112" s="153">
        <v>0.82154217000000007</v>
      </c>
      <c r="G112" s="145">
        <f t="shared" si="7"/>
        <v>1.0866839676667798E-2</v>
      </c>
      <c r="H112" s="145">
        <f t="shared" si="8"/>
        <v>43.835393175706706</v>
      </c>
      <c r="I112" s="145">
        <f t="shared" si="9"/>
        <v>-50.251173865184427</v>
      </c>
      <c r="J112" s="85"/>
      <c r="K112" s="29"/>
    </row>
    <row r="113" spans="1:11" x14ac:dyDescent="0.35">
      <c r="A113" s="211" t="s">
        <v>112</v>
      </c>
      <c r="B113" s="125">
        <v>0</v>
      </c>
      <c r="C113" s="145">
        <f t="shared" si="5"/>
        <v>0</v>
      </c>
      <c r="D113" s="96">
        <v>1.12484633</v>
      </c>
      <c r="E113" s="145">
        <f t="shared" si="6"/>
        <v>1.0983970569762571E-2</v>
      </c>
      <c r="F113" s="153">
        <v>0.81598902000000006</v>
      </c>
      <c r="G113" s="145">
        <f t="shared" si="7"/>
        <v>1.0793386124368117E-2</v>
      </c>
      <c r="H113" s="145">
        <f t="shared" si="8"/>
        <v>-27.457733715502275</v>
      </c>
      <c r="I113" s="145" t="s">
        <v>317</v>
      </c>
      <c r="J113" s="85"/>
      <c r="K113" s="29"/>
    </row>
    <row r="114" spans="1:11" x14ac:dyDescent="0.35">
      <c r="A114" s="211" t="s">
        <v>92</v>
      </c>
      <c r="B114" s="125">
        <v>7.2072940000000002E-2</v>
      </c>
      <c r="C114" s="145">
        <f t="shared" si="5"/>
        <v>1.0813778434298268E-3</v>
      </c>
      <c r="D114" s="96">
        <v>5.0508300000000006E-2</v>
      </c>
      <c r="E114" s="145">
        <f t="shared" si="6"/>
        <v>4.9320664159409138E-4</v>
      </c>
      <c r="F114" s="153">
        <v>0.7970235699999999</v>
      </c>
      <c r="G114" s="145">
        <f t="shared" si="7"/>
        <v>1.0542523159481164E-2</v>
      </c>
      <c r="H114" s="145">
        <f t="shared" si="8"/>
        <v>1478.0051397493082</v>
      </c>
      <c r="I114" s="145">
        <f t="shared" ref="I114:I126" si="10">((F114/B114)-1)*100</f>
        <v>1005.8568860934491</v>
      </c>
      <c r="J114" s="85"/>
      <c r="K114" s="29"/>
    </row>
    <row r="115" spans="1:11" x14ac:dyDescent="0.35">
      <c r="A115" s="211" t="s">
        <v>175</v>
      </c>
      <c r="B115" s="125">
        <v>0.72114446999999993</v>
      </c>
      <c r="C115" s="145">
        <f t="shared" si="5"/>
        <v>1.0820006118384309E-2</v>
      </c>
      <c r="D115" s="96">
        <v>0.84931922999999998</v>
      </c>
      <c r="E115" s="145">
        <f t="shared" si="6"/>
        <v>8.2934861214806199E-3</v>
      </c>
      <c r="F115" s="153">
        <v>0.78647577000000002</v>
      </c>
      <c r="G115" s="145">
        <f t="shared" si="7"/>
        <v>1.0403003539275237E-2</v>
      </c>
      <c r="H115" s="145">
        <f t="shared" si="8"/>
        <v>-7.3992743576522972</v>
      </c>
      <c r="I115" s="145">
        <f t="shared" si="10"/>
        <v>9.0593913865830711</v>
      </c>
      <c r="J115" s="85"/>
      <c r="K115" s="29"/>
    </row>
    <row r="116" spans="1:11" x14ac:dyDescent="0.35">
      <c r="A116" s="211" t="s">
        <v>39</v>
      </c>
      <c r="B116" s="125">
        <v>0.38026822999999998</v>
      </c>
      <c r="C116" s="145">
        <f t="shared" si="5"/>
        <v>5.7055205252106731E-3</v>
      </c>
      <c r="D116" s="96">
        <v>6.02605609</v>
      </c>
      <c r="E116" s="145">
        <f t="shared" si="6"/>
        <v>5.8843613548793382E-2</v>
      </c>
      <c r="F116" s="153">
        <v>0.76866521999999993</v>
      </c>
      <c r="G116" s="145">
        <f t="shared" si="7"/>
        <v>1.016741686037928E-2</v>
      </c>
      <c r="H116" s="145">
        <f t="shared" si="8"/>
        <v>-87.244306914508002</v>
      </c>
      <c r="I116" s="145">
        <f t="shared" si="10"/>
        <v>102.13763847692454</v>
      </c>
      <c r="J116" s="85"/>
      <c r="K116" s="29"/>
    </row>
    <row r="117" spans="1:11" x14ac:dyDescent="0.35">
      <c r="A117" s="211" t="s">
        <v>3</v>
      </c>
      <c r="B117" s="125">
        <v>0.88050059999999997</v>
      </c>
      <c r="C117" s="145">
        <f t="shared" si="5"/>
        <v>1.321097543636583E-2</v>
      </c>
      <c r="D117" s="96">
        <v>0.84012657999999996</v>
      </c>
      <c r="E117" s="145">
        <f t="shared" si="6"/>
        <v>8.2037211514885602E-3</v>
      </c>
      <c r="F117" s="153">
        <v>0.74421899999999996</v>
      </c>
      <c r="G117" s="145">
        <f t="shared" si="7"/>
        <v>9.8440577400062505E-3</v>
      </c>
      <c r="H117" s="145">
        <f t="shared" si="8"/>
        <v>-11.415848787929072</v>
      </c>
      <c r="I117" s="145">
        <f t="shared" si="10"/>
        <v>-15.477740730670709</v>
      </c>
      <c r="J117" s="85"/>
      <c r="K117" s="29"/>
    </row>
    <row r="118" spans="1:11" x14ac:dyDescent="0.35">
      <c r="A118" s="211" t="s">
        <v>238</v>
      </c>
      <c r="B118" s="125">
        <v>0.19116633</v>
      </c>
      <c r="C118" s="145">
        <f t="shared" si="5"/>
        <v>2.868247551325013E-3</v>
      </c>
      <c r="D118" s="96">
        <v>0.34349890999999999</v>
      </c>
      <c r="E118" s="145">
        <f t="shared" si="6"/>
        <v>3.3542198765812948E-3</v>
      </c>
      <c r="F118" s="153">
        <v>0.60988769999999992</v>
      </c>
      <c r="G118" s="145">
        <f t="shared" si="7"/>
        <v>8.0672083536158165E-3</v>
      </c>
      <c r="H118" s="145">
        <f t="shared" si="8"/>
        <v>77.551567776445026</v>
      </c>
      <c r="I118" s="145">
        <f t="shared" si="10"/>
        <v>219.03510414203166</v>
      </c>
      <c r="J118" s="85"/>
      <c r="K118" s="29"/>
    </row>
    <row r="119" spans="1:11" x14ac:dyDescent="0.35">
      <c r="A119" s="211" t="s">
        <v>154</v>
      </c>
      <c r="B119" s="125">
        <v>0.13311577999999999</v>
      </c>
      <c r="C119" s="145">
        <f t="shared" si="5"/>
        <v>1.9972607625397165E-3</v>
      </c>
      <c r="D119" s="96">
        <v>6.8793000000000005E-3</v>
      </c>
      <c r="E119" s="145">
        <f t="shared" si="6"/>
        <v>6.7175423633704403E-5</v>
      </c>
      <c r="F119" s="153">
        <v>0.59965860999999998</v>
      </c>
      <c r="G119" s="145">
        <f t="shared" si="7"/>
        <v>7.9319044275030469E-3</v>
      </c>
      <c r="H119" s="145">
        <f t="shared" si="8"/>
        <v>8616.8550579274033</v>
      </c>
      <c r="I119" s="145">
        <f t="shared" si="10"/>
        <v>350.47898153021384</v>
      </c>
      <c r="J119" s="85"/>
      <c r="K119" s="29"/>
    </row>
    <row r="120" spans="1:11" x14ac:dyDescent="0.35">
      <c r="A120" s="211" t="s">
        <v>171</v>
      </c>
      <c r="B120" s="125">
        <v>2.0291940400000001</v>
      </c>
      <c r="C120" s="145">
        <f t="shared" si="5"/>
        <v>3.0445899319159971E-2</v>
      </c>
      <c r="D120" s="96">
        <v>1.04025312</v>
      </c>
      <c r="E120" s="145">
        <f t="shared" si="6"/>
        <v>1.01579294437345E-2</v>
      </c>
      <c r="F120" s="153">
        <v>0.52487107</v>
      </c>
      <c r="G120" s="145">
        <f t="shared" si="7"/>
        <v>6.942662199082344E-3</v>
      </c>
      <c r="H120" s="145">
        <f t="shared" si="8"/>
        <v>-49.543908121131132</v>
      </c>
      <c r="I120" s="145">
        <f t="shared" si="10"/>
        <v>-74.134012832010882</v>
      </c>
      <c r="J120" s="85"/>
      <c r="K120" s="29"/>
    </row>
    <row r="121" spans="1:11" x14ac:dyDescent="0.35">
      <c r="A121" s="211" t="s">
        <v>252</v>
      </c>
      <c r="B121" s="125">
        <v>0.22832604999999997</v>
      </c>
      <c r="C121" s="145">
        <f t="shared" si="5"/>
        <v>3.4257896451546275E-3</v>
      </c>
      <c r="D121" s="96">
        <v>0.22946533999999999</v>
      </c>
      <c r="E121" s="145">
        <f t="shared" si="6"/>
        <v>2.2406976616446465E-3</v>
      </c>
      <c r="F121" s="153">
        <v>0.51829930000000002</v>
      </c>
      <c r="G121" s="145">
        <f t="shared" si="7"/>
        <v>6.8557349863478658E-3</v>
      </c>
      <c r="H121" s="145">
        <f t="shared" si="8"/>
        <v>125.87258711925733</v>
      </c>
      <c r="I121" s="145">
        <f t="shared" si="10"/>
        <v>126.99963495185943</v>
      </c>
      <c r="J121" s="85"/>
      <c r="K121" s="29"/>
    </row>
    <row r="122" spans="1:11" x14ac:dyDescent="0.35">
      <c r="A122" s="211" t="s">
        <v>22</v>
      </c>
      <c r="B122" s="125">
        <v>7.6151988099999999</v>
      </c>
      <c r="C122" s="145">
        <f t="shared" si="5"/>
        <v>0.11425796237044281</v>
      </c>
      <c r="D122" s="96">
        <v>0.21712064</v>
      </c>
      <c r="E122" s="145">
        <f t="shared" si="6"/>
        <v>2.1201533545013337E-3</v>
      </c>
      <c r="F122" s="153">
        <v>0.51452158000000003</v>
      </c>
      <c r="G122" s="145">
        <f t="shared" si="7"/>
        <v>6.8057656979991716E-3</v>
      </c>
      <c r="H122" s="145">
        <f t="shared" si="8"/>
        <v>136.97497391312038</v>
      </c>
      <c r="I122" s="145">
        <f t="shared" si="10"/>
        <v>-93.243491170258764</v>
      </c>
      <c r="J122" s="85"/>
      <c r="K122" s="29"/>
    </row>
    <row r="123" spans="1:11" x14ac:dyDescent="0.35">
      <c r="A123" s="211" t="s">
        <v>148</v>
      </c>
      <c r="B123" s="125">
        <v>0.45887270000000002</v>
      </c>
      <c r="C123" s="145">
        <f t="shared" si="5"/>
        <v>6.8848970325731387E-3</v>
      </c>
      <c r="D123" s="96">
        <v>0.50396993000000001</v>
      </c>
      <c r="E123" s="145">
        <f t="shared" si="6"/>
        <v>4.9211974396229782E-3</v>
      </c>
      <c r="F123" s="153">
        <v>0.51041028999999993</v>
      </c>
      <c r="G123" s="145">
        <f t="shared" si="7"/>
        <v>6.7513841568857206E-3</v>
      </c>
      <c r="H123" s="145">
        <f t="shared" si="8"/>
        <v>1.2779254508299642</v>
      </c>
      <c r="I123" s="145">
        <f t="shared" si="10"/>
        <v>11.231348040534961</v>
      </c>
      <c r="J123" s="85"/>
      <c r="K123" s="29"/>
    </row>
    <row r="124" spans="1:11" x14ac:dyDescent="0.35">
      <c r="A124" s="211" t="s">
        <v>170</v>
      </c>
      <c r="B124" s="125">
        <v>0.32279323999999998</v>
      </c>
      <c r="C124" s="145">
        <f t="shared" si="5"/>
        <v>4.8431694023433267E-3</v>
      </c>
      <c r="D124" s="96">
        <v>36.942742789999997</v>
      </c>
      <c r="E124" s="145">
        <f t="shared" si="6"/>
        <v>0.36074083076900681</v>
      </c>
      <c r="F124" s="153">
        <v>0.50192285999999997</v>
      </c>
      <c r="G124" s="145">
        <f t="shared" si="7"/>
        <v>6.6391178065449462E-3</v>
      </c>
      <c r="H124" s="145">
        <f t="shared" si="8"/>
        <v>-98.641349228309423</v>
      </c>
      <c r="I124" s="145">
        <f t="shared" si="10"/>
        <v>55.493609469640681</v>
      </c>
      <c r="J124" s="85"/>
      <c r="K124" s="29"/>
    </row>
    <row r="125" spans="1:11" x14ac:dyDescent="0.35">
      <c r="A125" s="211" t="s">
        <v>135</v>
      </c>
      <c r="B125" s="125">
        <v>0.32152115000000003</v>
      </c>
      <c r="C125" s="145">
        <f t="shared" si="5"/>
        <v>4.8240830442615196E-3</v>
      </c>
      <c r="D125" s="96">
        <v>0.80616189999999999</v>
      </c>
      <c r="E125" s="145">
        <f t="shared" si="6"/>
        <v>7.8720606965609931E-3</v>
      </c>
      <c r="F125" s="153">
        <v>0.49585386999999997</v>
      </c>
      <c r="G125" s="145">
        <f t="shared" si="7"/>
        <v>6.558841049322247E-3</v>
      </c>
      <c r="H125" s="145">
        <f t="shared" si="8"/>
        <v>-38.492023748579541</v>
      </c>
      <c r="I125" s="145">
        <f t="shared" si="10"/>
        <v>54.221229303266647</v>
      </c>
      <c r="J125" s="85"/>
      <c r="K125" s="29"/>
    </row>
    <row r="126" spans="1:11" x14ac:dyDescent="0.35">
      <c r="A126" s="211" t="s">
        <v>18</v>
      </c>
      <c r="B126" s="125">
        <v>4.4196699999999998E-2</v>
      </c>
      <c r="C126" s="145">
        <f t="shared" si="5"/>
        <v>6.6312449766465771E-4</v>
      </c>
      <c r="D126" s="96">
        <v>1.7248349999999999E-2</v>
      </c>
      <c r="E126" s="145">
        <f t="shared" si="6"/>
        <v>1.6842777873219734E-4</v>
      </c>
      <c r="F126" s="153">
        <v>0.46882688</v>
      </c>
      <c r="G126" s="145">
        <f t="shared" si="7"/>
        <v>6.2013451373681425E-3</v>
      </c>
      <c r="H126" s="145">
        <f t="shared" si="8"/>
        <v>2618.0969773920406</v>
      </c>
      <c r="I126" s="145">
        <f t="shared" si="10"/>
        <v>960.77349666377802</v>
      </c>
      <c r="J126" s="85"/>
      <c r="K126" s="29"/>
    </row>
    <row r="127" spans="1:11" x14ac:dyDescent="0.35">
      <c r="A127" s="211" t="s">
        <v>57</v>
      </c>
      <c r="B127" s="125">
        <v>0</v>
      </c>
      <c r="C127" s="145">
        <f t="shared" si="5"/>
        <v>0</v>
      </c>
      <c r="D127" s="96">
        <v>0</v>
      </c>
      <c r="E127" s="145">
        <f t="shared" si="6"/>
        <v>0</v>
      </c>
      <c r="F127" s="153">
        <v>0.461482</v>
      </c>
      <c r="G127" s="145">
        <f t="shared" si="7"/>
        <v>6.1041917150375961E-3</v>
      </c>
      <c r="H127" s="145" t="s">
        <v>317</v>
      </c>
      <c r="I127" s="145" t="s">
        <v>317</v>
      </c>
      <c r="J127" s="85"/>
      <c r="K127" s="29"/>
    </row>
    <row r="128" spans="1:11" x14ac:dyDescent="0.35">
      <c r="A128" s="211" t="s">
        <v>207</v>
      </c>
      <c r="B128" s="125">
        <v>0.36007197999999996</v>
      </c>
      <c r="C128" s="145">
        <f t="shared" si="5"/>
        <v>5.4024972647419081E-3</v>
      </c>
      <c r="D128" s="96">
        <v>1.0030612400000001</v>
      </c>
      <c r="E128" s="145">
        <f t="shared" si="6"/>
        <v>9.7947558221837764E-3</v>
      </c>
      <c r="F128" s="153">
        <v>0.43255865999999998</v>
      </c>
      <c r="G128" s="145">
        <f t="shared" si="7"/>
        <v>5.721612085931335E-3</v>
      </c>
      <c r="H128" s="145">
        <f t="shared" ref="H128:H133" si="11">((F128/D128)-1)*100</f>
        <v>-56.876146465394285</v>
      </c>
      <c r="I128" s="145">
        <f t="shared" ref="I128:I185" si="12">((F128/B128)-1)*100</f>
        <v>20.131163774531991</v>
      </c>
      <c r="J128" s="85"/>
      <c r="K128" s="29"/>
    </row>
    <row r="129" spans="1:11" x14ac:dyDescent="0.35">
      <c r="A129" s="211" t="s">
        <v>190</v>
      </c>
      <c r="B129" s="125">
        <v>24.31094315</v>
      </c>
      <c r="C129" s="145">
        <f t="shared" si="5"/>
        <v>0.36475985682410228</v>
      </c>
      <c r="D129" s="96">
        <v>32.824078569999998</v>
      </c>
      <c r="E129" s="145">
        <f t="shared" si="6"/>
        <v>0.32052263796109315</v>
      </c>
      <c r="F129" s="153">
        <v>0.42130980000000001</v>
      </c>
      <c r="G129" s="145">
        <f t="shared" si="7"/>
        <v>5.572819287911872E-3</v>
      </c>
      <c r="H129" s="145">
        <f t="shared" si="11"/>
        <v>-98.716461151829378</v>
      </c>
      <c r="I129" s="145">
        <f t="shared" si="12"/>
        <v>-98.266995248187243</v>
      </c>
      <c r="J129" s="85"/>
      <c r="K129" s="29"/>
    </row>
    <row r="130" spans="1:11" x14ac:dyDescent="0.35">
      <c r="A130" s="211" t="s">
        <v>117</v>
      </c>
      <c r="B130" s="125">
        <v>0.58306548999999996</v>
      </c>
      <c r="C130" s="145">
        <f t="shared" si="5"/>
        <v>8.7482778162588492E-3</v>
      </c>
      <c r="D130" s="96">
        <v>0.24683107999999998</v>
      </c>
      <c r="E130" s="145">
        <f t="shared" si="6"/>
        <v>2.4102717376716788E-3</v>
      </c>
      <c r="F130" s="153">
        <v>0.40711679000000001</v>
      </c>
      <c r="G130" s="145">
        <f t="shared" si="7"/>
        <v>5.3850831377403692E-3</v>
      </c>
      <c r="H130" s="145">
        <f t="shared" si="11"/>
        <v>64.937409826995875</v>
      </c>
      <c r="I130" s="145">
        <f t="shared" si="12"/>
        <v>-30.17649012291912</v>
      </c>
      <c r="J130" s="85"/>
      <c r="K130" s="29"/>
    </row>
    <row r="131" spans="1:11" x14ac:dyDescent="0.35">
      <c r="A131" s="211" t="s">
        <v>32</v>
      </c>
      <c r="B131" s="125">
        <v>6.1536239999999999E-2</v>
      </c>
      <c r="C131" s="145">
        <f t="shared" si="5"/>
        <v>9.2328586157273778E-4</v>
      </c>
      <c r="D131" s="96">
        <v>0.60452424000000005</v>
      </c>
      <c r="E131" s="145">
        <f t="shared" si="6"/>
        <v>5.9030965241875189E-3</v>
      </c>
      <c r="F131" s="153">
        <v>0.40103710999999997</v>
      </c>
      <c r="G131" s="145">
        <f t="shared" si="7"/>
        <v>5.3046649799658946E-3</v>
      </c>
      <c r="H131" s="145">
        <f t="shared" si="11"/>
        <v>-33.660706475558378</v>
      </c>
      <c r="I131" s="145">
        <f t="shared" si="12"/>
        <v>551.70883043877882</v>
      </c>
      <c r="J131" s="85"/>
      <c r="K131" s="29"/>
    </row>
    <row r="132" spans="1:11" x14ac:dyDescent="0.35">
      <c r="A132" s="211" t="s">
        <v>231</v>
      </c>
      <c r="B132" s="125">
        <v>0.23822262</v>
      </c>
      <c r="C132" s="145">
        <f t="shared" ref="C132:C195" si="13">(B132/$B$247)*100</f>
        <v>3.5742771568886057E-3</v>
      </c>
      <c r="D132" s="96">
        <v>0.21555923999999999</v>
      </c>
      <c r="E132" s="145">
        <f t="shared" ref="E132:E195" si="14">(D132/$D$247)*100</f>
        <v>2.1049064970504786E-3</v>
      </c>
      <c r="F132" s="153">
        <v>0.39896115000000004</v>
      </c>
      <c r="G132" s="145">
        <f t="shared" ref="G132:G195" si="15">(F132/$F$247)*100</f>
        <v>5.2772054954513328E-3</v>
      </c>
      <c r="H132" s="145">
        <f t="shared" si="11"/>
        <v>85.081906022678538</v>
      </c>
      <c r="I132" s="145">
        <f t="shared" si="12"/>
        <v>67.474083695326684</v>
      </c>
      <c r="J132" s="85"/>
      <c r="K132" s="29"/>
    </row>
    <row r="133" spans="1:11" x14ac:dyDescent="0.35">
      <c r="A133" s="211" t="s">
        <v>225</v>
      </c>
      <c r="B133" s="125">
        <v>16.515919</v>
      </c>
      <c r="C133" s="145">
        <f t="shared" si="13"/>
        <v>0.24780380640059499</v>
      </c>
      <c r="D133" s="96">
        <v>4.0101782999999998</v>
      </c>
      <c r="E133" s="145">
        <f t="shared" si="14"/>
        <v>3.9158842636487508E-2</v>
      </c>
      <c r="F133" s="153">
        <v>0.39677899999999999</v>
      </c>
      <c r="G133" s="145">
        <f t="shared" si="15"/>
        <v>5.248341396849503E-3</v>
      </c>
      <c r="H133" s="145">
        <f t="shared" si="11"/>
        <v>-90.105701783883276</v>
      </c>
      <c r="I133" s="145">
        <f t="shared" si="12"/>
        <v>-97.59759659756142</v>
      </c>
      <c r="J133" s="85"/>
      <c r="K133" s="29"/>
    </row>
    <row r="134" spans="1:11" x14ac:dyDescent="0.35">
      <c r="A134" s="211" t="s">
        <v>242</v>
      </c>
      <c r="B134" s="125">
        <v>7.8183869999999989E-2</v>
      </c>
      <c r="C134" s="145">
        <f t="shared" si="13"/>
        <v>1.1730658515054042E-3</v>
      </c>
      <c r="D134" s="96">
        <v>0</v>
      </c>
      <c r="E134" s="145">
        <f t="shared" si="14"/>
        <v>0</v>
      </c>
      <c r="F134" s="153">
        <v>0.38653590000000004</v>
      </c>
      <c r="G134" s="145">
        <f t="shared" si="15"/>
        <v>5.1128521553269702E-3</v>
      </c>
      <c r="H134" s="145" t="s">
        <v>317</v>
      </c>
      <c r="I134" s="145">
        <f t="shared" si="12"/>
        <v>394.39340876833046</v>
      </c>
      <c r="J134" s="85"/>
      <c r="K134" s="29"/>
    </row>
    <row r="135" spans="1:11" x14ac:dyDescent="0.35">
      <c r="A135" s="211" t="s">
        <v>121</v>
      </c>
      <c r="B135" s="125">
        <v>5.5618879999999996E-2</v>
      </c>
      <c r="C135" s="145">
        <f t="shared" si="13"/>
        <v>8.3450216556147576E-4</v>
      </c>
      <c r="D135" s="96">
        <v>5.0000000000000001E-4</v>
      </c>
      <c r="E135" s="145">
        <f t="shared" si="14"/>
        <v>4.8824316161313218E-6</v>
      </c>
      <c r="F135" s="153">
        <v>0.37891527000000003</v>
      </c>
      <c r="G135" s="145">
        <f t="shared" si="15"/>
        <v>5.0120512865837324E-3</v>
      </c>
      <c r="H135" s="145">
        <f t="shared" ref="H135:H146" si="16">((F135/D135)-1)*100</f>
        <v>75683.054000000004</v>
      </c>
      <c r="I135" s="145">
        <f t="shared" si="12"/>
        <v>581.27094612476924</v>
      </c>
      <c r="J135" s="85"/>
      <c r="K135" s="29"/>
    </row>
    <row r="136" spans="1:11" x14ac:dyDescent="0.35">
      <c r="A136" s="211" t="s">
        <v>160</v>
      </c>
      <c r="B136" s="125">
        <v>4.8045551399999997</v>
      </c>
      <c r="C136" s="145">
        <f t="shared" si="13"/>
        <v>7.2087242117955613E-2</v>
      </c>
      <c r="D136" s="96">
        <v>0.85651031000000011</v>
      </c>
      <c r="E136" s="145">
        <f t="shared" si="14"/>
        <v>8.3637060341728783E-3</v>
      </c>
      <c r="F136" s="153">
        <v>0.37789970000000001</v>
      </c>
      <c r="G136" s="145">
        <f t="shared" si="15"/>
        <v>4.9986179696178681E-3</v>
      </c>
      <c r="H136" s="145">
        <f t="shared" si="16"/>
        <v>-55.879141723349491</v>
      </c>
      <c r="I136" s="145">
        <f t="shared" si="12"/>
        <v>-92.134553793465258</v>
      </c>
      <c r="J136" s="85"/>
      <c r="K136" s="29"/>
    </row>
    <row r="137" spans="1:11" x14ac:dyDescent="0.35">
      <c r="A137" s="211" t="s">
        <v>77</v>
      </c>
      <c r="B137" s="125">
        <v>0.33206271999999998</v>
      </c>
      <c r="C137" s="145">
        <f t="shared" si="13"/>
        <v>4.9822480952912748E-3</v>
      </c>
      <c r="D137" s="96">
        <v>0.42561640000000001</v>
      </c>
      <c r="E137" s="145">
        <f t="shared" si="14"/>
        <v>4.1560859354079901E-3</v>
      </c>
      <c r="F137" s="153">
        <v>0.36592571000000002</v>
      </c>
      <c r="G137" s="145">
        <f t="shared" si="15"/>
        <v>4.8402336110644623E-3</v>
      </c>
      <c r="H137" s="145">
        <f t="shared" si="16"/>
        <v>-14.024527720266411</v>
      </c>
      <c r="I137" s="145">
        <f t="shared" si="12"/>
        <v>10.197769264794321</v>
      </c>
      <c r="J137" s="85"/>
      <c r="K137" s="29"/>
    </row>
    <row r="138" spans="1:11" x14ac:dyDescent="0.35">
      <c r="A138" s="211" t="s">
        <v>106</v>
      </c>
      <c r="B138" s="125">
        <v>5.8135924699999997</v>
      </c>
      <c r="C138" s="145">
        <f t="shared" si="13"/>
        <v>8.7226774539632748E-2</v>
      </c>
      <c r="D138" s="96">
        <v>1.0942128500000001</v>
      </c>
      <c r="E138" s="145">
        <f t="shared" si="14"/>
        <v>1.068483882723432E-2</v>
      </c>
      <c r="F138" s="153">
        <v>0.34891152000000003</v>
      </c>
      <c r="G138" s="145">
        <f t="shared" si="15"/>
        <v>4.615180678044159E-3</v>
      </c>
      <c r="H138" s="145">
        <f t="shared" si="16"/>
        <v>-68.113012015898008</v>
      </c>
      <c r="I138" s="145">
        <f t="shared" si="12"/>
        <v>-93.998349182532223</v>
      </c>
      <c r="J138" s="85"/>
      <c r="K138" s="29"/>
    </row>
    <row r="139" spans="1:11" x14ac:dyDescent="0.35">
      <c r="A139" s="211" t="s">
        <v>116</v>
      </c>
      <c r="B139" s="125">
        <v>0.47822653999999998</v>
      </c>
      <c r="C139" s="145">
        <f t="shared" si="13"/>
        <v>7.1752808265641401E-3</v>
      </c>
      <c r="D139" s="96">
        <v>0.23208642000000002</v>
      </c>
      <c r="E139" s="145">
        <f t="shared" si="14"/>
        <v>2.2662921493654654E-3</v>
      </c>
      <c r="F139" s="153">
        <v>0.31965431</v>
      </c>
      <c r="G139" s="145">
        <f t="shared" si="15"/>
        <v>4.2281848279630829E-3</v>
      </c>
      <c r="H139" s="145">
        <f t="shared" si="16"/>
        <v>37.730725477173536</v>
      </c>
      <c r="I139" s="145">
        <f t="shared" si="12"/>
        <v>-33.158391836638756</v>
      </c>
      <c r="J139" s="85"/>
      <c r="K139" s="29"/>
    </row>
    <row r="140" spans="1:11" x14ac:dyDescent="0.35">
      <c r="A140" s="211" t="s">
        <v>200</v>
      </c>
      <c r="B140" s="125">
        <v>0.1498391</v>
      </c>
      <c r="C140" s="145">
        <f t="shared" si="13"/>
        <v>2.2481764004557902E-3</v>
      </c>
      <c r="D140" s="96">
        <v>3.33111508</v>
      </c>
      <c r="E140" s="145">
        <f t="shared" si="14"/>
        <v>3.2527883167127639E-2</v>
      </c>
      <c r="F140" s="153">
        <v>0.31617028999999996</v>
      </c>
      <c r="G140" s="145">
        <f t="shared" si="15"/>
        <v>4.1821004172622848E-3</v>
      </c>
      <c r="H140" s="145">
        <f t="shared" si="16"/>
        <v>-90.508574984446355</v>
      </c>
      <c r="I140" s="145">
        <f t="shared" si="12"/>
        <v>111.00653300773962</v>
      </c>
      <c r="J140" s="85"/>
      <c r="K140" s="29"/>
    </row>
    <row r="141" spans="1:11" x14ac:dyDescent="0.35">
      <c r="A141" s="211" t="s">
        <v>222</v>
      </c>
      <c r="B141" s="125">
        <v>0.15060208</v>
      </c>
      <c r="C141" s="145">
        <f t="shared" si="13"/>
        <v>2.2596241042261663E-3</v>
      </c>
      <c r="D141" s="96">
        <v>0.54629786999999996</v>
      </c>
      <c r="E141" s="145">
        <f t="shared" si="14"/>
        <v>5.3345239846263968E-3</v>
      </c>
      <c r="F141" s="153">
        <v>0.30294971999999998</v>
      </c>
      <c r="G141" s="145">
        <f t="shared" si="15"/>
        <v>4.0072270877238103E-3</v>
      </c>
      <c r="H141" s="145">
        <f t="shared" si="16"/>
        <v>-44.54495676507031</v>
      </c>
      <c r="I141" s="145">
        <f t="shared" si="12"/>
        <v>101.1590543769382</v>
      </c>
      <c r="J141" s="85"/>
      <c r="K141" s="29"/>
    </row>
    <row r="142" spans="1:11" x14ac:dyDescent="0.35">
      <c r="A142" s="211" t="s">
        <v>7</v>
      </c>
      <c r="B142" s="125">
        <v>2.709E-3</v>
      </c>
      <c r="C142" s="145">
        <f t="shared" si="13"/>
        <v>4.0645665042266911E-5</v>
      </c>
      <c r="D142" s="96">
        <v>7.5663729999999998E-2</v>
      </c>
      <c r="E142" s="145">
        <f t="shared" si="14"/>
        <v>7.3884597509284785E-4</v>
      </c>
      <c r="F142" s="153">
        <v>0.26396570000000003</v>
      </c>
      <c r="G142" s="145">
        <f t="shared" si="15"/>
        <v>3.4915711533583106E-3</v>
      </c>
      <c r="H142" s="145">
        <f t="shared" si="16"/>
        <v>248.86688774132602</v>
      </c>
      <c r="I142" s="145">
        <f t="shared" si="12"/>
        <v>9644.0273163528982</v>
      </c>
      <c r="J142" s="85"/>
      <c r="K142" s="29"/>
    </row>
    <row r="143" spans="1:11" x14ac:dyDescent="0.35">
      <c r="A143" s="211" t="s">
        <v>113</v>
      </c>
      <c r="B143" s="125">
        <v>0.36962608000000002</v>
      </c>
      <c r="C143" s="145">
        <f t="shared" si="13"/>
        <v>5.5458463782082513E-3</v>
      </c>
      <c r="D143" s="96">
        <v>8.53024E-2</v>
      </c>
      <c r="E143" s="145">
        <f t="shared" si="14"/>
        <v>8.3296626938376094E-4</v>
      </c>
      <c r="F143" s="153">
        <v>0.25818207999999998</v>
      </c>
      <c r="G143" s="145">
        <f t="shared" si="15"/>
        <v>3.4150690898175312E-3</v>
      </c>
      <c r="H143" s="145">
        <f t="shared" si="16"/>
        <v>202.66684173012717</v>
      </c>
      <c r="I143" s="145">
        <f t="shared" si="12"/>
        <v>-30.150469901907361</v>
      </c>
      <c r="J143" s="85"/>
      <c r="K143" s="29"/>
    </row>
    <row r="144" spans="1:11" x14ac:dyDescent="0.35">
      <c r="A144" s="211" t="s">
        <v>237</v>
      </c>
      <c r="B144" s="125">
        <v>0.16192398000000002</v>
      </c>
      <c r="C144" s="145">
        <f t="shared" si="13"/>
        <v>2.4294971773313866E-3</v>
      </c>
      <c r="D144" s="96">
        <v>0.16801068999999999</v>
      </c>
      <c r="E144" s="145">
        <f t="shared" si="14"/>
        <v>1.6406014094080769E-3</v>
      </c>
      <c r="F144" s="153">
        <v>0.22601674999999999</v>
      </c>
      <c r="G144" s="145">
        <f t="shared" si="15"/>
        <v>2.989606469612517E-3</v>
      </c>
      <c r="H144" s="145">
        <f t="shared" si="16"/>
        <v>34.52521979405001</v>
      </c>
      <c r="I144" s="145">
        <f t="shared" si="12"/>
        <v>39.582012497469464</v>
      </c>
      <c r="J144" s="85"/>
      <c r="K144" s="29"/>
    </row>
    <row r="145" spans="1:11" x14ac:dyDescent="0.35">
      <c r="A145" s="211" t="s">
        <v>247</v>
      </c>
      <c r="B145" s="125">
        <v>0.18976734000000001</v>
      </c>
      <c r="C145" s="145">
        <f t="shared" si="13"/>
        <v>2.8472571936515242E-3</v>
      </c>
      <c r="D145" s="96">
        <v>0.19254660999999998</v>
      </c>
      <c r="E145" s="145">
        <f t="shared" si="14"/>
        <v>1.8801913124858144E-3</v>
      </c>
      <c r="F145" s="153">
        <v>0.21474757</v>
      </c>
      <c r="G145" s="145">
        <f t="shared" si="15"/>
        <v>2.840544891498382E-3</v>
      </c>
      <c r="H145" s="145">
        <f t="shared" si="16"/>
        <v>11.530174434127938</v>
      </c>
      <c r="I145" s="145">
        <f t="shared" si="12"/>
        <v>13.163608658897786</v>
      </c>
      <c r="J145" s="85"/>
      <c r="K145" s="29"/>
    </row>
    <row r="146" spans="1:11" x14ac:dyDescent="0.35">
      <c r="A146" s="211" t="s">
        <v>186</v>
      </c>
      <c r="B146" s="125">
        <v>8.7426610000000002E-2</v>
      </c>
      <c r="C146" s="145">
        <f t="shared" si="13"/>
        <v>1.3117433391808427E-3</v>
      </c>
      <c r="D146" s="96">
        <v>0.33351429999999999</v>
      </c>
      <c r="E146" s="145">
        <f t="shared" si="14"/>
        <v>3.2567215255038125E-3</v>
      </c>
      <c r="F146" s="153">
        <v>0.18755776999999998</v>
      </c>
      <c r="G146" s="145">
        <f t="shared" si="15"/>
        <v>2.4808954319451831E-3</v>
      </c>
      <c r="H146" s="145">
        <f t="shared" si="16"/>
        <v>-43.763199958742405</v>
      </c>
      <c r="I146" s="145">
        <f t="shared" si="12"/>
        <v>114.53167405209923</v>
      </c>
      <c r="J146" s="85"/>
      <c r="K146" s="29"/>
    </row>
    <row r="147" spans="1:11" x14ac:dyDescent="0.35">
      <c r="A147" s="211" t="s">
        <v>184</v>
      </c>
      <c r="B147" s="125">
        <v>1.409642E-2</v>
      </c>
      <c r="C147" s="145">
        <f t="shared" si="13"/>
        <v>2.1150179609269552E-4</v>
      </c>
      <c r="D147" s="96">
        <v>0</v>
      </c>
      <c r="E147" s="145">
        <f t="shared" si="14"/>
        <v>0</v>
      </c>
      <c r="F147" s="153">
        <v>0.18252030999999999</v>
      </c>
      <c r="G147" s="145">
        <f t="shared" si="15"/>
        <v>2.4142631004634928E-3</v>
      </c>
      <c r="H147" s="145" t="s">
        <v>317</v>
      </c>
      <c r="I147" s="145">
        <f t="shared" si="12"/>
        <v>1194.7990340809936</v>
      </c>
      <c r="J147" s="85"/>
      <c r="K147" s="29"/>
    </row>
    <row r="148" spans="1:11" x14ac:dyDescent="0.35">
      <c r="A148" s="211" t="s">
        <v>48</v>
      </c>
      <c r="B148" s="125">
        <v>0.115426</v>
      </c>
      <c r="C148" s="145">
        <f t="shared" si="13"/>
        <v>1.731844419774345E-3</v>
      </c>
      <c r="D148" s="96">
        <v>0.30823</v>
      </c>
      <c r="E148" s="145">
        <f t="shared" si="14"/>
        <v>3.0098237940803145E-3</v>
      </c>
      <c r="F148" s="153">
        <v>0.17612</v>
      </c>
      <c r="G148" s="145">
        <f t="shared" si="15"/>
        <v>2.3296038520514806E-3</v>
      </c>
      <c r="H148" s="145">
        <f>((F148/D148)-1)*100</f>
        <v>-42.860850663465598</v>
      </c>
      <c r="I148" s="145">
        <f t="shared" si="12"/>
        <v>52.582607038275597</v>
      </c>
      <c r="J148" s="85"/>
      <c r="K148" s="29"/>
    </row>
    <row r="149" spans="1:11" x14ac:dyDescent="0.35">
      <c r="A149" s="211" t="s">
        <v>192</v>
      </c>
      <c r="B149" s="125">
        <v>0.46321741</v>
      </c>
      <c r="C149" s="145">
        <f t="shared" si="13"/>
        <v>6.9500847872301279E-3</v>
      </c>
      <c r="D149" s="96">
        <v>0</v>
      </c>
      <c r="E149" s="145">
        <f t="shared" si="14"/>
        <v>0</v>
      </c>
      <c r="F149" s="153">
        <v>0.1539857</v>
      </c>
      <c r="G149" s="145">
        <f t="shared" si="15"/>
        <v>2.0368253456781948E-3</v>
      </c>
      <c r="H149" s="145" t="s">
        <v>317</v>
      </c>
      <c r="I149" s="145">
        <f t="shared" si="12"/>
        <v>-66.757359141574582</v>
      </c>
      <c r="J149" s="85"/>
      <c r="K149" s="29"/>
    </row>
    <row r="150" spans="1:11" x14ac:dyDescent="0.35">
      <c r="A150" s="211" t="s">
        <v>144</v>
      </c>
      <c r="B150" s="125">
        <v>5.6770939999999999E-2</v>
      </c>
      <c r="C150" s="145">
        <f t="shared" si="13"/>
        <v>8.5178760109805535E-4</v>
      </c>
      <c r="D150" s="96">
        <v>7.8018210000000005E-2</v>
      </c>
      <c r="E150" s="145">
        <f t="shared" si="14"/>
        <v>7.6183715027594578E-4</v>
      </c>
      <c r="F150" s="153">
        <v>0.15244162</v>
      </c>
      <c r="G150" s="145">
        <f t="shared" si="15"/>
        <v>2.0164012330511471E-3</v>
      </c>
      <c r="H150" s="145">
        <f t="shared" ref="H150:H185" si="17">((F150/D150)-1)*100</f>
        <v>95.392357758528419</v>
      </c>
      <c r="I150" s="145">
        <f t="shared" si="12"/>
        <v>168.52051419264856</v>
      </c>
      <c r="J150" s="85"/>
      <c r="K150" s="29"/>
    </row>
    <row r="151" spans="1:11" x14ac:dyDescent="0.35">
      <c r="A151" s="211" t="s">
        <v>95</v>
      </c>
      <c r="B151" s="125">
        <v>2.7348659999999998</v>
      </c>
      <c r="C151" s="145">
        <f t="shared" si="13"/>
        <v>4.1033756873932938E-2</v>
      </c>
      <c r="D151" s="96">
        <v>0.48166640000000005</v>
      </c>
      <c r="E151" s="145">
        <f t="shared" si="14"/>
        <v>4.7034065195763119E-3</v>
      </c>
      <c r="F151" s="153">
        <v>0.14693700000000001</v>
      </c>
      <c r="G151" s="145">
        <f t="shared" si="15"/>
        <v>1.9435896048653671E-3</v>
      </c>
      <c r="H151" s="145">
        <f t="shared" si="17"/>
        <v>-69.4940315537891</v>
      </c>
      <c r="I151" s="145">
        <f t="shared" si="12"/>
        <v>-94.627268758323083</v>
      </c>
      <c r="J151" s="85"/>
      <c r="K151" s="29"/>
    </row>
    <row r="152" spans="1:11" x14ac:dyDescent="0.35">
      <c r="A152" s="211" t="s">
        <v>235</v>
      </c>
      <c r="B152" s="125">
        <v>0.14897004999999999</v>
      </c>
      <c r="C152" s="145">
        <f t="shared" si="13"/>
        <v>2.2351372290992074E-3</v>
      </c>
      <c r="D152" s="96">
        <v>7.9475820000000003E-2</v>
      </c>
      <c r="E152" s="145">
        <f t="shared" si="14"/>
        <v>7.7607051257192416E-4</v>
      </c>
      <c r="F152" s="153">
        <v>0.14676435000000002</v>
      </c>
      <c r="G152" s="145">
        <f t="shared" si="15"/>
        <v>1.941305899976333E-3</v>
      </c>
      <c r="H152" s="145">
        <f t="shared" si="17"/>
        <v>84.665411442121652</v>
      </c>
      <c r="I152" s="145">
        <f t="shared" si="12"/>
        <v>-1.480633187677638</v>
      </c>
      <c r="J152" s="85"/>
      <c r="K152" s="29"/>
    </row>
    <row r="153" spans="1:11" x14ac:dyDescent="0.35">
      <c r="A153" s="211" t="s">
        <v>180</v>
      </c>
      <c r="B153" s="125">
        <v>4.4692000000000003E-2</v>
      </c>
      <c r="C153" s="145">
        <f t="shared" si="13"/>
        <v>6.7055594760760163E-4</v>
      </c>
      <c r="D153" s="96">
        <v>1.0799E-2</v>
      </c>
      <c r="E153" s="145">
        <f t="shared" si="14"/>
        <v>1.0545075804520429E-4</v>
      </c>
      <c r="F153" s="153">
        <v>0.14187606</v>
      </c>
      <c r="G153" s="145">
        <f t="shared" si="15"/>
        <v>1.8766466948097148E-3</v>
      </c>
      <c r="H153" s="145">
        <f t="shared" si="17"/>
        <v>1213.7888693397538</v>
      </c>
      <c r="I153" s="145">
        <f t="shared" si="12"/>
        <v>217.45292222321666</v>
      </c>
      <c r="J153" s="85"/>
      <c r="K153" s="29"/>
    </row>
    <row r="154" spans="1:11" x14ac:dyDescent="0.35">
      <c r="A154" s="211" t="s">
        <v>30</v>
      </c>
      <c r="B154" s="125">
        <v>8.8496379999999999E-2</v>
      </c>
      <c r="C154" s="145">
        <f t="shared" si="13"/>
        <v>1.3277941007505236E-3</v>
      </c>
      <c r="D154" s="96">
        <v>9.6290850000000011E-2</v>
      </c>
      <c r="E154" s="145">
        <f t="shared" si="14"/>
        <v>9.4026698076831751E-4</v>
      </c>
      <c r="F154" s="153">
        <v>0.14154620000000001</v>
      </c>
      <c r="G154" s="145">
        <f t="shared" si="15"/>
        <v>1.8722835155760241E-3</v>
      </c>
      <c r="H154" s="145">
        <f t="shared" si="17"/>
        <v>46.998598516889189</v>
      </c>
      <c r="I154" s="145">
        <f t="shared" si="12"/>
        <v>59.945751453336293</v>
      </c>
      <c r="J154" s="85"/>
      <c r="K154" s="29"/>
    </row>
    <row r="155" spans="1:11" x14ac:dyDescent="0.35">
      <c r="A155" s="211" t="s">
        <v>256</v>
      </c>
      <c r="B155" s="125">
        <v>6.1741669999999998E-2</v>
      </c>
      <c r="C155" s="145">
        <f t="shared" si="13"/>
        <v>9.2636812032860071E-4</v>
      </c>
      <c r="D155" s="96">
        <v>0.21402826</v>
      </c>
      <c r="E155" s="145">
        <f t="shared" si="14"/>
        <v>2.0899566867391495E-3</v>
      </c>
      <c r="F155" s="153">
        <v>0.13781336</v>
      </c>
      <c r="G155" s="145">
        <f t="shared" si="15"/>
        <v>1.8229078714521773E-3</v>
      </c>
      <c r="H155" s="145">
        <f t="shared" si="17"/>
        <v>-35.609736770275106</v>
      </c>
      <c r="I155" s="145">
        <f t="shared" si="12"/>
        <v>123.20964107384849</v>
      </c>
      <c r="J155" s="85"/>
      <c r="K155" s="29"/>
    </row>
    <row r="156" spans="1:11" x14ac:dyDescent="0.35">
      <c r="A156" s="211" t="s">
        <v>6</v>
      </c>
      <c r="B156" s="125">
        <v>0.22827223999999999</v>
      </c>
      <c r="C156" s="145">
        <f t="shared" si="13"/>
        <v>3.4249822833104324E-3</v>
      </c>
      <c r="D156" s="96">
        <v>0.40420819000000002</v>
      </c>
      <c r="E156" s="145">
        <f t="shared" si="14"/>
        <v>3.9470376927104329E-3</v>
      </c>
      <c r="F156" s="153">
        <v>0.12911948000000001</v>
      </c>
      <c r="G156" s="145">
        <f t="shared" si="15"/>
        <v>1.7079107312223719E-3</v>
      </c>
      <c r="H156" s="145">
        <f t="shared" si="17"/>
        <v>-68.056194012298462</v>
      </c>
      <c r="I156" s="145">
        <f t="shared" si="12"/>
        <v>-43.436188298673542</v>
      </c>
      <c r="J156" s="85"/>
      <c r="K156" s="29"/>
    </row>
    <row r="157" spans="1:11" x14ac:dyDescent="0.35">
      <c r="A157" s="211" t="s">
        <v>189</v>
      </c>
      <c r="B157" s="125">
        <v>9.4292630000000002E-2</v>
      </c>
      <c r="C157" s="145">
        <f t="shared" si="13"/>
        <v>1.4147606699647132E-3</v>
      </c>
      <c r="D157" s="96">
        <v>12.48193822</v>
      </c>
      <c r="E157" s="145">
        <f t="shared" si="14"/>
        <v>0.12188441959185181</v>
      </c>
      <c r="F157" s="153">
        <v>0.12899861000000001</v>
      </c>
      <c r="G157" s="145">
        <f t="shared" si="15"/>
        <v>1.7063119393895452E-3</v>
      </c>
      <c r="H157" s="145">
        <f t="shared" si="17"/>
        <v>-98.96651779774632</v>
      </c>
      <c r="I157" s="145">
        <f t="shared" si="12"/>
        <v>36.806673013574873</v>
      </c>
      <c r="J157" s="85"/>
      <c r="K157" s="29"/>
    </row>
    <row r="158" spans="1:11" x14ac:dyDescent="0.35">
      <c r="A158" s="211" t="s">
        <v>255</v>
      </c>
      <c r="B158" s="125">
        <v>0.33009575000000002</v>
      </c>
      <c r="C158" s="145">
        <f t="shared" si="13"/>
        <v>4.9527358015414831E-3</v>
      </c>
      <c r="D158" s="96">
        <v>8.15998E-2</v>
      </c>
      <c r="E158" s="145">
        <f t="shared" si="14"/>
        <v>7.9681088677998517E-4</v>
      </c>
      <c r="F158" s="153">
        <v>0.12562899999999999</v>
      </c>
      <c r="G158" s="145">
        <f t="shared" si="15"/>
        <v>1.6617408717316342E-3</v>
      </c>
      <c r="H158" s="145">
        <f t="shared" si="17"/>
        <v>53.957485189914678</v>
      </c>
      <c r="I158" s="145">
        <f t="shared" si="12"/>
        <v>-61.941648748885747</v>
      </c>
      <c r="J158" s="85"/>
      <c r="K158" s="29"/>
    </row>
    <row r="159" spans="1:11" x14ac:dyDescent="0.35">
      <c r="A159" s="211" t="s">
        <v>59</v>
      </c>
      <c r="B159" s="125">
        <v>2.9110130000000001E-2</v>
      </c>
      <c r="C159" s="145">
        <f t="shared" si="13"/>
        <v>4.3676655345767639E-4</v>
      </c>
      <c r="D159" s="96">
        <v>7.4867200000000005E-3</v>
      </c>
      <c r="E159" s="145">
        <f t="shared" si="14"/>
        <v>7.3106796858245378E-5</v>
      </c>
      <c r="F159" s="153">
        <v>0.1060976</v>
      </c>
      <c r="G159" s="145">
        <f t="shared" si="15"/>
        <v>1.4033918785681194E-3</v>
      </c>
      <c r="H159" s="145">
        <f t="shared" si="17"/>
        <v>1317.1439562318344</v>
      </c>
      <c r="I159" s="145">
        <f t="shared" si="12"/>
        <v>264.46968804330311</v>
      </c>
      <c r="J159" s="85"/>
      <c r="K159" s="29"/>
    </row>
    <row r="160" spans="1:11" x14ac:dyDescent="0.35">
      <c r="A160" s="211" t="s">
        <v>213</v>
      </c>
      <c r="B160" s="125">
        <v>25.883955969999999</v>
      </c>
      <c r="C160" s="145">
        <f t="shared" si="13"/>
        <v>0.38836124190675703</v>
      </c>
      <c r="D160" s="96">
        <v>0.80077938999999998</v>
      </c>
      <c r="E160" s="145">
        <f t="shared" si="14"/>
        <v>7.8195012225647075E-3</v>
      </c>
      <c r="F160" s="153">
        <v>9.5758309999999999E-2</v>
      </c>
      <c r="G160" s="145">
        <f t="shared" si="15"/>
        <v>1.2666302966269579E-3</v>
      </c>
      <c r="H160" s="145">
        <f t="shared" si="17"/>
        <v>-88.041861317135044</v>
      </c>
      <c r="I160" s="145">
        <f t="shared" si="12"/>
        <v>-99.630047624439683</v>
      </c>
      <c r="J160" s="85"/>
      <c r="K160" s="29"/>
    </row>
    <row r="161" spans="1:11" x14ac:dyDescent="0.35">
      <c r="A161" s="211" t="s">
        <v>204</v>
      </c>
      <c r="B161" s="125">
        <v>0.39660284999999995</v>
      </c>
      <c r="C161" s="145">
        <f t="shared" si="13"/>
        <v>5.9506041328565617E-3</v>
      </c>
      <c r="D161" s="96">
        <v>0.60704541000000001</v>
      </c>
      <c r="E161" s="145">
        <f t="shared" si="14"/>
        <v>5.9277154044228017E-3</v>
      </c>
      <c r="F161" s="153">
        <v>8.9996590000000001E-2</v>
      </c>
      <c r="G161" s="145">
        <f t="shared" si="15"/>
        <v>1.190417912420496E-3</v>
      </c>
      <c r="H161" s="145">
        <f t="shared" si="17"/>
        <v>-85.174652749618843</v>
      </c>
      <c r="I161" s="145">
        <f t="shared" si="12"/>
        <v>-77.308133312708165</v>
      </c>
      <c r="J161" s="85"/>
      <c r="K161" s="29"/>
    </row>
    <row r="162" spans="1:11" x14ac:dyDescent="0.35">
      <c r="A162" s="211" t="s">
        <v>233</v>
      </c>
      <c r="B162" s="125">
        <v>0.16498023000000001</v>
      </c>
      <c r="C162" s="145">
        <f t="shared" si="13"/>
        <v>2.475352959459636E-3</v>
      </c>
      <c r="D162" s="96">
        <v>1.7588299999999998E-2</v>
      </c>
      <c r="E162" s="145">
        <f t="shared" si="14"/>
        <v>1.7174734398800503E-4</v>
      </c>
      <c r="F162" s="153">
        <v>8.9716309999999994E-2</v>
      </c>
      <c r="G162" s="145">
        <f t="shared" si="15"/>
        <v>1.1867105460359117E-3</v>
      </c>
      <c r="H162" s="145">
        <f t="shared" si="17"/>
        <v>410.0908558530387</v>
      </c>
      <c r="I162" s="145">
        <f t="shared" si="12"/>
        <v>-45.619963070726719</v>
      </c>
      <c r="J162" s="85"/>
      <c r="K162" s="29"/>
    </row>
    <row r="163" spans="1:11" x14ac:dyDescent="0.35">
      <c r="A163" s="211" t="s">
        <v>65</v>
      </c>
      <c r="B163" s="125">
        <v>3.0808499999999999E-2</v>
      </c>
      <c r="C163" s="145">
        <f t="shared" si="13"/>
        <v>4.6224878975809525E-4</v>
      </c>
      <c r="D163" s="96">
        <v>7.0916999999999994E-2</v>
      </c>
      <c r="E163" s="145">
        <f t="shared" si="14"/>
        <v>6.9249480584236982E-4</v>
      </c>
      <c r="F163" s="153">
        <v>8.9375999999999997E-2</v>
      </c>
      <c r="G163" s="145">
        <f t="shared" si="15"/>
        <v>1.1822091408184938E-3</v>
      </c>
      <c r="H163" s="145">
        <f t="shared" si="17"/>
        <v>26.029019840094758</v>
      </c>
      <c r="I163" s="145">
        <f t="shared" si="12"/>
        <v>190.10175763182238</v>
      </c>
      <c r="J163" s="85"/>
      <c r="K163" s="29"/>
    </row>
    <row r="164" spans="1:11" x14ac:dyDescent="0.35">
      <c r="A164" s="211" t="s">
        <v>234</v>
      </c>
      <c r="B164" s="125">
        <v>2.1947733299999999</v>
      </c>
      <c r="C164" s="145">
        <f t="shared" si="13"/>
        <v>3.2930240537054532E-2</v>
      </c>
      <c r="D164" s="96">
        <v>0.11305163</v>
      </c>
      <c r="E164" s="145">
        <f t="shared" si="14"/>
        <v>1.1039337051343605E-3</v>
      </c>
      <c r="F164" s="153">
        <v>8.5802600000000007E-2</v>
      </c>
      <c r="G164" s="145">
        <f t="shared" si="15"/>
        <v>1.1349424680674109E-3</v>
      </c>
      <c r="H164" s="145">
        <f t="shared" si="17"/>
        <v>-24.103173036956647</v>
      </c>
      <c r="I164" s="145">
        <f t="shared" si="12"/>
        <v>-96.09059401136426</v>
      </c>
      <c r="J164" s="85"/>
      <c r="K164" s="29"/>
    </row>
    <row r="165" spans="1:11" x14ac:dyDescent="0.35">
      <c r="A165" s="211" t="s">
        <v>136</v>
      </c>
      <c r="B165" s="125">
        <v>4.1684849999999996E-2</v>
      </c>
      <c r="C165" s="145">
        <f t="shared" si="13"/>
        <v>6.2543685878078243E-4</v>
      </c>
      <c r="D165" s="96">
        <v>2.190752E-2</v>
      </c>
      <c r="E165" s="145">
        <f t="shared" si="14"/>
        <v>2.1392393655805849E-4</v>
      </c>
      <c r="F165" s="153">
        <v>8.4787399999999999E-2</v>
      </c>
      <c r="G165" s="145">
        <f t="shared" si="15"/>
        <v>1.1215140452272866E-3</v>
      </c>
      <c r="H165" s="145">
        <f t="shared" si="17"/>
        <v>287.02418165086692</v>
      </c>
      <c r="I165" s="145">
        <f t="shared" si="12"/>
        <v>103.40099580543054</v>
      </c>
      <c r="J165" s="85"/>
      <c r="K165" s="29"/>
    </row>
    <row r="166" spans="1:11" x14ac:dyDescent="0.35">
      <c r="A166" s="211" t="s">
        <v>28</v>
      </c>
      <c r="B166" s="125">
        <v>6.4476610000000004E-2</v>
      </c>
      <c r="C166" s="145">
        <f t="shared" si="13"/>
        <v>9.6740298749386393E-4</v>
      </c>
      <c r="D166" s="96">
        <v>4.8330230000000002E-2</v>
      </c>
      <c r="E166" s="145">
        <f t="shared" si="14"/>
        <v>4.7193808593379695E-4</v>
      </c>
      <c r="F166" s="153">
        <v>8.061074E-2</v>
      </c>
      <c r="G166" s="145">
        <f t="shared" si="15"/>
        <v>1.0662678311419509E-3</v>
      </c>
      <c r="H166" s="145">
        <f t="shared" si="17"/>
        <v>66.791550547142037</v>
      </c>
      <c r="I166" s="145">
        <f t="shared" si="12"/>
        <v>25.023229354024657</v>
      </c>
      <c r="J166" s="85"/>
      <c r="K166" s="29"/>
    </row>
    <row r="167" spans="1:11" x14ac:dyDescent="0.35">
      <c r="A167" s="211" t="s">
        <v>138</v>
      </c>
      <c r="B167" s="125">
        <v>5.2547999999999997E-2</v>
      </c>
      <c r="C167" s="145">
        <f t="shared" si="13"/>
        <v>7.8842687583648629E-4</v>
      </c>
      <c r="D167" s="96">
        <v>8.4258639999999996E-2</v>
      </c>
      <c r="E167" s="145">
        <f t="shared" si="14"/>
        <v>8.2277409573645443E-4</v>
      </c>
      <c r="F167" s="153">
        <v>6.7179000000000003E-2</v>
      </c>
      <c r="G167" s="145">
        <f t="shared" si="15"/>
        <v>8.8860127854284822E-4</v>
      </c>
      <c r="H167" s="145">
        <f t="shared" si="17"/>
        <v>-20.270490954992859</v>
      </c>
      <c r="I167" s="145">
        <f t="shared" si="12"/>
        <v>27.84311486640787</v>
      </c>
      <c r="J167" s="85"/>
      <c r="K167" s="29"/>
    </row>
    <row r="168" spans="1:11" x14ac:dyDescent="0.35">
      <c r="A168" s="211" t="s">
        <v>88</v>
      </c>
      <c r="B168" s="125">
        <v>5.5435779999999997E-2</v>
      </c>
      <c r="C168" s="145">
        <f t="shared" si="13"/>
        <v>8.3175494471642638E-4</v>
      </c>
      <c r="D168" s="96">
        <v>6.9778899999999991E-2</v>
      </c>
      <c r="E168" s="145">
        <f t="shared" si="14"/>
        <v>6.8138141499773171E-4</v>
      </c>
      <c r="F168" s="153">
        <v>6.2727270000000002E-2</v>
      </c>
      <c r="G168" s="145">
        <f t="shared" si="15"/>
        <v>8.297166126542885E-4</v>
      </c>
      <c r="H168" s="145">
        <f t="shared" si="17"/>
        <v>-10.10567664437243</v>
      </c>
      <c r="I168" s="145">
        <f t="shared" si="12"/>
        <v>13.153039426882795</v>
      </c>
      <c r="J168" s="85"/>
      <c r="K168" s="29"/>
    </row>
    <row r="169" spans="1:11" x14ac:dyDescent="0.35">
      <c r="A169" s="211" t="s">
        <v>174</v>
      </c>
      <c r="B169" s="125">
        <v>5.8601069999999998E-2</v>
      </c>
      <c r="C169" s="145">
        <f t="shared" si="13"/>
        <v>8.7924675612345365E-4</v>
      </c>
      <c r="D169" s="96">
        <v>3.9401309999999995E-2</v>
      </c>
      <c r="E169" s="145">
        <f t="shared" si="14"/>
        <v>3.8474840332198239E-4</v>
      </c>
      <c r="F169" s="153">
        <v>6.1472150000000003E-2</v>
      </c>
      <c r="G169" s="145">
        <f t="shared" si="15"/>
        <v>8.1311467995620276E-4</v>
      </c>
      <c r="H169" s="145">
        <f t="shared" si="17"/>
        <v>56.015497961869819</v>
      </c>
      <c r="I169" s="145">
        <f t="shared" si="12"/>
        <v>4.8993644655293878</v>
      </c>
      <c r="J169" s="85"/>
      <c r="K169" s="29"/>
    </row>
    <row r="170" spans="1:11" x14ac:dyDescent="0.35">
      <c r="A170" s="211" t="s">
        <v>94</v>
      </c>
      <c r="B170" s="125">
        <v>4.1285427700000001</v>
      </c>
      <c r="C170" s="145">
        <f t="shared" si="13"/>
        <v>6.1944395179805392E-2</v>
      </c>
      <c r="D170" s="96">
        <v>5.1775010000000004</v>
      </c>
      <c r="E170" s="145">
        <f t="shared" si="14"/>
        <v>5.0557589149903069E-2</v>
      </c>
      <c r="F170" s="153">
        <v>5.6932330000000003E-2</v>
      </c>
      <c r="G170" s="145">
        <f t="shared" si="15"/>
        <v>7.5306481532061149E-4</v>
      </c>
      <c r="H170" s="145">
        <f t="shared" si="17"/>
        <v>-98.900389782638371</v>
      </c>
      <c r="I170" s="145">
        <f t="shared" si="12"/>
        <v>-98.621006656060388</v>
      </c>
      <c r="J170" s="85"/>
      <c r="K170" s="29"/>
    </row>
    <row r="171" spans="1:11" x14ac:dyDescent="0.35">
      <c r="A171" s="211" t="s">
        <v>119</v>
      </c>
      <c r="B171" s="125">
        <v>0.62011751000000004</v>
      </c>
      <c r="C171" s="145">
        <f t="shared" si="13"/>
        <v>9.3042039860851238E-3</v>
      </c>
      <c r="D171" s="96">
        <v>9.0725810000000004E-2</v>
      </c>
      <c r="E171" s="145">
        <f t="shared" si="14"/>
        <v>8.8592512628624651E-4</v>
      </c>
      <c r="F171" s="153">
        <v>5.6795940000000003E-2</v>
      </c>
      <c r="G171" s="145">
        <f t="shared" si="15"/>
        <v>7.512607347540585E-4</v>
      </c>
      <c r="H171" s="145">
        <f t="shared" si="17"/>
        <v>-37.398255248423794</v>
      </c>
      <c r="I171" s="145">
        <f t="shared" si="12"/>
        <v>-90.841100423047237</v>
      </c>
      <c r="J171" s="85"/>
      <c r="K171" s="29"/>
    </row>
    <row r="172" spans="1:11" x14ac:dyDescent="0.35">
      <c r="A172" s="211" t="s">
        <v>120</v>
      </c>
      <c r="B172" s="125">
        <v>0.12513421</v>
      </c>
      <c r="C172" s="145">
        <f t="shared" si="13"/>
        <v>1.8775057899552182E-3</v>
      </c>
      <c r="D172" s="96">
        <v>1.3859059999999999E-2</v>
      </c>
      <c r="E172" s="145">
        <f t="shared" si="14"/>
        <v>1.353318254277219E-4</v>
      </c>
      <c r="F172" s="153">
        <v>5.4643120000000003E-2</v>
      </c>
      <c r="G172" s="145">
        <f t="shared" si="15"/>
        <v>7.2278459482234456E-4</v>
      </c>
      <c r="H172" s="145">
        <f t="shared" si="17"/>
        <v>294.27724535430258</v>
      </c>
      <c r="I172" s="145">
        <f t="shared" si="12"/>
        <v>-56.332389040534949</v>
      </c>
      <c r="J172" s="85"/>
      <c r="K172" s="29"/>
    </row>
    <row r="173" spans="1:11" x14ac:dyDescent="0.35">
      <c r="A173" s="211" t="s">
        <v>183</v>
      </c>
      <c r="B173" s="125">
        <v>0.19669757000000002</v>
      </c>
      <c r="C173" s="145">
        <f t="shared" si="13"/>
        <v>2.9512379272232736E-3</v>
      </c>
      <c r="D173" s="96">
        <v>0.22895410999999999</v>
      </c>
      <c r="E173" s="145">
        <f t="shared" si="14"/>
        <v>2.235705570614417E-3</v>
      </c>
      <c r="F173" s="153">
        <v>5.258202E-2</v>
      </c>
      <c r="G173" s="145">
        <f t="shared" si="15"/>
        <v>6.955216689793777E-4</v>
      </c>
      <c r="H173" s="145">
        <f t="shared" si="17"/>
        <v>-77.033816951353259</v>
      </c>
      <c r="I173" s="145">
        <f t="shared" si="12"/>
        <v>-73.267580275648541</v>
      </c>
      <c r="J173" s="85"/>
      <c r="K173" s="29"/>
    </row>
    <row r="174" spans="1:11" x14ac:dyDescent="0.35">
      <c r="A174" s="211" t="s">
        <v>40</v>
      </c>
      <c r="B174" s="125">
        <v>7.1370000000000001E-3</v>
      </c>
      <c r="C174" s="145">
        <f t="shared" si="13"/>
        <v>1.0708309760304869E-4</v>
      </c>
      <c r="D174" s="96">
        <v>2.7255999999999999E-2</v>
      </c>
      <c r="E174" s="145">
        <f t="shared" si="14"/>
        <v>2.6615111225855055E-4</v>
      </c>
      <c r="F174" s="153">
        <v>5.1355999999999999E-2</v>
      </c>
      <c r="G174" s="145">
        <f t="shared" si="15"/>
        <v>6.793046526570284E-4</v>
      </c>
      <c r="H174" s="145">
        <f t="shared" si="17"/>
        <v>88.420898150865867</v>
      </c>
      <c r="I174" s="145">
        <f t="shared" si="12"/>
        <v>619.57405072159168</v>
      </c>
      <c r="J174" s="85"/>
      <c r="K174" s="29"/>
    </row>
    <row r="175" spans="1:11" x14ac:dyDescent="0.35">
      <c r="A175" s="211" t="s">
        <v>150</v>
      </c>
      <c r="B175" s="125">
        <v>0.21002163000000001</v>
      </c>
      <c r="C175" s="145">
        <f t="shared" si="13"/>
        <v>3.1511512826175401E-3</v>
      </c>
      <c r="D175" s="96">
        <v>7.3760770000000003E-2</v>
      </c>
      <c r="E175" s="145">
        <f t="shared" si="14"/>
        <v>7.2026383095638146E-4</v>
      </c>
      <c r="F175" s="153">
        <v>5.0465219999999998E-2</v>
      </c>
      <c r="G175" s="145">
        <f t="shared" si="15"/>
        <v>6.6752197880209755E-4</v>
      </c>
      <c r="H175" s="145">
        <f t="shared" si="17"/>
        <v>-31.58257431423236</v>
      </c>
      <c r="I175" s="145">
        <f t="shared" si="12"/>
        <v>-75.97141780110934</v>
      </c>
      <c r="J175" s="85"/>
      <c r="K175" s="29"/>
    </row>
    <row r="176" spans="1:11" x14ac:dyDescent="0.35">
      <c r="A176" s="211" t="s">
        <v>224</v>
      </c>
      <c r="B176" s="125">
        <v>4.2726E-4</v>
      </c>
      <c r="C176" s="145">
        <f t="shared" si="13"/>
        <v>6.4105820767659506E-6</v>
      </c>
      <c r="D176" s="96">
        <v>2.9000000000000001E-2</v>
      </c>
      <c r="E176" s="145">
        <f t="shared" si="14"/>
        <v>2.8318103373561665E-4</v>
      </c>
      <c r="F176" s="153">
        <v>4.6537500000000002E-2</v>
      </c>
      <c r="G176" s="145">
        <f t="shared" si="15"/>
        <v>6.1556858542383477E-4</v>
      </c>
      <c r="H176" s="145">
        <f t="shared" si="17"/>
        <v>60.474137931034491</v>
      </c>
      <c r="I176" s="145">
        <f t="shared" si="12"/>
        <v>10792.079764078078</v>
      </c>
      <c r="J176" s="85"/>
      <c r="K176" s="29"/>
    </row>
    <row r="177" spans="1:11" x14ac:dyDescent="0.35">
      <c r="A177" s="211" t="s">
        <v>164</v>
      </c>
      <c r="B177" s="125">
        <v>0.88119943000000001</v>
      </c>
      <c r="C177" s="145">
        <f t="shared" si="13"/>
        <v>1.3221460637584545E-2</v>
      </c>
      <c r="D177" s="96">
        <v>2.2503349999999998E-2</v>
      </c>
      <c r="E177" s="145">
        <f t="shared" si="14"/>
        <v>2.1974213501773756E-4</v>
      </c>
      <c r="F177" s="153">
        <v>4.4354169999999998E-2</v>
      </c>
      <c r="G177" s="145">
        <f t="shared" si="15"/>
        <v>5.8668887852910637E-4</v>
      </c>
      <c r="H177" s="145">
        <f t="shared" si="17"/>
        <v>97.100298400015987</v>
      </c>
      <c r="I177" s="145">
        <f t="shared" si="12"/>
        <v>-94.966613857205971</v>
      </c>
      <c r="J177" s="85"/>
      <c r="K177" s="29"/>
    </row>
    <row r="178" spans="1:11" x14ac:dyDescent="0.35">
      <c r="A178" s="211" t="s">
        <v>25</v>
      </c>
      <c r="B178" s="125">
        <v>0.21289468</v>
      </c>
      <c r="C178" s="145">
        <f t="shared" si="13"/>
        <v>3.1942583435070507E-3</v>
      </c>
      <c r="D178" s="96">
        <v>7.0304779999999997E-2</v>
      </c>
      <c r="E178" s="145">
        <f t="shared" si="14"/>
        <v>6.86516561274314E-4</v>
      </c>
      <c r="F178" s="153">
        <v>3.948637E-2</v>
      </c>
      <c r="G178" s="145">
        <f t="shared" si="15"/>
        <v>5.223007021095277E-4</v>
      </c>
      <c r="H178" s="145">
        <f t="shared" si="17"/>
        <v>-43.835440492097412</v>
      </c>
      <c r="I178" s="145">
        <f t="shared" si="12"/>
        <v>-81.452627186362761</v>
      </c>
      <c r="J178" s="85"/>
      <c r="K178" s="29"/>
    </row>
    <row r="179" spans="1:11" x14ac:dyDescent="0.35">
      <c r="A179" s="211" t="s">
        <v>228</v>
      </c>
      <c r="B179" s="125">
        <v>3.0287629999999999E-2</v>
      </c>
      <c r="C179" s="145">
        <f t="shared" si="13"/>
        <v>4.5443368914880559E-4</v>
      </c>
      <c r="D179" s="96">
        <v>3.6294809999999997E-2</v>
      </c>
      <c r="E179" s="145">
        <f t="shared" si="14"/>
        <v>3.544138556909585E-4</v>
      </c>
      <c r="F179" s="153">
        <v>3.5285219999999999E-2</v>
      </c>
      <c r="G179" s="145">
        <f t="shared" si="15"/>
        <v>4.6673054980969766E-4</v>
      </c>
      <c r="H179" s="145">
        <f t="shared" si="17"/>
        <v>-2.7816373745998324</v>
      </c>
      <c r="I179" s="145">
        <f t="shared" si="12"/>
        <v>16.500432684894783</v>
      </c>
      <c r="J179" s="85"/>
      <c r="K179" s="29"/>
    </row>
    <row r="180" spans="1:11" x14ac:dyDescent="0.35">
      <c r="A180" s="211" t="s">
        <v>194</v>
      </c>
      <c r="B180" s="125">
        <v>0.14124734</v>
      </c>
      <c r="C180" s="145">
        <f t="shared" si="13"/>
        <v>2.1192661756187477E-3</v>
      </c>
      <c r="D180" s="96">
        <v>1.175066E-2</v>
      </c>
      <c r="E180" s="145">
        <f t="shared" si="14"/>
        <v>1.1474358778881935E-4</v>
      </c>
      <c r="F180" s="153">
        <v>3.2910800000000004E-2</v>
      </c>
      <c r="G180" s="145">
        <f t="shared" si="15"/>
        <v>4.3532322538096687E-4</v>
      </c>
      <c r="H180" s="145">
        <f t="shared" si="17"/>
        <v>180.07618295482982</v>
      </c>
      <c r="I180" s="145">
        <f t="shared" si="12"/>
        <v>-76.699879799506306</v>
      </c>
      <c r="J180" s="85"/>
      <c r="K180" s="29"/>
    </row>
    <row r="181" spans="1:11" x14ac:dyDescent="0.35">
      <c r="A181" s="211" t="s">
        <v>248</v>
      </c>
      <c r="B181" s="125">
        <v>3.1043650000000002E-2</v>
      </c>
      <c r="C181" s="145">
        <f t="shared" si="13"/>
        <v>4.6577696551840876E-4</v>
      </c>
      <c r="D181" s="96">
        <v>3.5829999999999998E-3</v>
      </c>
      <c r="E181" s="145">
        <f t="shared" si="14"/>
        <v>3.4987504961197052E-5</v>
      </c>
      <c r="F181" s="153">
        <v>3.2721E-2</v>
      </c>
      <c r="G181" s="145">
        <f t="shared" si="15"/>
        <v>4.3281267115021866E-4</v>
      </c>
      <c r="H181" s="145">
        <f t="shared" si="17"/>
        <v>813.22913759419487</v>
      </c>
      <c r="I181" s="145">
        <f t="shared" si="12"/>
        <v>5.4031983996727151</v>
      </c>
      <c r="J181" s="85"/>
      <c r="K181" s="29"/>
    </row>
    <row r="182" spans="1:11" x14ac:dyDescent="0.35">
      <c r="A182" s="211" t="s">
        <v>244</v>
      </c>
      <c r="B182" s="125">
        <v>3.8442999999999998E-2</v>
      </c>
      <c r="C182" s="145">
        <f t="shared" si="13"/>
        <v>5.7679634596525164E-4</v>
      </c>
      <c r="D182" s="96">
        <v>3.7428969999999999E-2</v>
      </c>
      <c r="E182" s="145">
        <f t="shared" si="14"/>
        <v>3.6548877297446148E-4</v>
      </c>
      <c r="F182" s="153">
        <v>3.259691E-2</v>
      </c>
      <c r="G182" s="145">
        <f t="shared" si="15"/>
        <v>4.3117128719609031E-4</v>
      </c>
      <c r="H182" s="145">
        <f t="shared" si="17"/>
        <v>-12.90994649331787</v>
      </c>
      <c r="I182" s="145">
        <f t="shared" si="12"/>
        <v>-15.207163852977136</v>
      </c>
      <c r="J182" s="85"/>
      <c r="K182" s="29"/>
    </row>
    <row r="183" spans="1:11" x14ac:dyDescent="0.35">
      <c r="A183" s="211" t="s">
        <v>115</v>
      </c>
      <c r="B183" s="125">
        <v>0.233122</v>
      </c>
      <c r="C183" s="145">
        <f t="shared" si="13"/>
        <v>3.4977477762950702E-3</v>
      </c>
      <c r="D183" s="96">
        <v>3.4439999999999998E-2</v>
      </c>
      <c r="E183" s="145">
        <f t="shared" si="14"/>
        <v>3.3630188971912542E-4</v>
      </c>
      <c r="F183" s="153">
        <v>3.1433999999999997E-2</v>
      </c>
      <c r="G183" s="145">
        <f t="shared" si="15"/>
        <v>4.1578904999651508E-4</v>
      </c>
      <c r="H183" s="145">
        <f t="shared" si="17"/>
        <v>-8.7282229965156883</v>
      </c>
      <c r="I183" s="145">
        <f t="shared" si="12"/>
        <v>-86.516073129091211</v>
      </c>
      <c r="J183" s="85"/>
      <c r="K183" s="29"/>
    </row>
    <row r="184" spans="1:11" x14ac:dyDescent="0.35">
      <c r="A184" s="211" t="s">
        <v>208</v>
      </c>
      <c r="B184" s="125">
        <v>5.278737E-2</v>
      </c>
      <c r="C184" s="145">
        <f t="shared" si="13"/>
        <v>7.9201836821048697E-4</v>
      </c>
      <c r="D184" s="96">
        <v>3.6074000000000002E-2</v>
      </c>
      <c r="E184" s="145">
        <f t="shared" si="14"/>
        <v>3.5225767624064261E-4</v>
      </c>
      <c r="F184" s="153">
        <v>2.8819599999999997E-2</v>
      </c>
      <c r="G184" s="145">
        <f t="shared" si="15"/>
        <v>3.8120742206781087E-4</v>
      </c>
      <c r="H184" s="145">
        <f t="shared" si="17"/>
        <v>-20.109774352719423</v>
      </c>
      <c r="I184" s="145">
        <f t="shared" si="12"/>
        <v>-45.404364718302894</v>
      </c>
      <c r="J184" s="85"/>
      <c r="K184" s="29"/>
    </row>
    <row r="185" spans="1:11" x14ac:dyDescent="0.35">
      <c r="A185" s="211" t="s">
        <v>34</v>
      </c>
      <c r="B185" s="125">
        <v>5.07159E-3</v>
      </c>
      <c r="C185" s="145">
        <f t="shared" si="13"/>
        <v>7.6093816305540949E-5</v>
      </c>
      <c r="D185" s="96">
        <v>1.4116139999999999E-2</v>
      </c>
      <c r="E185" s="145">
        <f t="shared" si="14"/>
        <v>1.3784217646747198E-4</v>
      </c>
      <c r="F185" s="153">
        <v>2.7199319999999999E-2</v>
      </c>
      <c r="G185" s="145">
        <f t="shared" si="15"/>
        <v>3.59775384085742E-4</v>
      </c>
      <c r="H185" s="145">
        <f t="shared" si="17"/>
        <v>92.682418848212052</v>
      </c>
      <c r="I185" s="145">
        <f t="shared" si="12"/>
        <v>436.3075485202865</v>
      </c>
      <c r="J185" s="85"/>
      <c r="K185" s="29"/>
    </row>
    <row r="186" spans="1:11" x14ac:dyDescent="0.35">
      <c r="A186" s="211" t="s">
        <v>101</v>
      </c>
      <c r="B186" s="125">
        <v>0</v>
      </c>
      <c r="C186" s="145">
        <f t="shared" si="13"/>
        <v>0</v>
      </c>
      <c r="D186" s="96">
        <v>0</v>
      </c>
      <c r="E186" s="145">
        <f t="shared" si="14"/>
        <v>0</v>
      </c>
      <c r="F186" s="153">
        <v>2.5135080000000001E-2</v>
      </c>
      <c r="G186" s="145">
        <f t="shared" si="15"/>
        <v>3.3247092431082294E-4</v>
      </c>
      <c r="H186" s="145" t="s">
        <v>317</v>
      </c>
      <c r="I186" s="145" t="s">
        <v>317</v>
      </c>
      <c r="J186" s="85"/>
      <c r="K186" s="29"/>
    </row>
    <row r="187" spans="1:11" x14ac:dyDescent="0.35">
      <c r="A187" s="211" t="s">
        <v>27</v>
      </c>
      <c r="B187" s="125">
        <v>1.1706949899999999</v>
      </c>
      <c r="C187" s="145">
        <f t="shared" si="13"/>
        <v>1.7565033750535253E-2</v>
      </c>
      <c r="D187" s="96">
        <v>0.18682773999999999</v>
      </c>
      <c r="E187" s="145">
        <f t="shared" si="14"/>
        <v>1.8243473290927247E-3</v>
      </c>
      <c r="F187" s="153">
        <v>2.0225099999999999E-2</v>
      </c>
      <c r="G187" s="145">
        <f t="shared" si="15"/>
        <v>2.6752481755692938E-4</v>
      </c>
      <c r="H187" s="145">
        <f>((F187/D187)-1)*100</f>
        <v>-89.174466275725436</v>
      </c>
      <c r="I187" s="145">
        <f t="shared" ref="I187:I196" si="18">((F187/B187)-1)*100</f>
        <v>-98.272385192320684</v>
      </c>
      <c r="J187" s="85"/>
      <c r="K187" s="29"/>
    </row>
    <row r="188" spans="1:11" x14ac:dyDescent="0.35">
      <c r="A188" s="211" t="s">
        <v>137</v>
      </c>
      <c r="B188" s="125">
        <v>3.5756799999999999E-3</v>
      </c>
      <c r="C188" s="145">
        <f t="shared" si="13"/>
        <v>5.3649277068413779E-5</v>
      </c>
      <c r="D188" s="96">
        <v>2.6049029999999997E-2</v>
      </c>
      <c r="E188" s="145">
        <f t="shared" si="14"/>
        <v>2.5436521528310655E-4</v>
      </c>
      <c r="F188" s="153">
        <v>1.8481029999999999E-2</v>
      </c>
      <c r="G188" s="145">
        <f t="shared" si="15"/>
        <v>2.4445536383079132E-4</v>
      </c>
      <c r="H188" s="145">
        <f>((F188/D188)-1)*100</f>
        <v>-29.052905232939572</v>
      </c>
      <c r="I188" s="145">
        <f t="shared" si="18"/>
        <v>416.85357750134233</v>
      </c>
      <c r="J188" s="85"/>
      <c r="K188" s="29"/>
    </row>
    <row r="189" spans="1:11" x14ac:dyDescent="0.35">
      <c r="A189" s="211" t="s">
        <v>42</v>
      </c>
      <c r="B189" s="125">
        <v>3.4299999999999999E-3</v>
      </c>
      <c r="C189" s="145">
        <f t="shared" si="13"/>
        <v>5.1463503541888333E-5</v>
      </c>
      <c r="D189" s="96">
        <v>2.3027959999999998</v>
      </c>
      <c r="E189" s="145">
        <f t="shared" si="14"/>
        <v>2.2486487991801484E-2</v>
      </c>
      <c r="F189" s="153">
        <v>1.6E-2</v>
      </c>
      <c r="G189" s="145">
        <f t="shared" si="15"/>
        <v>2.1163786982071142E-4</v>
      </c>
      <c r="H189" s="145">
        <f>((F189/D189)-1)*100</f>
        <v>-99.305192470370812</v>
      </c>
      <c r="I189" s="145">
        <f t="shared" si="18"/>
        <v>366.47230320699708</v>
      </c>
      <c r="J189" s="85"/>
      <c r="K189" s="29"/>
    </row>
    <row r="190" spans="1:11" x14ac:dyDescent="0.35">
      <c r="A190" s="211" t="s">
        <v>43</v>
      </c>
      <c r="B190" s="125">
        <v>2.9799999999999998E-4</v>
      </c>
      <c r="C190" s="145">
        <f t="shared" si="13"/>
        <v>4.471173194018287E-6</v>
      </c>
      <c r="D190" s="96">
        <v>6.2872000000000004E-4</v>
      </c>
      <c r="E190" s="145">
        <f t="shared" si="14"/>
        <v>6.1393648113881693E-6</v>
      </c>
      <c r="F190" s="153">
        <v>1.5927719999999999E-2</v>
      </c>
      <c r="G190" s="145">
        <f t="shared" si="15"/>
        <v>2.1068179574379632E-4</v>
      </c>
      <c r="H190" s="145">
        <f>((F190/D190)-1)*100</f>
        <v>2433.3566611528181</v>
      </c>
      <c r="I190" s="145">
        <f t="shared" si="18"/>
        <v>5244.8724832214766</v>
      </c>
      <c r="J190" s="85"/>
      <c r="K190" s="29"/>
    </row>
    <row r="191" spans="1:11" x14ac:dyDescent="0.35">
      <c r="A191" s="211" t="s">
        <v>14</v>
      </c>
      <c r="B191" s="125">
        <v>8.8852999999999988E-3</v>
      </c>
      <c r="C191" s="145">
        <f t="shared" si="13"/>
        <v>1.3331448047251905E-4</v>
      </c>
      <c r="D191" s="96">
        <v>0</v>
      </c>
      <c r="E191" s="145">
        <f t="shared" si="14"/>
        <v>0</v>
      </c>
      <c r="F191" s="153">
        <v>1.5734000000000001E-2</v>
      </c>
      <c r="G191" s="145">
        <f t="shared" si="15"/>
        <v>2.0811939023494209E-4</v>
      </c>
      <c r="H191" s="145" t="s">
        <v>317</v>
      </c>
      <c r="I191" s="145">
        <f t="shared" si="18"/>
        <v>77.078995644491499</v>
      </c>
      <c r="J191" s="85"/>
      <c r="K191" s="29"/>
    </row>
    <row r="192" spans="1:11" x14ac:dyDescent="0.35">
      <c r="A192" s="211" t="s">
        <v>16</v>
      </c>
      <c r="B192" s="125">
        <v>0.24409641000000001</v>
      </c>
      <c r="C192" s="145">
        <f t="shared" si="13"/>
        <v>3.6624071313694538E-3</v>
      </c>
      <c r="D192" s="96">
        <v>1.038762E-2</v>
      </c>
      <c r="E192" s="145">
        <f t="shared" si="14"/>
        <v>1.0143368860871609E-4</v>
      </c>
      <c r="F192" s="153">
        <v>1.5631249999999999E-2</v>
      </c>
      <c r="G192" s="145">
        <f t="shared" si="15"/>
        <v>2.067602782896872E-4</v>
      </c>
      <c r="H192" s="145">
        <f>((F192/D192)-1)*100</f>
        <v>50.47960938116718</v>
      </c>
      <c r="I192" s="145">
        <f t="shared" si="18"/>
        <v>-93.596280256641222</v>
      </c>
      <c r="J192" s="85"/>
      <c r="K192" s="29"/>
    </row>
    <row r="193" spans="1:11" x14ac:dyDescent="0.35">
      <c r="A193" s="211" t="s">
        <v>24</v>
      </c>
      <c r="B193" s="125">
        <v>5.8412999999999998E-4</v>
      </c>
      <c r="C193" s="145">
        <f t="shared" si="13"/>
        <v>8.7642496571204751E-6</v>
      </c>
      <c r="D193" s="96">
        <v>1.5737999999999999E-2</v>
      </c>
      <c r="E193" s="145">
        <f t="shared" si="14"/>
        <v>1.5367941754934947E-4</v>
      </c>
      <c r="F193" s="153">
        <v>1.330814E-2</v>
      </c>
      <c r="G193" s="145">
        <f t="shared" si="15"/>
        <v>1.7603165005473765E-4</v>
      </c>
      <c r="H193" s="145">
        <f>((F193/D193)-1)*100</f>
        <v>-15.439445927055528</v>
      </c>
      <c r="I193" s="145">
        <f t="shared" si="18"/>
        <v>2178.2839436426821</v>
      </c>
      <c r="J193" s="85"/>
      <c r="K193" s="29"/>
    </row>
    <row r="194" spans="1:11" x14ac:dyDescent="0.35">
      <c r="A194" s="211" t="s">
        <v>97</v>
      </c>
      <c r="B194" s="125">
        <v>0.82832236999999997</v>
      </c>
      <c r="C194" s="145">
        <f t="shared" si="13"/>
        <v>1.2428096566274152E-2</v>
      </c>
      <c r="D194" s="96">
        <v>61.343426049999998</v>
      </c>
      <c r="E194" s="145">
        <f t="shared" si="14"/>
        <v>0.59901016557666742</v>
      </c>
      <c r="F194" s="153">
        <v>9.1999999999999998E-3</v>
      </c>
      <c r="G194" s="145">
        <f t="shared" si="15"/>
        <v>1.2169177514690905E-4</v>
      </c>
      <c r="H194" s="145">
        <f>((F194/D194)-1)*100</f>
        <v>-99.985002467921333</v>
      </c>
      <c r="I194" s="145">
        <f t="shared" si="18"/>
        <v>-98.889321315806072</v>
      </c>
      <c r="J194" s="85"/>
      <c r="K194" s="29"/>
    </row>
    <row r="195" spans="1:11" x14ac:dyDescent="0.35">
      <c r="A195" s="211" t="s">
        <v>73</v>
      </c>
      <c r="B195" s="125">
        <v>16.141593</v>
      </c>
      <c r="C195" s="145">
        <f t="shared" si="13"/>
        <v>0.24218744271930609</v>
      </c>
      <c r="D195" s="96">
        <v>4.1000000000000003E-3</v>
      </c>
      <c r="E195" s="145">
        <f t="shared" si="14"/>
        <v>4.0035939252276838E-5</v>
      </c>
      <c r="F195" s="153">
        <v>8.8999999999999999E-3</v>
      </c>
      <c r="G195" s="145">
        <f t="shared" si="15"/>
        <v>1.1772356508777072E-4</v>
      </c>
      <c r="H195" s="145">
        <f>((F195/D195)-1)*100</f>
        <v>117.07317073170729</v>
      </c>
      <c r="I195" s="145">
        <f t="shared" si="18"/>
        <v>-99.944862938868553</v>
      </c>
      <c r="J195" s="85"/>
      <c r="K195" s="29"/>
    </row>
    <row r="196" spans="1:11" x14ac:dyDescent="0.35">
      <c r="A196" s="211" t="s">
        <v>227</v>
      </c>
      <c r="B196" s="125">
        <v>0.02</v>
      </c>
      <c r="C196" s="145">
        <f t="shared" ref="C196:C246" si="19">(B196/$B$247)*100</f>
        <v>3.0007873785357632E-4</v>
      </c>
      <c r="D196" s="96">
        <v>3.6857790000000001E-2</v>
      </c>
      <c r="E196" s="145">
        <f t="shared" ref="E196:E246" si="20">(D196/$D$247)*100</f>
        <v>3.5991127839345773E-4</v>
      </c>
      <c r="F196" s="153">
        <v>7.9130699999999995E-3</v>
      </c>
      <c r="G196" s="145">
        <f t="shared" ref="G196:G246" si="21">(F196/$F$247)*100</f>
        <v>1.0466907990888604E-4</v>
      </c>
      <c r="H196" s="145">
        <f>((F196/D196)-1)*100</f>
        <v>-78.530807191641173</v>
      </c>
      <c r="I196" s="145">
        <f t="shared" si="18"/>
        <v>-60.434649999999998</v>
      </c>
      <c r="J196" s="85"/>
      <c r="K196" s="29"/>
    </row>
    <row r="197" spans="1:11" x14ac:dyDescent="0.35">
      <c r="A197" s="211" t="s">
        <v>56</v>
      </c>
      <c r="B197" s="125">
        <v>0</v>
      </c>
      <c r="C197" s="145">
        <f t="shared" si="19"/>
        <v>0</v>
      </c>
      <c r="D197" s="96">
        <v>0</v>
      </c>
      <c r="E197" s="145">
        <f t="shared" si="20"/>
        <v>0</v>
      </c>
      <c r="F197" s="153">
        <v>7.5436000000000001E-3</v>
      </c>
      <c r="G197" s="145">
        <f t="shared" si="21"/>
        <v>9.9781964673719919E-5</v>
      </c>
      <c r="H197" s="145" t="s">
        <v>317</v>
      </c>
      <c r="I197" s="145" t="s">
        <v>317</v>
      </c>
      <c r="J197" s="85"/>
      <c r="K197" s="29"/>
    </row>
    <row r="198" spans="1:11" x14ac:dyDescent="0.35">
      <c r="A198" s="211" t="s">
        <v>188</v>
      </c>
      <c r="B198" s="125">
        <v>5.3045000000000002E-3</v>
      </c>
      <c r="C198" s="145">
        <f t="shared" si="19"/>
        <v>7.9588383247214777E-5</v>
      </c>
      <c r="D198" s="96">
        <v>3.2059779999999996E-2</v>
      </c>
      <c r="E198" s="145">
        <f t="shared" si="20"/>
        <v>3.1305936695642919E-4</v>
      </c>
      <c r="F198" s="153">
        <v>6.9319999999999998E-3</v>
      </c>
      <c r="G198" s="145">
        <f t="shared" si="21"/>
        <v>9.1692107099823207E-5</v>
      </c>
      <c r="H198" s="145">
        <f>((F198/D198)-1)*100</f>
        <v>-78.37789279901483</v>
      </c>
      <c r="I198" s="145">
        <f>((F198/B198)-1)*100</f>
        <v>30.681496842303702</v>
      </c>
      <c r="J198" s="85"/>
      <c r="K198" s="29"/>
    </row>
    <row r="199" spans="1:11" x14ac:dyDescent="0.35">
      <c r="A199" s="211" t="s">
        <v>127</v>
      </c>
      <c r="B199" s="125">
        <v>1.02244723</v>
      </c>
      <c r="C199" s="145">
        <f t="shared" si="19"/>
        <v>1.5340733715014262E-2</v>
      </c>
      <c r="D199" s="96">
        <v>0.39760142999999998</v>
      </c>
      <c r="E199" s="145">
        <f t="shared" si="20"/>
        <v>3.8825235849020492E-3</v>
      </c>
      <c r="F199" s="153">
        <v>6.7999999999999996E-3</v>
      </c>
      <c r="G199" s="145">
        <f t="shared" si="21"/>
        <v>8.9946094673802349E-5</v>
      </c>
      <c r="H199" s="145">
        <f>((F199/D199)-1)*100</f>
        <v>-98.289744581653039</v>
      </c>
      <c r="I199" s="145">
        <f>((F199/B199)-1)*100</f>
        <v>-99.334929001665941</v>
      </c>
      <c r="J199" s="85"/>
      <c r="K199" s="29"/>
    </row>
    <row r="200" spans="1:11" x14ac:dyDescent="0.35">
      <c r="A200" s="211" t="s">
        <v>191</v>
      </c>
      <c r="B200" s="125">
        <v>4.4106199999999996E-3</v>
      </c>
      <c r="C200" s="145">
        <f t="shared" si="19"/>
        <v>6.6176664137587032E-5</v>
      </c>
      <c r="D200" s="96">
        <v>9.5954720000000007E-2</v>
      </c>
      <c r="E200" s="145">
        <f t="shared" si="20"/>
        <v>9.3698471729005697E-4</v>
      </c>
      <c r="F200" s="153">
        <v>6.7807500000000003E-3</v>
      </c>
      <c r="G200" s="145">
        <f t="shared" si="21"/>
        <v>8.9691467861674308E-5</v>
      </c>
      <c r="H200" s="145">
        <f>((F200/D200)-1)*100</f>
        <v>-92.933385663571329</v>
      </c>
      <c r="I200" s="145">
        <f>((F200/B200)-1)*100</f>
        <v>53.736889598287796</v>
      </c>
      <c r="J200" s="85"/>
      <c r="K200" s="29"/>
    </row>
    <row r="201" spans="1:11" x14ac:dyDescent="0.35">
      <c r="A201" s="211" t="s">
        <v>245</v>
      </c>
      <c r="B201" s="125">
        <v>2.0330399999999998E-3</v>
      </c>
      <c r="C201" s="145">
        <f t="shared" si="19"/>
        <v>3.0503603860291739E-5</v>
      </c>
      <c r="D201" s="96">
        <v>2E-3</v>
      </c>
      <c r="E201" s="145">
        <f t="shared" si="20"/>
        <v>1.9529726464525287E-5</v>
      </c>
      <c r="F201" s="153">
        <v>6.6408999999999999E-3</v>
      </c>
      <c r="G201" s="145">
        <f t="shared" si="21"/>
        <v>8.7841620605772638E-5</v>
      </c>
      <c r="H201" s="145">
        <f>((F201/D201)-1)*100</f>
        <v>232.04499999999996</v>
      </c>
      <c r="I201" s="145">
        <f>((F201/B201)-1)*100</f>
        <v>226.64876244441822</v>
      </c>
      <c r="J201" s="85"/>
      <c r="K201" s="29"/>
    </row>
    <row r="202" spans="1:11" x14ac:dyDescent="0.35">
      <c r="A202" s="211" t="s">
        <v>134</v>
      </c>
      <c r="B202" s="125">
        <v>0.84753795999999992</v>
      </c>
      <c r="C202" s="145">
        <f t="shared" si="19"/>
        <v>1.2716406065989741E-2</v>
      </c>
      <c r="D202" s="96">
        <v>0.96228886999999996</v>
      </c>
      <c r="E202" s="145">
        <f t="shared" si="20"/>
        <v>9.3966192054785666E-3</v>
      </c>
      <c r="F202" s="153">
        <v>6.6052400000000001E-3</v>
      </c>
      <c r="G202" s="145">
        <f t="shared" si="21"/>
        <v>8.7369932703409742E-5</v>
      </c>
      <c r="H202" s="145">
        <f>((F202/D202)-1)*100</f>
        <v>-99.313590730816628</v>
      </c>
      <c r="I202" s="145">
        <f>((F202/B202)-1)*100</f>
        <v>-99.220655556241994</v>
      </c>
      <c r="J202" s="85"/>
      <c r="K202" s="29"/>
    </row>
    <row r="203" spans="1:11" x14ac:dyDescent="0.35">
      <c r="A203" s="211" t="s">
        <v>118</v>
      </c>
      <c r="B203" s="125">
        <v>0</v>
      </c>
      <c r="C203" s="145">
        <f t="shared" si="19"/>
        <v>0</v>
      </c>
      <c r="D203" s="96">
        <v>0</v>
      </c>
      <c r="E203" s="145">
        <f t="shared" si="20"/>
        <v>0</v>
      </c>
      <c r="F203" s="153">
        <v>6.52302E-3</v>
      </c>
      <c r="G203" s="145">
        <f t="shared" si="21"/>
        <v>8.6282378599868549E-5</v>
      </c>
      <c r="H203" s="145" t="s">
        <v>317</v>
      </c>
      <c r="I203" s="145" t="s">
        <v>317</v>
      </c>
      <c r="J203" s="85"/>
      <c r="K203" s="29"/>
    </row>
    <row r="204" spans="1:11" x14ac:dyDescent="0.35">
      <c r="A204" s="211" t="s">
        <v>96</v>
      </c>
      <c r="B204" s="125">
        <v>1.0786803600000001</v>
      </c>
      <c r="C204" s="145">
        <f t="shared" si="19"/>
        <v>1.6184452048812067E-2</v>
      </c>
      <c r="D204" s="96">
        <v>5.8214790000000002E-2</v>
      </c>
      <c r="E204" s="145">
        <f t="shared" si="20"/>
        <v>5.6845946244489097E-4</v>
      </c>
      <c r="F204" s="153">
        <v>6.3581000000000002E-3</v>
      </c>
      <c r="G204" s="145">
        <f t="shared" si="21"/>
        <v>8.4100921256691577E-5</v>
      </c>
      <c r="H204" s="145">
        <f>((F204/D204)-1)*100</f>
        <v>-89.078205040334254</v>
      </c>
      <c r="I204" s="145">
        <f>((F204/B204)-1)*100</f>
        <v>-99.410566815177759</v>
      </c>
      <c r="J204" s="85"/>
      <c r="K204" s="29"/>
    </row>
    <row r="205" spans="1:11" x14ac:dyDescent="0.35">
      <c r="A205" s="211" t="s">
        <v>187</v>
      </c>
      <c r="B205" s="125">
        <v>4.6855000000000004E-3</v>
      </c>
      <c r="C205" s="145">
        <f t="shared" si="19"/>
        <v>7.0300946310646585E-5</v>
      </c>
      <c r="D205" s="96">
        <v>0</v>
      </c>
      <c r="E205" s="145">
        <f t="shared" si="20"/>
        <v>0</v>
      </c>
      <c r="F205" s="153">
        <v>6.0000000000000001E-3</v>
      </c>
      <c r="G205" s="145">
        <f t="shared" si="21"/>
        <v>7.9364201182766783E-5</v>
      </c>
      <c r="H205" s="145" t="s">
        <v>317</v>
      </c>
      <c r="I205" s="145">
        <f>((F205/B205)-1)*100</f>
        <v>28.0546366449685</v>
      </c>
      <c r="J205" s="85"/>
      <c r="K205" s="29"/>
    </row>
    <row r="206" spans="1:11" x14ac:dyDescent="0.35">
      <c r="A206" s="211" t="s">
        <v>177</v>
      </c>
      <c r="B206" s="125">
        <v>1.6360000000000001E-3</v>
      </c>
      <c r="C206" s="145">
        <f t="shared" si="19"/>
        <v>2.4546440756422542E-5</v>
      </c>
      <c r="D206" s="96">
        <v>1.7999999999999999E-2</v>
      </c>
      <c r="E206" s="145">
        <f t="shared" si="20"/>
        <v>1.7576753818072756E-4</v>
      </c>
      <c r="F206" s="153">
        <v>5.8408000000000002E-3</v>
      </c>
      <c r="G206" s="145">
        <f t="shared" si="21"/>
        <v>7.7258404378050709E-5</v>
      </c>
      <c r="H206" s="145">
        <f>((F206/D206)-1)*100</f>
        <v>-67.551111111111112</v>
      </c>
      <c r="I206" s="145">
        <f>((F206/B206)-1)*100</f>
        <v>257.01711491442541</v>
      </c>
      <c r="J206" s="85"/>
      <c r="K206" s="29"/>
    </row>
    <row r="207" spans="1:11" x14ac:dyDescent="0.35">
      <c r="A207" s="211" t="s">
        <v>153</v>
      </c>
      <c r="B207" s="125">
        <v>0</v>
      </c>
      <c r="C207" s="145">
        <f t="shared" si="19"/>
        <v>0</v>
      </c>
      <c r="D207" s="96">
        <v>0</v>
      </c>
      <c r="E207" s="145">
        <f t="shared" si="20"/>
        <v>0</v>
      </c>
      <c r="F207" s="153">
        <v>4.7999999999999996E-3</v>
      </c>
      <c r="G207" s="145">
        <f t="shared" si="21"/>
        <v>6.3491360946213421E-5</v>
      </c>
      <c r="H207" s="145" t="s">
        <v>317</v>
      </c>
      <c r="I207" s="145" t="s">
        <v>317</v>
      </c>
      <c r="J207" s="85"/>
      <c r="K207" s="29"/>
    </row>
    <row r="208" spans="1:11" x14ac:dyDescent="0.35">
      <c r="A208" s="211" t="s">
        <v>139</v>
      </c>
      <c r="B208" s="125">
        <v>0.10025072</v>
      </c>
      <c r="C208" s="145">
        <f t="shared" si="19"/>
        <v>1.504155476325614E-3</v>
      </c>
      <c r="D208" s="96">
        <v>4.4673500000000001E-3</v>
      </c>
      <c r="E208" s="145">
        <f t="shared" si="20"/>
        <v>4.3623061760648522E-5</v>
      </c>
      <c r="F208" s="153">
        <v>4.0000000000000001E-3</v>
      </c>
      <c r="G208" s="145">
        <f t="shared" si="21"/>
        <v>5.2909467455177856E-5</v>
      </c>
      <c r="H208" s="145">
        <f t="shared" ref="H208:H220" si="22">((F208/D208)-1)*100</f>
        <v>-10.461459254367799</v>
      </c>
      <c r="I208" s="145">
        <f t="shared" ref="I208:I217" si="23">((F208/B208)-1)*100</f>
        <v>-96.010003718676543</v>
      </c>
      <c r="J208" s="85"/>
      <c r="K208" s="29"/>
    </row>
    <row r="209" spans="1:11" x14ac:dyDescent="0.35">
      <c r="A209" s="211" t="s">
        <v>45</v>
      </c>
      <c r="B209" s="125">
        <v>8.5400000000000007E-3</v>
      </c>
      <c r="C209" s="145">
        <f t="shared" si="19"/>
        <v>1.281336210634771E-4</v>
      </c>
      <c r="D209" s="96">
        <v>2.6681000000000001E-3</v>
      </c>
      <c r="E209" s="145">
        <f t="shared" si="20"/>
        <v>2.6053631589999961E-5</v>
      </c>
      <c r="F209" s="153">
        <v>3.43056E-3</v>
      </c>
      <c r="G209" s="145">
        <f t="shared" si="21"/>
        <v>4.5377275668258731E-5</v>
      </c>
      <c r="H209" s="145">
        <f t="shared" si="22"/>
        <v>28.576889921667092</v>
      </c>
      <c r="I209" s="145">
        <f t="shared" si="23"/>
        <v>-59.829508196721314</v>
      </c>
      <c r="J209" s="85"/>
      <c r="K209" s="29"/>
    </row>
    <row r="210" spans="1:11" x14ac:dyDescent="0.35">
      <c r="A210" s="211" t="s">
        <v>102</v>
      </c>
      <c r="B210" s="125">
        <v>3.2625000000000002E-3</v>
      </c>
      <c r="C210" s="145">
        <f t="shared" si="19"/>
        <v>4.8950344112364638E-5</v>
      </c>
      <c r="D210" s="96">
        <v>6.4540200000000004E-3</v>
      </c>
      <c r="E210" s="145">
        <f t="shared" si="20"/>
        <v>6.3022622598287752E-5</v>
      </c>
      <c r="F210" s="153">
        <v>3.21375E-3</v>
      </c>
      <c r="G210" s="145">
        <f t="shared" si="21"/>
        <v>4.2509450258519456E-5</v>
      </c>
      <c r="H210" s="145">
        <f t="shared" si="22"/>
        <v>-50.205453345356844</v>
      </c>
      <c r="I210" s="145">
        <f t="shared" si="23"/>
        <v>-1.4942528735632288</v>
      </c>
      <c r="J210" s="85"/>
      <c r="K210" s="29"/>
    </row>
    <row r="211" spans="1:11" x14ac:dyDescent="0.35">
      <c r="A211" s="211" t="s">
        <v>87</v>
      </c>
      <c r="B211" s="125">
        <v>9.6695110000000001E-2</v>
      </c>
      <c r="C211" s="145">
        <f t="shared" si="19"/>
        <v>1.4508073282706363E-3</v>
      </c>
      <c r="D211" s="96">
        <v>0.126</v>
      </c>
      <c r="E211" s="145">
        <f t="shared" si="20"/>
        <v>1.2303727672650932E-3</v>
      </c>
      <c r="F211" s="153">
        <v>3.0658400000000002E-3</v>
      </c>
      <c r="G211" s="145">
        <f t="shared" si="21"/>
        <v>4.0552990425695621E-5</v>
      </c>
      <c r="H211" s="145">
        <f t="shared" si="22"/>
        <v>-97.566793650793642</v>
      </c>
      <c r="I211" s="145">
        <f t="shared" si="23"/>
        <v>-96.829374308587063</v>
      </c>
      <c r="J211" s="85"/>
      <c r="K211" s="29"/>
    </row>
    <row r="212" spans="1:11" x14ac:dyDescent="0.35">
      <c r="A212" s="211" t="s">
        <v>63</v>
      </c>
      <c r="B212" s="125">
        <v>2.5263099999999999E-3</v>
      </c>
      <c r="C212" s="145">
        <f t="shared" si="19"/>
        <v>3.790459581134342E-5</v>
      </c>
      <c r="D212" s="96">
        <v>1.0598639999999999E-2</v>
      </c>
      <c r="E212" s="145">
        <f t="shared" si="20"/>
        <v>1.0349427004798813E-4</v>
      </c>
      <c r="F212" s="153">
        <v>3.0569299999999998E-3</v>
      </c>
      <c r="G212" s="145">
        <f t="shared" si="21"/>
        <v>4.0435134586939204E-5</v>
      </c>
      <c r="H212" s="145">
        <f t="shared" si="22"/>
        <v>-71.15733716778756</v>
      </c>
      <c r="I212" s="145">
        <f t="shared" si="23"/>
        <v>21.003756466941901</v>
      </c>
      <c r="J212" s="85"/>
      <c r="K212" s="29"/>
    </row>
    <row r="213" spans="1:11" x14ac:dyDescent="0.35">
      <c r="A213" s="211" t="s">
        <v>91</v>
      </c>
      <c r="B213" s="125">
        <v>8.5957000000000004E-4</v>
      </c>
      <c r="C213" s="145">
        <f t="shared" si="19"/>
        <v>1.289693403483993E-5</v>
      </c>
      <c r="D213" s="96">
        <v>1.6996300000000002E-3</v>
      </c>
      <c r="E213" s="145">
        <f t="shared" si="20"/>
        <v>1.6596654495450558E-5</v>
      </c>
      <c r="F213" s="153">
        <v>2.4395599999999999E-3</v>
      </c>
      <c r="G213" s="145">
        <f t="shared" si="21"/>
        <v>3.2268955106238419E-5</v>
      </c>
      <c r="H213" s="145">
        <f t="shared" si="22"/>
        <v>43.534769332148748</v>
      </c>
      <c r="I213" s="145">
        <f t="shared" si="23"/>
        <v>183.81167327849971</v>
      </c>
      <c r="J213" s="85"/>
      <c r="K213" s="29"/>
    </row>
    <row r="214" spans="1:11" x14ac:dyDescent="0.35">
      <c r="A214" s="211" t="s">
        <v>79</v>
      </c>
      <c r="B214" s="125">
        <v>8.0000000000000007E-5</v>
      </c>
      <c r="C214" s="145">
        <f t="shared" si="19"/>
        <v>1.2003149514143053E-6</v>
      </c>
      <c r="D214" s="96">
        <v>2.6833580000000003E-2</v>
      </c>
      <c r="E214" s="145">
        <f t="shared" si="20"/>
        <v>2.6202623873197825E-4</v>
      </c>
      <c r="F214" s="153">
        <v>2.2389599999999999E-3</v>
      </c>
      <c r="G214" s="145">
        <f t="shared" si="21"/>
        <v>2.9615545313361249E-5</v>
      </c>
      <c r="H214" s="145">
        <f t="shared" si="22"/>
        <v>-91.656126390887835</v>
      </c>
      <c r="I214" s="145">
        <f t="shared" si="23"/>
        <v>2698.7</v>
      </c>
      <c r="J214" s="85"/>
      <c r="K214" s="29"/>
    </row>
    <row r="215" spans="1:11" x14ac:dyDescent="0.35">
      <c r="A215" s="211" t="s">
        <v>209</v>
      </c>
      <c r="B215" s="125">
        <v>4.6957209999999999E-2</v>
      </c>
      <c r="C215" s="145">
        <f t="shared" si="19"/>
        <v>7.0454301549626656E-4</v>
      </c>
      <c r="D215" s="96">
        <v>5.7915220000000003E-2</v>
      </c>
      <c r="E215" s="145">
        <f t="shared" si="20"/>
        <v>5.6553420236640209E-4</v>
      </c>
      <c r="F215" s="153">
        <v>1.8749999999999999E-3</v>
      </c>
      <c r="G215" s="145">
        <f t="shared" si="21"/>
        <v>2.4801312869614617E-5</v>
      </c>
      <c r="H215" s="145">
        <f t="shared" si="22"/>
        <v>-96.762509060657976</v>
      </c>
      <c r="I215" s="145">
        <f t="shared" si="23"/>
        <v>-96.007002971428662</v>
      </c>
      <c r="J215" s="85"/>
      <c r="K215" s="29"/>
    </row>
    <row r="216" spans="1:11" x14ac:dyDescent="0.35">
      <c r="A216" s="211" t="s">
        <v>44</v>
      </c>
      <c r="B216" s="125">
        <v>1.3304300000000001E-3</v>
      </c>
      <c r="C216" s="145">
        <f t="shared" si="19"/>
        <v>1.9961687760126676E-5</v>
      </c>
      <c r="D216" s="96">
        <v>2.3825599999999999E-2</v>
      </c>
      <c r="E216" s="145">
        <f t="shared" si="20"/>
        <v>2.3265372542659681E-4</v>
      </c>
      <c r="F216" s="153">
        <v>1.8407999999999999E-3</v>
      </c>
      <c r="G216" s="145">
        <f t="shared" si="21"/>
        <v>2.4348936922872844E-5</v>
      </c>
      <c r="H216" s="145">
        <f t="shared" si="22"/>
        <v>-92.273856691961583</v>
      </c>
      <c r="I216" s="145">
        <f t="shared" si="23"/>
        <v>38.361281690881889</v>
      </c>
      <c r="J216" s="85"/>
      <c r="K216" s="29"/>
    </row>
    <row r="217" spans="1:11" x14ac:dyDescent="0.35">
      <c r="A217" s="211" t="s">
        <v>131</v>
      </c>
      <c r="B217" s="125">
        <v>1.9787400000000001E-3</v>
      </c>
      <c r="C217" s="145">
        <f t="shared" si="19"/>
        <v>2.9688890087019278E-5</v>
      </c>
      <c r="D217" s="96">
        <v>4.6417639999999996E-2</v>
      </c>
      <c r="E217" s="145">
        <f t="shared" si="20"/>
        <v>4.5326190616440371E-4</v>
      </c>
      <c r="F217" s="153">
        <v>1.6000000000000001E-3</v>
      </c>
      <c r="G217" s="145">
        <f t="shared" si="21"/>
        <v>2.1163786982071142E-5</v>
      </c>
      <c r="H217" s="145">
        <f t="shared" si="22"/>
        <v>-96.553034579095367</v>
      </c>
      <c r="I217" s="145">
        <f t="shared" si="23"/>
        <v>-19.140463122997463</v>
      </c>
      <c r="J217" s="85"/>
      <c r="K217" s="29"/>
    </row>
    <row r="218" spans="1:11" x14ac:dyDescent="0.35">
      <c r="A218" s="211" t="s">
        <v>140</v>
      </c>
      <c r="B218" s="125">
        <v>0</v>
      </c>
      <c r="C218" s="145">
        <f t="shared" si="19"/>
        <v>0</v>
      </c>
      <c r="D218" s="96">
        <v>5.3749999999999996E-3</v>
      </c>
      <c r="E218" s="145">
        <f t="shared" si="20"/>
        <v>5.24861398734117E-5</v>
      </c>
      <c r="F218" s="153">
        <v>1.48E-3</v>
      </c>
      <c r="G218" s="145">
        <f t="shared" si="21"/>
        <v>1.9576502958415805E-5</v>
      </c>
      <c r="H218" s="145">
        <f t="shared" si="22"/>
        <v>-72.465116279069761</v>
      </c>
      <c r="I218" s="145" t="s">
        <v>317</v>
      </c>
      <c r="J218" s="85"/>
      <c r="K218" s="29"/>
    </row>
    <row r="219" spans="1:11" x14ac:dyDescent="0.35">
      <c r="A219" s="211" t="s">
        <v>31</v>
      </c>
      <c r="B219" s="125">
        <v>1.0399999999999999E-3</v>
      </c>
      <c r="C219" s="145">
        <f t="shared" si="19"/>
        <v>1.5604094368385968E-5</v>
      </c>
      <c r="D219" s="96">
        <v>3.1250000000000002E-3</v>
      </c>
      <c r="E219" s="145">
        <f t="shared" si="20"/>
        <v>3.0515197600820762E-5</v>
      </c>
      <c r="F219" s="153">
        <v>1.1597000000000001E-3</v>
      </c>
      <c r="G219" s="145">
        <f t="shared" si="21"/>
        <v>1.5339777351942439E-5</v>
      </c>
      <c r="H219" s="145">
        <f t="shared" si="22"/>
        <v>-62.889600000000002</v>
      </c>
      <c r="I219" s="145">
        <f>((F219/B219)-1)*100</f>
        <v>11.50961538461539</v>
      </c>
      <c r="J219" s="85"/>
      <c r="K219" s="29"/>
    </row>
    <row r="220" spans="1:11" x14ac:dyDescent="0.35">
      <c r="A220" s="211" t="s">
        <v>249</v>
      </c>
      <c r="B220" s="125">
        <v>0.38139070000000003</v>
      </c>
      <c r="C220" s="145">
        <f t="shared" si="19"/>
        <v>5.7223619942545984E-3</v>
      </c>
      <c r="D220" s="96">
        <v>0.38241599999999998</v>
      </c>
      <c r="E220" s="145">
        <f t="shared" si="20"/>
        <v>3.7342399378289511E-3</v>
      </c>
      <c r="F220" s="153">
        <v>9.2000000000000003E-4</v>
      </c>
      <c r="G220" s="145">
        <f t="shared" si="21"/>
        <v>1.2169177514690906E-5</v>
      </c>
      <c r="H220" s="145">
        <f t="shared" si="22"/>
        <v>-99.75942429187063</v>
      </c>
      <c r="I220" s="145">
        <f>((F220/B220)-1)*100</f>
        <v>-99.758777547538529</v>
      </c>
      <c r="J220" s="85"/>
      <c r="K220" s="29"/>
    </row>
    <row r="221" spans="1:11" x14ac:dyDescent="0.35">
      <c r="A221" s="211" t="s">
        <v>126</v>
      </c>
      <c r="B221" s="125">
        <v>1.0860899999999998E-3</v>
      </c>
      <c r="C221" s="145">
        <f t="shared" si="19"/>
        <v>1.6295625819769534E-5</v>
      </c>
      <c r="D221" s="96">
        <v>0</v>
      </c>
      <c r="E221" s="145">
        <f t="shared" si="20"/>
        <v>0</v>
      </c>
      <c r="F221" s="153">
        <v>6.7900000000000002E-4</v>
      </c>
      <c r="G221" s="145">
        <f t="shared" si="21"/>
        <v>8.9813821005164402E-6</v>
      </c>
      <c r="H221" s="145" t="s">
        <v>317</v>
      </c>
      <c r="I221" s="145">
        <f>((F221/B221)-1)*100</f>
        <v>-37.48216077857267</v>
      </c>
      <c r="J221" s="85"/>
      <c r="K221" s="29"/>
    </row>
    <row r="222" spans="1:11" x14ac:dyDescent="0.35">
      <c r="A222" s="211" t="s">
        <v>38</v>
      </c>
      <c r="B222" s="125">
        <v>0</v>
      </c>
      <c r="C222" s="145">
        <f t="shared" si="19"/>
        <v>0</v>
      </c>
      <c r="D222" s="96">
        <v>0</v>
      </c>
      <c r="E222" s="145">
        <f t="shared" si="20"/>
        <v>0</v>
      </c>
      <c r="F222" s="153">
        <v>5.9999999999999995E-4</v>
      </c>
      <c r="G222" s="145">
        <f t="shared" si="21"/>
        <v>7.9364201182766777E-6</v>
      </c>
      <c r="H222" s="145" t="s">
        <v>317</v>
      </c>
      <c r="I222" s="145" t="s">
        <v>317</v>
      </c>
      <c r="J222" s="85"/>
      <c r="K222" s="29"/>
    </row>
    <row r="223" spans="1:11" x14ac:dyDescent="0.35">
      <c r="A223" s="211" t="s">
        <v>90</v>
      </c>
      <c r="B223" s="125">
        <v>2.53577E-2</v>
      </c>
      <c r="C223" s="145">
        <f t="shared" si="19"/>
        <v>3.8046533054348161E-4</v>
      </c>
      <c r="D223" s="96">
        <v>0.19591</v>
      </c>
      <c r="E223" s="145">
        <f t="shared" si="20"/>
        <v>1.9130343558325744E-3</v>
      </c>
      <c r="F223" s="153">
        <v>4.4058999999999998E-4</v>
      </c>
      <c r="G223" s="145">
        <f t="shared" si="21"/>
        <v>5.8278455665192022E-6</v>
      </c>
      <c r="H223" s="145">
        <f>((F223/D223)-1)*100</f>
        <v>-99.775105915981825</v>
      </c>
      <c r="I223" s="145">
        <f>((F223/B223)-1)*100</f>
        <v>-98.262500147884083</v>
      </c>
      <c r="J223" s="85"/>
      <c r="K223" s="29"/>
    </row>
    <row r="224" spans="1:11" x14ac:dyDescent="0.35">
      <c r="A224" s="211" t="s">
        <v>67</v>
      </c>
      <c r="B224" s="125">
        <v>2.3000000000000001E-4</v>
      </c>
      <c r="C224" s="145">
        <f t="shared" si="19"/>
        <v>3.4509054853161277E-6</v>
      </c>
      <c r="D224" s="96">
        <v>0.12730580999999999</v>
      </c>
      <c r="E224" s="145">
        <f t="shared" si="20"/>
        <v>1.2431238233224138E-3</v>
      </c>
      <c r="F224" s="153">
        <v>2.3699999999999999E-4</v>
      </c>
      <c r="G224" s="145">
        <f t="shared" si="21"/>
        <v>3.1348859467192876E-6</v>
      </c>
      <c r="H224" s="145">
        <f>((F224/D224)-1)*100</f>
        <v>-99.813834105450496</v>
      </c>
      <c r="I224" s="145">
        <f>((F224/B224)-1)*100</f>
        <v>3.0434782608695476</v>
      </c>
      <c r="J224" s="85"/>
      <c r="K224" s="29"/>
    </row>
    <row r="225" spans="1:11" x14ac:dyDescent="0.35">
      <c r="A225" s="211" t="s">
        <v>78</v>
      </c>
      <c r="B225" s="125">
        <v>0</v>
      </c>
      <c r="C225" s="145">
        <f t="shared" si="19"/>
        <v>0</v>
      </c>
      <c r="D225" s="96">
        <v>0</v>
      </c>
      <c r="E225" s="145">
        <f t="shared" si="20"/>
        <v>0</v>
      </c>
      <c r="F225" s="153">
        <v>1.66E-4</v>
      </c>
      <c r="G225" s="145">
        <f t="shared" si="21"/>
        <v>2.1957428993898811E-6</v>
      </c>
      <c r="H225" s="145" t="s">
        <v>317</v>
      </c>
      <c r="I225" s="145" t="s">
        <v>317</v>
      </c>
      <c r="J225" s="85"/>
      <c r="K225" s="29"/>
    </row>
    <row r="226" spans="1:11" x14ac:dyDescent="0.35">
      <c r="A226" s="211" t="s">
        <v>124</v>
      </c>
      <c r="B226" s="125">
        <v>0</v>
      </c>
      <c r="C226" s="145">
        <f t="shared" si="19"/>
        <v>0</v>
      </c>
      <c r="D226" s="96">
        <v>0</v>
      </c>
      <c r="E226" s="145">
        <f t="shared" si="20"/>
        <v>0</v>
      </c>
      <c r="F226" s="153">
        <v>1.2999999999999999E-4</v>
      </c>
      <c r="G226" s="145">
        <f t="shared" si="21"/>
        <v>1.7195576922932801E-6</v>
      </c>
      <c r="H226" s="145" t="s">
        <v>317</v>
      </c>
      <c r="I226" s="145" t="s">
        <v>317</v>
      </c>
      <c r="J226" s="85"/>
      <c r="K226" s="29"/>
    </row>
    <row r="227" spans="1:11" x14ac:dyDescent="0.35">
      <c r="A227" s="211" t="s">
        <v>76</v>
      </c>
      <c r="B227" s="125">
        <v>10.4105504</v>
      </c>
      <c r="C227" s="145">
        <f t="shared" si="19"/>
        <v>0.15619924121965217</v>
      </c>
      <c r="D227" s="96">
        <v>16.225715000000001</v>
      </c>
      <c r="E227" s="145">
        <f t="shared" si="20"/>
        <v>0.15844188782067245</v>
      </c>
      <c r="F227" s="153">
        <v>1E-4</v>
      </c>
      <c r="G227" s="145">
        <f t="shared" si="21"/>
        <v>1.3227366863794463E-6</v>
      </c>
      <c r="H227" s="145">
        <f>((F227/D227)-1)*100</f>
        <v>-99.9993836943395</v>
      </c>
      <c r="I227" s="145">
        <f>((F227/B227)-1)*100</f>
        <v>-99.999039435993694</v>
      </c>
      <c r="J227" s="85"/>
      <c r="K227" s="29"/>
    </row>
    <row r="228" spans="1:11" x14ac:dyDescent="0.35">
      <c r="A228" s="211" t="s">
        <v>166</v>
      </c>
      <c r="B228" s="125">
        <v>4.8098750000000003E-2</v>
      </c>
      <c r="C228" s="145">
        <f t="shared" si="19"/>
        <v>7.2167060961673512E-4</v>
      </c>
      <c r="D228" s="96">
        <v>1.0531E-2</v>
      </c>
      <c r="E228" s="145">
        <f t="shared" si="20"/>
        <v>1.0283377469895789E-4</v>
      </c>
      <c r="F228" s="153">
        <v>7.2139999999999997E-5</v>
      </c>
      <c r="G228" s="145">
        <f t="shared" si="21"/>
        <v>9.5422224555413258E-7</v>
      </c>
      <c r="H228" s="145">
        <f>((F228/D228)-1)*100</f>
        <v>-99.314974836197891</v>
      </c>
      <c r="I228" s="145">
        <f>((F228/B228)-1)*100</f>
        <v>-99.850016892330885</v>
      </c>
      <c r="J228" s="85"/>
      <c r="K228" s="29"/>
    </row>
    <row r="229" spans="1:11" x14ac:dyDescent="0.35">
      <c r="A229" s="211" t="s">
        <v>55</v>
      </c>
      <c r="B229" s="125">
        <v>4.604E-5</v>
      </c>
      <c r="C229" s="145">
        <f t="shared" si="19"/>
        <v>6.9078125453893265E-7</v>
      </c>
      <c r="D229" s="96">
        <v>0</v>
      </c>
      <c r="E229" s="145">
        <f t="shared" si="20"/>
        <v>0</v>
      </c>
      <c r="F229" s="153">
        <v>6.9519999999999998E-5</v>
      </c>
      <c r="G229" s="145">
        <f t="shared" si="21"/>
        <v>9.1956654437099104E-7</v>
      </c>
      <c r="H229" s="145" t="s">
        <v>317</v>
      </c>
      <c r="I229" s="145">
        <f>((F229/B229)-1)*100</f>
        <v>50.999131190269331</v>
      </c>
      <c r="J229" s="85"/>
      <c r="K229" s="29"/>
    </row>
    <row r="230" spans="1:11" x14ac:dyDescent="0.35">
      <c r="A230" s="211" t="s">
        <v>58</v>
      </c>
      <c r="B230" s="125">
        <v>4.0000000000000002E-4</v>
      </c>
      <c r="C230" s="145">
        <f t="shared" si="19"/>
        <v>6.0015747570715261E-6</v>
      </c>
      <c r="D230" s="96">
        <v>0</v>
      </c>
      <c r="E230" s="145">
        <f t="shared" si="20"/>
        <v>0</v>
      </c>
      <c r="F230" s="153">
        <v>5.0000000000000002E-5</v>
      </c>
      <c r="G230" s="145">
        <f t="shared" si="21"/>
        <v>6.6136834318972317E-7</v>
      </c>
      <c r="H230" s="145" t="s">
        <v>317</v>
      </c>
      <c r="I230" s="145">
        <f>((F230/B230)-1)*100</f>
        <v>-87.5</v>
      </c>
      <c r="J230" s="85"/>
      <c r="K230" s="29"/>
    </row>
    <row r="231" spans="1:11" x14ac:dyDescent="0.35">
      <c r="A231" s="211" t="s">
        <v>17</v>
      </c>
      <c r="B231" s="125">
        <v>2.72547E-2</v>
      </c>
      <c r="C231" s="145">
        <f t="shared" si="19"/>
        <v>4.0892779882889334E-4</v>
      </c>
      <c r="D231" s="96">
        <v>0</v>
      </c>
      <c r="E231" s="145">
        <f t="shared" si="20"/>
        <v>0</v>
      </c>
      <c r="F231" s="153">
        <v>0</v>
      </c>
      <c r="G231" s="145">
        <f t="shared" si="21"/>
        <v>0</v>
      </c>
      <c r="H231" s="145" t="s">
        <v>317</v>
      </c>
      <c r="I231" s="145">
        <f>((F231/B231)-1)*100</f>
        <v>-100</v>
      </c>
      <c r="J231" s="85"/>
      <c r="K231" s="29"/>
    </row>
    <row r="232" spans="1:11" x14ac:dyDescent="0.35">
      <c r="A232" s="211" t="s">
        <v>29</v>
      </c>
      <c r="B232" s="125">
        <v>0</v>
      </c>
      <c r="C232" s="145">
        <f t="shared" si="19"/>
        <v>0</v>
      </c>
      <c r="D232" s="96">
        <v>5.1459100000000001E-3</v>
      </c>
      <c r="E232" s="145">
        <f t="shared" si="20"/>
        <v>5.0249107355532666E-5</v>
      </c>
      <c r="F232" s="153">
        <v>0</v>
      </c>
      <c r="G232" s="145">
        <f t="shared" si="21"/>
        <v>0</v>
      </c>
      <c r="H232" s="145">
        <f>((F232/D232)-1)*100</f>
        <v>-100</v>
      </c>
      <c r="I232" s="145" t="s">
        <v>317</v>
      </c>
      <c r="J232" s="85"/>
      <c r="K232" s="29"/>
    </row>
    <row r="233" spans="1:11" x14ac:dyDescent="0.35">
      <c r="A233" s="211" t="s">
        <v>41</v>
      </c>
      <c r="B233" s="125">
        <v>0</v>
      </c>
      <c r="C233" s="145">
        <f t="shared" si="19"/>
        <v>0</v>
      </c>
      <c r="D233" s="96">
        <v>0.50214736999999998</v>
      </c>
      <c r="E233" s="145">
        <f t="shared" si="20"/>
        <v>4.9034003904903853E-3</v>
      </c>
      <c r="F233" s="153">
        <v>0</v>
      </c>
      <c r="G233" s="145">
        <f t="shared" si="21"/>
        <v>0</v>
      </c>
      <c r="H233" s="145">
        <f>((F233/D233)-1)*100</f>
        <v>-100</v>
      </c>
      <c r="I233" s="145" t="s">
        <v>317</v>
      </c>
      <c r="J233" s="85"/>
      <c r="K233" s="29"/>
    </row>
    <row r="234" spans="1:11" x14ac:dyDescent="0.35">
      <c r="A234" s="211" t="s">
        <v>82</v>
      </c>
      <c r="B234" s="125">
        <v>1.601143E-2</v>
      </c>
      <c r="C234" s="145">
        <f t="shared" si="19"/>
        <v>2.4023448528154436E-4</v>
      </c>
      <c r="D234" s="96">
        <v>1.7103689999999998E-2</v>
      </c>
      <c r="E234" s="145">
        <f t="shared" si="20"/>
        <v>1.6701519361701824E-4</v>
      </c>
      <c r="F234" s="153">
        <v>0</v>
      </c>
      <c r="G234" s="145">
        <f t="shared" si="21"/>
        <v>0</v>
      </c>
      <c r="H234" s="145">
        <f>((F234/D234)-1)*100</f>
        <v>-100</v>
      </c>
      <c r="I234" s="145">
        <f t="shared" ref="I234:I239" si="24">((F234/B234)-1)*100</f>
        <v>-100</v>
      </c>
      <c r="J234" s="85"/>
      <c r="K234" s="29"/>
    </row>
    <row r="235" spans="1:11" x14ac:dyDescent="0.35">
      <c r="A235" s="211" t="s">
        <v>84</v>
      </c>
      <c r="B235" s="125">
        <v>6.1159200000000004E-3</v>
      </c>
      <c r="C235" s="145">
        <f t="shared" si="19"/>
        <v>9.1762877720672219E-5</v>
      </c>
      <c r="D235" s="96">
        <v>0</v>
      </c>
      <c r="E235" s="145">
        <f t="shared" si="20"/>
        <v>0</v>
      </c>
      <c r="F235" s="153">
        <v>0</v>
      </c>
      <c r="G235" s="145">
        <f t="shared" si="21"/>
        <v>0</v>
      </c>
      <c r="H235" s="145" t="s">
        <v>317</v>
      </c>
      <c r="I235" s="145">
        <f t="shared" si="24"/>
        <v>-100</v>
      </c>
      <c r="J235" s="85"/>
      <c r="K235" s="29"/>
    </row>
    <row r="236" spans="1:11" x14ac:dyDescent="0.35">
      <c r="A236" s="211" t="s">
        <v>89</v>
      </c>
      <c r="B236" s="125">
        <v>6.6924735199999992</v>
      </c>
      <c r="C236" s="145">
        <f t="shared" si="19"/>
        <v>0.10041345035000403</v>
      </c>
      <c r="D236" s="96">
        <v>0.42191899999999999</v>
      </c>
      <c r="E236" s="145">
        <f t="shared" si="20"/>
        <v>4.1199813300930224E-3</v>
      </c>
      <c r="F236" s="153">
        <v>0</v>
      </c>
      <c r="G236" s="145">
        <f t="shared" si="21"/>
        <v>0</v>
      </c>
      <c r="H236" s="145">
        <f>((F236/D236)-1)*100</f>
        <v>-100</v>
      </c>
      <c r="I236" s="145">
        <f t="shared" si="24"/>
        <v>-100</v>
      </c>
      <c r="J236" s="85"/>
      <c r="K236" s="29"/>
    </row>
    <row r="237" spans="1:11" x14ac:dyDescent="0.35">
      <c r="A237" s="211" t="s">
        <v>93</v>
      </c>
      <c r="B237" s="125">
        <v>4.1022360000000001E-2</v>
      </c>
      <c r="C237" s="145">
        <f t="shared" si="19"/>
        <v>6.1549690062875169E-4</v>
      </c>
      <c r="D237" s="96">
        <v>1.42945E-2</v>
      </c>
      <c r="E237" s="145">
        <f t="shared" si="20"/>
        <v>1.3958383747357837E-4</v>
      </c>
      <c r="F237" s="153">
        <v>0</v>
      </c>
      <c r="G237" s="145">
        <f t="shared" si="21"/>
        <v>0</v>
      </c>
      <c r="H237" s="145">
        <f>((F237/D237)-1)*100</f>
        <v>-100</v>
      </c>
      <c r="I237" s="145">
        <f t="shared" si="24"/>
        <v>-100</v>
      </c>
      <c r="J237" s="85"/>
      <c r="K237" s="29"/>
    </row>
    <row r="238" spans="1:11" x14ac:dyDescent="0.35">
      <c r="A238" s="211" t="s">
        <v>141</v>
      </c>
      <c r="B238" s="125">
        <v>5.1672719999999998E-2</v>
      </c>
      <c r="C238" s="145">
        <f t="shared" si="19"/>
        <v>7.752942299530625E-4</v>
      </c>
      <c r="D238" s="96">
        <v>2.2650000000000001E-3</v>
      </c>
      <c r="E238" s="145">
        <f t="shared" si="20"/>
        <v>2.2117415221074888E-5</v>
      </c>
      <c r="F238" s="153">
        <v>0</v>
      </c>
      <c r="G238" s="145">
        <f t="shared" si="21"/>
        <v>0</v>
      </c>
      <c r="H238" s="145">
        <f>((F238/D238)-1)*100</f>
        <v>-100</v>
      </c>
      <c r="I238" s="145">
        <f t="shared" si="24"/>
        <v>-100</v>
      </c>
      <c r="J238" s="85"/>
      <c r="K238" s="29"/>
    </row>
    <row r="239" spans="1:11" x14ac:dyDescent="0.35">
      <c r="A239" s="211" t="s">
        <v>156</v>
      </c>
      <c r="B239" s="125">
        <v>1.8680871299999999</v>
      </c>
      <c r="C239" s="145">
        <f t="shared" si="19"/>
        <v>2.8028661408545482E-2</v>
      </c>
      <c r="D239" s="96">
        <v>0</v>
      </c>
      <c r="E239" s="145">
        <f t="shared" si="20"/>
        <v>0</v>
      </c>
      <c r="F239" s="153">
        <v>0</v>
      </c>
      <c r="G239" s="145">
        <f t="shared" si="21"/>
        <v>0</v>
      </c>
      <c r="H239" s="145" t="s">
        <v>317</v>
      </c>
      <c r="I239" s="145">
        <f t="shared" si="24"/>
        <v>-100</v>
      </c>
      <c r="J239" s="85"/>
      <c r="K239" s="29"/>
    </row>
    <row r="240" spans="1:11" x14ac:dyDescent="0.35">
      <c r="A240" s="211" t="s">
        <v>165</v>
      </c>
      <c r="B240" s="125">
        <v>0</v>
      </c>
      <c r="C240" s="145">
        <f t="shared" si="19"/>
        <v>0</v>
      </c>
      <c r="D240" s="96">
        <v>0</v>
      </c>
      <c r="E240" s="145">
        <f t="shared" si="20"/>
        <v>0</v>
      </c>
      <c r="F240" s="153">
        <v>0</v>
      </c>
      <c r="G240" s="145">
        <f t="shared" si="21"/>
        <v>0</v>
      </c>
      <c r="H240" s="145" t="s">
        <v>317</v>
      </c>
      <c r="I240" s="145" t="s">
        <v>317</v>
      </c>
      <c r="J240" s="85"/>
      <c r="K240" s="29"/>
    </row>
    <row r="241" spans="1:11" x14ac:dyDescent="0.35">
      <c r="A241" s="211" t="s">
        <v>168</v>
      </c>
      <c r="B241" s="125">
        <v>9.8530000000000006E-3</v>
      </c>
      <c r="C241" s="145">
        <f t="shared" si="19"/>
        <v>1.4783379020356439E-4</v>
      </c>
      <c r="D241" s="96">
        <v>0.12831176</v>
      </c>
      <c r="E241" s="145">
        <f t="shared" si="20"/>
        <v>1.2529467874909084E-3</v>
      </c>
      <c r="F241" s="153">
        <v>0</v>
      </c>
      <c r="G241" s="145">
        <f t="shared" si="21"/>
        <v>0</v>
      </c>
      <c r="H241" s="145">
        <f>((F241/D241)-1)*100</f>
        <v>-100</v>
      </c>
      <c r="I241" s="145">
        <f>((F241/B241)-1)*100</f>
        <v>-100</v>
      </c>
      <c r="J241" s="85"/>
      <c r="K241" s="29"/>
    </row>
    <row r="242" spans="1:11" x14ac:dyDescent="0.35">
      <c r="A242" s="211" t="s">
        <v>178</v>
      </c>
      <c r="B242" s="125">
        <v>0</v>
      </c>
      <c r="C242" s="145">
        <f t="shared" si="19"/>
        <v>0</v>
      </c>
      <c r="D242" s="96">
        <v>0</v>
      </c>
      <c r="E242" s="145">
        <f t="shared" si="20"/>
        <v>0</v>
      </c>
      <c r="F242" s="153">
        <v>0</v>
      </c>
      <c r="G242" s="145">
        <f t="shared" si="21"/>
        <v>0</v>
      </c>
      <c r="H242" s="145" t="s">
        <v>317</v>
      </c>
      <c r="I242" s="145" t="s">
        <v>317</v>
      </c>
      <c r="J242" s="85"/>
      <c r="K242" s="29"/>
    </row>
    <row r="243" spans="1:11" x14ac:dyDescent="0.35">
      <c r="A243" s="211" t="s">
        <v>193</v>
      </c>
      <c r="B243" s="125">
        <v>2.0431439999999999E-2</v>
      </c>
      <c r="C243" s="145">
        <f t="shared" si="19"/>
        <v>3.0655203638655363E-4</v>
      </c>
      <c r="D243" s="96">
        <v>7.8113E-4</v>
      </c>
      <c r="E243" s="145">
        <f t="shared" si="20"/>
        <v>7.6276276166173183E-6</v>
      </c>
      <c r="F243" s="153">
        <v>0</v>
      </c>
      <c r="G243" s="145">
        <f t="shared" si="21"/>
        <v>0</v>
      </c>
      <c r="H243" s="145">
        <f>((F243/D243)-1)*100</f>
        <v>-100</v>
      </c>
      <c r="I243" s="145">
        <f>((F243/B243)-1)*100</f>
        <v>-100</v>
      </c>
      <c r="J243" s="85"/>
      <c r="K243" s="29"/>
    </row>
    <row r="244" spans="1:11" x14ac:dyDescent="0.35">
      <c r="A244" s="211" t="s">
        <v>214</v>
      </c>
      <c r="B244" s="125">
        <v>1.6999999999999999E-3</v>
      </c>
      <c r="C244" s="145">
        <f t="shared" si="19"/>
        <v>2.5506692717553982E-5</v>
      </c>
      <c r="D244" s="96">
        <v>1E-3</v>
      </c>
      <c r="E244" s="145">
        <f t="shared" si="20"/>
        <v>9.7648632322626437E-6</v>
      </c>
      <c r="F244" s="153">
        <v>0</v>
      </c>
      <c r="G244" s="145">
        <f t="shared" si="21"/>
        <v>0</v>
      </c>
      <c r="H244" s="145">
        <f>((F244/D244)-1)*100</f>
        <v>-100</v>
      </c>
      <c r="I244" s="145">
        <f>((F244/B244)-1)*100</f>
        <v>-100</v>
      </c>
      <c r="J244" s="85"/>
      <c r="K244" s="29"/>
    </row>
    <row r="245" spans="1:11" x14ac:dyDescent="0.35">
      <c r="A245" s="211" t="s">
        <v>240</v>
      </c>
      <c r="B245" s="125">
        <v>1.1741399999999999E-2</v>
      </c>
      <c r="C245" s="145">
        <f t="shared" si="19"/>
        <v>1.7616722463169901E-4</v>
      </c>
      <c r="D245" s="96">
        <v>0.64008600000000004</v>
      </c>
      <c r="E245" s="145">
        <f t="shared" si="20"/>
        <v>6.2503522468860661E-3</v>
      </c>
      <c r="F245" s="153">
        <v>0</v>
      </c>
      <c r="G245" s="145">
        <f t="shared" si="21"/>
        <v>0</v>
      </c>
      <c r="H245" s="145">
        <f>((F245/D245)-1)*100</f>
        <v>-100</v>
      </c>
      <c r="I245" s="145">
        <f>((F245/B245)-1)*100</f>
        <v>-100</v>
      </c>
      <c r="J245" s="85"/>
      <c r="K245" s="29"/>
    </row>
    <row r="246" spans="1:11" x14ac:dyDescent="0.35">
      <c r="A246" s="211" t="s">
        <v>246</v>
      </c>
      <c r="B246" s="125">
        <v>1.74E-4</v>
      </c>
      <c r="C246" s="145">
        <f t="shared" si="19"/>
        <v>2.6106850193261138E-6</v>
      </c>
      <c r="D246" s="96">
        <v>0</v>
      </c>
      <c r="E246" s="145">
        <f t="shared" si="20"/>
        <v>0</v>
      </c>
      <c r="F246" s="153">
        <v>0</v>
      </c>
      <c r="G246" s="145">
        <f t="shared" si="21"/>
        <v>0</v>
      </c>
      <c r="H246" s="145" t="s">
        <v>317</v>
      </c>
      <c r="I246" s="145">
        <f>((F246/B246)-1)*100</f>
        <v>-100</v>
      </c>
      <c r="J246" s="85"/>
      <c r="K246" s="29"/>
    </row>
    <row r="247" spans="1:11" s="4" customFormat="1" x14ac:dyDescent="0.35">
      <c r="A247" s="241" t="s">
        <v>264</v>
      </c>
      <c r="B247" s="324">
        <f>SUM(B4:B246)</f>
        <v>6664.9173956999975</v>
      </c>
      <c r="C247" s="325">
        <f>SUM(C4:C246)</f>
        <v>100.0000000000001</v>
      </c>
      <c r="D247" s="324">
        <f>SUM(D4:D246)</f>
        <v>10240.798833680001</v>
      </c>
      <c r="E247" s="326">
        <f>SUM(E4:E246)</f>
        <v>99.999999999999972</v>
      </c>
      <c r="F247" s="324">
        <f>SUM(F4:F246)</f>
        <v>7560.0836530599972</v>
      </c>
      <c r="G247" s="327">
        <f t="shared" ref="G247" si="25">SUM(G4:G246)</f>
        <v>100.00000000000004</v>
      </c>
      <c r="H247" s="328">
        <f>((F247/D247)-1)*100</f>
        <v>-26.176817103404581</v>
      </c>
      <c r="I247" s="328">
        <f>((F247/B247)-1)*100</f>
        <v>13.431018033884911</v>
      </c>
      <c r="J247" s="90"/>
    </row>
    <row r="248" spans="1:11" x14ac:dyDescent="0.35">
      <c r="E248" s="12"/>
    </row>
  </sheetData>
  <mergeCells count="7">
    <mergeCell ref="A2:A3"/>
    <mergeCell ref="B2:C2"/>
    <mergeCell ref="D2:E2"/>
    <mergeCell ref="F2:G2"/>
    <mergeCell ref="K1:L1"/>
    <mergeCell ref="H2:H3"/>
    <mergeCell ref="I2:I3"/>
  </mergeCells>
  <hyperlinks>
    <hyperlink ref="K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34"/>
  <sheetViews>
    <sheetView zoomScale="80" zoomScaleNormal="80" workbookViewId="0">
      <selection activeCell="K1" sqref="K1:L1"/>
    </sheetView>
  </sheetViews>
  <sheetFormatPr defaultColWidth="9.1796875" defaultRowHeight="15.5" x14ac:dyDescent="0.35"/>
  <cols>
    <col min="1" max="1" width="46.54296875" style="1" customWidth="1"/>
    <col min="2" max="2" width="15" style="1" bestFit="1" customWidth="1"/>
    <col min="3" max="3" width="13.36328125" style="1" customWidth="1"/>
    <col min="4" max="4" width="13.54296875" style="1" bestFit="1" customWidth="1"/>
    <col min="5" max="5" width="13.36328125" style="1" customWidth="1"/>
    <col min="6" max="6" width="13.54296875" style="1" bestFit="1" customWidth="1"/>
    <col min="7" max="8" width="13.36328125" style="1" customWidth="1"/>
    <col min="9" max="9" width="15.54296875" style="1" customWidth="1"/>
    <col min="10" max="10" width="11" style="1" customWidth="1"/>
    <col min="11" max="16384" width="9.1796875" style="1"/>
  </cols>
  <sheetData>
    <row r="1" spans="1:12" x14ac:dyDescent="0.35">
      <c r="A1" s="4" t="s">
        <v>489</v>
      </c>
      <c r="K1" s="352" t="s">
        <v>316</v>
      </c>
      <c r="L1" s="352"/>
    </row>
    <row r="2" spans="1:12" x14ac:dyDescent="0.35">
      <c r="A2" s="354" t="s">
        <v>527</v>
      </c>
      <c r="B2" s="366">
        <v>44652</v>
      </c>
      <c r="C2" s="366"/>
      <c r="D2" s="366">
        <v>44986</v>
      </c>
      <c r="E2" s="366"/>
      <c r="F2" s="366">
        <v>45017</v>
      </c>
      <c r="G2" s="366"/>
      <c r="H2" s="354" t="s">
        <v>296</v>
      </c>
      <c r="I2" s="354" t="s">
        <v>529</v>
      </c>
      <c r="J2" s="36"/>
    </row>
    <row r="3" spans="1:12" x14ac:dyDescent="0.35">
      <c r="A3" s="367"/>
      <c r="B3" s="35" t="s">
        <v>297</v>
      </c>
      <c r="C3" s="35" t="s">
        <v>298</v>
      </c>
      <c r="D3" s="35" t="s">
        <v>297</v>
      </c>
      <c r="E3" s="35" t="s">
        <v>298</v>
      </c>
      <c r="F3" s="35" t="s">
        <v>297</v>
      </c>
      <c r="G3" s="35" t="s">
        <v>298</v>
      </c>
      <c r="H3" s="367"/>
      <c r="I3" s="367"/>
      <c r="J3" s="12"/>
    </row>
    <row r="4" spans="1:12" x14ac:dyDescent="0.35">
      <c r="A4" s="210" t="s">
        <v>151</v>
      </c>
      <c r="B4" s="91">
        <v>512.76512122000008</v>
      </c>
      <c r="C4" s="154">
        <f t="shared" ref="C4:C67" si="0">(B4/$B$234)*100</f>
        <v>26.89576679583633</v>
      </c>
      <c r="D4" s="91">
        <v>768.20320994000008</v>
      </c>
      <c r="E4" s="154">
        <f t="shared" ref="E4:E67" si="1">(D4/$D$234)*100</f>
        <v>27.502467435572363</v>
      </c>
      <c r="F4" s="91">
        <v>764.47878246000005</v>
      </c>
      <c r="G4" s="154">
        <f t="shared" ref="G4:G67" si="2">(F4/$F$234)*100</f>
        <v>27.145907718975497</v>
      </c>
      <c r="H4" s="154">
        <f t="shared" ref="H4:H67" si="3">((F4/D4)-1)*100</f>
        <v>-0.48482321237514059</v>
      </c>
      <c r="I4" s="245">
        <f t="shared" ref="I4:I67" si="4">((F4/B4)-1)*100</f>
        <v>49.089466272805062</v>
      </c>
      <c r="J4" s="12"/>
    </row>
    <row r="5" spans="1:12" x14ac:dyDescent="0.35">
      <c r="A5" s="211" t="s">
        <v>577</v>
      </c>
      <c r="B5" s="92">
        <v>183.66449044000001</v>
      </c>
      <c r="C5" s="155">
        <f t="shared" si="0"/>
        <v>9.6336453068362058</v>
      </c>
      <c r="D5" s="92">
        <v>270.92350511000001</v>
      </c>
      <c r="E5" s="155">
        <f t="shared" si="1"/>
        <v>9.6993409821873282</v>
      </c>
      <c r="F5" s="92">
        <v>550.59829058000003</v>
      </c>
      <c r="G5" s="155">
        <f t="shared" si="2"/>
        <v>19.551216762634461</v>
      </c>
      <c r="H5" s="155">
        <f t="shared" si="3"/>
        <v>103.23016652115396</v>
      </c>
      <c r="I5" s="246">
        <f t="shared" si="4"/>
        <v>199.78483552315788</v>
      </c>
      <c r="J5" s="12"/>
    </row>
    <row r="6" spans="1:12" x14ac:dyDescent="0.35">
      <c r="A6" s="211" t="s">
        <v>80</v>
      </c>
      <c r="B6" s="92">
        <v>234.02695403999999</v>
      </c>
      <c r="C6" s="155">
        <f t="shared" si="0"/>
        <v>12.275277937828351</v>
      </c>
      <c r="D6" s="92">
        <v>357.53340998000004</v>
      </c>
      <c r="E6" s="155">
        <f t="shared" si="1"/>
        <v>12.800064927966259</v>
      </c>
      <c r="F6" s="92">
        <v>261.39126288</v>
      </c>
      <c r="G6" s="155">
        <f t="shared" si="2"/>
        <v>9.2817528275328094</v>
      </c>
      <c r="H6" s="155">
        <f t="shared" si="3"/>
        <v>-26.890395251559319</v>
      </c>
      <c r="I6" s="246">
        <f t="shared" si="4"/>
        <v>11.692802204024289</v>
      </c>
      <c r="J6" s="12"/>
    </row>
    <row r="7" spans="1:12" x14ac:dyDescent="0.35">
      <c r="A7" s="211" t="s">
        <v>216</v>
      </c>
      <c r="B7" s="92">
        <v>18.114630469999998</v>
      </c>
      <c r="C7" s="155">
        <f t="shared" si="0"/>
        <v>0.95015603938637738</v>
      </c>
      <c r="D7" s="92">
        <v>106.25134865999999</v>
      </c>
      <c r="E7" s="155">
        <f t="shared" si="1"/>
        <v>3.8039078966300197</v>
      </c>
      <c r="F7" s="92">
        <v>177.03495233999999</v>
      </c>
      <c r="G7" s="155">
        <f t="shared" si="2"/>
        <v>6.2863412164173678</v>
      </c>
      <c r="H7" s="155">
        <f t="shared" si="3"/>
        <v>66.619016673853864</v>
      </c>
      <c r="I7" s="246">
        <f t="shared" si="4"/>
        <v>877.30369180420826</v>
      </c>
      <c r="J7" s="12"/>
    </row>
    <row r="8" spans="1:12" x14ac:dyDescent="0.35">
      <c r="A8" s="211" t="s">
        <v>219</v>
      </c>
      <c r="B8" s="92">
        <v>65.151575030000004</v>
      </c>
      <c r="C8" s="155">
        <f t="shared" si="0"/>
        <v>3.4173571794804167</v>
      </c>
      <c r="D8" s="92">
        <v>52.129068350000004</v>
      </c>
      <c r="E8" s="155">
        <f t="shared" si="1"/>
        <v>1.8662744260787161</v>
      </c>
      <c r="F8" s="92">
        <v>171.68688216999999</v>
      </c>
      <c r="G8" s="155">
        <f t="shared" si="2"/>
        <v>6.0964363784540962</v>
      </c>
      <c r="H8" s="155">
        <f t="shared" si="3"/>
        <v>229.34960781818762</v>
      </c>
      <c r="I8" s="246">
        <f t="shared" si="4"/>
        <v>163.51915834873404</v>
      </c>
      <c r="J8" s="12"/>
    </row>
    <row r="9" spans="1:12" x14ac:dyDescent="0.35">
      <c r="A9" s="211" t="s">
        <v>185</v>
      </c>
      <c r="B9" s="92">
        <v>50.189352049999997</v>
      </c>
      <c r="C9" s="155">
        <f t="shared" si="0"/>
        <v>2.632552512852699</v>
      </c>
      <c r="D9" s="92">
        <v>40.630179850000005</v>
      </c>
      <c r="E9" s="155">
        <f t="shared" si="1"/>
        <v>1.4546023549073033</v>
      </c>
      <c r="F9" s="92">
        <v>123.36906106999999</v>
      </c>
      <c r="G9" s="155">
        <f t="shared" si="2"/>
        <v>4.3807169329229882</v>
      </c>
      <c r="H9" s="155">
        <f t="shared" si="3"/>
        <v>203.63897360400185</v>
      </c>
      <c r="I9" s="246">
        <f t="shared" si="4"/>
        <v>145.80724004385706</v>
      </c>
      <c r="J9" s="12"/>
    </row>
    <row r="10" spans="1:12" x14ac:dyDescent="0.35">
      <c r="A10" s="211" t="s">
        <v>123</v>
      </c>
      <c r="B10" s="92">
        <v>47.208448350000005</v>
      </c>
      <c r="C10" s="155">
        <f t="shared" si="0"/>
        <v>2.4761969273454563</v>
      </c>
      <c r="D10" s="92">
        <v>77.151197400000001</v>
      </c>
      <c r="E10" s="155">
        <f t="shared" si="1"/>
        <v>2.7620924602419206</v>
      </c>
      <c r="F10" s="92">
        <v>106.79585602</v>
      </c>
      <c r="G10" s="155">
        <f t="shared" si="2"/>
        <v>3.7922183307155453</v>
      </c>
      <c r="H10" s="155">
        <f t="shared" si="3"/>
        <v>38.424106973095398</v>
      </c>
      <c r="I10" s="246">
        <f t="shared" si="4"/>
        <v>126.22191525597981</v>
      </c>
      <c r="J10" s="12"/>
    </row>
    <row r="11" spans="1:12" x14ac:dyDescent="0.35">
      <c r="A11" s="211" t="s">
        <v>129</v>
      </c>
      <c r="B11" s="92">
        <v>48.841207539999999</v>
      </c>
      <c r="C11" s="155">
        <f t="shared" si="0"/>
        <v>2.5618390831604132</v>
      </c>
      <c r="D11" s="92">
        <v>31.03163902</v>
      </c>
      <c r="E11" s="155">
        <f t="shared" si="1"/>
        <v>1.1109646908226856</v>
      </c>
      <c r="F11" s="92">
        <v>55.640402389999998</v>
      </c>
      <c r="G11" s="155">
        <f t="shared" si="2"/>
        <v>1.9757372779729605</v>
      </c>
      <c r="H11" s="155">
        <f t="shared" si="3"/>
        <v>79.30217077525154</v>
      </c>
      <c r="I11" s="246">
        <f t="shared" si="4"/>
        <v>13.921021187757464</v>
      </c>
      <c r="J11" s="12"/>
    </row>
    <row r="12" spans="1:12" x14ac:dyDescent="0.35">
      <c r="A12" s="211" t="s">
        <v>64</v>
      </c>
      <c r="B12" s="92">
        <v>6.4015481200000002</v>
      </c>
      <c r="C12" s="155">
        <f t="shared" si="0"/>
        <v>0.33577663191715729</v>
      </c>
      <c r="D12" s="92">
        <v>48.719986060000004</v>
      </c>
      <c r="E12" s="155">
        <f t="shared" si="1"/>
        <v>1.7442257631041962</v>
      </c>
      <c r="F12" s="92">
        <v>52.026525679999999</v>
      </c>
      <c r="G12" s="155">
        <f t="shared" si="2"/>
        <v>1.8474119850698214</v>
      </c>
      <c r="H12" s="155">
        <f t="shared" si="3"/>
        <v>6.7868238220099242</v>
      </c>
      <c r="I12" s="246">
        <f t="shared" si="4"/>
        <v>712.71787237615877</v>
      </c>
      <c r="J12" s="12"/>
    </row>
    <row r="13" spans="1:12" x14ac:dyDescent="0.35">
      <c r="A13" s="211" t="s">
        <v>2</v>
      </c>
      <c r="B13" s="92">
        <v>94.053185680000013</v>
      </c>
      <c r="C13" s="155">
        <f t="shared" si="0"/>
        <v>4.9333163348476727</v>
      </c>
      <c r="D13" s="92">
        <v>69.711589979999999</v>
      </c>
      <c r="E13" s="155">
        <f t="shared" si="1"/>
        <v>2.4957468395070457</v>
      </c>
      <c r="F13" s="92">
        <v>39.269540790000001</v>
      </c>
      <c r="G13" s="155">
        <f t="shared" si="2"/>
        <v>1.3944236974394526</v>
      </c>
      <c r="H13" s="155">
        <f t="shared" si="3"/>
        <v>-43.668562428046343</v>
      </c>
      <c r="I13" s="246">
        <f t="shared" si="4"/>
        <v>-58.24751654493879</v>
      </c>
      <c r="J13" s="12"/>
    </row>
    <row r="14" spans="1:12" x14ac:dyDescent="0.35">
      <c r="A14" s="211" t="s">
        <v>250</v>
      </c>
      <c r="B14" s="92">
        <v>102.90132223000001</v>
      </c>
      <c r="C14" s="155">
        <f t="shared" si="0"/>
        <v>5.3974224282190519</v>
      </c>
      <c r="D14" s="92">
        <v>228.54552484999999</v>
      </c>
      <c r="E14" s="155">
        <f t="shared" si="1"/>
        <v>8.1821655694771813</v>
      </c>
      <c r="F14" s="92">
        <v>37.585031530000002</v>
      </c>
      <c r="G14" s="155">
        <f t="shared" si="2"/>
        <v>1.334608390627962</v>
      </c>
      <c r="H14" s="155">
        <f t="shared" si="3"/>
        <v>-83.554684978116299</v>
      </c>
      <c r="I14" s="246">
        <f t="shared" si="4"/>
        <v>-63.474685538061614</v>
      </c>
      <c r="J14" s="12"/>
    </row>
    <row r="15" spans="1:12" x14ac:dyDescent="0.35">
      <c r="A15" s="211" t="s">
        <v>81</v>
      </c>
      <c r="B15" s="92">
        <v>7.8506334600000001</v>
      </c>
      <c r="C15" s="155">
        <f t="shared" si="0"/>
        <v>0.4117846514937919</v>
      </c>
      <c r="D15" s="92">
        <v>23.698095800000001</v>
      </c>
      <c r="E15" s="155">
        <f t="shared" si="1"/>
        <v>0.84841627786934026</v>
      </c>
      <c r="F15" s="92">
        <v>36.736696880000004</v>
      </c>
      <c r="G15" s="155">
        <f t="shared" si="2"/>
        <v>1.3044848415484109</v>
      </c>
      <c r="H15" s="155">
        <f t="shared" si="3"/>
        <v>55.019615035905133</v>
      </c>
      <c r="I15" s="246">
        <f t="shared" si="4"/>
        <v>367.94563861856824</v>
      </c>
      <c r="J15" s="12"/>
    </row>
    <row r="16" spans="1:12" x14ac:dyDescent="0.35">
      <c r="A16" s="211" t="s">
        <v>220</v>
      </c>
      <c r="B16" s="92">
        <v>4.9317343400000002</v>
      </c>
      <c r="C16" s="155">
        <f t="shared" si="0"/>
        <v>0.25868135568984596</v>
      </c>
      <c r="D16" s="92">
        <v>4.8370802099999999</v>
      </c>
      <c r="E16" s="155">
        <f t="shared" si="1"/>
        <v>0.17317246170992551</v>
      </c>
      <c r="F16" s="92">
        <v>36.412564450000005</v>
      </c>
      <c r="G16" s="155">
        <f t="shared" si="2"/>
        <v>1.2929752101035803</v>
      </c>
      <c r="H16" s="155">
        <f t="shared" si="3"/>
        <v>652.77983554463333</v>
      </c>
      <c r="I16" s="246">
        <f t="shared" si="4"/>
        <v>638.33183094773119</v>
      </c>
      <c r="J16" s="12"/>
    </row>
    <row r="17" spans="1:10" x14ac:dyDescent="0.35">
      <c r="A17" s="211" t="s">
        <v>109</v>
      </c>
      <c r="B17" s="92">
        <v>4.5963080400000003</v>
      </c>
      <c r="C17" s="155">
        <f t="shared" si="0"/>
        <v>0.24108743760016454</v>
      </c>
      <c r="D17" s="92">
        <v>10.523673240000001</v>
      </c>
      <c r="E17" s="155">
        <f t="shared" si="1"/>
        <v>0.37675835877893538</v>
      </c>
      <c r="F17" s="92">
        <v>35.023152439999997</v>
      </c>
      <c r="G17" s="155">
        <f t="shared" si="2"/>
        <v>1.2436385233668625</v>
      </c>
      <c r="H17" s="155">
        <f t="shared" si="3"/>
        <v>232.8034959017788</v>
      </c>
      <c r="I17" s="246">
        <f t="shared" si="4"/>
        <v>661.98444784827768</v>
      </c>
      <c r="J17" s="12"/>
    </row>
    <row r="18" spans="1:10" x14ac:dyDescent="0.35">
      <c r="A18" s="211" t="s">
        <v>157</v>
      </c>
      <c r="B18" s="92">
        <v>51.301587640000001</v>
      </c>
      <c r="C18" s="155">
        <f t="shared" si="0"/>
        <v>2.6908919509554612</v>
      </c>
      <c r="D18" s="92">
        <v>41.398004549999996</v>
      </c>
      <c r="E18" s="155">
        <f t="shared" si="1"/>
        <v>1.4820912712965322</v>
      </c>
      <c r="F18" s="92">
        <v>34.457226490000004</v>
      </c>
      <c r="G18" s="155">
        <f t="shared" si="2"/>
        <v>1.2235430361317055</v>
      </c>
      <c r="H18" s="155">
        <f t="shared" si="3"/>
        <v>-16.765972503860681</v>
      </c>
      <c r="I18" s="246">
        <f t="shared" si="4"/>
        <v>-32.833995836936637</v>
      </c>
      <c r="J18" s="12"/>
    </row>
    <row r="19" spans="1:10" x14ac:dyDescent="0.35">
      <c r="A19" s="211" t="s">
        <v>62</v>
      </c>
      <c r="B19" s="92">
        <v>18.25540603</v>
      </c>
      <c r="C19" s="155">
        <f t="shared" si="0"/>
        <v>0.95754005689385691</v>
      </c>
      <c r="D19" s="92">
        <v>57.495342669999999</v>
      </c>
      <c r="E19" s="155">
        <f t="shared" si="1"/>
        <v>2.0583925828717282</v>
      </c>
      <c r="F19" s="92">
        <v>28.446171489999998</v>
      </c>
      <c r="G19" s="155">
        <f t="shared" si="2"/>
        <v>1.0100962432742147</v>
      </c>
      <c r="H19" s="155">
        <f t="shared" si="3"/>
        <v>-50.52439003056385</v>
      </c>
      <c r="I19" s="246">
        <f t="shared" si="4"/>
        <v>55.823274723405312</v>
      </c>
      <c r="J19" s="12"/>
    </row>
    <row r="20" spans="1:10" x14ac:dyDescent="0.35">
      <c r="A20" s="211" t="s">
        <v>114</v>
      </c>
      <c r="B20" s="92">
        <v>89.422866209999995</v>
      </c>
      <c r="C20" s="155">
        <f t="shared" si="0"/>
        <v>4.6904449157483441</v>
      </c>
      <c r="D20" s="92">
        <v>28.485639890000002</v>
      </c>
      <c r="E20" s="155">
        <f t="shared" si="1"/>
        <v>1.0198152953791422</v>
      </c>
      <c r="F20" s="92">
        <v>21.335703649999999</v>
      </c>
      <c r="G20" s="155">
        <f t="shared" si="2"/>
        <v>0.75761035582778002</v>
      </c>
      <c r="H20" s="155">
        <f t="shared" si="3"/>
        <v>-25.100142624881027</v>
      </c>
      <c r="I20" s="246">
        <f t="shared" si="4"/>
        <v>-76.140662277704905</v>
      </c>
      <c r="J20" s="12"/>
    </row>
    <row r="21" spans="1:10" x14ac:dyDescent="0.35">
      <c r="A21" s="211" t="s">
        <v>98</v>
      </c>
      <c r="B21" s="92">
        <v>21.194930039999999</v>
      </c>
      <c r="C21" s="155">
        <f t="shared" si="0"/>
        <v>1.1117251779013384</v>
      </c>
      <c r="D21" s="92">
        <v>26.00493603</v>
      </c>
      <c r="E21" s="155">
        <f t="shared" si="1"/>
        <v>0.93100353796370838</v>
      </c>
      <c r="F21" s="92">
        <v>16.853663260000001</v>
      </c>
      <c r="G21" s="155">
        <f t="shared" si="2"/>
        <v>0.59845740402427194</v>
      </c>
      <c r="H21" s="155">
        <f t="shared" si="3"/>
        <v>-35.19052213565471</v>
      </c>
      <c r="I21" s="246">
        <f t="shared" si="4"/>
        <v>-20.482571878307542</v>
      </c>
      <c r="J21" s="12"/>
    </row>
    <row r="22" spans="1:10" x14ac:dyDescent="0.35">
      <c r="A22" s="211" t="s">
        <v>20</v>
      </c>
      <c r="B22" s="92">
        <v>18.99369428</v>
      </c>
      <c r="C22" s="155">
        <f t="shared" si="0"/>
        <v>0.99626505549138566</v>
      </c>
      <c r="D22" s="92">
        <v>11.161858859999999</v>
      </c>
      <c r="E22" s="155">
        <f t="shared" si="1"/>
        <v>0.39960606236152174</v>
      </c>
      <c r="F22" s="92">
        <v>16.50950156</v>
      </c>
      <c r="G22" s="155">
        <f t="shared" si="2"/>
        <v>0.58623655242844031</v>
      </c>
      <c r="H22" s="155">
        <f t="shared" si="3"/>
        <v>47.909965240323807</v>
      </c>
      <c r="I22" s="246">
        <f t="shared" si="4"/>
        <v>-13.079039197844766</v>
      </c>
      <c r="J22" s="12"/>
    </row>
    <row r="23" spans="1:10" x14ac:dyDescent="0.35">
      <c r="A23" s="211" t="s">
        <v>26</v>
      </c>
      <c r="B23" s="92">
        <v>21.312090039999998</v>
      </c>
      <c r="C23" s="155">
        <f t="shared" si="0"/>
        <v>1.1178705023537951</v>
      </c>
      <c r="D23" s="92">
        <v>68.830636269999999</v>
      </c>
      <c r="E23" s="155">
        <f t="shared" si="1"/>
        <v>2.4642077878498494</v>
      </c>
      <c r="F23" s="92">
        <v>15.62559867</v>
      </c>
      <c r="G23" s="155">
        <f t="shared" si="2"/>
        <v>0.55485000928951256</v>
      </c>
      <c r="H23" s="155">
        <f t="shared" si="3"/>
        <v>-77.298482889645385</v>
      </c>
      <c r="I23" s="246">
        <f t="shared" si="4"/>
        <v>-26.681997679848379</v>
      </c>
      <c r="J23" s="12"/>
    </row>
    <row r="24" spans="1:10" x14ac:dyDescent="0.35">
      <c r="A24" s="211" t="s">
        <v>176</v>
      </c>
      <c r="B24" s="92">
        <v>5.08480416</v>
      </c>
      <c r="C24" s="155">
        <f t="shared" si="0"/>
        <v>0.26671023677365563</v>
      </c>
      <c r="D24" s="92">
        <v>13.30866906</v>
      </c>
      <c r="E24" s="155">
        <f t="shared" si="1"/>
        <v>0.47646408228630976</v>
      </c>
      <c r="F24" s="92">
        <v>14.79857062</v>
      </c>
      <c r="G24" s="155">
        <f t="shared" si="2"/>
        <v>0.52548303712311506</v>
      </c>
      <c r="H24" s="155">
        <f t="shared" si="3"/>
        <v>11.194970385716395</v>
      </c>
      <c r="I24" s="246">
        <f t="shared" si="4"/>
        <v>191.03521304545188</v>
      </c>
      <c r="J24" s="12"/>
    </row>
    <row r="25" spans="1:10" x14ac:dyDescent="0.35">
      <c r="A25" s="211" t="s">
        <v>218</v>
      </c>
      <c r="B25" s="92">
        <v>8.2246421400000003</v>
      </c>
      <c r="C25" s="155">
        <f t="shared" si="0"/>
        <v>0.43140230842990529</v>
      </c>
      <c r="D25" s="92">
        <v>9.9365777499999997</v>
      </c>
      <c r="E25" s="155">
        <f t="shared" si="1"/>
        <v>0.35573973455767294</v>
      </c>
      <c r="F25" s="92">
        <v>12.02567715</v>
      </c>
      <c r="G25" s="155">
        <f t="shared" si="2"/>
        <v>0.42702025178726666</v>
      </c>
      <c r="H25" s="155">
        <f t="shared" si="3"/>
        <v>21.024335063447786</v>
      </c>
      <c r="I25" s="246">
        <f t="shared" si="4"/>
        <v>46.215202379613807</v>
      </c>
      <c r="J25" s="12"/>
    </row>
    <row r="26" spans="1:10" x14ac:dyDescent="0.35">
      <c r="A26" s="211" t="s">
        <v>12</v>
      </c>
      <c r="B26" s="92">
        <v>3.55790256</v>
      </c>
      <c r="C26" s="155">
        <f t="shared" si="0"/>
        <v>0.18662056675850333</v>
      </c>
      <c r="D26" s="92">
        <v>6.9683444999999997</v>
      </c>
      <c r="E26" s="155">
        <f t="shared" si="1"/>
        <v>0.24947392201871715</v>
      </c>
      <c r="F26" s="92">
        <v>11.602463289999999</v>
      </c>
      <c r="G26" s="155">
        <f t="shared" si="2"/>
        <v>0.41199233387438128</v>
      </c>
      <c r="H26" s="155">
        <f t="shared" si="3"/>
        <v>66.502435262780125</v>
      </c>
      <c r="I26" s="246">
        <f t="shared" si="4"/>
        <v>226.1040203979054</v>
      </c>
      <c r="J26" s="12"/>
    </row>
    <row r="27" spans="1:10" x14ac:dyDescent="0.35">
      <c r="A27" s="211" t="s">
        <v>37</v>
      </c>
      <c r="B27" s="92">
        <v>18.26121775</v>
      </c>
      <c r="C27" s="155">
        <f t="shared" si="0"/>
        <v>0.95784489561890673</v>
      </c>
      <c r="D27" s="92">
        <v>28.347272889999999</v>
      </c>
      <c r="E27" s="155">
        <f t="shared" si="1"/>
        <v>1.0148616140323079</v>
      </c>
      <c r="F27" s="92">
        <v>11.429755439999999</v>
      </c>
      <c r="G27" s="155">
        <f t="shared" si="2"/>
        <v>0.40585964390834156</v>
      </c>
      <c r="H27" s="155">
        <f t="shared" si="3"/>
        <v>-59.679523725783</v>
      </c>
      <c r="I27" s="246">
        <f t="shared" si="4"/>
        <v>-37.409675540394893</v>
      </c>
      <c r="J27" s="12"/>
    </row>
    <row r="28" spans="1:10" x14ac:dyDescent="0.35">
      <c r="A28" s="211" t="s">
        <v>9</v>
      </c>
      <c r="B28" s="92">
        <v>5.2553404100000005</v>
      </c>
      <c r="C28" s="155">
        <f t="shared" si="0"/>
        <v>0.2756552742195012</v>
      </c>
      <c r="D28" s="92">
        <v>14.388591249999999</v>
      </c>
      <c r="E28" s="155">
        <f t="shared" si="1"/>
        <v>0.51512641079408406</v>
      </c>
      <c r="F28" s="92">
        <v>9.9079451400000007</v>
      </c>
      <c r="G28" s="155">
        <f t="shared" si="2"/>
        <v>0.35182162098682529</v>
      </c>
      <c r="H28" s="155">
        <f t="shared" si="3"/>
        <v>-31.140269621600368</v>
      </c>
      <c r="I28" s="246">
        <f t="shared" si="4"/>
        <v>88.530986901379421</v>
      </c>
      <c r="J28" s="12"/>
    </row>
    <row r="29" spans="1:10" x14ac:dyDescent="0.35">
      <c r="A29" s="211" t="s">
        <v>203</v>
      </c>
      <c r="B29" s="92">
        <v>0.49507365999999997</v>
      </c>
      <c r="C29" s="155">
        <f t="shared" si="0"/>
        <v>2.5967807003800178E-2</v>
      </c>
      <c r="D29" s="92">
        <v>0.34039601000000003</v>
      </c>
      <c r="E29" s="155">
        <f t="shared" si="1"/>
        <v>1.2186528328819345E-2</v>
      </c>
      <c r="F29" s="92">
        <v>9.2979840899999999</v>
      </c>
      <c r="G29" s="155">
        <f t="shared" si="2"/>
        <v>0.33016248962128503</v>
      </c>
      <c r="H29" s="155">
        <f t="shared" si="3"/>
        <v>2631.5197055335634</v>
      </c>
      <c r="I29" s="246">
        <f t="shared" si="4"/>
        <v>1778.1011476150845</v>
      </c>
      <c r="J29" s="12"/>
    </row>
    <row r="30" spans="1:10" x14ac:dyDescent="0.35">
      <c r="A30" s="211" t="s">
        <v>152</v>
      </c>
      <c r="B30" s="92">
        <v>6.1561477599999996</v>
      </c>
      <c r="C30" s="155">
        <f t="shared" si="0"/>
        <v>0.32290479141741607</v>
      </c>
      <c r="D30" s="92">
        <v>9.4011023000000016</v>
      </c>
      <c r="E30" s="155">
        <f t="shared" si="1"/>
        <v>0.33656916102241835</v>
      </c>
      <c r="F30" s="92">
        <v>8.2586764000000006</v>
      </c>
      <c r="G30" s="155">
        <f t="shared" si="2"/>
        <v>0.29325767121209945</v>
      </c>
      <c r="H30" s="155">
        <f t="shared" si="3"/>
        <v>-12.152042000436492</v>
      </c>
      <c r="I30" s="246">
        <f t="shared" si="4"/>
        <v>34.153316683873754</v>
      </c>
      <c r="J30" s="12"/>
    </row>
    <row r="31" spans="1:10" x14ac:dyDescent="0.35">
      <c r="A31" s="211" t="s">
        <v>226</v>
      </c>
      <c r="B31" s="92">
        <v>8.3682000000000006E-2</v>
      </c>
      <c r="C31" s="155">
        <f t="shared" si="0"/>
        <v>4.3893226428002785E-3</v>
      </c>
      <c r="D31" s="92">
        <v>0.35591145000000002</v>
      </c>
      <c r="E31" s="155">
        <f t="shared" si="1"/>
        <v>1.2741997087381166E-2</v>
      </c>
      <c r="F31" s="92">
        <v>7.9844119200000003</v>
      </c>
      <c r="G31" s="155">
        <f t="shared" si="2"/>
        <v>0.28351880280202374</v>
      </c>
      <c r="H31" s="155">
        <f t="shared" si="3"/>
        <v>2143.3703439436972</v>
      </c>
      <c r="I31" s="246">
        <f t="shared" si="4"/>
        <v>9441.3731985373197</v>
      </c>
      <c r="J31" s="12"/>
    </row>
    <row r="32" spans="1:10" x14ac:dyDescent="0.35">
      <c r="A32" s="211" t="s">
        <v>243</v>
      </c>
      <c r="B32" s="92">
        <v>0.64164962000000003</v>
      </c>
      <c r="C32" s="155">
        <f t="shared" si="0"/>
        <v>3.3656069475038769E-2</v>
      </c>
      <c r="D32" s="92">
        <v>5.4909809999999997</v>
      </c>
      <c r="E32" s="155">
        <f t="shared" si="1"/>
        <v>0.19658278459112602</v>
      </c>
      <c r="F32" s="92">
        <v>7.5291605700000002</v>
      </c>
      <c r="G32" s="155">
        <f t="shared" si="2"/>
        <v>0.26735326437298879</v>
      </c>
      <c r="H32" s="155">
        <f t="shared" si="3"/>
        <v>37.118678247111035</v>
      </c>
      <c r="I32" s="246">
        <f t="shared" si="4"/>
        <v>1073.4068462473335</v>
      </c>
      <c r="J32" s="12"/>
    </row>
    <row r="33" spans="1:10" x14ac:dyDescent="0.35">
      <c r="A33" s="211" t="s">
        <v>230</v>
      </c>
      <c r="B33" s="92">
        <v>5.1136320800000004</v>
      </c>
      <c r="C33" s="155">
        <f t="shared" si="0"/>
        <v>0.26822233067677503</v>
      </c>
      <c r="D33" s="92">
        <v>7.2830785300000001</v>
      </c>
      <c r="E33" s="155">
        <f t="shared" si="1"/>
        <v>0.26074172498925868</v>
      </c>
      <c r="F33" s="92">
        <v>7.1359007699999992</v>
      </c>
      <c r="G33" s="155">
        <f t="shared" si="2"/>
        <v>0.25338898637690016</v>
      </c>
      <c r="H33" s="155">
        <f t="shared" si="3"/>
        <v>-2.0208179740717536</v>
      </c>
      <c r="I33" s="246">
        <f t="shared" si="4"/>
        <v>39.546620843320412</v>
      </c>
      <c r="J33" s="12"/>
    </row>
    <row r="34" spans="1:10" x14ac:dyDescent="0.35">
      <c r="A34" s="211" t="s">
        <v>5</v>
      </c>
      <c r="B34" s="92">
        <v>7.3511992099999999</v>
      </c>
      <c r="C34" s="155">
        <f t="shared" si="0"/>
        <v>0.38558812103186491</v>
      </c>
      <c r="D34" s="92">
        <v>0.44572851000000002</v>
      </c>
      <c r="E34" s="155">
        <f t="shared" si="1"/>
        <v>1.5957540495487702E-2</v>
      </c>
      <c r="F34" s="92">
        <v>6.9685149900000001</v>
      </c>
      <c r="G34" s="155">
        <f t="shared" si="2"/>
        <v>0.24744527800774543</v>
      </c>
      <c r="H34" s="155">
        <f t="shared" si="3"/>
        <v>1463.3989824882415</v>
      </c>
      <c r="I34" s="246">
        <f t="shared" si="4"/>
        <v>-5.2057386702216712</v>
      </c>
      <c r="J34" s="12"/>
    </row>
    <row r="35" spans="1:10" x14ac:dyDescent="0.35">
      <c r="A35" s="211" t="s">
        <v>11</v>
      </c>
      <c r="B35" s="92">
        <v>1.48256E-2</v>
      </c>
      <c r="C35" s="155">
        <f t="shared" si="0"/>
        <v>7.7763846195238887E-4</v>
      </c>
      <c r="D35" s="92">
        <v>3.6826564400000001</v>
      </c>
      <c r="E35" s="155">
        <f t="shared" si="1"/>
        <v>0.13184289977831704</v>
      </c>
      <c r="F35" s="92">
        <v>6.6416000000000004</v>
      </c>
      <c r="G35" s="155">
        <f t="shared" si="2"/>
        <v>0.23583684052837808</v>
      </c>
      <c r="H35" s="155">
        <f t="shared" si="3"/>
        <v>80.348075043351045</v>
      </c>
      <c r="I35" s="246">
        <f t="shared" si="4"/>
        <v>44698.1869199223</v>
      </c>
      <c r="J35" s="12"/>
    </row>
    <row r="36" spans="1:10" x14ac:dyDescent="0.35">
      <c r="A36" s="211" t="s">
        <v>251</v>
      </c>
      <c r="B36" s="92">
        <v>1.6494031499999999</v>
      </c>
      <c r="C36" s="155">
        <f t="shared" si="0"/>
        <v>8.6515171642660357E-2</v>
      </c>
      <c r="D36" s="92">
        <v>5.1749400799999998</v>
      </c>
      <c r="E36" s="155">
        <f t="shared" si="1"/>
        <v>0.18526819361032654</v>
      </c>
      <c r="F36" s="92">
        <v>6.2533132999999994</v>
      </c>
      <c r="G36" s="155">
        <f t="shared" si="2"/>
        <v>0.22204915253946117</v>
      </c>
      <c r="H36" s="155">
        <f t="shared" si="3"/>
        <v>20.838371137236432</v>
      </c>
      <c r="I36" s="246">
        <f t="shared" si="4"/>
        <v>279.12582499918227</v>
      </c>
      <c r="J36" s="12"/>
    </row>
    <row r="37" spans="1:10" x14ac:dyDescent="0.35">
      <c r="A37" s="211" t="s">
        <v>221</v>
      </c>
      <c r="B37" s="92">
        <v>4.01642236</v>
      </c>
      <c r="C37" s="155">
        <f t="shared" si="0"/>
        <v>0.21067103568028167</v>
      </c>
      <c r="D37" s="92">
        <v>5.7639272199999994</v>
      </c>
      <c r="E37" s="155">
        <f t="shared" si="1"/>
        <v>0.20635454085311672</v>
      </c>
      <c r="F37" s="92">
        <v>6.1202611399999993</v>
      </c>
      <c r="G37" s="155">
        <f t="shared" si="2"/>
        <v>0.21732459805863183</v>
      </c>
      <c r="H37" s="155">
        <f t="shared" si="3"/>
        <v>6.1821377404553735</v>
      </c>
      <c r="I37" s="246">
        <f t="shared" si="4"/>
        <v>52.380914939433801</v>
      </c>
      <c r="J37" s="12"/>
    </row>
    <row r="38" spans="1:10" x14ac:dyDescent="0.35">
      <c r="A38" s="211" t="s">
        <v>128</v>
      </c>
      <c r="B38" s="92">
        <v>0.21274528000000001</v>
      </c>
      <c r="C38" s="155">
        <f t="shared" si="0"/>
        <v>1.1159002828002262E-2</v>
      </c>
      <c r="D38" s="92">
        <v>1.1359668799999998</v>
      </c>
      <c r="E38" s="155">
        <f t="shared" si="1"/>
        <v>4.0668786228488761E-2</v>
      </c>
      <c r="F38" s="92">
        <v>5.15367468</v>
      </c>
      <c r="G38" s="155">
        <f t="shared" si="2"/>
        <v>0.18300204071945012</v>
      </c>
      <c r="H38" s="155">
        <f t="shared" si="3"/>
        <v>353.68177283478548</v>
      </c>
      <c r="I38" s="246">
        <f t="shared" si="4"/>
        <v>2322.4625241979516</v>
      </c>
      <c r="J38" s="12"/>
    </row>
    <row r="39" spans="1:10" x14ac:dyDescent="0.35">
      <c r="A39" s="211" t="s">
        <v>217</v>
      </c>
      <c r="B39" s="92">
        <v>4.7742739699999994</v>
      </c>
      <c r="C39" s="155">
        <f t="shared" si="0"/>
        <v>0.25042217967368102</v>
      </c>
      <c r="D39" s="92">
        <v>9.8976869999999995</v>
      </c>
      <c r="E39" s="155">
        <f t="shared" si="1"/>
        <v>0.3543474055858849</v>
      </c>
      <c r="F39" s="92">
        <v>4.8119857499999998</v>
      </c>
      <c r="G39" s="155">
        <f t="shared" si="2"/>
        <v>0.17086899481263215</v>
      </c>
      <c r="H39" s="155">
        <f t="shared" si="3"/>
        <v>-51.382724569891934</v>
      </c>
      <c r="I39" s="246">
        <f t="shared" si="4"/>
        <v>0.7898955995606638</v>
      </c>
      <c r="J39" s="12"/>
    </row>
    <row r="40" spans="1:10" x14ac:dyDescent="0.35">
      <c r="A40" s="211" t="s">
        <v>179</v>
      </c>
      <c r="B40" s="92">
        <v>2.15615282</v>
      </c>
      <c r="C40" s="155">
        <f t="shared" si="0"/>
        <v>0.11309541351979724</v>
      </c>
      <c r="D40" s="92">
        <v>17.845589749999998</v>
      </c>
      <c r="E40" s="155">
        <f t="shared" si="1"/>
        <v>0.63889052351954156</v>
      </c>
      <c r="F40" s="92">
        <v>4.8024931399999993</v>
      </c>
      <c r="G40" s="155">
        <f t="shared" si="2"/>
        <v>0.17053192134377401</v>
      </c>
      <c r="H40" s="155">
        <f t="shared" si="3"/>
        <v>-73.088627457660792</v>
      </c>
      <c r="I40" s="246">
        <f t="shared" si="4"/>
        <v>122.73435794778216</v>
      </c>
      <c r="J40" s="12"/>
    </row>
    <row r="41" spans="1:10" x14ac:dyDescent="0.35">
      <c r="A41" s="211" t="s">
        <v>212</v>
      </c>
      <c r="B41" s="92">
        <v>3.547231</v>
      </c>
      <c r="C41" s="155">
        <f t="shared" si="0"/>
        <v>0.1860608177092215</v>
      </c>
      <c r="D41" s="92">
        <v>1.00651442</v>
      </c>
      <c r="E41" s="155">
        <f t="shared" si="1"/>
        <v>3.6034254610373288E-2</v>
      </c>
      <c r="F41" s="92">
        <v>4.4819115300000005</v>
      </c>
      <c r="G41" s="155">
        <f t="shared" si="2"/>
        <v>0.15914837610860472</v>
      </c>
      <c r="H41" s="155">
        <f t="shared" si="3"/>
        <v>345.29034467285624</v>
      </c>
      <c r="I41" s="246">
        <f t="shared" si="4"/>
        <v>26.349581687801017</v>
      </c>
      <c r="J41" s="12"/>
    </row>
    <row r="42" spans="1:10" x14ac:dyDescent="0.35">
      <c r="A42" s="211" t="s">
        <v>155</v>
      </c>
      <c r="B42" s="92">
        <v>5.1491599999999998E-2</v>
      </c>
      <c r="C42" s="155">
        <f t="shared" si="0"/>
        <v>2.7008585573243325E-3</v>
      </c>
      <c r="D42" s="92">
        <v>6.5247877800000005</v>
      </c>
      <c r="E42" s="155">
        <f t="shared" si="1"/>
        <v>0.2335941338457648</v>
      </c>
      <c r="F42" s="92">
        <v>4.2238986900000004</v>
      </c>
      <c r="G42" s="155">
        <f t="shared" si="2"/>
        <v>0.14998658783449095</v>
      </c>
      <c r="H42" s="155">
        <f t="shared" si="3"/>
        <v>-35.2638149711591</v>
      </c>
      <c r="I42" s="246">
        <f t="shared" si="4"/>
        <v>8103.0830077138799</v>
      </c>
      <c r="J42" s="12"/>
    </row>
    <row r="43" spans="1:10" x14ac:dyDescent="0.35">
      <c r="A43" s="211" t="s">
        <v>223</v>
      </c>
      <c r="B43" s="92">
        <v>4.4332143099999994</v>
      </c>
      <c r="C43" s="155">
        <f t="shared" si="0"/>
        <v>0.23253277827094487</v>
      </c>
      <c r="D43" s="92">
        <v>1.14871715</v>
      </c>
      <c r="E43" s="155">
        <f t="shared" si="1"/>
        <v>4.112525904835259E-2</v>
      </c>
      <c r="F43" s="92">
        <v>3.53861296</v>
      </c>
      <c r="G43" s="155">
        <f t="shared" si="2"/>
        <v>0.12565274938857685</v>
      </c>
      <c r="H43" s="155">
        <f t="shared" si="3"/>
        <v>208.04911026182555</v>
      </c>
      <c r="I43" s="246">
        <f t="shared" si="4"/>
        <v>-20.179519586545759</v>
      </c>
      <c r="J43" s="12"/>
    </row>
    <row r="44" spans="1:10" x14ac:dyDescent="0.35">
      <c r="A44" s="211" t="s">
        <v>210</v>
      </c>
      <c r="B44" s="92">
        <v>10.20279322</v>
      </c>
      <c r="C44" s="155">
        <f t="shared" si="0"/>
        <v>0.53516110155535435</v>
      </c>
      <c r="D44" s="92">
        <v>4.8034275199999996</v>
      </c>
      <c r="E44" s="155">
        <f t="shared" si="1"/>
        <v>0.17196766069000174</v>
      </c>
      <c r="F44" s="92">
        <v>3.4854232700000001</v>
      </c>
      <c r="G44" s="155">
        <f t="shared" si="2"/>
        <v>0.12376403455506024</v>
      </c>
      <c r="H44" s="155">
        <f t="shared" si="3"/>
        <v>-27.438828722037211</v>
      </c>
      <c r="I44" s="246">
        <f t="shared" si="4"/>
        <v>-65.838538576203746</v>
      </c>
      <c r="J44" s="12"/>
    </row>
    <row r="45" spans="1:10" x14ac:dyDescent="0.35">
      <c r="A45" s="211" t="s">
        <v>198</v>
      </c>
      <c r="B45" s="92">
        <v>7.1910260999999993</v>
      </c>
      <c r="C45" s="155">
        <f t="shared" si="0"/>
        <v>0.37718665526275397</v>
      </c>
      <c r="D45" s="92">
        <v>4.9649316299999997</v>
      </c>
      <c r="E45" s="155">
        <f t="shared" si="1"/>
        <v>0.17774967444432208</v>
      </c>
      <c r="F45" s="92">
        <v>3.2558787599999999</v>
      </c>
      <c r="G45" s="155">
        <f t="shared" si="2"/>
        <v>0.11561312935164017</v>
      </c>
      <c r="H45" s="155">
        <f t="shared" si="3"/>
        <v>-34.42248549150716</v>
      </c>
      <c r="I45" s="246">
        <f t="shared" si="4"/>
        <v>-54.723029582662754</v>
      </c>
      <c r="J45" s="12"/>
    </row>
    <row r="46" spans="1:10" x14ac:dyDescent="0.35">
      <c r="A46" s="211" t="s">
        <v>108</v>
      </c>
      <c r="B46" s="92">
        <v>10.088718269999999</v>
      </c>
      <c r="C46" s="155">
        <f t="shared" si="0"/>
        <v>0.52917759541291853</v>
      </c>
      <c r="D46" s="92">
        <v>38.215826340000007</v>
      </c>
      <c r="E46" s="155">
        <f t="shared" si="1"/>
        <v>1.3681660084724572</v>
      </c>
      <c r="F46" s="92">
        <v>2.9309468999999999</v>
      </c>
      <c r="G46" s="155">
        <f t="shared" si="2"/>
        <v>0.10407511091490665</v>
      </c>
      <c r="H46" s="155">
        <f t="shared" si="3"/>
        <v>-92.330541608798825</v>
      </c>
      <c r="I46" s="246">
        <f t="shared" si="4"/>
        <v>-70.948272896909828</v>
      </c>
      <c r="J46" s="12"/>
    </row>
    <row r="47" spans="1:10" x14ac:dyDescent="0.35">
      <c r="A47" s="211" t="s">
        <v>196</v>
      </c>
      <c r="B47" s="92">
        <v>10.79440209</v>
      </c>
      <c r="C47" s="155">
        <f t="shared" si="0"/>
        <v>0.56619241305331669</v>
      </c>
      <c r="D47" s="92">
        <v>4.6542973499999993</v>
      </c>
      <c r="E47" s="155">
        <f t="shared" si="1"/>
        <v>0.16662864675330299</v>
      </c>
      <c r="F47" s="92">
        <v>2.8580855299999999</v>
      </c>
      <c r="G47" s="155">
        <f t="shared" si="2"/>
        <v>0.10148787360802741</v>
      </c>
      <c r="H47" s="155">
        <f t="shared" si="3"/>
        <v>-38.592545446199303</v>
      </c>
      <c r="I47" s="246">
        <f t="shared" si="4"/>
        <v>-73.522521153369411</v>
      </c>
      <c r="J47" s="12"/>
    </row>
    <row r="48" spans="1:10" x14ac:dyDescent="0.35">
      <c r="A48" s="211" t="s">
        <v>133</v>
      </c>
      <c r="B48" s="92">
        <v>7.7798348499999994</v>
      </c>
      <c r="C48" s="155">
        <f t="shared" si="0"/>
        <v>0.40807109371611228</v>
      </c>
      <c r="D48" s="92">
        <v>3.2989806699999997</v>
      </c>
      <c r="E48" s="155">
        <f t="shared" si="1"/>
        <v>0.11810691139177107</v>
      </c>
      <c r="F48" s="92">
        <v>2.7808687499999998</v>
      </c>
      <c r="G48" s="155">
        <f t="shared" si="2"/>
        <v>9.8745979872937234E-2</v>
      </c>
      <c r="H48" s="155">
        <f t="shared" si="3"/>
        <v>-15.705212361853583</v>
      </c>
      <c r="I48" s="246">
        <f t="shared" si="4"/>
        <v>-64.255426964493978</v>
      </c>
      <c r="J48" s="12"/>
    </row>
    <row r="49" spans="1:10" x14ac:dyDescent="0.35">
      <c r="A49" s="211" t="s">
        <v>169</v>
      </c>
      <c r="B49" s="92">
        <v>8.9180884200000001</v>
      </c>
      <c r="C49" s="155">
        <f t="shared" si="0"/>
        <v>0.46777523759471523</v>
      </c>
      <c r="D49" s="92">
        <v>2.0312700600000002</v>
      </c>
      <c r="E49" s="155">
        <f t="shared" si="1"/>
        <v>7.2721563715369558E-2</v>
      </c>
      <c r="F49" s="92">
        <v>2.75643905</v>
      </c>
      <c r="G49" s="155">
        <f t="shared" si="2"/>
        <v>9.787850467674114E-2</v>
      </c>
      <c r="H49" s="155">
        <f t="shared" si="3"/>
        <v>35.70027463507239</v>
      </c>
      <c r="I49" s="246">
        <f t="shared" si="4"/>
        <v>-69.091593173506567</v>
      </c>
      <c r="J49" s="12"/>
    </row>
    <row r="50" spans="1:10" x14ac:dyDescent="0.35">
      <c r="A50" s="211" t="s">
        <v>149</v>
      </c>
      <c r="B50" s="92">
        <v>2.0749787199999998</v>
      </c>
      <c r="C50" s="155">
        <f t="shared" si="0"/>
        <v>0.10883763627810926</v>
      </c>
      <c r="D50" s="92">
        <v>2.0181403100000002</v>
      </c>
      <c r="E50" s="155">
        <f t="shared" si="1"/>
        <v>7.2251505120013756E-2</v>
      </c>
      <c r="F50" s="92">
        <v>2.5641094999999998</v>
      </c>
      <c r="G50" s="155">
        <f t="shared" si="2"/>
        <v>9.1049066979161514E-2</v>
      </c>
      <c r="H50" s="155">
        <f t="shared" si="3"/>
        <v>27.053083836376057</v>
      </c>
      <c r="I50" s="246">
        <f t="shared" si="4"/>
        <v>23.572809459944732</v>
      </c>
      <c r="J50" s="12"/>
    </row>
    <row r="51" spans="1:10" x14ac:dyDescent="0.35">
      <c r="A51" s="211" t="s">
        <v>143</v>
      </c>
      <c r="B51" s="92">
        <v>0.96521330000000005</v>
      </c>
      <c r="C51" s="155">
        <f t="shared" si="0"/>
        <v>5.0627764546999091E-2</v>
      </c>
      <c r="D51" s="92">
        <v>2.4391544000000001</v>
      </c>
      <c r="E51" s="155">
        <f t="shared" si="1"/>
        <v>8.7324243882777458E-2</v>
      </c>
      <c r="F51" s="92">
        <v>2.3791563399999998</v>
      </c>
      <c r="G51" s="155">
        <f t="shared" si="2"/>
        <v>8.4481557809663266E-2</v>
      </c>
      <c r="H51" s="155">
        <f t="shared" si="3"/>
        <v>-2.4597893433888518</v>
      </c>
      <c r="I51" s="246">
        <f t="shared" si="4"/>
        <v>146.49021516798405</v>
      </c>
      <c r="J51" s="12"/>
    </row>
    <row r="52" spans="1:10" x14ac:dyDescent="0.35">
      <c r="A52" s="211" t="s">
        <v>122</v>
      </c>
      <c r="B52" s="92">
        <v>9.624684E-2</v>
      </c>
      <c r="C52" s="155">
        <f t="shared" si="0"/>
        <v>5.0483787924520875E-3</v>
      </c>
      <c r="D52" s="92">
        <v>0.28527735999999998</v>
      </c>
      <c r="E52" s="155">
        <f t="shared" si="1"/>
        <v>1.0213223795457516E-2</v>
      </c>
      <c r="F52" s="92">
        <v>2.3500819599999998</v>
      </c>
      <c r="G52" s="155">
        <f t="shared" si="2"/>
        <v>8.3449154485235197E-2</v>
      </c>
      <c r="H52" s="155">
        <f t="shared" si="3"/>
        <v>723.78845625884924</v>
      </c>
      <c r="I52" s="246">
        <f t="shared" si="4"/>
        <v>2341.7237594501803</v>
      </c>
      <c r="J52" s="12"/>
    </row>
    <row r="53" spans="1:10" x14ac:dyDescent="0.35">
      <c r="A53" s="211" t="s">
        <v>172</v>
      </c>
      <c r="B53" s="92">
        <v>0.76345533999999993</v>
      </c>
      <c r="C53" s="155">
        <f t="shared" si="0"/>
        <v>4.0045073141521288E-2</v>
      </c>
      <c r="D53" s="92">
        <v>0.62995814000000006</v>
      </c>
      <c r="E53" s="155">
        <f t="shared" si="1"/>
        <v>2.2553151310675892E-2</v>
      </c>
      <c r="F53" s="92">
        <v>2.2763478699999999</v>
      </c>
      <c r="G53" s="155">
        <f t="shared" si="2"/>
        <v>8.0830927728906155E-2</v>
      </c>
      <c r="H53" s="155">
        <f t="shared" si="3"/>
        <v>261.34906836825695</v>
      </c>
      <c r="I53" s="246">
        <f t="shared" si="4"/>
        <v>198.16385461394509</v>
      </c>
      <c r="J53" s="12"/>
    </row>
    <row r="54" spans="1:10" x14ac:dyDescent="0.35">
      <c r="A54" s="211" t="s">
        <v>33</v>
      </c>
      <c r="B54" s="92">
        <v>7.1843960000000012E-2</v>
      </c>
      <c r="C54" s="155">
        <f t="shared" si="0"/>
        <v>3.7683889053373191E-3</v>
      </c>
      <c r="D54" s="92">
        <v>1.3455360900000002</v>
      </c>
      <c r="E54" s="155">
        <f t="shared" si="1"/>
        <v>4.8171580149349628E-2</v>
      </c>
      <c r="F54" s="92">
        <v>2.0641558600000001</v>
      </c>
      <c r="G54" s="155">
        <f t="shared" si="2"/>
        <v>7.3296193143299368E-2</v>
      </c>
      <c r="H54" s="155">
        <f t="shared" si="3"/>
        <v>53.407691948270198</v>
      </c>
      <c r="I54" s="246">
        <f t="shared" si="4"/>
        <v>2773.1098063080035</v>
      </c>
      <c r="J54" s="12"/>
    </row>
    <row r="55" spans="1:10" x14ac:dyDescent="0.35">
      <c r="A55" s="211" t="s">
        <v>199</v>
      </c>
      <c r="B55" s="92">
        <v>0.59843208999999997</v>
      </c>
      <c r="C55" s="155">
        <f t="shared" si="0"/>
        <v>3.138920583656335E-2</v>
      </c>
      <c r="D55" s="92">
        <v>0.16367335999999999</v>
      </c>
      <c r="E55" s="155">
        <f t="shared" si="1"/>
        <v>5.8596751422352071E-3</v>
      </c>
      <c r="F55" s="92">
        <v>2.01128251</v>
      </c>
      <c r="G55" s="155">
        <f t="shared" si="2"/>
        <v>7.1418711239518484E-2</v>
      </c>
      <c r="H55" s="155">
        <f t="shared" si="3"/>
        <v>1128.8392625409535</v>
      </c>
      <c r="I55" s="246">
        <f t="shared" si="4"/>
        <v>236.0920217363344</v>
      </c>
      <c r="J55" s="12"/>
    </row>
    <row r="56" spans="1:10" x14ac:dyDescent="0.35">
      <c r="A56" s="211" t="s">
        <v>201</v>
      </c>
      <c r="B56" s="92">
        <v>2.13060289</v>
      </c>
      <c r="C56" s="155">
        <f t="shared" si="0"/>
        <v>0.11175525809484371</v>
      </c>
      <c r="D56" s="92">
        <v>4.5507714400000001</v>
      </c>
      <c r="E56" s="155">
        <f t="shared" si="1"/>
        <v>0.16292231237241001</v>
      </c>
      <c r="F56" s="92">
        <v>1.8641156200000002</v>
      </c>
      <c r="G56" s="155">
        <f t="shared" si="2"/>
        <v>6.6192956245543041E-2</v>
      </c>
      <c r="H56" s="155">
        <f t="shared" si="3"/>
        <v>-59.037371035272201</v>
      </c>
      <c r="I56" s="246">
        <f t="shared" si="4"/>
        <v>-12.507599198835207</v>
      </c>
      <c r="J56" s="12"/>
    </row>
    <row r="57" spans="1:10" x14ac:dyDescent="0.35">
      <c r="A57" s="211" t="s">
        <v>215</v>
      </c>
      <c r="B57" s="92">
        <v>1.48546785</v>
      </c>
      <c r="C57" s="155">
        <f t="shared" si="0"/>
        <v>7.7916369938061322E-2</v>
      </c>
      <c r="D57" s="92">
        <v>1.87676278</v>
      </c>
      <c r="E57" s="155">
        <f t="shared" si="1"/>
        <v>6.7190043693355114E-2</v>
      </c>
      <c r="F57" s="92">
        <v>1.8273288799999998</v>
      </c>
      <c r="G57" s="155">
        <f t="shared" si="2"/>
        <v>6.4886694420841301E-2</v>
      </c>
      <c r="H57" s="155">
        <f t="shared" si="3"/>
        <v>-2.6339983149069157</v>
      </c>
      <c r="I57" s="246">
        <f t="shared" si="4"/>
        <v>23.013694305130848</v>
      </c>
      <c r="J57" s="12"/>
    </row>
    <row r="58" spans="1:10" x14ac:dyDescent="0.35">
      <c r="A58" s="211" t="s">
        <v>206</v>
      </c>
      <c r="B58" s="92">
        <v>0.1318627</v>
      </c>
      <c r="C58" s="155">
        <f t="shared" si="0"/>
        <v>6.9165165131184758E-3</v>
      </c>
      <c r="D58" s="92">
        <v>0.48946482000000002</v>
      </c>
      <c r="E58" s="155">
        <f t="shared" si="1"/>
        <v>1.7523345514215815E-2</v>
      </c>
      <c r="F58" s="92">
        <v>1.7676599199999998</v>
      </c>
      <c r="G58" s="155">
        <f t="shared" si="2"/>
        <v>6.2767906929270881E-2</v>
      </c>
      <c r="H58" s="155">
        <f t="shared" si="3"/>
        <v>261.14136251916938</v>
      </c>
      <c r="I58" s="246">
        <f t="shared" si="4"/>
        <v>1240.530658025355</v>
      </c>
      <c r="J58" s="12"/>
    </row>
    <row r="59" spans="1:10" x14ac:dyDescent="0.35">
      <c r="A59" s="211" t="s">
        <v>241</v>
      </c>
      <c r="B59" s="92">
        <v>2.6366023799999998</v>
      </c>
      <c r="C59" s="155">
        <f t="shared" si="0"/>
        <v>0.13829615122242661</v>
      </c>
      <c r="D59" s="92">
        <v>3.2936668999999998</v>
      </c>
      <c r="E59" s="155">
        <f t="shared" si="1"/>
        <v>0.11791667294380034</v>
      </c>
      <c r="F59" s="92">
        <v>1.73962504</v>
      </c>
      <c r="G59" s="155">
        <f t="shared" si="2"/>
        <v>6.1772415251995491E-2</v>
      </c>
      <c r="H59" s="155">
        <f t="shared" si="3"/>
        <v>-47.182726947888987</v>
      </c>
      <c r="I59" s="246">
        <f t="shared" si="4"/>
        <v>-34.020197615083688</v>
      </c>
      <c r="J59" s="12"/>
    </row>
    <row r="60" spans="1:10" x14ac:dyDescent="0.35">
      <c r="A60" s="211" t="s">
        <v>50</v>
      </c>
      <c r="B60" s="92">
        <v>0.29625678999999999</v>
      </c>
      <c r="C60" s="155">
        <f t="shared" si="0"/>
        <v>1.5539382859280694E-2</v>
      </c>
      <c r="D60" s="92">
        <v>0.7578744300000001</v>
      </c>
      <c r="E60" s="155">
        <f t="shared" si="1"/>
        <v>2.7132686457995835E-2</v>
      </c>
      <c r="F60" s="92">
        <v>1.4696064099999999</v>
      </c>
      <c r="G60" s="155">
        <f t="shared" si="2"/>
        <v>5.2184312899700699E-2</v>
      </c>
      <c r="H60" s="155">
        <f t="shared" si="3"/>
        <v>93.911596938294878</v>
      </c>
      <c r="I60" s="246">
        <f t="shared" si="4"/>
        <v>396.05830468898279</v>
      </c>
      <c r="J60" s="12"/>
    </row>
    <row r="61" spans="1:10" x14ac:dyDescent="0.35">
      <c r="A61" s="211" t="s">
        <v>130</v>
      </c>
      <c r="B61" s="92">
        <v>0.36873274</v>
      </c>
      <c r="C61" s="155">
        <f t="shared" si="0"/>
        <v>1.9340921163736383E-2</v>
      </c>
      <c r="D61" s="92">
        <v>0.51951356999999998</v>
      </c>
      <c r="E61" s="155">
        <f t="shared" si="1"/>
        <v>1.859912176412136E-2</v>
      </c>
      <c r="F61" s="92">
        <v>1.4110418300000001</v>
      </c>
      <c r="G61" s="155">
        <f t="shared" si="2"/>
        <v>5.0104740881802695E-2</v>
      </c>
      <c r="H61" s="155">
        <f t="shared" si="3"/>
        <v>171.60827194562023</v>
      </c>
      <c r="I61" s="246">
        <f t="shared" si="4"/>
        <v>282.67332323134639</v>
      </c>
      <c r="J61" s="12"/>
    </row>
    <row r="62" spans="1:10" x14ac:dyDescent="0.35">
      <c r="A62" s="211" t="s">
        <v>202</v>
      </c>
      <c r="B62" s="92">
        <v>2.2990341499999998</v>
      </c>
      <c r="C62" s="155">
        <f t="shared" si="0"/>
        <v>0.12058988374042316</v>
      </c>
      <c r="D62" s="92">
        <v>3.87069112</v>
      </c>
      <c r="E62" s="155">
        <f t="shared" si="1"/>
        <v>0.1385747353089993</v>
      </c>
      <c r="F62" s="92">
        <v>1.30797952</v>
      </c>
      <c r="G62" s="155">
        <f t="shared" si="2"/>
        <v>4.6445097186314212E-2</v>
      </c>
      <c r="H62" s="155">
        <f t="shared" si="3"/>
        <v>-66.208114275984912</v>
      </c>
      <c r="I62" s="246">
        <f t="shared" si="4"/>
        <v>-43.107434050077067</v>
      </c>
      <c r="J62" s="12"/>
    </row>
    <row r="63" spans="1:10" x14ac:dyDescent="0.35">
      <c r="A63" s="211" t="s">
        <v>103</v>
      </c>
      <c r="B63" s="92">
        <v>0.41317273999999998</v>
      </c>
      <c r="C63" s="155">
        <f t="shared" si="0"/>
        <v>2.1671906300875125E-2</v>
      </c>
      <c r="D63" s="92">
        <v>0.81954426999999996</v>
      </c>
      <c r="E63" s="155">
        <f t="shared" si="1"/>
        <v>2.934053035191737E-2</v>
      </c>
      <c r="F63" s="92">
        <v>1.28328836</v>
      </c>
      <c r="G63" s="155">
        <f t="shared" si="2"/>
        <v>4.5568337796501421E-2</v>
      </c>
      <c r="H63" s="155">
        <f t="shared" si="3"/>
        <v>56.585605802600526</v>
      </c>
      <c r="I63" s="246">
        <f t="shared" si="4"/>
        <v>210.59366598096477</v>
      </c>
      <c r="J63" s="12"/>
    </row>
    <row r="64" spans="1:10" x14ac:dyDescent="0.35">
      <c r="A64" s="211" t="s">
        <v>257</v>
      </c>
      <c r="B64" s="92">
        <v>0.87500677000000004</v>
      </c>
      <c r="C64" s="155">
        <f t="shared" si="0"/>
        <v>4.5896214576187658E-2</v>
      </c>
      <c r="D64" s="92">
        <v>0.64504503000000002</v>
      </c>
      <c r="E64" s="155">
        <f t="shared" si="1"/>
        <v>2.3093277537122495E-2</v>
      </c>
      <c r="F64" s="92">
        <v>1.24643532</v>
      </c>
      <c r="G64" s="155">
        <f t="shared" si="2"/>
        <v>4.4259721722443073E-2</v>
      </c>
      <c r="H64" s="155">
        <f t="shared" si="3"/>
        <v>93.232295736004673</v>
      </c>
      <c r="I64" s="246">
        <f t="shared" si="4"/>
        <v>42.448648711597968</v>
      </c>
      <c r="J64" s="12"/>
    </row>
    <row r="65" spans="1:10" x14ac:dyDescent="0.35">
      <c r="A65" s="211" t="s">
        <v>211</v>
      </c>
      <c r="B65" s="92">
        <v>1.0311250000000001</v>
      </c>
      <c r="C65" s="155">
        <f t="shared" si="0"/>
        <v>5.4084992113685587E-2</v>
      </c>
      <c r="D65" s="92">
        <v>0.79309286999999995</v>
      </c>
      <c r="E65" s="155">
        <f t="shared" si="1"/>
        <v>2.8393542943231435E-2</v>
      </c>
      <c r="F65" s="92">
        <v>1.2150196799999999</v>
      </c>
      <c r="G65" s="155">
        <f t="shared" si="2"/>
        <v>4.3144182502860895E-2</v>
      </c>
      <c r="H65" s="155">
        <f t="shared" si="3"/>
        <v>53.200176922533672</v>
      </c>
      <c r="I65" s="246">
        <f t="shared" si="4"/>
        <v>17.834373136137692</v>
      </c>
      <c r="J65" s="12"/>
    </row>
    <row r="66" spans="1:10" x14ac:dyDescent="0.35">
      <c r="A66" s="211" t="s">
        <v>142</v>
      </c>
      <c r="B66" s="92">
        <v>0.46498553000000004</v>
      </c>
      <c r="C66" s="155">
        <f t="shared" si="0"/>
        <v>2.4389612048032892E-2</v>
      </c>
      <c r="D66" s="92">
        <v>0.30374271999999997</v>
      </c>
      <c r="E66" s="155">
        <f t="shared" si="1"/>
        <v>1.0874302733315357E-2</v>
      </c>
      <c r="F66" s="92">
        <v>1.2141810399999999</v>
      </c>
      <c r="G66" s="155">
        <f t="shared" si="2"/>
        <v>4.3114403201496655E-2</v>
      </c>
      <c r="H66" s="155">
        <f t="shared" si="3"/>
        <v>299.73996413807055</v>
      </c>
      <c r="I66" s="246">
        <f t="shared" si="4"/>
        <v>161.12232782813689</v>
      </c>
      <c r="J66" s="12"/>
    </row>
    <row r="67" spans="1:10" x14ac:dyDescent="0.35">
      <c r="A67" s="211" t="s">
        <v>132</v>
      </c>
      <c r="B67" s="92">
        <v>0.18920420000000002</v>
      </c>
      <c r="C67" s="155">
        <f t="shared" si="0"/>
        <v>9.9242164285379478E-3</v>
      </c>
      <c r="D67" s="92">
        <v>0.50732062</v>
      </c>
      <c r="E67" s="155">
        <f t="shared" si="1"/>
        <v>1.81626015752188E-2</v>
      </c>
      <c r="F67" s="92">
        <v>1.1652323500000001</v>
      </c>
      <c r="G67" s="155">
        <f t="shared" si="2"/>
        <v>4.1376282206916588E-2</v>
      </c>
      <c r="H67" s="155">
        <f t="shared" si="3"/>
        <v>129.68361703886592</v>
      </c>
      <c r="I67" s="246">
        <f t="shared" si="4"/>
        <v>515.85966379181855</v>
      </c>
      <c r="J67" s="12"/>
    </row>
    <row r="68" spans="1:10" x14ac:dyDescent="0.35">
      <c r="A68" s="211" t="s">
        <v>99</v>
      </c>
      <c r="B68" s="92">
        <v>0.24545045999999998</v>
      </c>
      <c r="C68" s="155">
        <f t="shared" ref="C68:C131" si="5">(B68/$B$234)*100</f>
        <v>1.2874468365523577E-2</v>
      </c>
      <c r="D68" s="92">
        <v>0.15519401999999999</v>
      </c>
      <c r="E68" s="155">
        <f t="shared" ref="E68:E131" si="6">(D68/$D$234)*100</f>
        <v>5.5561060224923195E-3</v>
      </c>
      <c r="F68" s="92">
        <v>1.1209124399999999</v>
      </c>
      <c r="G68" s="155">
        <f t="shared" ref="G68:G131" si="7">(F68/$F$234)*100</f>
        <v>3.9802524746831359E-2</v>
      </c>
      <c r="H68" s="155">
        <f t="shared" ref="H68:H88" si="8">((F68/D68)-1)*100</f>
        <v>622.26522645653483</v>
      </c>
      <c r="I68" s="246">
        <f t="shared" ref="I68:I81" si="9">((F68/B68)-1)*100</f>
        <v>356.67563222330079</v>
      </c>
      <c r="J68" s="12"/>
    </row>
    <row r="69" spans="1:10" x14ac:dyDescent="0.35">
      <c r="A69" s="211" t="s">
        <v>107</v>
      </c>
      <c r="B69" s="92">
        <v>0.92826249999999999</v>
      </c>
      <c r="C69" s="155">
        <f t="shared" si="5"/>
        <v>4.86896060050237E-2</v>
      </c>
      <c r="D69" s="92">
        <v>0.44134625999999999</v>
      </c>
      <c r="E69" s="155">
        <f t="shared" si="6"/>
        <v>1.5800651424523065E-2</v>
      </c>
      <c r="F69" s="92">
        <v>1.1042339999999999</v>
      </c>
      <c r="G69" s="155">
        <f t="shared" si="7"/>
        <v>3.9210289352567602E-2</v>
      </c>
      <c r="H69" s="155">
        <f t="shared" si="8"/>
        <v>150.19675027947446</v>
      </c>
      <c r="I69" s="246">
        <f t="shared" si="9"/>
        <v>18.957083799033136</v>
      </c>
      <c r="J69" s="12"/>
    </row>
    <row r="70" spans="1:10" x14ac:dyDescent="0.35">
      <c r="A70" s="211" t="s">
        <v>182</v>
      </c>
      <c r="B70" s="92">
        <v>0.33163979999999998</v>
      </c>
      <c r="C70" s="155">
        <f t="shared" si="5"/>
        <v>1.7395307036086084E-2</v>
      </c>
      <c r="D70" s="92">
        <v>14.389569230000001</v>
      </c>
      <c r="E70" s="155">
        <f t="shared" si="6"/>
        <v>0.51516142348702076</v>
      </c>
      <c r="F70" s="92">
        <v>1.0888162399999999</v>
      </c>
      <c r="G70" s="155">
        <f t="shared" si="7"/>
        <v>3.8662819494939202E-2</v>
      </c>
      <c r="H70" s="155">
        <f t="shared" si="8"/>
        <v>-92.433295100106335</v>
      </c>
      <c r="I70" s="246">
        <f t="shared" si="9"/>
        <v>228.31289851218094</v>
      </c>
      <c r="J70" s="12"/>
    </row>
    <row r="71" spans="1:10" x14ac:dyDescent="0.35">
      <c r="A71" s="211" t="s">
        <v>146</v>
      </c>
      <c r="B71" s="92">
        <v>2.7306750000000001E-2</v>
      </c>
      <c r="C71" s="155">
        <f t="shared" si="5"/>
        <v>1.4323048693421108E-3</v>
      </c>
      <c r="D71" s="92">
        <v>1.3487026200000001</v>
      </c>
      <c r="E71" s="155">
        <f t="shared" si="6"/>
        <v>4.8284945190112165E-2</v>
      </c>
      <c r="F71" s="92">
        <v>1.0296543</v>
      </c>
      <c r="G71" s="155">
        <f t="shared" si="7"/>
        <v>3.6562035796865025E-2</v>
      </c>
      <c r="H71" s="155">
        <f t="shared" si="8"/>
        <v>-23.655942775583849</v>
      </c>
      <c r="I71" s="246">
        <f t="shared" si="9"/>
        <v>3670.6951577906557</v>
      </c>
      <c r="J71" s="12"/>
    </row>
    <row r="72" spans="1:10" x14ac:dyDescent="0.35">
      <c r="A72" s="211" t="s">
        <v>197</v>
      </c>
      <c r="B72" s="92">
        <v>6.0798863799999996</v>
      </c>
      <c r="C72" s="155">
        <f t="shared" si="5"/>
        <v>0.31890469818344469</v>
      </c>
      <c r="D72" s="92">
        <v>5.7828345700000003</v>
      </c>
      <c r="E72" s="155">
        <f t="shared" si="6"/>
        <v>0.20703144348895522</v>
      </c>
      <c r="F72" s="92">
        <v>1.01688263</v>
      </c>
      <c r="G72" s="155">
        <f t="shared" si="7"/>
        <v>3.6108526055075231E-2</v>
      </c>
      <c r="H72" s="155">
        <f t="shared" si="8"/>
        <v>-82.415498529469431</v>
      </c>
      <c r="I72" s="246">
        <f t="shared" si="9"/>
        <v>-83.274644188334321</v>
      </c>
      <c r="J72" s="12"/>
    </row>
    <row r="73" spans="1:10" x14ac:dyDescent="0.35">
      <c r="A73" s="211" t="s">
        <v>195</v>
      </c>
      <c r="B73" s="92">
        <v>2.2963344300000004</v>
      </c>
      <c r="C73" s="155">
        <f t="shared" si="5"/>
        <v>0.12044827691786612</v>
      </c>
      <c r="D73" s="92">
        <v>1.09248042</v>
      </c>
      <c r="E73" s="155">
        <f t="shared" si="6"/>
        <v>3.9111926097519345E-2</v>
      </c>
      <c r="F73" s="92">
        <v>1.0155488500000001</v>
      </c>
      <c r="G73" s="155">
        <f t="shared" si="7"/>
        <v>3.6061164807610777E-2</v>
      </c>
      <c r="H73" s="155">
        <f t="shared" si="8"/>
        <v>-7.0419175109792782</v>
      </c>
      <c r="I73" s="246">
        <f t="shared" si="9"/>
        <v>-55.775219988318511</v>
      </c>
      <c r="J73" s="12"/>
    </row>
    <row r="74" spans="1:10" x14ac:dyDescent="0.35">
      <c r="A74" s="211" t="s">
        <v>181</v>
      </c>
      <c r="B74" s="92">
        <v>0.57753892000000007</v>
      </c>
      <c r="C74" s="155">
        <f t="shared" si="5"/>
        <v>3.0293308700251178E-2</v>
      </c>
      <c r="D74" s="92">
        <v>1.7395869799999999</v>
      </c>
      <c r="E74" s="155">
        <f t="shared" si="6"/>
        <v>6.2279008535426991E-2</v>
      </c>
      <c r="F74" s="92">
        <v>1.00135774</v>
      </c>
      <c r="G74" s="155">
        <f t="shared" si="7"/>
        <v>3.5557252113984139E-2</v>
      </c>
      <c r="H74" s="155">
        <f t="shared" si="8"/>
        <v>-42.437041003836441</v>
      </c>
      <c r="I74" s="246">
        <f t="shared" si="9"/>
        <v>73.383594650209872</v>
      </c>
      <c r="J74" s="12"/>
    </row>
    <row r="75" spans="1:10" x14ac:dyDescent="0.35">
      <c r="A75" s="211" t="s">
        <v>105</v>
      </c>
      <c r="B75" s="92">
        <v>9.5837740000000005E-2</v>
      </c>
      <c r="C75" s="155">
        <f t="shared" si="5"/>
        <v>5.0269205111828823E-3</v>
      </c>
      <c r="D75" s="92">
        <v>0.20875879999999999</v>
      </c>
      <c r="E75" s="155">
        <f t="shared" si="6"/>
        <v>7.4737804067983409E-3</v>
      </c>
      <c r="F75" s="92">
        <v>0.97754063000000002</v>
      </c>
      <c r="G75" s="155">
        <f t="shared" si="7"/>
        <v>3.471152940064446E-2</v>
      </c>
      <c r="H75" s="155">
        <f t="shared" si="8"/>
        <v>368.26319656943804</v>
      </c>
      <c r="I75" s="246">
        <f t="shared" si="9"/>
        <v>919.99549446804565</v>
      </c>
      <c r="J75" s="12"/>
    </row>
    <row r="76" spans="1:10" x14ac:dyDescent="0.35">
      <c r="A76" s="211" t="s">
        <v>254</v>
      </c>
      <c r="B76" s="92">
        <v>0.95215893000000007</v>
      </c>
      <c r="C76" s="155">
        <f t="shared" si="5"/>
        <v>4.9943031368675291E-2</v>
      </c>
      <c r="D76" s="92">
        <v>2.2346446699999998</v>
      </c>
      <c r="E76" s="155">
        <f t="shared" si="6"/>
        <v>8.0002584565548082E-2</v>
      </c>
      <c r="F76" s="92">
        <v>0.97613696999999999</v>
      </c>
      <c r="G76" s="155">
        <f t="shared" si="7"/>
        <v>3.4661686781459915E-2</v>
      </c>
      <c r="H76" s="155">
        <f t="shared" si="8"/>
        <v>-56.318023034955253</v>
      </c>
      <c r="I76" s="246">
        <f t="shared" si="9"/>
        <v>2.5182812705437652</v>
      </c>
      <c r="J76" s="12"/>
    </row>
    <row r="77" spans="1:10" x14ac:dyDescent="0.35">
      <c r="A77" s="211" t="s">
        <v>72</v>
      </c>
      <c r="B77" s="92">
        <v>1.6243609999999999</v>
      </c>
      <c r="C77" s="155">
        <f t="shared" si="5"/>
        <v>8.5201650502876397E-2</v>
      </c>
      <c r="D77" s="92">
        <v>1.5234909999999999</v>
      </c>
      <c r="E77" s="155">
        <f t="shared" si="6"/>
        <v>5.4542549515199407E-2</v>
      </c>
      <c r="F77" s="92">
        <v>0.94804500000000003</v>
      </c>
      <c r="G77" s="155">
        <f t="shared" si="7"/>
        <v>3.3664167893086933E-2</v>
      </c>
      <c r="H77" s="155">
        <f t="shared" si="8"/>
        <v>-37.771539182049644</v>
      </c>
      <c r="I77" s="246">
        <f t="shared" si="9"/>
        <v>-41.635818638837051</v>
      </c>
      <c r="J77" s="12"/>
    </row>
    <row r="78" spans="1:10" x14ac:dyDescent="0.35">
      <c r="A78" s="211" t="s">
        <v>35</v>
      </c>
      <c r="B78" s="92">
        <v>0.79389573000000002</v>
      </c>
      <c r="C78" s="155">
        <f t="shared" si="5"/>
        <v>4.1641744983526401E-2</v>
      </c>
      <c r="D78" s="92">
        <v>0.40229882</v>
      </c>
      <c r="E78" s="155">
        <f t="shared" si="6"/>
        <v>1.440271278908526E-2</v>
      </c>
      <c r="F78" s="92">
        <v>0.91950256999999991</v>
      </c>
      <c r="G78" s="155">
        <f t="shared" si="7"/>
        <v>3.2650653602524053E-2</v>
      </c>
      <c r="H78" s="155">
        <f t="shared" si="8"/>
        <v>128.56208477071843</v>
      </c>
      <c r="I78" s="246">
        <f t="shared" si="9"/>
        <v>15.821578987457197</v>
      </c>
      <c r="J78" s="12"/>
    </row>
    <row r="79" spans="1:10" x14ac:dyDescent="0.35">
      <c r="A79" s="211" t="s">
        <v>205</v>
      </c>
      <c r="B79" s="92">
        <v>0.92630573999999999</v>
      </c>
      <c r="C79" s="155">
        <f t="shared" si="5"/>
        <v>4.8586969225614438E-2</v>
      </c>
      <c r="D79" s="92">
        <v>1.1815349099999999</v>
      </c>
      <c r="E79" s="155">
        <f t="shared" si="6"/>
        <v>4.2300168712917682E-2</v>
      </c>
      <c r="F79" s="92">
        <v>0.91093879</v>
      </c>
      <c r="G79" s="155">
        <f t="shared" si="7"/>
        <v>3.234656199535408E-2</v>
      </c>
      <c r="H79" s="155">
        <f t="shared" si="8"/>
        <v>-22.90208420502784</v>
      </c>
      <c r="I79" s="246">
        <f t="shared" si="9"/>
        <v>-1.6589500999961371</v>
      </c>
      <c r="J79" s="12"/>
    </row>
    <row r="80" spans="1:10" x14ac:dyDescent="0.35">
      <c r="A80" s="211" t="s">
        <v>239</v>
      </c>
      <c r="B80" s="92">
        <v>0.21130947</v>
      </c>
      <c r="C80" s="155">
        <f t="shared" si="5"/>
        <v>1.1083691132013171E-2</v>
      </c>
      <c r="D80" s="92">
        <v>0.34689497999999996</v>
      </c>
      <c r="E80" s="155">
        <f t="shared" si="6"/>
        <v>1.2419198159506099E-2</v>
      </c>
      <c r="F80" s="92">
        <v>0.87317468000000009</v>
      </c>
      <c r="G80" s="155">
        <f t="shared" si="7"/>
        <v>3.1005594700159234E-2</v>
      </c>
      <c r="H80" s="155">
        <f t="shared" si="8"/>
        <v>151.71153528944123</v>
      </c>
      <c r="I80" s="246">
        <f t="shared" si="9"/>
        <v>313.2207988596063</v>
      </c>
      <c r="J80" s="12"/>
    </row>
    <row r="81" spans="1:10" x14ac:dyDescent="0.35">
      <c r="A81" s="211" t="s">
        <v>229</v>
      </c>
      <c r="B81" s="92">
        <v>1.32482433</v>
      </c>
      <c r="C81" s="155">
        <f t="shared" si="5"/>
        <v>6.9490230030373426E-2</v>
      </c>
      <c r="D81" s="92">
        <v>0.5994316999999999</v>
      </c>
      <c r="E81" s="155">
        <f t="shared" si="6"/>
        <v>2.1460273265959662E-2</v>
      </c>
      <c r="F81" s="92">
        <v>0.82599814000000005</v>
      </c>
      <c r="G81" s="155">
        <f t="shared" si="7"/>
        <v>2.9330401050939064E-2</v>
      </c>
      <c r="H81" s="155">
        <f t="shared" si="8"/>
        <v>37.796873271800635</v>
      </c>
      <c r="I81" s="246">
        <f t="shared" si="9"/>
        <v>-37.652251600783927</v>
      </c>
      <c r="J81" s="12"/>
    </row>
    <row r="82" spans="1:10" x14ac:dyDescent="0.35">
      <c r="A82" s="211" t="s">
        <v>112</v>
      </c>
      <c r="B82" s="92">
        <v>0</v>
      </c>
      <c r="C82" s="155">
        <f t="shared" si="5"/>
        <v>0</v>
      </c>
      <c r="D82" s="92">
        <v>1.12484633</v>
      </c>
      <c r="E82" s="155">
        <f t="shared" si="6"/>
        <v>4.0270659065931691E-2</v>
      </c>
      <c r="F82" s="92">
        <v>0.81598902000000006</v>
      </c>
      <c r="G82" s="155">
        <f t="shared" si="7"/>
        <v>2.8974986807794433E-2</v>
      </c>
      <c r="H82" s="155">
        <f t="shared" si="8"/>
        <v>-27.457733715502275</v>
      </c>
      <c r="I82" s="246" t="s">
        <v>317</v>
      </c>
      <c r="J82" s="12"/>
    </row>
    <row r="83" spans="1:10" x14ac:dyDescent="0.35">
      <c r="A83" s="211" t="s">
        <v>23</v>
      </c>
      <c r="B83" s="92">
        <v>0.13812532</v>
      </c>
      <c r="C83" s="155">
        <f t="shared" si="5"/>
        <v>7.2450060302100107E-3</v>
      </c>
      <c r="D83" s="92">
        <v>0.538775</v>
      </c>
      <c r="E83" s="155">
        <f t="shared" si="6"/>
        <v>1.9288700829247801E-2</v>
      </c>
      <c r="F83" s="92">
        <v>0.79399500000000001</v>
      </c>
      <c r="G83" s="155">
        <f t="shared" si="7"/>
        <v>2.8194000270315819E-2</v>
      </c>
      <c r="H83" s="155">
        <f t="shared" si="8"/>
        <v>47.370423646234514</v>
      </c>
      <c r="I83" s="246">
        <f t="shared" ref="I83:I88" si="10">((F83/B83)-1)*100</f>
        <v>474.83667730145351</v>
      </c>
      <c r="J83" s="12"/>
    </row>
    <row r="84" spans="1:10" x14ac:dyDescent="0.35">
      <c r="A84" s="211" t="s">
        <v>92</v>
      </c>
      <c r="B84" s="92">
        <v>7.2072940000000002E-2</v>
      </c>
      <c r="C84" s="155">
        <f t="shared" si="5"/>
        <v>3.7803994583684173E-3</v>
      </c>
      <c r="D84" s="92">
        <v>5.0508300000000006E-2</v>
      </c>
      <c r="E84" s="155">
        <f t="shared" si="6"/>
        <v>1.8082492470769742E-3</v>
      </c>
      <c r="F84" s="92">
        <v>0.78346632999999999</v>
      </c>
      <c r="G84" s="155">
        <f t="shared" si="7"/>
        <v>2.7820137305402858E-2</v>
      </c>
      <c r="H84" s="155">
        <f t="shared" si="8"/>
        <v>1451.1635315383805</v>
      </c>
      <c r="I84" s="246">
        <f t="shared" si="10"/>
        <v>987.04644211822074</v>
      </c>
      <c r="J84" s="12"/>
    </row>
    <row r="85" spans="1:10" x14ac:dyDescent="0.35">
      <c r="A85" s="211" t="s">
        <v>173</v>
      </c>
      <c r="B85" s="92">
        <v>1.2129165</v>
      </c>
      <c r="C85" s="155">
        <f t="shared" si="5"/>
        <v>6.3620394556488422E-2</v>
      </c>
      <c r="D85" s="92">
        <v>1.5305122499999999</v>
      </c>
      <c r="E85" s="155">
        <f t="shared" si="6"/>
        <v>5.4793917508698275E-2</v>
      </c>
      <c r="F85" s="92">
        <v>0.76695089000000005</v>
      </c>
      <c r="G85" s="155">
        <f t="shared" si="7"/>
        <v>2.7233689884670505E-2</v>
      </c>
      <c r="H85" s="155">
        <f t="shared" si="8"/>
        <v>-49.889268119219551</v>
      </c>
      <c r="I85" s="246">
        <f t="shared" si="10"/>
        <v>-36.768038855106674</v>
      </c>
      <c r="J85" s="12"/>
    </row>
    <row r="86" spans="1:10" x14ac:dyDescent="0.35">
      <c r="A86" s="211" t="s">
        <v>39</v>
      </c>
      <c r="B86" s="92">
        <v>0.38026822999999998</v>
      </c>
      <c r="C86" s="155">
        <f t="shared" si="5"/>
        <v>1.9945985424303724E-2</v>
      </c>
      <c r="D86" s="92">
        <v>6.0135088400000001</v>
      </c>
      <c r="E86" s="155">
        <f t="shared" si="6"/>
        <v>0.21528982033093033</v>
      </c>
      <c r="F86" s="92">
        <v>0.75155256999999998</v>
      </c>
      <c r="G86" s="155">
        <f t="shared" si="7"/>
        <v>2.668691032278106E-2</v>
      </c>
      <c r="H86" s="155">
        <f t="shared" si="8"/>
        <v>-87.502262156814254</v>
      </c>
      <c r="I86" s="246">
        <f t="shared" si="10"/>
        <v>97.637486045047737</v>
      </c>
      <c r="J86" s="12"/>
    </row>
    <row r="87" spans="1:10" x14ac:dyDescent="0.35">
      <c r="A87" s="211" t="s">
        <v>175</v>
      </c>
      <c r="B87" s="92">
        <v>0.67534850999999996</v>
      </c>
      <c r="C87" s="155">
        <f t="shared" si="5"/>
        <v>3.5423657497722687E-2</v>
      </c>
      <c r="D87" s="92">
        <v>0.83389985999999994</v>
      </c>
      <c r="E87" s="155">
        <f t="shared" si="6"/>
        <v>2.9854475283915591E-2</v>
      </c>
      <c r="F87" s="92">
        <v>0.71640866000000003</v>
      </c>
      <c r="G87" s="155">
        <f t="shared" si="7"/>
        <v>2.5438983814377415E-2</v>
      </c>
      <c r="H87" s="155">
        <f t="shared" si="8"/>
        <v>-14.08936559840649</v>
      </c>
      <c r="I87" s="246">
        <f t="shared" si="10"/>
        <v>6.0798460930934883</v>
      </c>
      <c r="J87" s="12"/>
    </row>
    <row r="88" spans="1:10" x14ac:dyDescent="0.35">
      <c r="A88" s="211" t="s">
        <v>232</v>
      </c>
      <c r="B88" s="92">
        <v>8.1020499999999995E-3</v>
      </c>
      <c r="C88" s="155">
        <f t="shared" si="5"/>
        <v>4.2497205513850045E-4</v>
      </c>
      <c r="D88" s="92">
        <v>0.19178161999999999</v>
      </c>
      <c r="E88" s="155">
        <f t="shared" si="6"/>
        <v>6.8659798482269708E-3</v>
      </c>
      <c r="F88" s="92">
        <v>0.69780828000000006</v>
      </c>
      <c r="G88" s="155">
        <f t="shared" si="7"/>
        <v>2.4778502175641679E-2</v>
      </c>
      <c r="H88" s="155">
        <f t="shared" si="8"/>
        <v>263.8556604120875</v>
      </c>
      <c r="I88" s="246">
        <f t="shared" si="10"/>
        <v>8512.7372701970507</v>
      </c>
      <c r="J88" s="12"/>
    </row>
    <row r="89" spans="1:10" x14ac:dyDescent="0.35">
      <c r="A89" s="211" t="s">
        <v>74</v>
      </c>
      <c r="B89" s="92">
        <v>0</v>
      </c>
      <c r="C89" s="155">
        <f t="shared" si="5"/>
        <v>0</v>
      </c>
      <c r="D89" s="92">
        <v>0</v>
      </c>
      <c r="E89" s="155">
        <f t="shared" si="6"/>
        <v>0</v>
      </c>
      <c r="F89" s="92">
        <v>0.653725</v>
      </c>
      <c r="G89" s="155">
        <f t="shared" si="7"/>
        <v>2.3213147219708196E-2</v>
      </c>
      <c r="H89" s="155" t="s">
        <v>317</v>
      </c>
      <c r="I89" s="246" t="s">
        <v>317</v>
      </c>
      <c r="J89" s="12"/>
    </row>
    <row r="90" spans="1:10" x14ac:dyDescent="0.35">
      <c r="A90" s="211" t="s">
        <v>154</v>
      </c>
      <c r="B90" s="92">
        <v>0.10447841000000001</v>
      </c>
      <c r="C90" s="155">
        <f t="shared" si="5"/>
        <v>5.4801444838408625E-3</v>
      </c>
      <c r="D90" s="92">
        <v>6.8793000000000005E-3</v>
      </c>
      <c r="E90" s="155">
        <f t="shared" si="6"/>
        <v>2.4628603705562508E-4</v>
      </c>
      <c r="F90" s="92">
        <v>0.59965860999999998</v>
      </c>
      <c r="G90" s="155">
        <f t="shared" si="7"/>
        <v>2.1293301610762295E-2</v>
      </c>
      <c r="H90" s="155">
        <f>((F90/D90)-1)*100</f>
        <v>8616.8550579274033</v>
      </c>
      <c r="I90" s="246">
        <f>((F90/B90)-1)*100</f>
        <v>473.95457109272616</v>
      </c>
      <c r="J90" s="12"/>
    </row>
    <row r="91" spans="1:10" x14ac:dyDescent="0.35">
      <c r="A91" s="211" t="s">
        <v>253</v>
      </c>
      <c r="B91" s="92">
        <v>0.13540350000000001</v>
      </c>
      <c r="C91" s="155">
        <f t="shared" si="5"/>
        <v>7.1022400093736721E-3</v>
      </c>
      <c r="D91" s="92">
        <v>0.10378835</v>
      </c>
      <c r="E91" s="155">
        <f t="shared" si="6"/>
        <v>3.7157300036402227E-3</v>
      </c>
      <c r="F91" s="92">
        <v>0.54624731000000004</v>
      </c>
      <c r="G91" s="155">
        <f t="shared" si="7"/>
        <v>1.9396717618875799E-2</v>
      </c>
      <c r="H91" s="155">
        <f>((F91/D91)-1)*100</f>
        <v>426.30888726913963</v>
      </c>
      <c r="I91" s="246">
        <f>((F91/B91)-1)*100</f>
        <v>303.42185394026001</v>
      </c>
      <c r="J91" s="12"/>
    </row>
    <row r="92" spans="1:10" x14ac:dyDescent="0.35">
      <c r="A92" s="211" t="s">
        <v>104</v>
      </c>
      <c r="B92" s="92">
        <v>7.9188677300000005</v>
      </c>
      <c r="C92" s="155">
        <f t="shared" si="5"/>
        <v>0.4153637034562922</v>
      </c>
      <c r="D92" s="92">
        <v>0.56882138000000004</v>
      </c>
      <c r="E92" s="155">
        <f t="shared" si="6"/>
        <v>2.0364392230708326E-2</v>
      </c>
      <c r="F92" s="92">
        <v>0.52473652000000004</v>
      </c>
      <c r="G92" s="155">
        <f t="shared" si="7"/>
        <v>1.8632890114830172E-2</v>
      </c>
      <c r="H92" s="155">
        <f>((F92/D92)-1)*100</f>
        <v>-7.7502114987309412</v>
      </c>
      <c r="I92" s="246">
        <f>((F92/B92)-1)*100</f>
        <v>-93.373591555114913</v>
      </c>
      <c r="J92" s="12"/>
    </row>
    <row r="93" spans="1:10" x14ac:dyDescent="0.35">
      <c r="A93" s="211" t="s">
        <v>57</v>
      </c>
      <c r="B93" s="92">
        <v>0</v>
      </c>
      <c r="C93" s="155">
        <f t="shared" si="5"/>
        <v>0</v>
      </c>
      <c r="D93" s="92">
        <v>0</v>
      </c>
      <c r="E93" s="155">
        <f t="shared" si="6"/>
        <v>0</v>
      </c>
      <c r="F93" s="92">
        <v>0.461482</v>
      </c>
      <c r="G93" s="155">
        <f t="shared" si="7"/>
        <v>1.6386782829546642E-2</v>
      </c>
      <c r="H93" s="155" t="s">
        <v>317</v>
      </c>
      <c r="I93" s="246" t="s">
        <v>317</v>
      </c>
      <c r="J93" s="12"/>
    </row>
    <row r="94" spans="1:10" x14ac:dyDescent="0.35">
      <c r="A94" s="211" t="s">
        <v>49</v>
      </c>
      <c r="B94" s="92">
        <v>0</v>
      </c>
      <c r="C94" s="155">
        <f t="shared" si="5"/>
        <v>0</v>
      </c>
      <c r="D94" s="92">
        <v>0.44437089000000002</v>
      </c>
      <c r="E94" s="155">
        <f t="shared" si="6"/>
        <v>1.5908936298893943E-2</v>
      </c>
      <c r="F94" s="92">
        <v>0.45838200000000001</v>
      </c>
      <c r="G94" s="155">
        <f t="shared" si="7"/>
        <v>1.6276704805329893E-2</v>
      </c>
      <c r="H94" s="155">
        <f>((F94/D94)-1)*100</f>
        <v>3.15302156718682</v>
      </c>
      <c r="I94" s="246" t="s">
        <v>317</v>
      </c>
      <c r="J94" s="12"/>
    </row>
    <row r="95" spans="1:10" x14ac:dyDescent="0.35">
      <c r="A95" s="211" t="s">
        <v>207</v>
      </c>
      <c r="B95" s="92">
        <v>0.36007197999999996</v>
      </c>
      <c r="C95" s="155">
        <f t="shared" si="5"/>
        <v>1.888664342214489E-2</v>
      </c>
      <c r="D95" s="92">
        <v>1.0030612400000001</v>
      </c>
      <c r="E95" s="155">
        <f t="shared" si="6"/>
        <v>3.5910627203887206E-2</v>
      </c>
      <c r="F95" s="92">
        <v>0.43255865999999998</v>
      </c>
      <c r="G95" s="155">
        <f t="shared" si="7"/>
        <v>1.5359742790530732E-2</v>
      </c>
      <c r="H95" s="155">
        <f>((F95/D95)-1)*100</f>
        <v>-56.876146465394285</v>
      </c>
      <c r="I95" s="246">
        <f t="shared" ref="I95:I101" si="11">((F95/B95)-1)*100</f>
        <v>20.131163774531991</v>
      </c>
      <c r="J95" s="12"/>
    </row>
    <row r="96" spans="1:10" x14ac:dyDescent="0.35">
      <c r="A96" s="211" t="s">
        <v>190</v>
      </c>
      <c r="B96" s="92">
        <v>24.31094315</v>
      </c>
      <c r="C96" s="155">
        <f t="shared" si="5"/>
        <v>1.2751675776884555</v>
      </c>
      <c r="D96" s="92">
        <v>32.824078569999998</v>
      </c>
      <c r="E96" s="155">
        <f t="shared" si="6"/>
        <v>1.1751358758896644</v>
      </c>
      <c r="F96" s="92">
        <v>0.42130980000000001</v>
      </c>
      <c r="G96" s="155">
        <f t="shared" si="7"/>
        <v>1.4960306570049816E-2</v>
      </c>
      <c r="H96" s="155">
        <f>((F96/D96)-1)*100</f>
        <v>-98.716461151829378</v>
      </c>
      <c r="I96" s="246">
        <f t="shared" si="11"/>
        <v>-98.266995248187243</v>
      </c>
      <c r="J96" s="12"/>
    </row>
    <row r="97" spans="1:10" x14ac:dyDescent="0.35">
      <c r="A97" s="211" t="s">
        <v>4</v>
      </c>
      <c r="B97" s="92">
        <v>3.0000000000000001E-3</v>
      </c>
      <c r="C97" s="155">
        <f t="shared" si="5"/>
        <v>1.5735723248011324E-4</v>
      </c>
      <c r="D97" s="92">
        <v>0</v>
      </c>
      <c r="E97" s="155">
        <f t="shared" si="6"/>
        <v>0</v>
      </c>
      <c r="F97" s="92">
        <v>0.40327716999999996</v>
      </c>
      <c r="G97" s="155">
        <f t="shared" si="7"/>
        <v>1.4319985188813779E-2</v>
      </c>
      <c r="H97" s="155" t="s">
        <v>317</v>
      </c>
      <c r="I97" s="246">
        <f t="shared" si="11"/>
        <v>13342.572333333332</v>
      </c>
      <c r="J97" s="12"/>
    </row>
    <row r="98" spans="1:10" x14ac:dyDescent="0.35">
      <c r="A98" s="211" t="s">
        <v>236</v>
      </c>
      <c r="B98" s="92">
        <v>0.18650517999999999</v>
      </c>
      <c r="C98" s="155">
        <f t="shared" si="5"/>
        <v>9.7826463226684552E-3</v>
      </c>
      <c r="D98" s="92">
        <v>0.24773254</v>
      </c>
      <c r="E98" s="155">
        <f t="shared" si="6"/>
        <v>8.8690805062032647E-3</v>
      </c>
      <c r="F98" s="92">
        <v>0.39843786999999997</v>
      </c>
      <c r="G98" s="155">
        <f t="shared" si="7"/>
        <v>1.4148146291203419E-2</v>
      </c>
      <c r="H98" s="155">
        <f>((F98/D98)-1)*100</f>
        <v>60.833885609052388</v>
      </c>
      <c r="I98" s="246">
        <f t="shared" si="11"/>
        <v>113.63367494672265</v>
      </c>
      <c r="J98" s="12"/>
    </row>
    <row r="99" spans="1:10" x14ac:dyDescent="0.35">
      <c r="A99" s="211" t="s">
        <v>225</v>
      </c>
      <c r="B99" s="92">
        <v>16.515919</v>
      </c>
      <c r="C99" s="155">
        <f t="shared" si="5"/>
        <v>0.86629976856857305</v>
      </c>
      <c r="D99" s="92">
        <v>4.0101782999999998</v>
      </c>
      <c r="E99" s="155">
        <f t="shared" si="6"/>
        <v>0.14356852025547126</v>
      </c>
      <c r="F99" s="92">
        <v>0.39677899999999999</v>
      </c>
      <c r="G99" s="155">
        <f t="shared" si="7"/>
        <v>1.4089241409902633E-2</v>
      </c>
      <c r="H99" s="155">
        <f>((F99/D99)-1)*100</f>
        <v>-90.105701783883276</v>
      </c>
      <c r="I99" s="246">
        <f t="shared" si="11"/>
        <v>-97.59759659756142</v>
      </c>
      <c r="J99" s="12"/>
    </row>
    <row r="100" spans="1:10" x14ac:dyDescent="0.35">
      <c r="A100" s="211" t="s">
        <v>242</v>
      </c>
      <c r="B100" s="92">
        <v>7.8183869999999989E-2</v>
      </c>
      <c r="C100" s="155">
        <f t="shared" si="5"/>
        <v>4.1009324692616493E-3</v>
      </c>
      <c r="D100" s="92">
        <v>0</v>
      </c>
      <c r="E100" s="155">
        <f t="shared" si="6"/>
        <v>0</v>
      </c>
      <c r="F100" s="92">
        <v>0.38653590000000004</v>
      </c>
      <c r="G100" s="155">
        <f t="shared" si="7"/>
        <v>1.3725518761562441E-2</v>
      </c>
      <c r="H100" s="155" t="s">
        <v>317</v>
      </c>
      <c r="I100" s="246">
        <f t="shared" si="11"/>
        <v>394.39340876833046</v>
      </c>
      <c r="J100" s="12"/>
    </row>
    <row r="101" spans="1:10" x14ac:dyDescent="0.35">
      <c r="A101" s="211" t="s">
        <v>171</v>
      </c>
      <c r="B101" s="92">
        <v>8.5561369999999998E-2</v>
      </c>
      <c r="C101" s="155">
        <f t="shared" si="5"/>
        <v>4.4879001301356622E-3</v>
      </c>
      <c r="D101" s="92">
        <v>0.82875792000000004</v>
      </c>
      <c r="E101" s="155">
        <f t="shared" si="6"/>
        <v>2.9670388527213928E-2</v>
      </c>
      <c r="F101" s="92">
        <v>0.36347541999999999</v>
      </c>
      <c r="G101" s="155">
        <f t="shared" si="7"/>
        <v>1.2906663253210859E-2</v>
      </c>
      <c r="H101" s="155">
        <f t="shared" ref="H101:H116" si="12">((F101/D101)-1)*100</f>
        <v>-56.142148240345023</v>
      </c>
      <c r="I101" s="246">
        <f t="shared" si="11"/>
        <v>324.81252929914513</v>
      </c>
      <c r="J101" s="12"/>
    </row>
    <row r="102" spans="1:10" x14ac:dyDescent="0.35">
      <c r="A102" s="211" t="s">
        <v>121</v>
      </c>
      <c r="B102" s="92">
        <v>0</v>
      </c>
      <c r="C102" s="155">
        <f t="shared" si="5"/>
        <v>0</v>
      </c>
      <c r="D102" s="92">
        <v>5.0000000000000001E-4</v>
      </c>
      <c r="E102" s="155">
        <f t="shared" si="6"/>
        <v>1.7900515826873743E-5</v>
      </c>
      <c r="F102" s="92">
        <v>0.356715</v>
      </c>
      <c r="G102" s="155">
        <f t="shared" si="7"/>
        <v>1.2666607228541373E-2</v>
      </c>
      <c r="H102" s="155">
        <f t="shared" si="12"/>
        <v>71243</v>
      </c>
      <c r="I102" s="246" t="s">
        <v>317</v>
      </c>
      <c r="J102" s="12"/>
    </row>
    <row r="103" spans="1:10" x14ac:dyDescent="0.35">
      <c r="A103" s="211" t="s">
        <v>231</v>
      </c>
      <c r="B103" s="92">
        <v>0.10011560999999999</v>
      </c>
      <c r="C103" s="155">
        <f t="shared" si="5"/>
        <v>5.2513051058861162E-3</v>
      </c>
      <c r="D103" s="92">
        <v>0.20138123999999999</v>
      </c>
      <c r="E103" s="155">
        <f t="shared" si="6"/>
        <v>7.2096561477109191E-3</v>
      </c>
      <c r="F103" s="92">
        <v>0.34484515000000004</v>
      </c>
      <c r="G103" s="155">
        <f t="shared" si="7"/>
        <v>1.2245120249267438E-2</v>
      </c>
      <c r="H103" s="155">
        <f t="shared" si="12"/>
        <v>71.239957604789822</v>
      </c>
      <c r="I103" s="246">
        <f t="shared" ref="I103:I126" si="13">((F103/B103)-1)*100</f>
        <v>244.44693489856382</v>
      </c>
      <c r="J103" s="12"/>
    </row>
    <row r="104" spans="1:10" x14ac:dyDescent="0.35">
      <c r="A104" s="211" t="s">
        <v>160</v>
      </c>
      <c r="B104" s="92">
        <v>2.3181613300000001</v>
      </c>
      <c r="C104" s="155">
        <f t="shared" si="5"/>
        <v>0.1215931504437395</v>
      </c>
      <c r="D104" s="92">
        <v>0.69929093000000009</v>
      </c>
      <c r="E104" s="155">
        <f t="shared" si="6"/>
        <v>2.5035336720108516E-2</v>
      </c>
      <c r="F104" s="92">
        <v>0.34465644000000001</v>
      </c>
      <c r="G104" s="155">
        <f t="shared" si="7"/>
        <v>1.2238419338315843E-2</v>
      </c>
      <c r="H104" s="155">
        <f t="shared" si="12"/>
        <v>-50.713440541835716</v>
      </c>
      <c r="I104" s="246">
        <f t="shared" si="13"/>
        <v>-85.132335893119233</v>
      </c>
      <c r="J104" s="12"/>
    </row>
    <row r="105" spans="1:10" x14ac:dyDescent="0.35">
      <c r="A105" s="211" t="s">
        <v>252</v>
      </c>
      <c r="B105" s="92">
        <v>0.12689172000000001</v>
      </c>
      <c r="C105" s="155">
        <f t="shared" si="5"/>
        <v>6.6557766279471452E-3</v>
      </c>
      <c r="D105" s="92">
        <v>0.20097407</v>
      </c>
      <c r="E105" s="155">
        <f t="shared" si="6"/>
        <v>7.1950790416524628E-3</v>
      </c>
      <c r="F105" s="92">
        <v>0.34137113000000002</v>
      </c>
      <c r="G105" s="155">
        <f t="shared" si="7"/>
        <v>1.2121761133883736E-2</v>
      </c>
      <c r="H105" s="155">
        <f t="shared" si="12"/>
        <v>69.858295649782093</v>
      </c>
      <c r="I105" s="246">
        <f t="shared" si="13"/>
        <v>169.02553610274964</v>
      </c>
      <c r="J105" s="12"/>
    </row>
    <row r="106" spans="1:10" x14ac:dyDescent="0.35">
      <c r="A106" s="211" t="s">
        <v>170</v>
      </c>
      <c r="B106" s="92">
        <v>0.25717600000000002</v>
      </c>
      <c r="C106" s="155">
        <f t="shared" si="5"/>
        <v>1.3489501206768534E-2</v>
      </c>
      <c r="D106" s="92">
        <v>36.942742789999997</v>
      </c>
      <c r="E106" s="155">
        <f t="shared" si="6"/>
        <v>1.3225883040010413</v>
      </c>
      <c r="F106" s="92">
        <v>0.33467210999999997</v>
      </c>
      <c r="G106" s="155">
        <f t="shared" si="7"/>
        <v>1.1883885364274541E-2</v>
      </c>
      <c r="H106" s="155">
        <f t="shared" si="12"/>
        <v>-99.094078877947865</v>
      </c>
      <c r="I106" s="246">
        <f t="shared" si="13"/>
        <v>30.133492238778082</v>
      </c>
      <c r="J106" s="12"/>
    </row>
    <row r="107" spans="1:10" x14ac:dyDescent="0.35">
      <c r="A107" s="211" t="s">
        <v>200</v>
      </c>
      <c r="B107" s="92">
        <v>0.1498391</v>
      </c>
      <c r="C107" s="155">
        <f t="shared" si="5"/>
        <v>7.8594220311036453E-3</v>
      </c>
      <c r="D107" s="92">
        <v>3.33111508</v>
      </c>
      <c r="E107" s="155">
        <f t="shared" si="6"/>
        <v>0.11925735642135558</v>
      </c>
      <c r="F107" s="92">
        <v>0.31617028999999996</v>
      </c>
      <c r="G107" s="155">
        <f t="shared" si="7"/>
        <v>1.1226903496528102E-2</v>
      </c>
      <c r="H107" s="155">
        <f t="shared" si="12"/>
        <v>-90.508574984446355</v>
      </c>
      <c r="I107" s="246">
        <f t="shared" si="13"/>
        <v>111.00653300773962</v>
      </c>
      <c r="J107" s="12"/>
    </row>
    <row r="108" spans="1:10" x14ac:dyDescent="0.35">
      <c r="A108" s="211" t="s">
        <v>222</v>
      </c>
      <c r="B108" s="92">
        <v>0.15060208</v>
      </c>
      <c r="C108" s="155">
        <f t="shared" si="5"/>
        <v>7.8994421715162036E-3</v>
      </c>
      <c r="D108" s="92">
        <v>0.54629786999999996</v>
      </c>
      <c r="E108" s="155">
        <f t="shared" si="6"/>
        <v>1.9558027336244826E-2</v>
      </c>
      <c r="F108" s="92">
        <v>0.30294971999999998</v>
      </c>
      <c r="G108" s="155">
        <f t="shared" si="7"/>
        <v>1.0757453746650924E-2</v>
      </c>
      <c r="H108" s="155">
        <f t="shared" si="12"/>
        <v>-44.54495676507031</v>
      </c>
      <c r="I108" s="246">
        <f t="shared" si="13"/>
        <v>101.1590543769382</v>
      </c>
      <c r="J108" s="12"/>
    </row>
    <row r="109" spans="1:10" x14ac:dyDescent="0.35">
      <c r="A109" s="211" t="s">
        <v>75</v>
      </c>
      <c r="B109" s="92">
        <v>0.83077055</v>
      </c>
      <c r="C109" s="155">
        <f t="shared" si="5"/>
        <v>4.3575918191327181E-2</v>
      </c>
      <c r="D109" s="92">
        <v>12.14484715</v>
      </c>
      <c r="E109" s="155">
        <f t="shared" si="6"/>
        <v>0.43479805724707493</v>
      </c>
      <c r="F109" s="92">
        <v>0.28958392999999999</v>
      </c>
      <c r="G109" s="155">
        <f t="shared" si="7"/>
        <v>1.0282847373974795E-2</v>
      </c>
      <c r="H109" s="155">
        <f t="shared" si="12"/>
        <v>-97.61558193015216</v>
      </c>
      <c r="I109" s="246">
        <f t="shared" si="13"/>
        <v>-65.142730444645636</v>
      </c>
      <c r="J109" s="12"/>
    </row>
    <row r="110" spans="1:10" x14ac:dyDescent="0.35">
      <c r="A110" s="211" t="s">
        <v>116</v>
      </c>
      <c r="B110" s="92">
        <v>0.30625692999999998</v>
      </c>
      <c r="C110" s="155">
        <f t="shared" si="5"/>
        <v>1.6063914310885254E-2</v>
      </c>
      <c r="D110" s="92">
        <v>0.22060811</v>
      </c>
      <c r="E110" s="155">
        <f t="shared" si="6"/>
        <v>7.8979979291834077E-3</v>
      </c>
      <c r="F110" s="92">
        <v>0.28488766999999998</v>
      </c>
      <c r="G110" s="155">
        <f t="shared" si="7"/>
        <v>1.0116087689456033E-2</v>
      </c>
      <c r="H110" s="155">
        <f t="shared" si="12"/>
        <v>29.137441955329745</v>
      </c>
      <c r="I110" s="246">
        <f t="shared" si="13"/>
        <v>-6.97755965881327</v>
      </c>
      <c r="J110" s="12"/>
    </row>
    <row r="111" spans="1:10" x14ac:dyDescent="0.35">
      <c r="A111" s="211" t="s">
        <v>147</v>
      </c>
      <c r="B111" s="92">
        <v>4.2240529999999998E-2</v>
      </c>
      <c r="C111" s="155">
        <f t="shared" si="5"/>
        <v>2.2156176330977322E-3</v>
      </c>
      <c r="D111" s="92">
        <v>0.22291438</v>
      </c>
      <c r="E111" s="155">
        <f t="shared" si="6"/>
        <v>7.9805647744554953E-3</v>
      </c>
      <c r="F111" s="92">
        <v>0.28045911000000001</v>
      </c>
      <c r="G111" s="155">
        <f t="shared" si="7"/>
        <v>9.9588337749639908E-3</v>
      </c>
      <c r="H111" s="155">
        <f t="shared" si="12"/>
        <v>25.81472312373927</v>
      </c>
      <c r="I111" s="246">
        <f t="shared" si="13"/>
        <v>563.95736511828818</v>
      </c>
      <c r="J111" s="12"/>
    </row>
    <row r="112" spans="1:10" x14ac:dyDescent="0.35">
      <c r="A112" s="211" t="s">
        <v>113</v>
      </c>
      <c r="B112" s="92">
        <v>0.35182608000000004</v>
      </c>
      <c r="C112" s="155">
        <f t="shared" si="5"/>
        <v>1.8454126087708973E-2</v>
      </c>
      <c r="D112" s="92">
        <v>8.53024E-2</v>
      </c>
      <c r="E112" s="155">
        <f t="shared" si="6"/>
        <v>3.0539139225406295E-3</v>
      </c>
      <c r="F112" s="92">
        <v>0.25818207999999998</v>
      </c>
      <c r="G112" s="155">
        <f t="shared" si="7"/>
        <v>9.1677978240551888E-3</v>
      </c>
      <c r="H112" s="155">
        <f t="shared" si="12"/>
        <v>202.66684173012717</v>
      </c>
      <c r="I112" s="246">
        <f t="shared" si="13"/>
        <v>-26.616560091281482</v>
      </c>
      <c r="J112" s="12"/>
    </row>
    <row r="113" spans="1:10" x14ac:dyDescent="0.35">
      <c r="A113" s="211" t="s">
        <v>247</v>
      </c>
      <c r="B113" s="92">
        <v>0.18976734000000001</v>
      </c>
      <c r="C113" s="155">
        <f t="shared" si="5"/>
        <v>9.9537544791708978E-3</v>
      </c>
      <c r="D113" s="92">
        <v>0.19254660999999998</v>
      </c>
      <c r="E113" s="155">
        <f t="shared" si="6"/>
        <v>6.8933672794317703E-3</v>
      </c>
      <c r="F113" s="92">
        <v>0.21474757</v>
      </c>
      <c r="G113" s="155">
        <f t="shared" si="7"/>
        <v>7.6254800680478655E-3</v>
      </c>
      <c r="H113" s="155">
        <f t="shared" si="12"/>
        <v>11.530174434127938</v>
      </c>
      <c r="I113" s="246">
        <f t="shared" si="13"/>
        <v>13.163608658897786</v>
      </c>
      <c r="J113" s="12"/>
    </row>
    <row r="114" spans="1:10" x14ac:dyDescent="0.35">
      <c r="A114" s="211" t="s">
        <v>135</v>
      </c>
      <c r="B114" s="92">
        <v>0.11243460000000001</v>
      </c>
      <c r="C114" s="155">
        <f t="shared" si="5"/>
        <v>5.8974658303361802E-3</v>
      </c>
      <c r="D114" s="92">
        <v>0.20304848</v>
      </c>
      <c r="E114" s="155">
        <f t="shared" si="6"/>
        <v>7.2693450597253132E-3</v>
      </c>
      <c r="F114" s="92">
        <v>0.18910332000000002</v>
      </c>
      <c r="G114" s="155">
        <f t="shared" si="7"/>
        <v>6.7148773672348304E-3</v>
      </c>
      <c r="H114" s="155">
        <f t="shared" si="12"/>
        <v>-6.8678967702688443</v>
      </c>
      <c r="I114" s="246">
        <f t="shared" si="13"/>
        <v>68.189614229071836</v>
      </c>
      <c r="J114" s="12"/>
    </row>
    <row r="115" spans="1:10" x14ac:dyDescent="0.35">
      <c r="A115" s="211" t="s">
        <v>186</v>
      </c>
      <c r="B115" s="92">
        <v>8.7426610000000002E-2</v>
      </c>
      <c r="C115" s="155">
        <f t="shared" si="5"/>
        <v>4.5857364649060641E-3</v>
      </c>
      <c r="D115" s="92">
        <v>0.33351429999999999</v>
      </c>
      <c r="E115" s="155">
        <f t="shared" si="6"/>
        <v>1.1940156011277434E-2</v>
      </c>
      <c r="F115" s="92">
        <v>0.18755776999999998</v>
      </c>
      <c r="G115" s="155">
        <f t="shared" si="7"/>
        <v>6.6599963703547647E-3</v>
      </c>
      <c r="H115" s="155">
        <f t="shared" si="12"/>
        <v>-43.763199958742405</v>
      </c>
      <c r="I115" s="246">
        <f t="shared" si="13"/>
        <v>114.53167405209923</v>
      </c>
      <c r="J115" s="12"/>
    </row>
    <row r="116" spans="1:10" x14ac:dyDescent="0.35">
      <c r="A116" s="211" t="s">
        <v>237</v>
      </c>
      <c r="B116" s="92">
        <v>0.15802535000000001</v>
      </c>
      <c r="C116" s="155">
        <f t="shared" si="5"/>
        <v>8.2888105792337553E-3</v>
      </c>
      <c r="D116" s="92">
        <v>0.13963233999999999</v>
      </c>
      <c r="E116" s="155">
        <f t="shared" si="6"/>
        <v>4.9989818242268304E-3</v>
      </c>
      <c r="F116" s="92">
        <v>0.18480585999999999</v>
      </c>
      <c r="G116" s="155">
        <f t="shared" si="7"/>
        <v>6.5622786878959524E-3</v>
      </c>
      <c r="H116" s="155">
        <f t="shared" si="12"/>
        <v>32.351760344344306</v>
      </c>
      <c r="I116" s="246">
        <f t="shared" si="13"/>
        <v>16.946970849930089</v>
      </c>
      <c r="J116" s="12"/>
    </row>
    <row r="117" spans="1:10" x14ac:dyDescent="0.35">
      <c r="A117" s="211" t="s">
        <v>184</v>
      </c>
      <c r="B117" s="92">
        <v>1.409642E-2</v>
      </c>
      <c r="C117" s="155">
        <f t="shared" si="5"/>
        <v>7.3939121302577264E-4</v>
      </c>
      <c r="D117" s="92">
        <v>0</v>
      </c>
      <c r="E117" s="155">
        <f t="shared" si="6"/>
        <v>0</v>
      </c>
      <c r="F117" s="92">
        <v>0.18252030999999999</v>
      </c>
      <c r="G117" s="155">
        <f t="shared" si="7"/>
        <v>6.4811210013641487E-3</v>
      </c>
      <c r="H117" s="155" t="s">
        <v>317</v>
      </c>
      <c r="I117" s="246">
        <f t="shared" si="13"/>
        <v>1194.7990340809936</v>
      </c>
      <c r="J117" s="12"/>
    </row>
    <row r="118" spans="1:10" x14ac:dyDescent="0.35">
      <c r="A118" s="211" t="s">
        <v>192</v>
      </c>
      <c r="B118" s="92">
        <v>0.46321741</v>
      </c>
      <c r="C118" s="155">
        <f t="shared" si="5"/>
        <v>2.4296869891401975E-2</v>
      </c>
      <c r="D118" s="92">
        <v>0</v>
      </c>
      <c r="E118" s="155">
        <f t="shared" si="6"/>
        <v>0</v>
      </c>
      <c r="F118" s="92">
        <v>0.1539857</v>
      </c>
      <c r="G118" s="155">
        <f t="shared" si="7"/>
        <v>5.4678843914946198E-3</v>
      </c>
      <c r="H118" s="155" t="s">
        <v>317</v>
      </c>
      <c r="I118" s="246">
        <f t="shared" si="13"/>
        <v>-66.757359141574582</v>
      </c>
      <c r="J118" s="12"/>
    </row>
    <row r="119" spans="1:10" x14ac:dyDescent="0.35">
      <c r="A119" s="211" t="s">
        <v>22</v>
      </c>
      <c r="B119" s="92">
        <v>9.5357330000000004E-2</v>
      </c>
      <c r="C119" s="155">
        <f t="shared" si="5"/>
        <v>5.0017218484976261E-3</v>
      </c>
      <c r="D119" s="92">
        <v>1.621423E-2</v>
      </c>
      <c r="E119" s="155">
        <f t="shared" si="6"/>
        <v>5.8048616147114208E-4</v>
      </c>
      <c r="F119" s="92">
        <v>0.1523291</v>
      </c>
      <c r="G119" s="155">
        <f t="shared" si="7"/>
        <v>5.4090601157147904E-3</v>
      </c>
      <c r="H119" s="155">
        <f t="shared" ref="H119:H144" si="14">((F119/D119)-1)*100</f>
        <v>839.4778537124489</v>
      </c>
      <c r="I119" s="246">
        <f t="shared" si="13"/>
        <v>59.745559151037455</v>
      </c>
      <c r="J119" s="12"/>
    </row>
    <row r="120" spans="1:10" x14ac:dyDescent="0.35">
      <c r="A120" s="211" t="s">
        <v>238</v>
      </c>
      <c r="B120" s="92">
        <v>0.10145347</v>
      </c>
      <c r="C120" s="155">
        <f t="shared" si="5"/>
        <v>5.3214790882347316E-3</v>
      </c>
      <c r="D120" s="92">
        <v>0.18837783999999999</v>
      </c>
      <c r="E120" s="155">
        <f t="shared" si="6"/>
        <v>6.7441210127045792E-3</v>
      </c>
      <c r="F120" s="92">
        <v>0.14281921</v>
      </c>
      <c r="G120" s="155">
        <f t="shared" si="7"/>
        <v>5.0713730506442628E-3</v>
      </c>
      <c r="H120" s="155">
        <f t="shared" si="14"/>
        <v>-24.184707712966656</v>
      </c>
      <c r="I120" s="246">
        <f t="shared" si="13"/>
        <v>40.773115005332002</v>
      </c>
      <c r="J120" s="12"/>
    </row>
    <row r="121" spans="1:10" x14ac:dyDescent="0.35">
      <c r="A121" s="211" t="s">
        <v>180</v>
      </c>
      <c r="B121" s="92">
        <v>4.4692000000000003E-2</v>
      </c>
      <c r="C121" s="155">
        <f t="shared" si="5"/>
        <v>2.3442031446670739E-3</v>
      </c>
      <c r="D121" s="92">
        <v>1.0799E-2</v>
      </c>
      <c r="E121" s="155">
        <f t="shared" si="6"/>
        <v>3.8661534082881904E-4</v>
      </c>
      <c r="F121" s="92">
        <v>0.14187606</v>
      </c>
      <c r="G121" s="155">
        <f t="shared" si="7"/>
        <v>5.0378826995023185E-3</v>
      </c>
      <c r="H121" s="155">
        <f t="shared" si="14"/>
        <v>1213.7888693397538</v>
      </c>
      <c r="I121" s="246">
        <f t="shared" si="13"/>
        <v>217.45292222321666</v>
      </c>
      <c r="J121" s="12"/>
    </row>
    <row r="122" spans="1:10" x14ac:dyDescent="0.35">
      <c r="A122" s="211" t="s">
        <v>256</v>
      </c>
      <c r="B122" s="92">
        <v>6.1741669999999998E-2</v>
      </c>
      <c r="C122" s="155">
        <f t="shared" si="5"/>
        <v>3.238499439966811E-3</v>
      </c>
      <c r="D122" s="92">
        <v>0.21402826</v>
      </c>
      <c r="E122" s="155">
        <f t="shared" si="6"/>
        <v>7.6624325110564969E-3</v>
      </c>
      <c r="F122" s="92">
        <v>0.13781336</v>
      </c>
      <c r="G122" s="155">
        <f t="shared" si="7"/>
        <v>4.893620122410256E-3</v>
      </c>
      <c r="H122" s="155">
        <f t="shared" si="14"/>
        <v>-35.609736770275106</v>
      </c>
      <c r="I122" s="246">
        <f t="shared" si="13"/>
        <v>123.20964107384849</v>
      </c>
      <c r="J122" s="12"/>
    </row>
    <row r="123" spans="1:10" x14ac:dyDescent="0.35">
      <c r="A123" s="211" t="s">
        <v>30</v>
      </c>
      <c r="B123" s="92">
        <v>8.8416380000000003E-2</v>
      </c>
      <c r="C123" s="155">
        <f t="shared" si="5"/>
        <v>4.6376522875700111E-3</v>
      </c>
      <c r="D123" s="92">
        <v>9.5614649999999995E-2</v>
      </c>
      <c r="E123" s="155">
        <f t="shared" si="6"/>
        <v>3.4231031112119865E-3</v>
      </c>
      <c r="F123" s="92">
        <v>0.13267520000000002</v>
      </c>
      <c r="G123" s="155">
        <f t="shared" si="7"/>
        <v>4.7111689930845989E-3</v>
      </c>
      <c r="H123" s="155">
        <f t="shared" si="14"/>
        <v>38.76032595423402</v>
      </c>
      <c r="I123" s="246">
        <f t="shared" si="13"/>
        <v>50.057263145132168</v>
      </c>
      <c r="J123" s="12"/>
    </row>
    <row r="124" spans="1:10" x14ac:dyDescent="0.35">
      <c r="A124" s="211" t="s">
        <v>189</v>
      </c>
      <c r="B124" s="92">
        <v>9.4292630000000002E-2</v>
      </c>
      <c r="C124" s="155">
        <f t="shared" si="5"/>
        <v>4.9458757666904331E-3</v>
      </c>
      <c r="D124" s="92">
        <v>12.48193822</v>
      </c>
      <c r="E124" s="155">
        <f t="shared" si="6"/>
        <v>0.44686626531434048</v>
      </c>
      <c r="F124" s="92">
        <v>0.12899861000000001</v>
      </c>
      <c r="G124" s="155">
        <f t="shared" si="7"/>
        <v>4.5806168114539327E-3</v>
      </c>
      <c r="H124" s="155">
        <f t="shared" si="14"/>
        <v>-98.96651779774632</v>
      </c>
      <c r="I124" s="246">
        <f t="shared" si="13"/>
        <v>36.806673013574873</v>
      </c>
      <c r="J124" s="12"/>
    </row>
    <row r="125" spans="1:10" x14ac:dyDescent="0.35">
      <c r="A125" s="211" t="s">
        <v>6</v>
      </c>
      <c r="B125" s="92">
        <v>0.22827223999999999</v>
      </c>
      <c r="C125" s="155">
        <f t="shared" si="5"/>
        <v>1.1973429312812067E-2</v>
      </c>
      <c r="D125" s="92">
        <v>0.40420819000000002</v>
      </c>
      <c r="E125" s="155">
        <f t="shared" si="6"/>
        <v>1.4471070204893978E-2</v>
      </c>
      <c r="F125" s="92">
        <v>0.12437695</v>
      </c>
      <c r="G125" s="155">
        <f t="shared" si="7"/>
        <v>4.4165061013243878E-3</v>
      </c>
      <c r="H125" s="155">
        <f t="shared" si="14"/>
        <v>-69.22948295530577</v>
      </c>
      <c r="I125" s="246">
        <f t="shared" si="13"/>
        <v>-45.513764617195676</v>
      </c>
      <c r="J125" s="12"/>
    </row>
    <row r="126" spans="1:10" x14ac:dyDescent="0.35">
      <c r="A126" s="211" t="s">
        <v>235</v>
      </c>
      <c r="B126" s="92">
        <v>1.47166E-2</v>
      </c>
      <c r="C126" s="155">
        <f t="shared" si="5"/>
        <v>7.7192114917227811E-4</v>
      </c>
      <c r="D126" s="92">
        <v>7.3201820000000001E-2</v>
      </c>
      <c r="E126" s="155">
        <f t="shared" si="6"/>
        <v>2.6207006749319256E-3</v>
      </c>
      <c r="F126" s="92">
        <v>0.12365561</v>
      </c>
      <c r="G126" s="155">
        <f t="shared" si="7"/>
        <v>4.3908920103603519E-3</v>
      </c>
      <c r="H126" s="155">
        <f t="shared" si="14"/>
        <v>68.924228933105766</v>
      </c>
      <c r="I126" s="246">
        <f t="shared" si="13"/>
        <v>740.24577687781152</v>
      </c>
      <c r="J126" s="12"/>
    </row>
    <row r="127" spans="1:10" x14ac:dyDescent="0.35">
      <c r="A127" s="211" t="s">
        <v>59</v>
      </c>
      <c r="B127" s="92">
        <v>0</v>
      </c>
      <c r="C127" s="155">
        <f t="shared" si="5"/>
        <v>0</v>
      </c>
      <c r="D127" s="92">
        <v>7.6000000000000004E-4</v>
      </c>
      <c r="E127" s="155">
        <f t="shared" si="6"/>
        <v>2.7208784056848087E-5</v>
      </c>
      <c r="F127" s="92">
        <v>9.7277600000000006E-2</v>
      </c>
      <c r="G127" s="155">
        <f t="shared" si="7"/>
        <v>3.454234196305612E-3</v>
      </c>
      <c r="H127" s="155">
        <f t="shared" si="14"/>
        <v>12699.684210526315</v>
      </c>
      <c r="I127" s="246" t="s">
        <v>317</v>
      </c>
      <c r="J127" s="12"/>
    </row>
    <row r="128" spans="1:10" x14ac:dyDescent="0.35">
      <c r="A128" s="211" t="s">
        <v>213</v>
      </c>
      <c r="B128" s="92">
        <v>25.883955969999999</v>
      </c>
      <c r="C128" s="155">
        <f t="shared" si="5"/>
        <v>1.3576758923587682</v>
      </c>
      <c r="D128" s="92">
        <v>0.80077938999999998</v>
      </c>
      <c r="E128" s="155">
        <f t="shared" si="6"/>
        <v>2.8668728289058601E-2</v>
      </c>
      <c r="F128" s="92">
        <v>9.5758309999999999E-2</v>
      </c>
      <c r="G128" s="155">
        <f t="shared" si="7"/>
        <v>3.4002856668177831E-3</v>
      </c>
      <c r="H128" s="155">
        <f t="shared" si="14"/>
        <v>-88.041861317135044</v>
      </c>
      <c r="I128" s="246">
        <f t="shared" ref="I128:I144" si="15">((F128/B128)-1)*100</f>
        <v>-99.630047624439683</v>
      </c>
      <c r="J128" s="12"/>
    </row>
    <row r="129" spans="1:10" x14ac:dyDescent="0.35">
      <c r="A129" s="211" t="s">
        <v>144</v>
      </c>
      <c r="B129" s="92">
        <v>4.1969940000000004E-2</v>
      </c>
      <c r="C129" s="155">
        <f t="shared" si="5"/>
        <v>2.2014245352521347E-3</v>
      </c>
      <c r="D129" s="92">
        <v>4.6780209999999996E-2</v>
      </c>
      <c r="E129" s="155">
        <f t="shared" si="6"/>
        <v>1.6747797789789544E-3</v>
      </c>
      <c r="F129" s="92">
        <v>9.5076919999999995E-2</v>
      </c>
      <c r="G129" s="155">
        <f t="shared" si="7"/>
        <v>3.3760901620045409E-3</v>
      </c>
      <c r="H129" s="155">
        <f t="shared" si="14"/>
        <v>103.24175543461646</v>
      </c>
      <c r="I129" s="246">
        <f t="shared" si="15"/>
        <v>126.53575392292673</v>
      </c>
      <c r="J129" s="12"/>
    </row>
    <row r="130" spans="1:10" x14ac:dyDescent="0.35">
      <c r="A130" s="211" t="s">
        <v>148</v>
      </c>
      <c r="B130" s="92">
        <v>3.0190099999999997E-2</v>
      </c>
      <c r="C130" s="155">
        <f t="shared" si="5"/>
        <v>1.5835435280992887E-3</v>
      </c>
      <c r="D130" s="92">
        <v>0.17460592999999999</v>
      </c>
      <c r="E130" s="155">
        <f t="shared" si="6"/>
        <v>6.251072426862017E-3</v>
      </c>
      <c r="F130" s="92">
        <v>9.2235289999999998E-2</v>
      </c>
      <c r="G130" s="155">
        <f t="shared" si="7"/>
        <v>3.2751866084706556E-3</v>
      </c>
      <c r="H130" s="155">
        <f t="shared" si="14"/>
        <v>-47.175167532969809</v>
      </c>
      <c r="I130" s="246">
        <f t="shared" si="15"/>
        <v>205.51501982437955</v>
      </c>
      <c r="J130" s="12"/>
    </row>
    <row r="131" spans="1:10" x14ac:dyDescent="0.35">
      <c r="A131" s="211" t="s">
        <v>204</v>
      </c>
      <c r="B131" s="92">
        <v>0.39660284999999995</v>
      </c>
      <c r="C131" s="155">
        <f t="shared" si="5"/>
        <v>2.0802775623241822E-2</v>
      </c>
      <c r="D131" s="92">
        <v>0.60704541000000001</v>
      </c>
      <c r="E131" s="155">
        <f t="shared" si="6"/>
        <v>2.173285193867212E-2</v>
      </c>
      <c r="F131" s="92">
        <v>8.9996590000000001E-2</v>
      </c>
      <c r="G131" s="155">
        <f t="shared" si="7"/>
        <v>3.1956925204661259E-3</v>
      </c>
      <c r="H131" s="155">
        <f t="shared" si="14"/>
        <v>-85.174652749618843</v>
      </c>
      <c r="I131" s="246">
        <f t="shared" si="15"/>
        <v>-77.308133312708165</v>
      </c>
      <c r="J131" s="12"/>
    </row>
    <row r="132" spans="1:10" x14ac:dyDescent="0.35">
      <c r="A132" s="211" t="s">
        <v>21</v>
      </c>
      <c r="B132" s="92">
        <v>4.7850000000000002E-3</v>
      </c>
      <c r="C132" s="155">
        <f t="shared" ref="C132:C195" si="16">(B132/$B$234)*100</f>
        <v>2.5098478580578063E-4</v>
      </c>
      <c r="D132" s="92">
        <v>0.54211600000000004</v>
      </c>
      <c r="E132" s="155">
        <f t="shared" ref="E132:E195" si="17">(D132/$D$234)*100</f>
        <v>1.9408312076002972E-2</v>
      </c>
      <c r="F132" s="92">
        <v>8.3201109999999995E-2</v>
      </c>
      <c r="G132" s="155">
        <f t="shared" ref="G132:G195" si="18">(F132/$F$234)*100</f>
        <v>2.9543915488517889E-3</v>
      </c>
      <c r="H132" s="155">
        <f t="shared" si="14"/>
        <v>-84.652526396564582</v>
      </c>
      <c r="I132" s="246">
        <f t="shared" si="15"/>
        <v>1638.7901776384535</v>
      </c>
      <c r="J132" s="12"/>
    </row>
    <row r="133" spans="1:10" x14ac:dyDescent="0.35">
      <c r="A133" s="211" t="s">
        <v>136</v>
      </c>
      <c r="B133" s="92">
        <v>3.0458849999999999E-2</v>
      </c>
      <c r="C133" s="155">
        <f t="shared" si="16"/>
        <v>1.5976401135089657E-3</v>
      </c>
      <c r="D133" s="92">
        <v>2.190752E-2</v>
      </c>
      <c r="E133" s="155">
        <f t="shared" si="17"/>
        <v>7.8431181697510616E-4</v>
      </c>
      <c r="F133" s="92">
        <v>8.266939999999999E-2</v>
      </c>
      <c r="G133" s="155">
        <f t="shared" si="18"/>
        <v>2.9355110371562117E-3</v>
      </c>
      <c r="H133" s="155">
        <f t="shared" si="14"/>
        <v>277.35626853244912</v>
      </c>
      <c r="I133" s="246">
        <f t="shared" si="15"/>
        <v>171.41339873304472</v>
      </c>
      <c r="J133" s="12"/>
    </row>
    <row r="134" spans="1:10" x14ac:dyDescent="0.35">
      <c r="A134" s="211" t="s">
        <v>233</v>
      </c>
      <c r="B134" s="92">
        <v>3.723133E-2</v>
      </c>
      <c r="C134" s="155">
        <f t="shared" si="16"/>
        <v>1.9528730167846047E-3</v>
      </c>
      <c r="D134" s="92">
        <v>1.0196999999999999E-2</v>
      </c>
      <c r="E134" s="155">
        <f t="shared" si="17"/>
        <v>3.6506311977326308E-4</v>
      </c>
      <c r="F134" s="92">
        <v>8.0140199999999995E-2</v>
      </c>
      <c r="G134" s="155">
        <f t="shared" si="18"/>
        <v>2.8457015730113714E-3</v>
      </c>
      <c r="H134" s="155">
        <f t="shared" si="14"/>
        <v>685.91938805531038</v>
      </c>
      <c r="I134" s="246">
        <f t="shared" si="15"/>
        <v>115.24936122346419</v>
      </c>
      <c r="J134" s="12"/>
    </row>
    <row r="135" spans="1:10" x14ac:dyDescent="0.35">
      <c r="A135" s="211" t="s">
        <v>117</v>
      </c>
      <c r="B135" s="92">
        <v>1.2227989999999999E-2</v>
      </c>
      <c r="C135" s="155">
        <f t="shared" si="16"/>
        <v>6.4138755506483317E-4</v>
      </c>
      <c r="D135" s="92">
        <v>0.10359861999999999</v>
      </c>
      <c r="E135" s="155">
        <f t="shared" si="17"/>
        <v>3.7089374739045565E-3</v>
      </c>
      <c r="F135" s="92">
        <v>7.8021160000000006E-2</v>
      </c>
      <c r="G135" s="155">
        <f t="shared" si="18"/>
        <v>2.7704564967416094E-3</v>
      </c>
      <c r="H135" s="155">
        <f t="shared" si="14"/>
        <v>-24.688996822544528</v>
      </c>
      <c r="I135" s="246">
        <f t="shared" si="15"/>
        <v>538.05384204599454</v>
      </c>
      <c r="J135" s="12"/>
    </row>
    <row r="136" spans="1:10" x14ac:dyDescent="0.35">
      <c r="A136" s="211" t="s">
        <v>234</v>
      </c>
      <c r="B136" s="92">
        <v>2.1908733300000001</v>
      </c>
      <c r="C136" s="155">
        <f t="shared" si="16"/>
        <v>0.11491658797442995</v>
      </c>
      <c r="D136" s="92">
        <v>0.11255163</v>
      </c>
      <c r="E136" s="155">
        <f t="shared" si="17"/>
        <v>4.0294644683108744E-3</v>
      </c>
      <c r="F136" s="92">
        <v>7.3502559999999995E-2</v>
      </c>
      <c r="G136" s="155">
        <f t="shared" si="18"/>
        <v>2.6100053482816699E-3</v>
      </c>
      <c r="H136" s="155">
        <f t="shared" si="14"/>
        <v>-34.694362045223158</v>
      </c>
      <c r="I136" s="246">
        <f t="shared" si="15"/>
        <v>-96.645056608544323</v>
      </c>
      <c r="J136" s="12"/>
    </row>
    <row r="137" spans="1:10" x14ac:dyDescent="0.35">
      <c r="A137" s="211" t="s">
        <v>174</v>
      </c>
      <c r="B137" s="92">
        <v>5.4118930000000003E-2</v>
      </c>
      <c r="C137" s="155">
        <f t="shared" si="16"/>
        <v>2.8386683498616582E-3</v>
      </c>
      <c r="D137" s="92">
        <v>3.5184349999999996E-2</v>
      </c>
      <c r="E137" s="155">
        <f t="shared" si="17"/>
        <v>1.2596360280665302E-3</v>
      </c>
      <c r="F137" s="92">
        <v>6.0741050000000005E-2</v>
      </c>
      <c r="G137" s="155">
        <f t="shared" si="18"/>
        <v>2.1568563783389903E-3</v>
      </c>
      <c r="H137" s="155">
        <f t="shared" si="14"/>
        <v>72.636555741402105</v>
      </c>
      <c r="I137" s="246">
        <f t="shared" si="15"/>
        <v>12.23623600836159</v>
      </c>
      <c r="J137" s="12"/>
    </row>
    <row r="138" spans="1:10" x14ac:dyDescent="0.35">
      <c r="A138" s="211" t="s">
        <v>28</v>
      </c>
      <c r="B138" s="92">
        <v>3.7762259999999999E-2</v>
      </c>
      <c r="C138" s="155">
        <f t="shared" si="16"/>
        <v>1.9807215752648271E-3</v>
      </c>
      <c r="D138" s="92">
        <v>1.8838779999999999E-2</v>
      </c>
      <c r="E138" s="155">
        <f t="shared" si="17"/>
        <v>6.7444775909798499E-4</v>
      </c>
      <c r="F138" s="92">
        <v>5.7451740000000001E-2</v>
      </c>
      <c r="G138" s="155">
        <f t="shared" si="18"/>
        <v>2.0400561377466033E-3</v>
      </c>
      <c r="H138" s="155">
        <f t="shared" si="14"/>
        <v>204.96528968436385</v>
      </c>
      <c r="I138" s="246">
        <f t="shared" si="15"/>
        <v>52.14062929496275</v>
      </c>
      <c r="J138" s="12"/>
    </row>
    <row r="139" spans="1:10" x14ac:dyDescent="0.35">
      <c r="A139" s="211" t="s">
        <v>119</v>
      </c>
      <c r="B139" s="92">
        <v>0.61448228000000005</v>
      </c>
      <c r="C139" s="155">
        <f t="shared" si="16"/>
        <v>3.2231076996290013E-2</v>
      </c>
      <c r="D139" s="92">
        <v>8.4620809999999991E-2</v>
      </c>
      <c r="E139" s="155">
        <f t="shared" si="17"/>
        <v>3.0295122973757515E-3</v>
      </c>
      <c r="F139" s="92">
        <v>5.669594E-2</v>
      </c>
      <c r="G139" s="155">
        <f t="shared" si="18"/>
        <v>2.013218405261758E-3</v>
      </c>
      <c r="H139" s="155">
        <f t="shared" si="14"/>
        <v>-33.000003190704497</v>
      </c>
      <c r="I139" s="246">
        <f t="shared" si="15"/>
        <v>-90.7733808044066</v>
      </c>
      <c r="J139" s="12"/>
    </row>
    <row r="140" spans="1:10" x14ac:dyDescent="0.35">
      <c r="A140" s="211" t="s">
        <v>7</v>
      </c>
      <c r="B140" s="92">
        <v>2.709E-3</v>
      </c>
      <c r="C140" s="155">
        <f t="shared" si="16"/>
        <v>1.4209358092954225E-4</v>
      </c>
      <c r="D140" s="92">
        <v>7.5663729999999998E-2</v>
      </c>
      <c r="E140" s="155">
        <f t="shared" si="17"/>
        <v>2.7088395927706032E-3</v>
      </c>
      <c r="F140" s="92">
        <v>5.5546519999999995E-2</v>
      </c>
      <c r="G140" s="155">
        <f t="shared" si="18"/>
        <v>1.9724036044245904E-3</v>
      </c>
      <c r="H140" s="155">
        <f t="shared" si="14"/>
        <v>-26.587653027414859</v>
      </c>
      <c r="I140" s="246">
        <f t="shared" si="15"/>
        <v>1950.4437061646361</v>
      </c>
      <c r="J140" s="12"/>
    </row>
    <row r="141" spans="1:10" x14ac:dyDescent="0.35">
      <c r="A141" s="211" t="s">
        <v>183</v>
      </c>
      <c r="B141" s="92">
        <v>0.19669757000000002</v>
      </c>
      <c r="C141" s="155">
        <f t="shared" si="16"/>
        <v>1.031726175025445E-2</v>
      </c>
      <c r="D141" s="92">
        <v>0.22895410999999999</v>
      </c>
      <c r="E141" s="155">
        <f t="shared" si="17"/>
        <v>8.1967933393655833E-3</v>
      </c>
      <c r="F141" s="92">
        <v>5.258202E-2</v>
      </c>
      <c r="G141" s="155">
        <f t="shared" si="18"/>
        <v>1.8671370551373143E-3</v>
      </c>
      <c r="H141" s="155">
        <f t="shared" si="14"/>
        <v>-77.033816951353259</v>
      </c>
      <c r="I141" s="246">
        <f t="shared" si="15"/>
        <v>-73.267580275648541</v>
      </c>
      <c r="J141" s="12"/>
    </row>
    <row r="142" spans="1:10" x14ac:dyDescent="0.35">
      <c r="A142" s="211" t="s">
        <v>150</v>
      </c>
      <c r="B142" s="92">
        <v>0.19103642999999998</v>
      </c>
      <c r="C142" s="155">
        <f t="shared" si="16"/>
        <v>1.0020321309226959E-2</v>
      </c>
      <c r="D142" s="92">
        <v>7.3320770000000007E-2</v>
      </c>
      <c r="E142" s="155">
        <f t="shared" si="17"/>
        <v>2.6249592076471391E-3</v>
      </c>
      <c r="F142" s="92">
        <v>4.9525220000000002E-2</v>
      </c>
      <c r="G142" s="155">
        <f t="shared" si="18"/>
        <v>1.7585930214515839E-3</v>
      </c>
      <c r="H142" s="155">
        <f t="shared" si="14"/>
        <v>-32.454037239379787</v>
      </c>
      <c r="I142" s="246">
        <f t="shared" si="15"/>
        <v>-74.075510100351011</v>
      </c>
      <c r="J142" s="12"/>
    </row>
    <row r="143" spans="1:10" x14ac:dyDescent="0.35">
      <c r="A143" s="211" t="s">
        <v>159</v>
      </c>
      <c r="B143" s="92">
        <v>0.10477489999999999</v>
      </c>
      <c r="C143" s="155">
        <f t="shared" si="16"/>
        <v>5.4956960991268712E-3</v>
      </c>
      <c r="D143" s="92">
        <v>0.13176842000000002</v>
      </c>
      <c r="E143" s="155">
        <f t="shared" si="17"/>
        <v>4.7174453753842938E-3</v>
      </c>
      <c r="F143" s="92">
        <v>4.6884370000000002E-2</v>
      </c>
      <c r="G143" s="155">
        <f t="shared" si="18"/>
        <v>1.6648189729829368E-3</v>
      </c>
      <c r="H143" s="155">
        <f t="shared" si="14"/>
        <v>-64.419114989767664</v>
      </c>
      <c r="I143" s="246">
        <f t="shared" si="15"/>
        <v>-55.252288477488399</v>
      </c>
      <c r="J143" s="12"/>
    </row>
    <row r="144" spans="1:10" x14ac:dyDescent="0.35">
      <c r="A144" s="211" t="s">
        <v>224</v>
      </c>
      <c r="B144" s="92">
        <v>4.2726E-4</v>
      </c>
      <c r="C144" s="155">
        <f t="shared" si="16"/>
        <v>2.2410817049817727E-5</v>
      </c>
      <c r="D144" s="92">
        <v>2.9000000000000001E-2</v>
      </c>
      <c r="E144" s="155">
        <f t="shared" si="17"/>
        <v>1.0382299179586771E-3</v>
      </c>
      <c r="F144" s="92">
        <v>4.6537500000000002E-2</v>
      </c>
      <c r="G144" s="155">
        <f t="shared" si="18"/>
        <v>1.6525019522538836E-3</v>
      </c>
      <c r="H144" s="155">
        <f t="shared" si="14"/>
        <v>60.474137931034491</v>
      </c>
      <c r="I144" s="246">
        <f t="shared" si="15"/>
        <v>10792.079764078078</v>
      </c>
      <c r="J144" s="12"/>
    </row>
    <row r="145" spans="1:10" x14ac:dyDescent="0.35">
      <c r="A145" s="211" t="s">
        <v>94</v>
      </c>
      <c r="B145" s="92">
        <v>0</v>
      </c>
      <c r="C145" s="155">
        <f t="shared" si="16"/>
        <v>0</v>
      </c>
      <c r="D145" s="92">
        <v>0</v>
      </c>
      <c r="E145" s="155">
        <f t="shared" si="17"/>
        <v>0</v>
      </c>
      <c r="F145" s="92">
        <v>4.6527410000000005E-2</v>
      </c>
      <c r="G145" s="155">
        <f t="shared" si="18"/>
        <v>1.6521436660395785E-3</v>
      </c>
      <c r="H145" s="155" t="s">
        <v>317</v>
      </c>
      <c r="I145" s="246" t="s">
        <v>317</v>
      </c>
      <c r="J145" s="12"/>
    </row>
    <row r="146" spans="1:10" x14ac:dyDescent="0.35">
      <c r="A146" s="211" t="s">
        <v>120</v>
      </c>
      <c r="B146" s="92">
        <v>0.11120232000000001</v>
      </c>
      <c r="C146" s="155">
        <f t="shared" si="16"/>
        <v>5.832829773522649E-3</v>
      </c>
      <c r="D146" s="92">
        <v>1.3647379999999999E-2</v>
      </c>
      <c r="E146" s="155">
        <f t="shared" si="17"/>
        <v>4.8859028337072024E-4</v>
      </c>
      <c r="F146" s="92">
        <v>4.426186E-2</v>
      </c>
      <c r="G146" s="155">
        <f t="shared" si="18"/>
        <v>1.571696160309172E-3</v>
      </c>
      <c r="H146" s="155">
        <f t="shared" ref="H146:H154" si="19">((F146/D146)-1)*100</f>
        <v>224.32496200735969</v>
      </c>
      <c r="I146" s="246">
        <f t="shared" ref="I146:I153" si="20">((F146/B146)-1)*100</f>
        <v>-60.196999487061063</v>
      </c>
      <c r="J146" s="12"/>
    </row>
    <row r="147" spans="1:10" x14ac:dyDescent="0.35">
      <c r="A147" s="211" t="s">
        <v>36</v>
      </c>
      <c r="B147" s="92">
        <v>1.73599E-3</v>
      </c>
      <c r="C147" s="155">
        <f t="shared" si="16"/>
        <v>9.1056860671050586E-5</v>
      </c>
      <c r="D147" s="92">
        <v>0.47764758000000002</v>
      </c>
      <c r="E147" s="155">
        <f t="shared" si="17"/>
        <v>1.7100276130915883E-2</v>
      </c>
      <c r="F147" s="92">
        <v>4.0315030000000002E-2</v>
      </c>
      <c r="G147" s="155">
        <f t="shared" si="18"/>
        <v>1.4315480156900111E-3</v>
      </c>
      <c r="H147" s="155">
        <f t="shared" si="19"/>
        <v>-91.55967041641874</v>
      </c>
      <c r="I147" s="246">
        <f t="shared" si="20"/>
        <v>2222.3077321873975</v>
      </c>
      <c r="J147" s="12"/>
    </row>
    <row r="148" spans="1:10" x14ac:dyDescent="0.35">
      <c r="A148" s="211" t="s">
        <v>164</v>
      </c>
      <c r="B148" s="92">
        <v>0.59172220999999992</v>
      </c>
      <c r="C148" s="155">
        <f t="shared" si="16"/>
        <v>3.1037256454205454E-2</v>
      </c>
      <c r="D148" s="92">
        <v>2.2503349999999998E-2</v>
      </c>
      <c r="E148" s="155">
        <f t="shared" si="17"/>
        <v>8.0564314566535845E-4</v>
      </c>
      <c r="F148" s="92">
        <v>3.6646370000000004E-2</v>
      </c>
      <c r="G148" s="155">
        <f t="shared" si="18"/>
        <v>1.3012774207470999E-3</v>
      </c>
      <c r="H148" s="155">
        <f t="shared" si="19"/>
        <v>62.848509221960327</v>
      </c>
      <c r="I148" s="246">
        <f t="shared" si="20"/>
        <v>-93.806828714440172</v>
      </c>
      <c r="J148" s="12"/>
    </row>
    <row r="149" spans="1:10" x14ac:dyDescent="0.35">
      <c r="A149" s="211" t="s">
        <v>228</v>
      </c>
      <c r="B149" s="92">
        <v>2.908763E-2</v>
      </c>
      <c r="C149" s="155">
        <f t="shared" si="16"/>
        <v>1.525716318735172E-3</v>
      </c>
      <c r="D149" s="92">
        <v>3.6217769999999996E-2</v>
      </c>
      <c r="E149" s="155">
        <f t="shared" si="17"/>
        <v>1.2966335301981457E-3</v>
      </c>
      <c r="F149" s="92">
        <v>3.5285219999999999E-2</v>
      </c>
      <c r="G149" s="155">
        <f t="shared" si="18"/>
        <v>1.2529442908559287E-3</v>
      </c>
      <c r="H149" s="155">
        <f t="shared" si="19"/>
        <v>-2.5748410241712816</v>
      </c>
      <c r="I149" s="246">
        <f t="shared" si="20"/>
        <v>21.306617280266551</v>
      </c>
      <c r="J149" s="12"/>
    </row>
    <row r="150" spans="1:10" x14ac:dyDescent="0.35">
      <c r="A150" s="211" t="s">
        <v>194</v>
      </c>
      <c r="B150" s="92">
        <v>0.14124734</v>
      </c>
      <c r="C150" s="155">
        <f t="shared" si="16"/>
        <v>7.4087635058591988E-3</v>
      </c>
      <c r="D150" s="92">
        <v>1.175066E-2</v>
      </c>
      <c r="E150" s="155">
        <f t="shared" si="17"/>
        <v>4.2068575061242439E-4</v>
      </c>
      <c r="F150" s="92">
        <v>3.2910800000000004E-2</v>
      </c>
      <c r="G150" s="155">
        <f t="shared" si="18"/>
        <v>1.1686309159331103E-3</v>
      </c>
      <c r="H150" s="155">
        <f t="shared" si="19"/>
        <v>180.07618295482982</v>
      </c>
      <c r="I150" s="246">
        <f t="shared" si="20"/>
        <v>-76.699879799506306</v>
      </c>
      <c r="J150" s="12"/>
    </row>
    <row r="151" spans="1:10" x14ac:dyDescent="0.35">
      <c r="A151" s="211" t="s">
        <v>248</v>
      </c>
      <c r="B151" s="92">
        <v>3.1043650000000002E-2</v>
      </c>
      <c r="C151" s="155">
        <f t="shared" si="16"/>
        <v>1.6283142833604224E-3</v>
      </c>
      <c r="D151" s="92">
        <v>3.5829999999999998E-3</v>
      </c>
      <c r="E151" s="155">
        <f t="shared" si="17"/>
        <v>1.2827509641537722E-4</v>
      </c>
      <c r="F151" s="92">
        <v>3.2721E-2</v>
      </c>
      <c r="G151" s="155">
        <f t="shared" si="18"/>
        <v>1.1618913001278394E-3</v>
      </c>
      <c r="H151" s="155">
        <f t="shared" si="19"/>
        <v>813.22913759419487</v>
      </c>
      <c r="I151" s="246">
        <f t="shared" si="20"/>
        <v>5.4031983996727151</v>
      </c>
      <c r="J151" s="12"/>
    </row>
    <row r="152" spans="1:10" x14ac:dyDescent="0.35">
      <c r="A152" s="211" t="s">
        <v>244</v>
      </c>
      <c r="B152" s="92">
        <v>3.8442999999999998E-2</v>
      </c>
      <c r="C152" s="155">
        <f t="shared" si="16"/>
        <v>2.0164280294109977E-3</v>
      </c>
      <c r="D152" s="92">
        <v>3.7428969999999999E-2</v>
      </c>
      <c r="E152" s="155">
        <f t="shared" si="17"/>
        <v>1.3399957397371648E-3</v>
      </c>
      <c r="F152" s="92">
        <v>3.259691E-2</v>
      </c>
      <c r="G152" s="155">
        <f t="shared" si="18"/>
        <v>1.157484983345563E-3</v>
      </c>
      <c r="H152" s="155">
        <f t="shared" si="19"/>
        <v>-12.90994649331787</v>
      </c>
      <c r="I152" s="246">
        <f t="shared" si="20"/>
        <v>-15.207163852977136</v>
      </c>
      <c r="J152" s="12"/>
    </row>
    <row r="153" spans="1:10" x14ac:dyDescent="0.35">
      <c r="A153" s="211" t="s">
        <v>208</v>
      </c>
      <c r="B153" s="92">
        <v>5.278737E-2</v>
      </c>
      <c r="C153" s="155">
        <f t="shared" si="16"/>
        <v>2.7688248177012518E-3</v>
      </c>
      <c r="D153" s="92">
        <v>3.6074000000000002E-2</v>
      </c>
      <c r="E153" s="155">
        <f t="shared" si="17"/>
        <v>1.2914864158772867E-3</v>
      </c>
      <c r="F153" s="92">
        <v>2.8819599999999997E-2</v>
      </c>
      <c r="G153" s="155">
        <f t="shared" si="18"/>
        <v>1.0233563311990552E-3</v>
      </c>
      <c r="H153" s="155">
        <f t="shared" si="19"/>
        <v>-20.109774352719423</v>
      </c>
      <c r="I153" s="246">
        <f t="shared" si="20"/>
        <v>-45.404364718302894</v>
      </c>
      <c r="J153" s="12"/>
    </row>
    <row r="154" spans="1:10" x14ac:dyDescent="0.35">
      <c r="A154" s="211" t="s">
        <v>34</v>
      </c>
      <c r="B154" s="92">
        <v>0</v>
      </c>
      <c r="C154" s="155">
        <f t="shared" si="16"/>
        <v>0</v>
      </c>
      <c r="D154" s="92">
        <v>1.2599579999999999E-2</v>
      </c>
      <c r="E154" s="155">
        <f t="shared" si="17"/>
        <v>4.5107796240392368E-4</v>
      </c>
      <c r="F154" s="92">
        <v>2.7199319999999999E-2</v>
      </c>
      <c r="G154" s="155">
        <f t="shared" si="18"/>
        <v>9.658217437545657E-4</v>
      </c>
      <c r="H154" s="155">
        <f t="shared" si="19"/>
        <v>115.87481487478155</v>
      </c>
      <c r="I154" s="246" t="s">
        <v>317</v>
      </c>
      <c r="J154" s="12"/>
    </row>
    <row r="155" spans="1:10" x14ac:dyDescent="0.35">
      <c r="A155" s="211" t="s">
        <v>101</v>
      </c>
      <c r="B155" s="92">
        <v>0</v>
      </c>
      <c r="C155" s="155">
        <f t="shared" si="16"/>
        <v>0</v>
      </c>
      <c r="D155" s="92">
        <v>0</v>
      </c>
      <c r="E155" s="155">
        <f t="shared" si="17"/>
        <v>0</v>
      </c>
      <c r="F155" s="92">
        <v>2.502008E-2</v>
      </c>
      <c r="G155" s="155">
        <f t="shared" si="18"/>
        <v>8.8843902327259412E-4</v>
      </c>
      <c r="H155" s="155" t="s">
        <v>317</v>
      </c>
      <c r="I155" s="246" t="s">
        <v>317</v>
      </c>
      <c r="J155" s="12"/>
    </row>
    <row r="156" spans="1:10" x14ac:dyDescent="0.35">
      <c r="A156" s="211" t="s">
        <v>0</v>
      </c>
      <c r="B156" s="92">
        <v>0.26869929999999997</v>
      </c>
      <c r="C156" s="155">
        <f t="shared" si="16"/>
        <v>1.4093926072447895E-2</v>
      </c>
      <c r="D156" s="92">
        <v>1.0200499999999999</v>
      </c>
      <c r="E156" s="155">
        <f t="shared" si="17"/>
        <v>3.6518842338405112E-2</v>
      </c>
      <c r="F156" s="92">
        <v>1.95E-2</v>
      </c>
      <c r="G156" s="155">
        <f t="shared" si="18"/>
        <v>6.9242628136343234E-4</v>
      </c>
      <c r="H156" s="155">
        <f>((F156/D156)-1)*100</f>
        <v>-98.088329003480226</v>
      </c>
      <c r="I156" s="246">
        <f>((F156/B156)-1)*100</f>
        <v>-92.74281697049453</v>
      </c>
      <c r="J156" s="12"/>
    </row>
    <row r="157" spans="1:10" x14ac:dyDescent="0.35">
      <c r="A157" s="211" t="s">
        <v>137</v>
      </c>
      <c r="B157" s="92">
        <v>1.54568E-3</v>
      </c>
      <c r="C157" s="155">
        <f t="shared" si="16"/>
        <v>8.107464236662047E-5</v>
      </c>
      <c r="D157" s="92">
        <v>2.6049029999999997E-2</v>
      </c>
      <c r="E157" s="155">
        <f t="shared" si="17"/>
        <v>9.325821475794177E-4</v>
      </c>
      <c r="F157" s="92">
        <v>1.803103E-2</v>
      </c>
      <c r="G157" s="155">
        <f t="shared" si="18"/>
        <v>6.4026456677192256E-4</v>
      </c>
      <c r="H157" s="155">
        <f>((F157/D157)-1)*100</f>
        <v>-30.780416775595864</v>
      </c>
      <c r="I157" s="246">
        <f>((F157/B157)-1)*100</f>
        <v>1066.5435277677138</v>
      </c>
      <c r="J157" s="12"/>
    </row>
    <row r="158" spans="1:10" x14ac:dyDescent="0.35">
      <c r="A158" s="211" t="s">
        <v>106</v>
      </c>
      <c r="B158" s="92">
        <v>3.4635674700000001</v>
      </c>
      <c r="C158" s="155">
        <f t="shared" si="16"/>
        <v>0.1816724638624492</v>
      </c>
      <c r="D158" s="92">
        <v>2.3600000000000001E-3</v>
      </c>
      <c r="E158" s="155">
        <f t="shared" si="17"/>
        <v>8.449043470284406E-5</v>
      </c>
      <c r="F158" s="92">
        <v>1.7103520000000001E-2</v>
      </c>
      <c r="G158" s="155">
        <f t="shared" si="18"/>
        <v>6.0732957701667141E-4</v>
      </c>
      <c r="H158" s="155">
        <f>((F158/D158)-1)*100</f>
        <v>624.72542372881355</v>
      </c>
      <c r="I158" s="246">
        <f>((F158/B158)-1)*100</f>
        <v>-99.506187763104265</v>
      </c>
      <c r="J158" s="12"/>
    </row>
    <row r="159" spans="1:10" x14ac:dyDescent="0.35">
      <c r="A159" s="211" t="s">
        <v>43</v>
      </c>
      <c r="B159" s="92">
        <v>0</v>
      </c>
      <c r="C159" s="155">
        <f t="shared" si="16"/>
        <v>0</v>
      </c>
      <c r="D159" s="92">
        <v>6.2872000000000004E-4</v>
      </c>
      <c r="E159" s="155">
        <f t="shared" si="17"/>
        <v>2.2508824621344118E-5</v>
      </c>
      <c r="F159" s="92">
        <v>1.5927719999999999E-2</v>
      </c>
      <c r="G159" s="155">
        <f t="shared" si="18"/>
        <v>5.6557804770245989E-4</v>
      </c>
      <c r="H159" s="155">
        <f>((F159/D159)-1)*100</f>
        <v>2433.3566611528181</v>
      </c>
      <c r="I159" s="246" t="s">
        <v>317</v>
      </c>
      <c r="J159" s="12"/>
    </row>
    <row r="160" spans="1:10" x14ac:dyDescent="0.35">
      <c r="A160" s="211" t="s">
        <v>88</v>
      </c>
      <c r="B160" s="92">
        <v>1.4675200000000001E-2</v>
      </c>
      <c r="C160" s="155">
        <f t="shared" si="16"/>
        <v>7.6974961936405269E-4</v>
      </c>
      <c r="D160" s="92">
        <v>0</v>
      </c>
      <c r="E160" s="155">
        <f t="shared" si="17"/>
        <v>0</v>
      </c>
      <c r="F160" s="92">
        <v>1.1233999999999999E-2</v>
      </c>
      <c r="G160" s="155">
        <f t="shared" si="18"/>
        <v>3.9890855614547685E-4</v>
      </c>
      <c r="H160" s="155" t="s">
        <v>317</v>
      </c>
      <c r="I160" s="246">
        <f>((F160/B160)-1)*100</f>
        <v>-23.449084169210654</v>
      </c>
      <c r="J160" s="12"/>
    </row>
    <row r="161" spans="1:10" x14ac:dyDescent="0.35">
      <c r="A161" s="211" t="s">
        <v>227</v>
      </c>
      <c r="B161" s="92">
        <v>0.02</v>
      </c>
      <c r="C161" s="155">
        <f t="shared" si="16"/>
        <v>1.0490482165340881E-3</v>
      </c>
      <c r="D161" s="92">
        <v>3.5904350000000002E-2</v>
      </c>
      <c r="E161" s="155">
        <f t="shared" si="17"/>
        <v>1.2854127708572284E-3</v>
      </c>
      <c r="F161" s="92">
        <v>7.9130699999999995E-3</v>
      </c>
      <c r="G161" s="155">
        <f t="shared" si="18"/>
        <v>2.8098551970607872E-4</v>
      </c>
      <c r="H161" s="155">
        <f>((F161/D161)-1)*100</f>
        <v>-77.960692785136061</v>
      </c>
      <c r="I161" s="246">
        <f>((F161/B161)-1)*100</f>
        <v>-60.434649999999998</v>
      </c>
      <c r="J161" s="12"/>
    </row>
    <row r="162" spans="1:10" x14ac:dyDescent="0.35">
      <c r="A162" s="211" t="s">
        <v>56</v>
      </c>
      <c r="B162" s="92">
        <v>0</v>
      </c>
      <c r="C162" s="155">
        <f t="shared" si="16"/>
        <v>0</v>
      </c>
      <c r="D162" s="92">
        <v>0</v>
      </c>
      <c r="E162" s="155">
        <f t="shared" si="17"/>
        <v>0</v>
      </c>
      <c r="F162" s="92">
        <v>7.5436000000000001E-3</v>
      </c>
      <c r="G162" s="155">
        <f t="shared" si="18"/>
        <v>2.6786599467144552E-4</v>
      </c>
      <c r="H162" s="155" t="s">
        <v>317</v>
      </c>
      <c r="I162" s="246" t="s">
        <v>317</v>
      </c>
      <c r="J162" s="12"/>
    </row>
    <row r="163" spans="1:10" x14ac:dyDescent="0.35">
      <c r="A163" s="211" t="s">
        <v>188</v>
      </c>
      <c r="B163" s="92">
        <v>5.3045000000000002E-3</v>
      </c>
      <c r="C163" s="155">
        <f t="shared" si="16"/>
        <v>2.7823381323025355E-4</v>
      </c>
      <c r="D163" s="92">
        <v>3.2059779999999996E-2</v>
      </c>
      <c r="E163" s="155">
        <f t="shared" si="17"/>
        <v>1.1477731985921804E-3</v>
      </c>
      <c r="F163" s="92">
        <v>6.9319999999999998E-3</v>
      </c>
      <c r="G163" s="155">
        <f t="shared" si="18"/>
        <v>2.4614866576468271E-4</v>
      </c>
      <c r="H163" s="155">
        <f>((F163/D163)-1)*100</f>
        <v>-78.37789279901483</v>
      </c>
      <c r="I163" s="246">
        <f t="shared" ref="I163:I170" si="21">((F163/B163)-1)*100</f>
        <v>30.681496842303702</v>
      </c>
      <c r="J163" s="12"/>
    </row>
    <row r="164" spans="1:10" x14ac:dyDescent="0.35">
      <c r="A164" s="211" t="s">
        <v>25</v>
      </c>
      <c r="B164" s="92">
        <v>0.18405387000000001</v>
      </c>
      <c r="C164" s="155">
        <f t="shared" si="16"/>
        <v>9.6540692034848465E-3</v>
      </c>
      <c r="D164" s="92">
        <v>2.9156060000000001E-2</v>
      </c>
      <c r="E164" s="155">
        <f t="shared" si="17"/>
        <v>1.0438170269585609E-3</v>
      </c>
      <c r="F164" s="92">
        <v>6.9032900000000003E-3</v>
      </c>
      <c r="G164" s="155">
        <f t="shared" si="18"/>
        <v>2.4512920122427532E-4</v>
      </c>
      <c r="H164" s="155">
        <f>((F164/D164)-1)*100</f>
        <v>-76.322966820619797</v>
      </c>
      <c r="I164" s="246">
        <f t="shared" si="21"/>
        <v>-96.249310052540594</v>
      </c>
      <c r="J164" s="12"/>
    </row>
    <row r="165" spans="1:10" x14ac:dyDescent="0.35">
      <c r="A165" s="211" t="s">
        <v>191</v>
      </c>
      <c r="B165" s="92">
        <v>4.4106199999999996E-3</v>
      </c>
      <c r="C165" s="155">
        <f t="shared" si="16"/>
        <v>2.3134765224047899E-4</v>
      </c>
      <c r="D165" s="92">
        <v>9.5954720000000007E-2</v>
      </c>
      <c r="E165" s="155">
        <f t="shared" si="17"/>
        <v>3.4352779680464768E-3</v>
      </c>
      <c r="F165" s="92">
        <v>6.7807500000000003E-3</v>
      </c>
      <c r="G165" s="155">
        <f t="shared" si="18"/>
        <v>2.4077792345410739E-4</v>
      </c>
      <c r="H165" s="155">
        <f>((F165/D165)-1)*100</f>
        <v>-92.933385663571329</v>
      </c>
      <c r="I165" s="246">
        <f t="shared" si="21"/>
        <v>53.736889598287796</v>
      </c>
      <c r="J165" s="12"/>
    </row>
    <row r="166" spans="1:10" x14ac:dyDescent="0.35">
      <c r="A166" s="211" t="s">
        <v>245</v>
      </c>
      <c r="B166" s="92">
        <v>2.0330399999999998E-3</v>
      </c>
      <c r="C166" s="155">
        <f t="shared" si="16"/>
        <v>1.0663784930712313E-4</v>
      </c>
      <c r="D166" s="92">
        <v>0</v>
      </c>
      <c r="E166" s="155">
        <f t="shared" si="17"/>
        <v>0</v>
      </c>
      <c r="F166" s="92">
        <v>6.6408999999999999E-3</v>
      </c>
      <c r="G166" s="155">
        <f t="shared" si="18"/>
        <v>2.3581198420032911E-4</v>
      </c>
      <c r="H166" s="155" t="s">
        <v>317</v>
      </c>
      <c r="I166" s="246">
        <f t="shared" si="21"/>
        <v>226.64876244441822</v>
      </c>
      <c r="J166" s="12"/>
    </row>
    <row r="167" spans="1:10" x14ac:dyDescent="0.35">
      <c r="A167" s="211" t="s">
        <v>19</v>
      </c>
      <c r="B167" s="92">
        <v>2.5030500000000001E-2</v>
      </c>
      <c r="C167" s="155">
        <f t="shared" si="16"/>
        <v>1.3129100691978248E-3</v>
      </c>
      <c r="D167" s="92">
        <v>0</v>
      </c>
      <c r="E167" s="155">
        <f t="shared" si="17"/>
        <v>0</v>
      </c>
      <c r="F167" s="92">
        <v>6.3575600000000008E-3</v>
      </c>
      <c r="G167" s="155">
        <f t="shared" si="18"/>
        <v>2.2575085278691813E-4</v>
      </c>
      <c r="H167" s="155" t="s">
        <v>317</v>
      </c>
      <c r="I167" s="246">
        <f t="shared" si="21"/>
        <v>-74.600747088551969</v>
      </c>
      <c r="J167" s="12"/>
    </row>
    <row r="168" spans="1:10" x14ac:dyDescent="0.35">
      <c r="A168" s="211" t="s">
        <v>27</v>
      </c>
      <c r="B168" s="92">
        <v>1.1167576000000001</v>
      </c>
      <c r="C168" s="155">
        <f t="shared" si="16"/>
        <v>5.8576628429044444E-2</v>
      </c>
      <c r="D168" s="92">
        <v>0.18115889999999998</v>
      </c>
      <c r="E168" s="155">
        <f t="shared" si="17"/>
        <v>6.4856755132580738E-3</v>
      </c>
      <c r="F168" s="92">
        <v>6.35405E-3</v>
      </c>
      <c r="G168" s="155">
        <f t="shared" si="18"/>
        <v>2.2562621605627266E-4</v>
      </c>
      <c r="H168" s="155">
        <f>((F168/D168)-1)*100</f>
        <v>-96.49255432661603</v>
      </c>
      <c r="I168" s="246">
        <f t="shared" si="21"/>
        <v>-99.431026930105517</v>
      </c>
      <c r="J168" s="12"/>
    </row>
    <row r="169" spans="1:10" x14ac:dyDescent="0.35">
      <c r="A169" s="211" t="s">
        <v>187</v>
      </c>
      <c r="B169" s="92">
        <v>4.6855000000000004E-3</v>
      </c>
      <c r="C169" s="155">
        <f t="shared" si="16"/>
        <v>2.4576577092852355E-4</v>
      </c>
      <c r="D169" s="92">
        <v>0</v>
      </c>
      <c r="E169" s="155">
        <f t="shared" si="17"/>
        <v>0</v>
      </c>
      <c r="F169" s="92">
        <v>6.0000000000000001E-3</v>
      </c>
      <c r="G169" s="155">
        <f t="shared" si="18"/>
        <v>2.1305424041951766E-4</v>
      </c>
      <c r="H169" s="155" t="s">
        <v>317</v>
      </c>
      <c r="I169" s="246">
        <f t="shared" si="21"/>
        <v>28.0546366449685</v>
      </c>
      <c r="J169" s="12"/>
    </row>
    <row r="170" spans="1:10" x14ac:dyDescent="0.35">
      <c r="A170" s="211" t="s">
        <v>177</v>
      </c>
      <c r="B170" s="92">
        <v>1.6360000000000001E-3</v>
      </c>
      <c r="C170" s="155">
        <f t="shared" si="16"/>
        <v>8.581214411248842E-5</v>
      </c>
      <c r="D170" s="92">
        <v>1.7999999999999999E-2</v>
      </c>
      <c r="E170" s="155">
        <f t="shared" si="17"/>
        <v>6.4441856976745469E-4</v>
      </c>
      <c r="F170" s="92">
        <v>5.8408000000000002E-3</v>
      </c>
      <c r="G170" s="155">
        <f t="shared" si="18"/>
        <v>2.0740120124038643E-4</v>
      </c>
      <c r="H170" s="155">
        <f>((F170/D170)-1)*100</f>
        <v>-67.551111111111112</v>
      </c>
      <c r="I170" s="246">
        <f t="shared" si="21"/>
        <v>257.01711491442541</v>
      </c>
      <c r="J170" s="12"/>
    </row>
    <row r="171" spans="1:10" x14ac:dyDescent="0.35">
      <c r="A171" s="211" t="s">
        <v>60</v>
      </c>
      <c r="B171" s="92">
        <v>0</v>
      </c>
      <c r="C171" s="155">
        <f t="shared" si="16"/>
        <v>0</v>
      </c>
      <c r="D171" s="92">
        <v>0</v>
      </c>
      <c r="E171" s="155">
        <f t="shared" si="17"/>
        <v>0</v>
      </c>
      <c r="F171" s="92">
        <v>5.4348E-3</v>
      </c>
      <c r="G171" s="155">
        <f t="shared" si="18"/>
        <v>1.9298453097199908E-4</v>
      </c>
      <c r="H171" s="155" t="s">
        <v>317</v>
      </c>
      <c r="I171" s="246" t="s">
        <v>317</v>
      </c>
      <c r="J171" s="12"/>
    </row>
    <row r="172" spans="1:10" x14ac:dyDescent="0.35">
      <c r="A172" s="211" t="s">
        <v>96</v>
      </c>
      <c r="B172" s="92">
        <v>1.0647933600000001</v>
      </c>
      <c r="C172" s="155">
        <f t="shared" si="16"/>
        <v>5.5850978764266972E-2</v>
      </c>
      <c r="D172" s="92">
        <v>5.7064790000000004E-2</v>
      </c>
      <c r="E172" s="155">
        <f t="shared" si="17"/>
        <v>2.0429783531044532E-3</v>
      </c>
      <c r="F172" s="92">
        <v>5.1581000000000005E-3</v>
      </c>
      <c r="G172" s="155">
        <f t="shared" si="18"/>
        <v>1.8315917958465234E-4</v>
      </c>
      <c r="H172" s="155">
        <f>((F172/D172)-1)*100</f>
        <v>-90.960976111539182</v>
      </c>
      <c r="I172" s="246">
        <f>((F172/B172)-1)*100</f>
        <v>-99.515577369866392</v>
      </c>
      <c r="J172" s="12"/>
    </row>
    <row r="173" spans="1:10" x14ac:dyDescent="0.35">
      <c r="A173" s="211" t="s">
        <v>153</v>
      </c>
      <c r="B173" s="92">
        <v>0</v>
      </c>
      <c r="C173" s="155">
        <f t="shared" si="16"/>
        <v>0</v>
      </c>
      <c r="D173" s="92">
        <v>0</v>
      </c>
      <c r="E173" s="155">
        <f t="shared" si="17"/>
        <v>0</v>
      </c>
      <c r="F173" s="92">
        <v>4.7999999999999996E-3</v>
      </c>
      <c r="G173" s="155">
        <f t="shared" si="18"/>
        <v>1.704433923356141E-4</v>
      </c>
      <c r="H173" s="155" t="s">
        <v>317</v>
      </c>
      <c r="I173" s="246" t="s">
        <v>317</v>
      </c>
      <c r="J173" s="12"/>
    </row>
    <row r="174" spans="1:10" x14ac:dyDescent="0.35">
      <c r="A174" s="211" t="s">
        <v>61</v>
      </c>
      <c r="B174" s="92">
        <v>0</v>
      </c>
      <c r="C174" s="155">
        <f t="shared" si="16"/>
        <v>0</v>
      </c>
      <c r="D174" s="92">
        <v>0</v>
      </c>
      <c r="E174" s="155">
        <f t="shared" si="17"/>
        <v>0</v>
      </c>
      <c r="F174" s="92">
        <v>4.5041499999999993E-3</v>
      </c>
      <c r="G174" s="155">
        <f t="shared" si="18"/>
        <v>1.5993804283092838E-4</v>
      </c>
      <c r="H174" s="155" t="s">
        <v>317</v>
      </c>
      <c r="I174" s="246" t="s">
        <v>317</v>
      </c>
      <c r="J174" s="12"/>
    </row>
    <row r="175" spans="1:10" x14ac:dyDescent="0.35">
      <c r="A175" s="211" t="s">
        <v>24</v>
      </c>
      <c r="B175" s="92">
        <v>0</v>
      </c>
      <c r="C175" s="155">
        <f t="shared" si="16"/>
        <v>0</v>
      </c>
      <c r="D175" s="92">
        <v>9.5054900000000001E-3</v>
      </c>
      <c r="E175" s="155">
        <f t="shared" si="17"/>
        <v>3.4030634837438014E-4</v>
      </c>
      <c r="F175" s="92">
        <v>4.0419499999999999E-3</v>
      </c>
      <c r="G175" s="155">
        <f t="shared" si="18"/>
        <v>1.4352576451061153E-4</v>
      </c>
      <c r="H175" s="155">
        <f>((F175/D175)-1)*100</f>
        <v>-57.477731290022923</v>
      </c>
      <c r="I175" s="246" t="s">
        <v>317</v>
      </c>
      <c r="J175" s="12"/>
    </row>
    <row r="176" spans="1:10" x14ac:dyDescent="0.35">
      <c r="A176" s="211" t="s">
        <v>139</v>
      </c>
      <c r="B176" s="92">
        <v>2.1071999999999999E-4</v>
      </c>
      <c r="C176" s="155">
        <f t="shared" si="16"/>
        <v>1.1052772009403152E-5</v>
      </c>
      <c r="D176" s="92">
        <v>4.4673500000000001E-3</v>
      </c>
      <c r="E176" s="155">
        <f t="shared" si="17"/>
        <v>1.5993573875836882E-4</v>
      </c>
      <c r="F176" s="92">
        <v>4.0000000000000001E-3</v>
      </c>
      <c r="G176" s="155">
        <f t="shared" si="18"/>
        <v>1.4203616027967843E-4</v>
      </c>
      <c r="H176" s="155">
        <f>((F176/D176)-1)*100</f>
        <v>-10.461459254367799</v>
      </c>
      <c r="I176" s="246">
        <f t="shared" ref="I176:I186" si="22">((F176/B176)-1)*100</f>
        <v>1798.2536066818529</v>
      </c>
      <c r="J176" s="12"/>
    </row>
    <row r="177" spans="1:10" x14ac:dyDescent="0.35">
      <c r="A177" s="211" t="s">
        <v>45</v>
      </c>
      <c r="B177" s="92">
        <v>8.5400000000000007E-3</v>
      </c>
      <c r="C177" s="155">
        <f t="shared" si="16"/>
        <v>4.4794358846005571E-4</v>
      </c>
      <c r="D177" s="92">
        <v>2.6681000000000001E-3</v>
      </c>
      <c r="E177" s="155">
        <f t="shared" si="17"/>
        <v>9.5520732555363653E-5</v>
      </c>
      <c r="F177" s="92">
        <v>3.43056E-3</v>
      </c>
      <c r="G177" s="155">
        <f t="shared" si="18"/>
        <v>1.218158925022634E-4</v>
      </c>
      <c r="H177" s="155">
        <f>((F177/D177)-1)*100</f>
        <v>28.576889921667092</v>
      </c>
      <c r="I177" s="246">
        <f t="shared" si="22"/>
        <v>-59.829508196721314</v>
      </c>
      <c r="J177" s="12"/>
    </row>
    <row r="178" spans="1:10" x14ac:dyDescent="0.35">
      <c r="A178" s="211" t="s">
        <v>97</v>
      </c>
      <c r="B178" s="92">
        <v>0.34404899999999999</v>
      </c>
      <c r="C178" s="155">
        <f t="shared" si="16"/>
        <v>1.8046199492516825E-2</v>
      </c>
      <c r="D178" s="92">
        <v>60.798946700000002</v>
      </c>
      <c r="E178" s="155">
        <f t="shared" si="17"/>
        <v>2.1766650153212064</v>
      </c>
      <c r="F178" s="92">
        <v>3.0999999999999999E-3</v>
      </c>
      <c r="G178" s="155">
        <f t="shared" si="18"/>
        <v>1.1007802421675078E-4</v>
      </c>
      <c r="H178" s="155">
        <f>((F178/D178)-1)*100</f>
        <v>-99.994901227458271</v>
      </c>
      <c r="I178" s="246">
        <f t="shared" si="22"/>
        <v>-99.098965554325119</v>
      </c>
      <c r="J178" s="12"/>
    </row>
    <row r="179" spans="1:10" x14ac:dyDescent="0.35">
      <c r="A179" s="211" t="s">
        <v>66</v>
      </c>
      <c r="B179" s="92">
        <v>0.22037799999999999</v>
      </c>
      <c r="C179" s="155">
        <f t="shared" si="16"/>
        <v>1.1559357393167463E-2</v>
      </c>
      <c r="D179" s="92">
        <v>0</v>
      </c>
      <c r="E179" s="155">
        <f t="shared" si="17"/>
        <v>0</v>
      </c>
      <c r="F179" s="92">
        <v>2.5000000000000001E-3</v>
      </c>
      <c r="G179" s="155">
        <f t="shared" si="18"/>
        <v>8.8772600174799016E-5</v>
      </c>
      <c r="H179" s="155" t="s">
        <v>317</v>
      </c>
      <c r="I179" s="246">
        <f t="shared" si="22"/>
        <v>-98.865585494014823</v>
      </c>
      <c r="J179" s="12"/>
    </row>
    <row r="180" spans="1:10" x14ac:dyDescent="0.35">
      <c r="A180" s="211" t="s">
        <v>32</v>
      </c>
      <c r="B180" s="92">
        <v>3.6194199999999996E-2</v>
      </c>
      <c r="C180" s="155">
        <f t="shared" si="16"/>
        <v>1.8984730479439046E-3</v>
      </c>
      <c r="D180" s="92">
        <v>1.6559500000000001E-2</v>
      </c>
      <c r="E180" s="155">
        <f t="shared" si="17"/>
        <v>5.9284718367023145E-4</v>
      </c>
      <c r="F180" s="92">
        <v>2.46116E-3</v>
      </c>
      <c r="G180" s="155">
        <f t="shared" si="18"/>
        <v>8.7393429058483331E-5</v>
      </c>
      <c r="H180" s="155">
        <f>((F180/D180)-1)*100</f>
        <v>-85.13747395754703</v>
      </c>
      <c r="I180" s="246">
        <f t="shared" si="22"/>
        <v>-93.2001259870366</v>
      </c>
      <c r="J180" s="12"/>
    </row>
    <row r="181" spans="1:10" x14ac:dyDescent="0.35">
      <c r="A181" s="211" t="s">
        <v>91</v>
      </c>
      <c r="B181" s="92">
        <v>8.4957000000000001E-4</v>
      </c>
      <c r="C181" s="155">
        <f t="shared" si="16"/>
        <v>4.4561994666043265E-5</v>
      </c>
      <c r="D181" s="92">
        <v>1.6996300000000002E-3</v>
      </c>
      <c r="E181" s="155">
        <f t="shared" si="17"/>
        <v>6.0848507429658843E-5</v>
      </c>
      <c r="F181" s="92">
        <v>2.4395599999999999E-3</v>
      </c>
      <c r="G181" s="155">
        <f t="shared" si="18"/>
        <v>8.662643379297308E-5</v>
      </c>
      <c r="H181" s="155">
        <f>((F181/D181)-1)*100</f>
        <v>43.534769332148748</v>
      </c>
      <c r="I181" s="246">
        <f t="shared" si="22"/>
        <v>187.15232411690619</v>
      </c>
      <c r="J181" s="12"/>
    </row>
    <row r="182" spans="1:10" x14ac:dyDescent="0.35">
      <c r="A182" s="211" t="s">
        <v>87</v>
      </c>
      <c r="B182" s="92">
        <v>9.6670110000000004E-2</v>
      </c>
      <c r="C182" s="155">
        <f t="shared" si="16"/>
        <v>5.0705803243827063E-3</v>
      </c>
      <c r="D182" s="92">
        <v>0.126</v>
      </c>
      <c r="E182" s="155">
        <f t="shared" si="17"/>
        <v>4.510929988372183E-3</v>
      </c>
      <c r="F182" s="92">
        <v>2.31584E-3</v>
      </c>
      <c r="G182" s="155">
        <f t="shared" si="18"/>
        <v>8.2233255355522626E-5</v>
      </c>
      <c r="H182" s="155">
        <f>((F182/D182)-1)*100</f>
        <v>-98.162031746031744</v>
      </c>
      <c r="I182" s="246">
        <f t="shared" si="22"/>
        <v>-97.60438878159961</v>
      </c>
      <c r="J182" s="12"/>
    </row>
    <row r="183" spans="1:10" x14ac:dyDescent="0.35">
      <c r="A183" s="211" t="s">
        <v>145</v>
      </c>
      <c r="B183" s="92">
        <v>6.7835640000000003E-2</v>
      </c>
      <c r="C183" s="155">
        <f t="shared" si="16"/>
        <v>3.558142857972423E-3</v>
      </c>
      <c r="D183" s="92">
        <v>0.10147671000000001</v>
      </c>
      <c r="E183" s="155">
        <f t="shared" si="17"/>
        <v>3.6329709068281539E-3</v>
      </c>
      <c r="F183" s="92">
        <v>1.8875999999999999E-3</v>
      </c>
      <c r="G183" s="155">
        <f t="shared" si="18"/>
        <v>6.7026864035980247E-5</v>
      </c>
      <c r="H183" s="155">
        <f>((F183/D183)-1)*100</f>
        <v>-98.13986874426655</v>
      </c>
      <c r="I183" s="246">
        <f t="shared" si="22"/>
        <v>-97.217391919645777</v>
      </c>
      <c r="J183" s="12"/>
    </row>
    <row r="184" spans="1:10" x14ac:dyDescent="0.35">
      <c r="A184" s="211" t="s">
        <v>209</v>
      </c>
      <c r="B184" s="92">
        <v>4.6957209999999999E-2</v>
      </c>
      <c r="C184" s="155">
        <f t="shared" si="16"/>
        <v>2.4630188701958325E-3</v>
      </c>
      <c r="D184" s="92">
        <v>5.7915220000000003E-2</v>
      </c>
      <c r="E184" s="155">
        <f t="shared" si="17"/>
        <v>2.0734246244537495E-3</v>
      </c>
      <c r="F184" s="92">
        <v>1.8749999999999999E-3</v>
      </c>
      <c r="G184" s="155">
        <f t="shared" si="18"/>
        <v>6.6579450131099265E-5</v>
      </c>
      <c r="H184" s="155">
        <f>((F184/D184)-1)*100</f>
        <v>-96.762509060657976</v>
      </c>
      <c r="I184" s="246">
        <f t="shared" si="22"/>
        <v>-96.007002971428662</v>
      </c>
      <c r="J184" s="12"/>
    </row>
    <row r="185" spans="1:10" x14ac:dyDescent="0.35">
      <c r="A185" s="211" t="s">
        <v>44</v>
      </c>
      <c r="B185" s="92">
        <v>1.3304300000000001E-3</v>
      </c>
      <c r="C185" s="155">
        <f t="shared" si="16"/>
        <v>6.9784260936172349E-5</v>
      </c>
      <c r="D185" s="92">
        <v>0</v>
      </c>
      <c r="E185" s="155">
        <f t="shared" si="17"/>
        <v>0</v>
      </c>
      <c r="F185" s="92">
        <v>1.8407999999999999E-3</v>
      </c>
      <c r="G185" s="155">
        <f t="shared" si="18"/>
        <v>6.5365040960708006E-5</v>
      </c>
      <c r="H185" s="155" t="s">
        <v>317</v>
      </c>
      <c r="I185" s="246">
        <f t="shared" si="22"/>
        <v>38.361281690881889</v>
      </c>
      <c r="J185" s="12"/>
    </row>
    <row r="186" spans="1:10" x14ac:dyDescent="0.35">
      <c r="A186" s="211" t="s">
        <v>131</v>
      </c>
      <c r="B186" s="92">
        <v>1.9787400000000001E-3</v>
      </c>
      <c r="C186" s="155">
        <f t="shared" si="16"/>
        <v>1.037896833992331E-4</v>
      </c>
      <c r="D186" s="92">
        <v>1.960344E-2</v>
      </c>
      <c r="E186" s="155">
        <f t="shared" si="17"/>
        <v>7.0182337596233957E-4</v>
      </c>
      <c r="F186" s="92">
        <v>1.6000000000000001E-3</v>
      </c>
      <c r="G186" s="155">
        <f t="shared" si="18"/>
        <v>5.6814464111871373E-5</v>
      </c>
      <c r="H186" s="155">
        <f>((F186/D186)-1)*100</f>
        <v>-91.838167178821678</v>
      </c>
      <c r="I186" s="246">
        <f t="shared" si="22"/>
        <v>-19.140463122997463</v>
      </c>
      <c r="J186" s="12"/>
    </row>
    <row r="187" spans="1:10" x14ac:dyDescent="0.35">
      <c r="A187" s="211" t="s">
        <v>140</v>
      </c>
      <c r="B187" s="92">
        <v>0</v>
      </c>
      <c r="C187" s="155">
        <f t="shared" si="16"/>
        <v>0</v>
      </c>
      <c r="D187" s="92">
        <v>4.7850000000000002E-3</v>
      </c>
      <c r="E187" s="155">
        <f t="shared" si="17"/>
        <v>1.7130793646318173E-4</v>
      </c>
      <c r="F187" s="92">
        <v>1.48E-3</v>
      </c>
      <c r="G187" s="155">
        <f t="shared" si="18"/>
        <v>5.2553379303481015E-5</v>
      </c>
      <c r="H187" s="155">
        <f>((F187/D187)-1)*100</f>
        <v>-69.07001044932079</v>
      </c>
      <c r="I187" s="246" t="s">
        <v>317</v>
      </c>
      <c r="J187" s="12"/>
    </row>
    <row r="188" spans="1:10" x14ac:dyDescent="0.35">
      <c r="A188" s="211" t="s">
        <v>249</v>
      </c>
      <c r="B188" s="92">
        <v>0.38139070000000003</v>
      </c>
      <c r="C188" s="155">
        <f t="shared" si="16"/>
        <v>2.0004861681884374E-2</v>
      </c>
      <c r="D188" s="92">
        <v>0.38241599999999998</v>
      </c>
      <c r="E188" s="155">
        <f t="shared" si="17"/>
        <v>1.3690887320899498E-2</v>
      </c>
      <c r="F188" s="92">
        <v>9.2000000000000003E-4</v>
      </c>
      <c r="G188" s="155">
        <f t="shared" si="18"/>
        <v>3.2668316864326037E-5</v>
      </c>
      <c r="H188" s="155">
        <f>((F188/D188)-1)*100</f>
        <v>-99.75942429187063</v>
      </c>
      <c r="I188" s="246">
        <f>((F188/B188)-1)*100</f>
        <v>-99.758777547538529</v>
      </c>
      <c r="J188" s="12"/>
    </row>
    <row r="189" spans="1:10" x14ac:dyDescent="0.35">
      <c r="A189" s="211" t="s">
        <v>138</v>
      </c>
      <c r="B189" s="92">
        <v>4.7629999999999999E-2</v>
      </c>
      <c r="C189" s="155">
        <f t="shared" si="16"/>
        <v>2.498308327675931E-3</v>
      </c>
      <c r="D189" s="92">
        <v>8.2494639999999994E-2</v>
      </c>
      <c r="E189" s="155">
        <f t="shared" si="17"/>
        <v>2.9533932179045029E-3</v>
      </c>
      <c r="F189" s="92">
        <v>9.0799999999999995E-4</v>
      </c>
      <c r="G189" s="155">
        <f t="shared" si="18"/>
        <v>3.2242208383487001E-5</v>
      </c>
      <c r="H189" s="155">
        <f>((F189/D189)-1)*100</f>
        <v>-98.899322428705673</v>
      </c>
      <c r="I189" s="246">
        <f>((F189/B189)-1)*100</f>
        <v>-98.093638463153482</v>
      </c>
      <c r="J189" s="12"/>
    </row>
    <row r="190" spans="1:10" x14ac:dyDescent="0.35">
      <c r="A190" s="211" t="s">
        <v>51</v>
      </c>
      <c r="B190" s="92">
        <v>0</v>
      </c>
      <c r="C190" s="155">
        <f t="shared" si="16"/>
        <v>0</v>
      </c>
      <c r="D190" s="92">
        <v>0</v>
      </c>
      <c r="E190" s="155">
        <f t="shared" si="17"/>
        <v>0</v>
      </c>
      <c r="F190" s="92">
        <v>7.8799999999999996E-4</v>
      </c>
      <c r="G190" s="155">
        <f t="shared" si="18"/>
        <v>2.798112357509665E-5</v>
      </c>
      <c r="H190" s="155" t="s">
        <v>317</v>
      </c>
      <c r="I190" s="246" t="s">
        <v>317</v>
      </c>
      <c r="J190" s="12"/>
    </row>
    <row r="191" spans="1:10" x14ac:dyDescent="0.35">
      <c r="A191" s="211" t="s">
        <v>38</v>
      </c>
      <c r="B191" s="92">
        <v>0</v>
      </c>
      <c r="C191" s="155">
        <f t="shared" si="16"/>
        <v>0</v>
      </c>
      <c r="D191" s="92">
        <v>0</v>
      </c>
      <c r="E191" s="155">
        <f t="shared" si="17"/>
        <v>0</v>
      </c>
      <c r="F191" s="92">
        <v>5.9999999999999995E-4</v>
      </c>
      <c r="G191" s="155">
        <f t="shared" si="18"/>
        <v>2.1305424041951763E-5</v>
      </c>
      <c r="H191" s="155" t="s">
        <v>317</v>
      </c>
      <c r="I191" s="246" t="s">
        <v>317</v>
      </c>
      <c r="J191" s="12"/>
    </row>
    <row r="192" spans="1:10" x14ac:dyDescent="0.35">
      <c r="A192" s="211" t="s">
        <v>63</v>
      </c>
      <c r="B192" s="92">
        <v>1.9999999999999999E-6</v>
      </c>
      <c r="C192" s="155">
        <f t="shared" si="16"/>
        <v>1.0490482165340881E-7</v>
      </c>
      <c r="D192" s="92">
        <v>3.3739999999999998E-3</v>
      </c>
      <c r="E192" s="155">
        <f t="shared" si="17"/>
        <v>1.20792680799744E-4</v>
      </c>
      <c r="F192" s="92">
        <v>5.2499999999999997E-4</v>
      </c>
      <c r="G192" s="155">
        <f t="shared" si="18"/>
        <v>1.8642246036707794E-5</v>
      </c>
      <c r="H192" s="155">
        <f>((F192/D192)-1)*100</f>
        <v>-84.439834024896271</v>
      </c>
      <c r="I192" s="246">
        <f>((F192/B192)-1)*100</f>
        <v>26150</v>
      </c>
      <c r="J192" s="12"/>
    </row>
    <row r="193" spans="1:10" x14ac:dyDescent="0.35">
      <c r="A193" s="211" t="s">
        <v>90</v>
      </c>
      <c r="B193" s="92">
        <v>2.53577E-2</v>
      </c>
      <c r="C193" s="155">
        <f t="shared" si="16"/>
        <v>1.3300724980203225E-3</v>
      </c>
      <c r="D193" s="92">
        <v>0</v>
      </c>
      <c r="E193" s="155">
        <f t="shared" si="17"/>
        <v>0</v>
      </c>
      <c r="F193" s="92">
        <v>4.4058999999999998E-4</v>
      </c>
      <c r="G193" s="155">
        <f t="shared" si="18"/>
        <v>1.564492796440588E-5</v>
      </c>
      <c r="H193" s="155" t="s">
        <v>317</v>
      </c>
      <c r="I193" s="246">
        <f>((F193/B193)-1)*100</f>
        <v>-98.262500147884083</v>
      </c>
      <c r="J193" s="12"/>
    </row>
    <row r="194" spans="1:10" x14ac:dyDescent="0.35">
      <c r="A194" s="211" t="s">
        <v>126</v>
      </c>
      <c r="B194" s="92">
        <v>0</v>
      </c>
      <c r="C194" s="155">
        <f t="shared" si="16"/>
        <v>0</v>
      </c>
      <c r="D194" s="92">
        <v>0</v>
      </c>
      <c r="E194" s="155">
        <f t="shared" si="17"/>
        <v>0</v>
      </c>
      <c r="F194" s="92">
        <v>3.5E-4</v>
      </c>
      <c r="G194" s="155">
        <f t="shared" si="18"/>
        <v>1.2428164024471863E-5</v>
      </c>
      <c r="H194" s="155" t="s">
        <v>317</v>
      </c>
      <c r="I194" s="246" t="s">
        <v>317</v>
      </c>
      <c r="J194" s="12"/>
    </row>
    <row r="195" spans="1:10" x14ac:dyDescent="0.35">
      <c r="A195" s="211" t="s">
        <v>124</v>
      </c>
      <c r="B195" s="92">
        <v>0</v>
      </c>
      <c r="C195" s="155">
        <f t="shared" si="16"/>
        <v>0</v>
      </c>
      <c r="D195" s="92">
        <v>0</v>
      </c>
      <c r="E195" s="155">
        <f t="shared" si="17"/>
        <v>0</v>
      </c>
      <c r="F195" s="92">
        <v>1.2999999999999999E-4</v>
      </c>
      <c r="G195" s="155">
        <f t="shared" si="18"/>
        <v>4.6161752090895484E-6</v>
      </c>
      <c r="H195" s="155" t="s">
        <v>317</v>
      </c>
      <c r="I195" s="246" t="s">
        <v>317</v>
      </c>
      <c r="J195" s="12"/>
    </row>
    <row r="196" spans="1:10" x14ac:dyDescent="0.35">
      <c r="A196" s="211" t="s">
        <v>134</v>
      </c>
      <c r="B196" s="92">
        <v>0.81957126000000002</v>
      </c>
      <c r="C196" s="155">
        <f t="shared" ref="C196:C233" si="23">(B196/$B$234)*100</f>
        <v>4.2988488431279774E-2</v>
      </c>
      <c r="D196" s="92">
        <v>0.95181652000000005</v>
      </c>
      <c r="E196" s="155">
        <f t="shared" ref="E196:E233" si="24">(D196/$D$234)*100</f>
        <v>3.4076013361079779E-2</v>
      </c>
      <c r="F196" s="92">
        <v>1.1E-4</v>
      </c>
      <c r="G196" s="155">
        <f t="shared" ref="G196:G233" si="25">(F196/$F$234)*100</f>
        <v>3.905994407691157E-6</v>
      </c>
      <c r="H196" s="155">
        <f>((F196/D196)-1)*100</f>
        <v>-99.988443150787091</v>
      </c>
      <c r="I196" s="246">
        <f>((F196/B196)-1)*100</f>
        <v>-99.986578348293961</v>
      </c>
      <c r="J196" s="12"/>
    </row>
    <row r="197" spans="1:10" x14ac:dyDescent="0.35">
      <c r="A197" s="211" t="s">
        <v>76</v>
      </c>
      <c r="B197" s="92">
        <v>10.4105154</v>
      </c>
      <c r="C197" s="155">
        <f t="shared" si="23"/>
        <v>0.54605663067853294</v>
      </c>
      <c r="D197" s="92">
        <v>16.225715000000001</v>
      </c>
      <c r="E197" s="155">
        <f t="shared" si="24"/>
        <v>0.58089733631968543</v>
      </c>
      <c r="F197" s="92">
        <v>1E-4</v>
      </c>
      <c r="G197" s="155">
        <f t="shared" si="25"/>
        <v>3.5509040069919608E-6</v>
      </c>
      <c r="H197" s="155">
        <f>((F197/D197)-1)*100</f>
        <v>-99.9993836943395</v>
      </c>
      <c r="I197" s="246">
        <f>((F197/B197)-1)*100</f>
        <v>-99.999039432764306</v>
      </c>
      <c r="J197" s="12"/>
    </row>
    <row r="198" spans="1:10" x14ac:dyDescent="0.35">
      <c r="A198" s="211" t="s">
        <v>166</v>
      </c>
      <c r="B198" s="92">
        <v>4.8098750000000003E-2</v>
      </c>
      <c r="C198" s="155">
        <f t="shared" si="23"/>
        <v>2.522895395250949E-3</v>
      </c>
      <c r="D198" s="92">
        <v>3.6719999999999999E-3</v>
      </c>
      <c r="E198" s="155">
        <f t="shared" si="24"/>
        <v>1.3146138823256074E-4</v>
      </c>
      <c r="F198" s="92">
        <v>7.2139999999999997E-5</v>
      </c>
      <c r="G198" s="155">
        <f t="shared" si="25"/>
        <v>2.5616221506440003E-6</v>
      </c>
      <c r="H198" s="155">
        <f>((F198/D198)-1)*100</f>
        <v>-98.03540305010894</v>
      </c>
      <c r="I198" s="246">
        <f>((F198/B198)-1)*100</f>
        <v>-99.850016892330885</v>
      </c>
      <c r="J198" s="12"/>
    </row>
    <row r="199" spans="1:10" x14ac:dyDescent="0.35">
      <c r="A199" s="211" t="s">
        <v>1</v>
      </c>
      <c r="B199" s="92">
        <v>3.3024999999999999E-2</v>
      </c>
      <c r="C199" s="155">
        <f t="shared" si="23"/>
        <v>1.732240867551913E-3</v>
      </c>
      <c r="D199" s="92">
        <v>0</v>
      </c>
      <c r="E199" s="155">
        <f t="shared" si="24"/>
        <v>0</v>
      </c>
      <c r="F199" s="92">
        <v>0</v>
      </c>
      <c r="G199" s="155">
        <f t="shared" si="25"/>
        <v>0</v>
      </c>
      <c r="H199" s="155" t="s">
        <v>317</v>
      </c>
      <c r="I199" s="246">
        <f>((F199/B199)-1)*100</f>
        <v>-100</v>
      </c>
      <c r="J199" s="12"/>
    </row>
    <row r="200" spans="1:10" x14ac:dyDescent="0.35">
      <c r="A200" s="211" t="s">
        <v>8</v>
      </c>
      <c r="B200" s="92">
        <v>0</v>
      </c>
      <c r="C200" s="155">
        <f t="shared" si="23"/>
        <v>0</v>
      </c>
      <c r="D200" s="92">
        <v>0.224</v>
      </c>
      <c r="E200" s="155">
        <f t="shared" si="24"/>
        <v>8.0194310904394359E-3</v>
      </c>
      <c r="F200" s="92">
        <v>0</v>
      </c>
      <c r="G200" s="155">
        <f t="shared" si="25"/>
        <v>0</v>
      </c>
      <c r="H200" s="155">
        <f>((F200/D200)-1)*100</f>
        <v>-100</v>
      </c>
      <c r="I200" s="246" t="s">
        <v>317</v>
      </c>
      <c r="J200" s="12"/>
    </row>
    <row r="201" spans="1:10" x14ac:dyDescent="0.35">
      <c r="A201" s="211" t="s">
        <v>14</v>
      </c>
      <c r="B201" s="92">
        <v>8.1650000000000004E-3</v>
      </c>
      <c r="C201" s="155">
        <f t="shared" si="23"/>
        <v>4.2827393440004151E-4</v>
      </c>
      <c r="D201" s="92">
        <v>0</v>
      </c>
      <c r="E201" s="155">
        <f t="shared" si="24"/>
        <v>0</v>
      </c>
      <c r="F201" s="92">
        <v>0</v>
      </c>
      <c r="G201" s="155">
        <f t="shared" si="25"/>
        <v>0</v>
      </c>
      <c r="H201" s="155" t="s">
        <v>317</v>
      </c>
      <c r="I201" s="246">
        <f>((F201/B201)-1)*100</f>
        <v>-100</v>
      </c>
      <c r="J201" s="12"/>
    </row>
    <row r="202" spans="1:10" x14ac:dyDescent="0.35">
      <c r="A202" s="211" t="s">
        <v>16</v>
      </c>
      <c r="B202" s="92">
        <v>0.17743043</v>
      </c>
      <c r="C202" s="155">
        <f t="shared" si="23"/>
        <v>9.306653807518819E-3</v>
      </c>
      <c r="D202" s="92">
        <v>0</v>
      </c>
      <c r="E202" s="155">
        <f t="shared" si="24"/>
        <v>0</v>
      </c>
      <c r="F202" s="92">
        <v>0</v>
      </c>
      <c r="G202" s="155">
        <f t="shared" si="25"/>
        <v>0</v>
      </c>
      <c r="H202" s="155" t="s">
        <v>317</v>
      </c>
      <c r="I202" s="246">
        <f>((F202/B202)-1)*100</f>
        <v>-100</v>
      </c>
      <c r="J202" s="12"/>
    </row>
    <row r="203" spans="1:10" x14ac:dyDescent="0.35">
      <c r="A203" s="211" t="s">
        <v>17</v>
      </c>
      <c r="B203" s="92">
        <v>1.0149999999999999E-2</v>
      </c>
      <c r="C203" s="155">
        <f t="shared" si="23"/>
        <v>5.3239196989104975E-4</v>
      </c>
      <c r="D203" s="92">
        <v>0</v>
      </c>
      <c r="E203" s="155">
        <f t="shared" si="24"/>
        <v>0</v>
      </c>
      <c r="F203" s="92">
        <v>0</v>
      </c>
      <c r="G203" s="155">
        <f t="shared" si="25"/>
        <v>0</v>
      </c>
      <c r="H203" s="155" t="s">
        <v>317</v>
      </c>
      <c r="I203" s="246">
        <f>((F203/B203)-1)*100</f>
        <v>-100</v>
      </c>
      <c r="J203" s="12"/>
    </row>
    <row r="204" spans="1:10" x14ac:dyDescent="0.35">
      <c r="A204" s="211" t="s">
        <v>18</v>
      </c>
      <c r="B204" s="92">
        <v>1.6549999999999999E-2</v>
      </c>
      <c r="C204" s="155">
        <f t="shared" si="23"/>
        <v>8.680873991819578E-4</v>
      </c>
      <c r="D204" s="92">
        <v>0</v>
      </c>
      <c r="E204" s="155">
        <f t="shared" si="24"/>
        <v>0</v>
      </c>
      <c r="F204" s="92">
        <v>0</v>
      </c>
      <c r="G204" s="155">
        <f t="shared" si="25"/>
        <v>0</v>
      </c>
      <c r="H204" s="155" t="s">
        <v>317</v>
      </c>
      <c r="I204" s="246">
        <f>((F204/B204)-1)*100</f>
        <v>-100</v>
      </c>
      <c r="J204" s="12"/>
    </row>
    <row r="205" spans="1:10" x14ac:dyDescent="0.35">
      <c r="A205" s="211" t="s">
        <v>29</v>
      </c>
      <c r="B205" s="92">
        <v>0</v>
      </c>
      <c r="C205" s="155">
        <f t="shared" si="23"/>
        <v>0</v>
      </c>
      <c r="D205" s="92">
        <v>5.1459100000000001E-3</v>
      </c>
      <c r="E205" s="155">
        <f t="shared" si="24"/>
        <v>1.8422888679733572E-4</v>
      </c>
      <c r="F205" s="92">
        <v>0</v>
      </c>
      <c r="G205" s="155">
        <f t="shared" si="25"/>
        <v>0</v>
      </c>
      <c r="H205" s="155">
        <f>((F205/D205)-1)*100</f>
        <v>-100</v>
      </c>
      <c r="I205" s="246" t="s">
        <v>317</v>
      </c>
      <c r="J205" s="12"/>
    </row>
    <row r="206" spans="1:10" x14ac:dyDescent="0.35">
      <c r="A206" s="211" t="s">
        <v>31</v>
      </c>
      <c r="B206" s="92">
        <v>3.7500000000000001E-4</v>
      </c>
      <c r="C206" s="155">
        <f t="shared" si="23"/>
        <v>1.9669654060014154E-5</v>
      </c>
      <c r="D206" s="92">
        <v>3.1250000000000002E-3</v>
      </c>
      <c r="E206" s="155">
        <f t="shared" si="24"/>
        <v>1.1187822391796089E-4</v>
      </c>
      <c r="F206" s="92">
        <v>0</v>
      </c>
      <c r="G206" s="155">
        <f t="shared" si="25"/>
        <v>0</v>
      </c>
      <c r="H206" s="155">
        <f>((F206/D206)-1)*100</f>
        <v>-100</v>
      </c>
      <c r="I206" s="246">
        <f>((F206/B206)-1)*100</f>
        <v>-100</v>
      </c>
      <c r="J206" s="12"/>
    </row>
    <row r="207" spans="1:10" x14ac:dyDescent="0.35">
      <c r="A207" s="211" t="s">
        <v>41</v>
      </c>
      <c r="B207" s="92">
        <v>0</v>
      </c>
      <c r="C207" s="155">
        <f t="shared" si="23"/>
        <v>0</v>
      </c>
      <c r="D207" s="92">
        <v>0.50214736999999998</v>
      </c>
      <c r="E207" s="155">
        <f t="shared" si="24"/>
        <v>1.7977393888216047E-2</v>
      </c>
      <c r="F207" s="92">
        <v>0</v>
      </c>
      <c r="G207" s="155">
        <f t="shared" si="25"/>
        <v>0</v>
      </c>
      <c r="H207" s="155">
        <f>((F207/D207)-1)*100</f>
        <v>-100</v>
      </c>
      <c r="I207" s="246" t="s">
        <v>317</v>
      </c>
      <c r="J207" s="12"/>
    </row>
    <row r="208" spans="1:10" x14ac:dyDescent="0.35">
      <c r="A208" s="211" t="s">
        <v>42</v>
      </c>
      <c r="B208" s="92">
        <v>3.4299999999999999E-3</v>
      </c>
      <c r="C208" s="155">
        <f t="shared" si="23"/>
        <v>1.7991176913559611E-4</v>
      </c>
      <c r="D208" s="92">
        <v>2.0057960000000001</v>
      </c>
      <c r="E208" s="155">
        <f t="shared" si="24"/>
        <v>7.1809566086960083E-2</v>
      </c>
      <c r="F208" s="92">
        <v>0</v>
      </c>
      <c r="G208" s="155">
        <f t="shared" si="25"/>
        <v>0</v>
      </c>
      <c r="H208" s="155">
        <f>((F208/D208)-1)*100</f>
        <v>-100</v>
      </c>
      <c r="I208" s="246">
        <f t="shared" ref="I208:I214" si="26">((F208/B208)-1)*100</f>
        <v>-100</v>
      </c>
      <c r="J208" s="12"/>
    </row>
    <row r="209" spans="1:10" x14ac:dyDescent="0.35">
      <c r="A209" s="211" t="s">
        <v>47</v>
      </c>
      <c r="B209" s="92">
        <v>2.5000000000000001E-5</v>
      </c>
      <c r="C209" s="155">
        <f t="shared" si="23"/>
        <v>1.3113102706676102E-6</v>
      </c>
      <c r="D209" s="92">
        <v>0</v>
      </c>
      <c r="E209" s="155">
        <f t="shared" si="24"/>
        <v>0</v>
      </c>
      <c r="F209" s="92">
        <v>0</v>
      </c>
      <c r="G209" s="155">
        <f t="shared" si="25"/>
        <v>0</v>
      </c>
      <c r="H209" s="155" t="s">
        <v>317</v>
      </c>
      <c r="I209" s="246">
        <f t="shared" si="26"/>
        <v>-100</v>
      </c>
      <c r="J209" s="12"/>
    </row>
    <row r="210" spans="1:10" x14ac:dyDescent="0.35">
      <c r="A210" s="211" t="s">
        <v>48</v>
      </c>
      <c r="B210" s="92">
        <v>1E-4</v>
      </c>
      <c r="C210" s="155">
        <f t="shared" si="23"/>
        <v>5.2452410826704409E-6</v>
      </c>
      <c r="D210" s="92">
        <v>0</v>
      </c>
      <c r="E210" s="155">
        <f t="shared" si="24"/>
        <v>0</v>
      </c>
      <c r="F210" s="92">
        <v>0</v>
      </c>
      <c r="G210" s="155">
        <f t="shared" si="25"/>
        <v>0</v>
      </c>
      <c r="H210" s="155" t="s">
        <v>317</v>
      </c>
      <c r="I210" s="246">
        <f t="shared" si="26"/>
        <v>-100</v>
      </c>
      <c r="J210" s="12"/>
    </row>
    <row r="211" spans="1:10" x14ac:dyDescent="0.35">
      <c r="A211" s="211" t="s">
        <v>58</v>
      </c>
      <c r="B211" s="92">
        <v>5.0000000000000002E-5</v>
      </c>
      <c r="C211" s="155">
        <f t="shared" si="23"/>
        <v>2.6226205413352205E-6</v>
      </c>
      <c r="D211" s="92">
        <v>0</v>
      </c>
      <c r="E211" s="155">
        <f t="shared" si="24"/>
        <v>0</v>
      </c>
      <c r="F211" s="92">
        <v>0</v>
      </c>
      <c r="G211" s="155">
        <f t="shared" si="25"/>
        <v>0</v>
      </c>
      <c r="H211" s="155" t="s">
        <v>317</v>
      </c>
      <c r="I211" s="246">
        <f t="shared" si="26"/>
        <v>-100</v>
      </c>
      <c r="J211" s="12"/>
    </row>
    <row r="212" spans="1:10" x14ac:dyDescent="0.35">
      <c r="A212" s="211" t="s">
        <v>67</v>
      </c>
      <c r="B212" s="92">
        <v>1.2999999999999999E-4</v>
      </c>
      <c r="C212" s="155">
        <f t="shared" si="23"/>
        <v>6.8188134074715728E-6</v>
      </c>
      <c r="D212" s="92">
        <v>1.65E-4</v>
      </c>
      <c r="E212" s="155">
        <f t="shared" si="24"/>
        <v>5.9071702228683347E-6</v>
      </c>
      <c r="F212" s="92">
        <v>0</v>
      </c>
      <c r="G212" s="155">
        <f t="shared" si="25"/>
        <v>0</v>
      </c>
      <c r="H212" s="155">
        <f>((F212/D212)-1)*100</f>
        <v>-100</v>
      </c>
      <c r="I212" s="246">
        <f t="shared" si="26"/>
        <v>-100</v>
      </c>
      <c r="J212" s="12"/>
    </row>
    <row r="213" spans="1:10" x14ac:dyDescent="0.35">
      <c r="A213" s="211" t="s">
        <v>71</v>
      </c>
      <c r="B213" s="92">
        <v>2.5000000000000001E-5</v>
      </c>
      <c r="C213" s="155">
        <f t="shared" si="23"/>
        <v>1.3113102706676102E-6</v>
      </c>
      <c r="D213" s="92">
        <v>0</v>
      </c>
      <c r="E213" s="155">
        <f t="shared" si="24"/>
        <v>0</v>
      </c>
      <c r="F213" s="92">
        <v>0</v>
      </c>
      <c r="G213" s="155">
        <f t="shared" si="25"/>
        <v>0</v>
      </c>
      <c r="H213" s="155" t="s">
        <v>317</v>
      </c>
      <c r="I213" s="246">
        <f t="shared" si="26"/>
        <v>-100</v>
      </c>
      <c r="J213" s="12"/>
    </row>
    <row r="214" spans="1:10" x14ac:dyDescent="0.35">
      <c r="A214" s="211" t="s">
        <v>73</v>
      </c>
      <c r="B214" s="92">
        <v>16.141593</v>
      </c>
      <c r="C214" s="155">
        <f t="shared" si="23"/>
        <v>0.84666546743345605</v>
      </c>
      <c r="D214" s="92">
        <v>0</v>
      </c>
      <c r="E214" s="155">
        <f t="shared" si="24"/>
        <v>0</v>
      </c>
      <c r="F214" s="92">
        <v>0</v>
      </c>
      <c r="G214" s="155">
        <f t="shared" si="25"/>
        <v>0</v>
      </c>
      <c r="H214" s="155" t="s">
        <v>317</v>
      </c>
      <c r="I214" s="246">
        <f t="shared" si="26"/>
        <v>-100</v>
      </c>
      <c r="J214" s="12"/>
    </row>
    <row r="215" spans="1:10" x14ac:dyDescent="0.35">
      <c r="A215" s="211" t="s">
        <v>79</v>
      </c>
      <c r="B215" s="92">
        <v>0</v>
      </c>
      <c r="C215" s="155">
        <f t="shared" si="23"/>
        <v>0</v>
      </c>
      <c r="D215" s="92">
        <v>4.5800000000000002E-4</v>
      </c>
      <c r="E215" s="155">
        <f t="shared" si="24"/>
        <v>1.6396872497416347E-5</v>
      </c>
      <c r="F215" s="92">
        <v>0</v>
      </c>
      <c r="G215" s="155">
        <f t="shared" si="25"/>
        <v>0</v>
      </c>
      <c r="H215" s="155">
        <f>((F215/D215)-1)*100</f>
        <v>-100</v>
      </c>
      <c r="I215" s="246" t="s">
        <v>317</v>
      </c>
      <c r="J215" s="12"/>
    </row>
    <row r="216" spans="1:10" x14ac:dyDescent="0.35">
      <c r="A216" s="211" t="s">
        <v>82</v>
      </c>
      <c r="B216" s="92">
        <v>1.5949999999999999E-2</v>
      </c>
      <c r="C216" s="155">
        <f t="shared" si="23"/>
        <v>8.3661595268593521E-4</v>
      </c>
      <c r="D216" s="92">
        <v>1.7103689999999998E-2</v>
      </c>
      <c r="E216" s="155">
        <f t="shared" si="24"/>
        <v>6.1232974708588426E-4</v>
      </c>
      <c r="F216" s="92">
        <v>0</v>
      </c>
      <c r="G216" s="155">
        <f t="shared" si="25"/>
        <v>0</v>
      </c>
      <c r="H216" s="155">
        <f>((F216/D216)-1)*100</f>
        <v>-100</v>
      </c>
      <c r="I216" s="246">
        <f>((F216/B216)-1)*100</f>
        <v>-100</v>
      </c>
      <c r="J216" s="12"/>
    </row>
    <row r="217" spans="1:10" x14ac:dyDescent="0.35">
      <c r="A217" s="211" t="s">
        <v>83</v>
      </c>
      <c r="B217" s="92">
        <v>0</v>
      </c>
      <c r="C217" s="155">
        <f t="shared" si="23"/>
        <v>0</v>
      </c>
      <c r="D217" s="92">
        <v>1.3651999999999999E-2</v>
      </c>
      <c r="E217" s="155">
        <f t="shared" si="24"/>
        <v>4.8875568413696063E-4</v>
      </c>
      <c r="F217" s="92">
        <v>0</v>
      </c>
      <c r="G217" s="155">
        <f t="shared" si="25"/>
        <v>0</v>
      </c>
      <c r="H217" s="155">
        <f>((F217/D217)-1)*100</f>
        <v>-100</v>
      </c>
      <c r="I217" s="246" t="s">
        <v>317</v>
      </c>
      <c r="J217" s="12"/>
    </row>
    <row r="218" spans="1:10" x14ac:dyDescent="0.35">
      <c r="A218" s="211" t="s">
        <v>84</v>
      </c>
      <c r="B218" s="92">
        <v>0</v>
      </c>
      <c r="C218" s="155">
        <f t="shared" si="23"/>
        <v>0</v>
      </c>
      <c r="D218" s="92">
        <v>0</v>
      </c>
      <c r="E218" s="155">
        <f t="shared" si="24"/>
        <v>0</v>
      </c>
      <c r="F218" s="92">
        <v>0</v>
      </c>
      <c r="G218" s="155">
        <f t="shared" si="25"/>
        <v>0</v>
      </c>
      <c r="H218" s="155" t="s">
        <v>317</v>
      </c>
      <c r="I218" s="246" t="s">
        <v>317</v>
      </c>
      <c r="J218" s="12"/>
    </row>
    <row r="219" spans="1:10" x14ac:dyDescent="0.35">
      <c r="A219" s="211" t="s">
        <v>89</v>
      </c>
      <c r="B219" s="92">
        <v>6.6924735199999992</v>
      </c>
      <c r="C219" s="155">
        <f t="shared" si="23"/>
        <v>0.35103637051788056</v>
      </c>
      <c r="D219" s="92">
        <v>0</v>
      </c>
      <c r="E219" s="155">
        <f t="shared" si="24"/>
        <v>0</v>
      </c>
      <c r="F219" s="92">
        <v>0</v>
      </c>
      <c r="G219" s="155">
        <f t="shared" si="25"/>
        <v>0</v>
      </c>
      <c r="H219" s="155" t="s">
        <v>317</v>
      </c>
      <c r="I219" s="246">
        <f>((F219/B219)-1)*100</f>
        <v>-100</v>
      </c>
    </row>
    <row r="220" spans="1:10" x14ac:dyDescent="0.35">
      <c r="A220" s="211" t="s">
        <v>93</v>
      </c>
      <c r="B220" s="92">
        <v>1.1249999999999999E-3</v>
      </c>
      <c r="C220" s="155">
        <f t="shared" si="23"/>
        <v>5.9008962180042457E-5</v>
      </c>
      <c r="D220" s="92">
        <v>0</v>
      </c>
      <c r="E220" s="155">
        <f t="shared" si="24"/>
        <v>0</v>
      </c>
      <c r="F220" s="92">
        <v>0</v>
      </c>
      <c r="G220" s="155">
        <f t="shared" si="25"/>
        <v>0</v>
      </c>
      <c r="H220" s="155" t="s">
        <v>317</v>
      </c>
      <c r="I220" s="246">
        <f>((F220/B220)-1)*100</f>
        <v>-100</v>
      </c>
    </row>
    <row r="221" spans="1:10" x14ac:dyDescent="0.35">
      <c r="A221" s="211" t="s">
        <v>95</v>
      </c>
      <c r="B221" s="92">
        <v>2.7348659999999998</v>
      </c>
      <c r="C221" s="155">
        <f t="shared" si="23"/>
        <v>0.14345031498798577</v>
      </c>
      <c r="D221" s="92">
        <v>0</v>
      </c>
      <c r="E221" s="155">
        <f t="shared" si="24"/>
        <v>0</v>
      </c>
      <c r="F221" s="92">
        <v>0</v>
      </c>
      <c r="G221" s="155">
        <f t="shared" si="25"/>
        <v>0</v>
      </c>
      <c r="H221" s="155" t="s">
        <v>317</v>
      </c>
      <c r="I221" s="246">
        <f>((F221/B221)-1)*100</f>
        <v>-100</v>
      </c>
    </row>
    <row r="222" spans="1:10" x14ac:dyDescent="0.35">
      <c r="A222" s="211" t="s">
        <v>102</v>
      </c>
      <c r="B222" s="92">
        <v>3.2625000000000002E-3</v>
      </c>
      <c r="C222" s="155">
        <f t="shared" si="23"/>
        <v>1.7112599032212313E-4</v>
      </c>
      <c r="D222" s="92">
        <v>6.16725E-3</v>
      </c>
      <c r="E222" s="155">
        <f t="shared" si="24"/>
        <v>2.2079391246657417E-4</v>
      </c>
      <c r="F222" s="92">
        <v>0</v>
      </c>
      <c r="G222" s="155">
        <f t="shared" si="25"/>
        <v>0</v>
      </c>
      <c r="H222" s="155">
        <f>((F222/D222)-1)*100</f>
        <v>-100</v>
      </c>
      <c r="I222" s="246">
        <f>((F222/B222)-1)*100</f>
        <v>-100</v>
      </c>
    </row>
    <row r="223" spans="1:10" x14ac:dyDescent="0.35">
      <c r="A223" s="211" t="s">
        <v>118</v>
      </c>
      <c r="B223" s="92">
        <v>0</v>
      </c>
      <c r="C223" s="155">
        <f t="shared" si="23"/>
        <v>0</v>
      </c>
      <c r="D223" s="92">
        <v>0</v>
      </c>
      <c r="E223" s="155">
        <f t="shared" si="24"/>
        <v>0</v>
      </c>
      <c r="F223" s="92">
        <v>0</v>
      </c>
      <c r="G223" s="155">
        <f t="shared" si="25"/>
        <v>0</v>
      </c>
      <c r="H223" s="155" t="s">
        <v>317</v>
      </c>
      <c r="I223" s="246" t="s">
        <v>317</v>
      </c>
    </row>
    <row r="224" spans="1:10" x14ac:dyDescent="0.35">
      <c r="A224" s="211" t="s">
        <v>125</v>
      </c>
      <c r="B224" s="92">
        <v>0</v>
      </c>
      <c r="C224" s="155">
        <f t="shared" si="23"/>
        <v>0</v>
      </c>
      <c r="D224" s="92">
        <v>9.8949999999999993E-3</v>
      </c>
      <c r="E224" s="155">
        <f t="shared" si="24"/>
        <v>3.542512082138313E-4</v>
      </c>
      <c r="F224" s="92">
        <v>0</v>
      </c>
      <c r="G224" s="155">
        <f t="shared" si="25"/>
        <v>0</v>
      </c>
      <c r="H224" s="155">
        <f>((F224/D224)-1)*100</f>
        <v>-100</v>
      </c>
      <c r="I224" s="246" t="s">
        <v>317</v>
      </c>
    </row>
    <row r="225" spans="1:9" x14ac:dyDescent="0.35">
      <c r="A225" s="211" t="s">
        <v>141</v>
      </c>
      <c r="B225" s="92">
        <v>5.1672719999999998E-2</v>
      </c>
      <c r="C225" s="155">
        <f t="shared" si="23"/>
        <v>2.7103587379732653E-3</v>
      </c>
      <c r="D225" s="92">
        <v>2.2650000000000001E-3</v>
      </c>
      <c r="E225" s="155">
        <f t="shared" si="24"/>
        <v>8.1089336695738045E-5</v>
      </c>
      <c r="F225" s="92">
        <v>0</v>
      </c>
      <c r="G225" s="155">
        <f t="shared" si="25"/>
        <v>0</v>
      </c>
      <c r="H225" s="155">
        <f>((F225/D225)-1)*100</f>
        <v>-100</v>
      </c>
      <c r="I225" s="246">
        <f>((F225/B225)-1)*100</f>
        <v>-100</v>
      </c>
    </row>
    <row r="226" spans="1:9" x14ac:dyDescent="0.35">
      <c r="A226" s="211" t="s">
        <v>156</v>
      </c>
      <c r="B226" s="92">
        <v>1.8680871299999999</v>
      </c>
      <c r="C226" s="155">
        <f t="shared" si="23"/>
        <v>9.7985673602839177E-2</v>
      </c>
      <c r="D226" s="92">
        <v>0</v>
      </c>
      <c r="E226" s="155">
        <f t="shared" si="24"/>
        <v>0</v>
      </c>
      <c r="F226" s="92">
        <v>0</v>
      </c>
      <c r="G226" s="155">
        <f t="shared" si="25"/>
        <v>0</v>
      </c>
      <c r="H226" s="155" t="s">
        <v>317</v>
      </c>
      <c r="I226" s="246">
        <f>((F226/B226)-1)*100</f>
        <v>-100</v>
      </c>
    </row>
    <row r="227" spans="1:9" x14ac:dyDescent="0.35">
      <c r="A227" s="211" t="s">
        <v>165</v>
      </c>
      <c r="B227" s="92">
        <v>0</v>
      </c>
      <c r="C227" s="155">
        <f t="shared" si="23"/>
        <v>0</v>
      </c>
      <c r="D227" s="92">
        <v>0</v>
      </c>
      <c r="E227" s="155">
        <f t="shared" si="24"/>
        <v>0</v>
      </c>
      <c r="F227" s="92">
        <v>0</v>
      </c>
      <c r="G227" s="155">
        <f t="shared" si="25"/>
        <v>0</v>
      </c>
      <c r="H227" s="155" t="s">
        <v>317</v>
      </c>
      <c r="I227" s="246" t="s">
        <v>317</v>
      </c>
    </row>
    <row r="228" spans="1:9" x14ac:dyDescent="0.35">
      <c r="A228" s="211" t="s">
        <v>178</v>
      </c>
      <c r="B228" s="92">
        <v>0</v>
      </c>
      <c r="C228" s="155">
        <f t="shared" si="23"/>
        <v>0</v>
      </c>
      <c r="D228" s="92">
        <v>0</v>
      </c>
      <c r="E228" s="155">
        <f t="shared" si="24"/>
        <v>0</v>
      </c>
      <c r="F228" s="92">
        <v>0</v>
      </c>
      <c r="G228" s="155">
        <f t="shared" si="25"/>
        <v>0</v>
      </c>
      <c r="H228" s="155" t="s">
        <v>317</v>
      </c>
      <c r="I228" s="246" t="s">
        <v>317</v>
      </c>
    </row>
    <row r="229" spans="1:9" x14ac:dyDescent="0.35">
      <c r="A229" s="211" t="s">
        <v>193</v>
      </c>
      <c r="B229" s="92">
        <v>2.0431439999999999E-2</v>
      </c>
      <c r="C229" s="155">
        <f t="shared" si="23"/>
        <v>1.0716782846611616E-3</v>
      </c>
      <c r="D229" s="92">
        <v>7.8113E-4</v>
      </c>
      <c r="E229" s="155">
        <f t="shared" si="24"/>
        <v>2.7965259855691771E-5</v>
      </c>
      <c r="F229" s="92">
        <v>0</v>
      </c>
      <c r="G229" s="155">
        <f t="shared" si="25"/>
        <v>0</v>
      </c>
      <c r="H229" s="155">
        <f>((F229/D229)-1)*100</f>
        <v>-100</v>
      </c>
      <c r="I229" s="246">
        <f t="shared" ref="I229:I233" si="27">((F229/B229)-1)*100</f>
        <v>-100</v>
      </c>
    </row>
    <row r="230" spans="1:9" x14ac:dyDescent="0.35">
      <c r="A230" s="211" t="s">
        <v>214</v>
      </c>
      <c r="B230" s="92">
        <v>1.6999999999999999E-3</v>
      </c>
      <c r="C230" s="155">
        <f t="shared" si="23"/>
        <v>8.9169098405397491E-5</v>
      </c>
      <c r="D230" s="92">
        <v>1E-3</v>
      </c>
      <c r="E230" s="155">
        <f t="shared" si="24"/>
        <v>3.5801031653747486E-5</v>
      </c>
      <c r="F230" s="92">
        <v>0</v>
      </c>
      <c r="G230" s="155">
        <f t="shared" si="25"/>
        <v>0</v>
      </c>
      <c r="H230" s="155">
        <f>((F230/D230)-1)*100</f>
        <v>-100</v>
      </c>
      <c r="I230" s="246">
        <f t="shared" si="27"/>
        <v>-100</v>
      </c>
    </row>
    <row r="231" spans="1:9" x14ac:dyDescent="0.35">
      <c r="A231" s="211" t="s">
        <v>240</v>
      </c>
      <c r="B231" s="92">
        <v>1.1741399999999999E-2</v>
      </c>
      <c r="C231" s="155">
        <f t="shared" si="23"/>
        <v>6.1586473648066707E-4</v>
      </c>
      <c r="D231" s="92">
        <v>0.64008600000000004</v>
      </c>
      <c r="E231" s="155">
        <f t="shared" si="24"/>
        <v>2.2915739147120612E-2</v>
      </c>
      <c r="F231" s="92">
        <v>0</v>
      </c>
      <c r="G231" s="155">
        <f t="shared" si="25"/>
        <v>0</v>
      </c>
      <c r="H231" s="155">
        <f>((F231/D231)-1)*100</f>
        <v>-100</v>
      </c>
      <c r="I231" s="246">
        <f t="shared" si="27"/>
        <v>-100</v>
      </c>
    </row>
    <row r="232" spans="1:9" s="4" customFormat="1" x14ac:dyDescent="0.35">
      <c r="A232" s="211" t="s">
        <v>246</v>
      </c>
      <c r="B232" s="92">
        <v>1.74E-4</v>
      </c>
      <c r="C232" s="155">
        <f t="shared" si="23"/>
        <v>9.1267194838465686E-6</v>
      </c>
      <c r="D232" s="92">
        <v>0</v>
      </c>
      <c r="E232" s="155">
        <f t="shared" si="24"/>
        <v>0</v>
      </c>
      <c r="F232" s="92">
        <v>0</v>
      </c>
      <c r="G232" s="155">
        <f t="shared" si="25"/>
        <v>0</v>
      </c>
      <c r="H232" s="155" t="s">
        <v>317</v>
      </c>
      <c r="I232" s="246">
        <f t="shared" si="27"/>
        <v>-100</v>
      </c>
    </row>
    <row r="233" spans="1:9" x14ac:dyDescent="0.35">
      <c r="A233" s="211" t="s">
        <v>255</v>
      </c>
      <c r="B233" s="92">
        <v>2.131135E-2</v>
      </c>
      <c r="C233" s="155">
        <f t="shared" si="23"/>
        <v>1.1178316854716871E-3</v>
      </c>
      <c r="D233" s="92">
        <v>3.4464800000000004E-2</v>
      </c>
      <c r="E233" s="155">
        <f t="shared" si="24"/>
        <v>1.2338753957400763E-3</v>
      </c>
      <c r="F233" s="92">
        <v>0</v>
      </c>
      <c r="G233" s="155">
        <f t="shared" si="25"/>
        <v>0</v>
      </c>
      <c r="H233" s="155">
        <f>((F233/D233)-1)*100</f>
        <v>-100</v>
      </c>
      <c r="I233" s="246">
        <f t="shared" si="27"/>
        <v>-100</v>
      </c>
    </row>
    <row r="234" spans="1:9" x14ac:dyDescent="0.35">
      <c r="A234" s="221" t="s">
        <v>264</v>
      </c>
      <c r="B234" s="224">
        <f>SUM(B4:B233)</f>
        <v>1906.4900625899984</v>
      </c>
      <c r="C234" s="224">
        <f t="shared" ref="C234:G234" si="28">SUM(C4:C233)</f>
        <v>100.00000000000017</v>
      </c>
      <c r="D234" s="224">
        <f t="shared" si="28"/>
        <v>2793.2155968899983</v>
      </c>
      <c r="E234" s="224">
        <f t="shared" si="28"/>
        <v>100.00000000000017</v>
      </c>
      <c r="F234" s="224">
        <f t="shared" si="28"/>
        <v>2816.1842675300009</v>
      </c>
      <c r="G234" s="224">
        <f t="shared" si="28"/>
        <v>99.999999999999972</v>
      </c>
      <c r="H234" s="243">
        <f>((F234/D234)-1)*100</f>
        <v>0.82230210462723718</v>
      </c>
      <c r="I234" s="244">
        <f>((F234/B234)-1)*100</f>
        <v>47.715654164185239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257"/>
  <sheetViews>
    <sheetView zoomScale="80" zoomScaleNormal="80" workbookViewId="0">
      <selection activeCell="K1" sqref="K1:L1"/>
    </sheetView>
  </sheetViews>
  <sheetFormatPr defaultColWidth="9.1796875" defaultRowHeight="15.5" x14ac:dyDescent="0.35"/>
  <cols>
    <col min="1" max="1" width="47" style="1" customWidth="1"/>
    <col min="2" max="2" width="14.81640625" style="1" customWidth="1"/>
    <col min="3" max="3" width="13.36328125" style="1" customWidth="1"/>
    <col min="4" max="4" width="13.6328125" style="1" bestFit="1" customWidth="1"/>
    <col min="5" max="5" width="13.36328125" style="1" customWidth="1"/>
    <col min="6" max="6" width="13.6328125" style="1" bestFit="1" customWidth="1"/>
    <col min="7" max="7" width="13.36328125" style="1" customWidth="1"/>
    <col min="8" max="8" width="12.81640625" style="1" bestFit="1" customWidth="1"/>
    <col min="9" max="9" width="14.36328125" style="1" bestFit="1" customWidth="1"/>
    <col min="10" max="10" width="11.08984375" style="1" customWidth="1"/>
    <col min="11" max="16384" width="9.1796875" style="1"/>
  </cols>
  <sheetData>
    <row r="1" spans="1:12" x14ac:dyDescent="0.35">
      <c r="A1" s="4" t="s">
        <v>488</v>
      </c>
      <c r="K1" s="352" t="s">
        <v>316</v>
      </c>
      <c r="L1" s="352"/>
    </row>
    <row r="2" spans="1:12" x14ac:dyDescent="0.35">
      <c r="A2" s="354" t="s">
        <v>527</v>
      </c>
      <c r="B2" s="366">
        <v>44652</v>
      </c>
      <c r="C2" s="366"/>
      <c r="D2" s="366">
        <v>44986</v>
      </c>
      <c r="E2" s="366"/>
      <c r="F2" s="366">
        <v>45017</v>
      </c>
      <c r="G2" s="366"/>
      <c r="H2" s="353" t="s">
        <v>296</v>
      </c>
      <c r="I2" s="353" t="s">
        <v>529</v>
      </c>
      <c r="J2" s="36"/>
    </row>
    <row r="3" spans="1:12" ht="14" customHeight="1" x14ac:dyDescent="0.35">
      <c r="A3" s="367"/>
      <c r="B3" s="2" t="s">
        <v>297</v>
      </c>
      <c r="C3" s="143" t="s">
        <v>298</v>
      </c>
      <c r="D3" s="2" t="s">
        <v>297</v>
      </c>
      <c r="E3" s="2" t="s">
        <v>298</v>
      </c>
      <c r="F3" s="2" t="s">
        <v>297</v>
      </c>
      <c r="G3" s="2" t="s">
        <v>298</v>
      </c>
      <c r="H3" s="354"/>
      <c r="I3" s="354"/>
      <c r="J3" s="110"/>
    </row>
    <row r="4" spans="1:12" x14ac:dyDescent="0.35">
      <c r="A4" s="141" t="s">
        <v>528</v>
      </c>
      <c r="B4" s="91">
        <v>1882.4526794600001</v>
      </c>
      <c r="C4" s="154">
        <f t="shared" ref="C4:C67" si="0">(B4/$B$257)*100</f>
        <v>18.593821318499341</v>
      </c>
      <c r="D4" s="91">
        <v>2161.3173814699999</v>
      </c>
      <c r="E4" s="154">
        <f t="shared" ref="E4:E67" si="1">(D4/$D$257)*100</f>
        <v>17.358133917062155</v>
      </c>
      <c r="F4" s="91">
        <v>945.02918488</v>
      </c>
      <c r="G4" s="154">
        <f t="shared" ref="G4:G67" si="2">(F4/$F$257)*100</f>
        <v>10.645076164261496</v>
      </c>
      <c r="H4" s="156">
        <f t="shared" ref="H4:H67" si="3">((F4/D4)-1)*100</f>
        <v>-56.275316481411572</v>
      </c>
      <c r="I4" s="247">
        <f t="shared" ref="I4:I67" si="4">((F4/B4)-1)*100</f>
        <v>-49.797984555389149</v>
      </c>
      <c r="J4" s="110"/>
    </row>
    <row r="5" spans="1:12" x14ac:dyDescent="0.35">
      <c r="A5" s="142" t="s">
        <v>626</v>
      </c>
      <c r="B5" s="92">
        <v>453.30280249999998</v>
      </c>
      <c r="C5" s="155">
        <f t="shared" si="0"/>
        <v>4.4774731417300915</v>
      </c>
      <c r="D5" s="92">
        <v>621.87856552999995</v>
      </c>
      <c r="E5" s="155">
        <f t="shared" si="1"/>
        <v>4.9944776797558399</v>
      </c>
      <c r="F5" s="92">
        <v>574.16581372999997</v>
      </c>
      <c r="G5" s="155">
        <f t="shared" si="2"/>
        <v>6.4675662041560518</v>
      </c>
      <c r="H5" s="157">
        <f t="shared" si="3"/>
        <v>-7.6723583099115977</v>
      </c>
      <c r="I5" s="248">
        <f t="shared" si="4"/>
        <v>26.662754027425194</v>
      </c>
      <c r="J5" s="110"/>
    </row>
    <row r="6" spans="1:12" x14ac:dyDescent="0.35">
      <c r="A6" s="142" t="s">
        <v>627</v>
      </c>
      <c r="B6" s="92">
        <v>161.31861559999999</v>
      </c>
      <c r="C6" s="155">
        <f t="shared" si="0"/>
        <v>1.5934156255521514</v>
      </c>
      <c r="D6" s="92">
        <v>55.790584750000001</v>
      </c>
      <c r="E6" s="155">
        <f t="shared" si="1"/>
        <v>0.44806951986988763</v>
      </c>
      <c r="F6" s="92">
        <v>319.04607583000001</v>
      </c>
      <c r="G6" s="155">
        <f t="shared" si="2"/>
        <v>3.5938252822851791</v>
      </c>
      <c r="H6" s="157">
        <f t="shared" si="3"/>
        <v>471.86365272860849</v>
      </c>
      <c r="I6" s="248">
        <f t="shared" si="4"/>
        <v>97.773874170291379</v>
      </c>
      <c r="J6" s="110"/>
    </row>
    <row r="7" spans="1:12" x14ac:dyDescent="0.35">
      <c r="A7" s="142" t="s">
        <v>628</v>
      </c>
      <c r="B7" s="92">
        <v>174.31882530999999</v>
      </c>
      <c r="C7" s="155">
        <f t="shared" si="0"/>
        <v>1.7218244716752324</v>
      </c>
      <c r="D7" s="92">
        <v>252.48583949000002</v>
      </c>
      <c r="E7" s="155">
        <f t="shared" si="1"/>
        <v>2.0277831713213907</v>
      </c>
      <c r="F7" s="92">
        <v>296.65116996</v>
      </c>
      <c r="G7" s="155">
        <f t="shared" si="2"/>
        <v>3.3415627252215176</v>
      </c>
      <c r="H7" s="157">
        <f t="shared" si="3"/>
        <v>17.492200972224904</v>
      </c>
      <c r="I7" s="248">
        <f t="shared" si="4"/>
        <v>70.177357168653586</v>
      </c>
      <c r="J7" s="110"/>
    </row>
    <row r="8" spans="1:12" x14ac:dyDescent="0.35">
      <c r="A8" s="142" t="s">
        <v>629</v>
      </c>
      <c r="B8" s="92">
        <v>205.38330094</v>
      </c>
      <c r="C8" s="155">
        <f t="shared" si="0"/>
        <v>2.0286620966097351</v>
      </c>
      <c r="D8" s="92">
        <v>388.02045276000001</v>
      </c>
      <c r="E8" s="155">
        <f t="shared" si="1"/>
        <v>3.1162989014534324</v>
      </c>
      <c r="F8" s="92">
        <v>224.47556218</v>
      </c>
      <c r="G8" s="155">
        <f t="shared" si="2"/>
        <v>2.5285562548260816</v>
      </c>
      <c r="H8" s="157">
        <f t="shared" si="3"/>
        <v>-42.148523207140443</v>
      </c>
      <c r="I8" s="248">
        <f t="shared" si="4"/>
        <v>9.2959170256872845</v>
      </c>
      <c r="J8" s="110"/>
    </row>
    <row r="9" spans="1:12" x14ac:dyDescent="0.35">
      <c r="A9" s="142" t="s">
        <v>151</v>
      </c>
      <c r="B9" s="92">
        <v>403.72109108000001</v>
      </c>
      <c r="C9" s="155">
        <f t="shared" si="0"/>
        <v>3.9877325533646313</v>
      </c>
      <c r="D9" s="92">
        <v>387.09864931999999</v>
      </c>
      <c r="E9" s="155">
        <f t="shared" si="1"/>
        <v>3.1088956446740665</v>
      </c>
      <c r="F9" s="92">
        <v>209.45316187</v>
      </c>
      <c r="G9" s="155">
        <f t="shared" si="2"/>
        <v>2.3593396866729179</v>
      </c>
      <c r="H9" s="157">
        <f t="shared" si="3"/>
        <v>-45.891528622500331</v>
      </c>
      <c r="I9" s="248">
        <f t="shared" si="4"/>
        <v>-48.119341174450689</v>
      </c>
      <c r="J9" s="110"/>
    </row>
    <row r="10" spans="1:12" x14ac:dyDescent="0.35">
      <c r="A10" s="142" t="s">
        <v>105</v>
      </c>
      <c r="B10" s="92">
        <v>230.25386276</v>
      </c>
      <c r="C10" s="155">
        <f t="shared" si="0"/>
        <v>2.2743196834471515</v>
      </c>
      <c r="D10" s="92">
        <v>159.04746865000001</v>
      </c>
      <c r="E10" s="155">
        <f t="shared" si="1"/>
        <v>1.2773539340708651</v>
      </c>
      <c r="F10" s="92">
        <v>191.11129747999999</v>
      </c>
      <c r="G10" s="155">
        <f t="shared" si="2"/>
        <v>2.1527317357757201</v>
      </c>
      <c r="H10" s="157">
        <f t="shared" si="3"/>
        <v>20.159911441633604</v>
      </c>
      <c r="I10" s="248">
        <f t="shared" si="4"/>
        <v>-16.999743157750803</v>
      </c>
      <c r="J10" s="110"/>
    </row>
    <row r="11" spans="1:12" x14ac:dyDescent="0.35">
      <c r="A11" s="142" t="s">
        <v>13</v>
      </c>
      <c r="B11" s="92">
        <v>25.972511230000002</v>
      </c>
      <c r="C11" s="155">
        <f t="shared" si="0"/>
        <v>0.25654203065644665</v>
      </c>
      <c r="D11" s="92">
        <v>13.031328999999999</v>
      </c>
      <c r="E11" s="155">
        <f t="shared" si="1"/>
        <v>0.10465818478980081</v>
      </c>
      <c r="F11" s="92">
        <v>171.87909503</v>
      </c>
      <c r="G11" s="155">
        <f t="shared" si="2"/>
        <v>1.9360947650214855</v>
      </c>
      <c r="H11" s="157">
        <f t="shared" si="3"/>
        <v>1218.9682727678812</v>
      </c>
      <c r="I11" s="248">
        <f t="shared" si="4"/>
        <v>561.7731089147361</v>
      </c>
      <c r="J11" s="110"/>
    </row>
    <row r="12" spans="1:12" x14ac:dyDescent="0.35">
      <c r="A12" s="142" t="s">
        <v>37</v>
      </c>
      <c r="B12" s="92">
        <v>143.68244068999999</v>
      </c>
      <c r="C12" s="155">
        <f t="shared" si="0"/>
        <v>1.4192152918086181</v>
      </c>
      <c r="D12" s="92">
        <v>163.44060440999999</v>
      </c>
      <c r="E12" s="155">
        <f t="shared" si="1"/>
        <v>1.3126364147891985</v>
      </c>
      <c r="F12" s="92">
        <v>153.81084505999999</v>
      </c>
      <c r="G12" s="155">
        <f t="shared" si="2"/>
        <v>1.7325688843789859</v>
      </c>
      <c r="H12" s="157">
        <f t="shared" si="3"/>
        <v>-5.8919014554322136</v>
      </c>
      <c r="I12" s="248">
        <f t="shared" si="4"/>
        <v>7.0491594667802193</v>
      </c>
      <c r="J12" s="110"/>
    </row>
    <row r="13" spans="1:12" x14ac:dyDescent="0.35">
      <c r="A13" s="142" t="s">
        <v>109</v>
      </c>
      <c r="B13" s="92">
        <v>45.690883360000001</v>
      </c>
      <c r="C13" s="155">
        <f t="shared" si="0"/>
        <v>0.45130915127382731</v>
      </c>
      <c r="D13" s="92">
        <v>58.246231590000001</v>
      </c>
      <c r="E13" s="155">
        <f t="shared" si="1"/>
        <v>0.46779149456327546</v>
      </c>
      <c r="F13" s="92">
        <v>147.49620465000001</v>
      </c>
      <c r="G13" s="155">
        <f t="shared" si="2"/>
        <v>1.6614389878743516</v>
      </c>
      <c r="H13" s="157">
        <f t="shared" si="3"/>
        <v>153.22875081127631</v>
      </c>
      <c r="I13" s="248">
        <f t="shared" si="4"/>
        <v>222.81320430570904</v>
      </c>
      <c r="J13" s="110"/>
    </row>
    <row r="14" spans="1:12" x14ac:dyDescent="0.35">
      <c r="A14" s="142" t="s">
        <v>129</v>
      </c>
      <c r="B14" s="92">
        <v>181.56463016000001</v>
      </c>
      <c r="C14" s="155">
        <f t="shared" si="0"/>
        <v>1.7933945048344531</v>
      </c>
      <c r="D14" s="92">
        <v>134.74774839</v>
      </c>
      <c r="E14" s="155">
        <f t="shared" si="1"/>
        <v>1.0821962020151745</v>
      </c>
      <c r="F14" s="92">
        <v>143.63596349000002</v>
      </c>
      <c r="G14" s="155">
        <f t="shared" si="2"/>
        <v>1.6179561390712904</v>
      </c>
      <c r="H14" s="157">
        <f t="shared" si="3"/>
        <v>6.5961882155350704</v>
      </c>
      <c r="I14" s="248">
        <f t="shared" si="4"/>
        <v>-20.889898344504733</v>
      </c>
      <c r="J14" s="110"/>
    </row>
    <row r="15" spans="1:12" x14ac:dyDescent="0.35">
      <c r="A15" s="142" t="s">
        <v>176</v>
      </c>
      <c r="B15" s="92">
        <v>83.106760590000007</v>
      </c>
      <c r="C15" s="155">
        <f t="shared" si="0"/>
        <v>0.82088239116482831</v>
      </c>
      <c r="D15" s="92">
        <v>128.65607301</v>
      </c>
      <c r="E15" s="155">
        <f t="shared" si="1"/>
        <v>1.0332722827741272</v>
      </c>
      <c r="F15" s="92">
        <v>142.55343381</v>
      </c>
      <c r="G15" s="155">
        <f t="shared" si="2"/>
        <v>1.6057622184199014</v>
      </c>
      <c r="H15" s="157">
        <f t="shared" si="3"/>
        <v>10.801946985370691</v>
      </c>
      <c r="I15" s="248">
        <f t="shared" si="4"/>
        <v>71.530490176695722</v>
      </c>
      <c r="J15" s="110"/>
    </row>
    <row r="16" spans="1:12" x14ac:dyDescent="0.35">
      <c r="A16" s="142" t="s">
        <v>210</v>
      </c>
      <c r="B16" s="92">
        <v>116.93318897</v>
      </c>
      <c r="C16" s="155">
        <f t="shared" si="0"/>
        <v>1.1550010502968915</v>
      </c>
      <c r="D16" s="92">
        <v>158.77676631</v>
      </c>
      <c r="E16" s="155">
        <f t="shared" si="1"/>
        <v>1.2751798491772404</v>
      </c>
      <c r="F16" s="92">
        <v>126.23696617</v>
      </c>
      <c r="G16" s="155">
        <f t="shared" si="2"/>
        <v>1.4219689096645074</v>
      </c>
      <c r="H16" s="157">
        <f t="shared" si="3"/>
        <v>-20.494056464450484</v>
      </c>
      <c r="I16" s="248">
        <f t="shared" si="4"/>
        <v>7.9564897544930124</v>
      </c>
      <c r="J16" s="110"/>
    </row>
    <row r="17" spans="1:12" x14ac:dyDescent="0.35">
      <c r="A17" s="142" t="s">
        <v>107</v>
      </c>
      <c r="B17" s="92">
        <v>89.732223760000011</v>
      </c>
      <c r="C17" s="155">
        <f t="shared" si="0"/>
        <v>0.88632503398898532</v>
      </c>
      <c r="D17" s="92">
        <v>107.24530573999999</v>
      </c>
      <c r="E17" s="155">
        <f t="shared" si="1"/>
        <v>0.86131652619434329</v>
      </c>
      <c r="F17" s="92">
        <v>124.59976162000001</v>
      </c>
      <c r="G17" s="155">
        <f t="shared" si="2"/>
        <v>1.4035269743147136</v>
      </c>
      <c r="H17" s="157">
        <f t="shared" si="3"/>
        <v>16.182019119860836</v>
      </c>
      <c r="I17" s="248">
        <f t="shared" si="4"/>
        <v>38.85732059115972</v>
      </c>
      <c r="J17" s="110"/>
    </row>
    <row r="18" spans="1:12" x14ac:dyDescent="0.35">
      <c r="A18" s="142" t="s">
        <v>16</v>
      </c>
      <c r="B18" s="92">
        <v>102.89842859000001</v>
      </c>
      <c r="C18" s="155">
        <f t="shared" si="0"/>
        <v>1.016373487648925</v>
      </c>
      <c r="D18" s="92">
        <v>140.88264483</v>
      </c>
      <c r="E18" s="155">
        <f t="shared" si="1"/>
        <v>1.1314672414681584</v>
      </c>
      <c r="F18" s="92">
        <v>121.23086406</v>
      </c>
      <c r="G18" s="155">
        <f t="shared" si="2"/>
        <v>1.3655787588631996</v>
      </c>
      <c r="H18" s="157">
        <f t="shared" si="3"/>
        <v>-13.949043044807519</v>
      </c>
      <c r="I18" s="248">
        <f t="shared" si="4"/>
        <v>17.816049983664772</v>
      </c>
      <c r="J18" s="110"/>
      <c r="L18" s="1" t="s">
        <v>482</v>
      </c>
    </row>
    <row r="19" spans="1:12" x14ac:dyDescent="0.35">
      <c r="A19" s="142" t="s">
        <v>216</v>
      </c>
      <c r="B19" s="92">
        <v>105.55284106000001</v>
      </c>
      <c r="C19" s="155">
        <f t="shared" si="0"/>
        <v>1.0425922987305052</v>
      </c>
      <c r="D19" s="92">
        <v>380.01582673000001</v>
      </c>
      <c r="E19" s="155">
        <f t="shared" si="1"/>
        <v>3.0520115497780211</v>
      </c>
      <c r="F19" s="92">
        <v>115.94410114</v>
      </c>
      <c r="G19" s="155">
        <f t="shared" si="2"/>
        <v>1.3060271652762359</v>
      </c>
      <c r="H19" s="157">
        <f t="shared" si="3"/>
        <v>-69.489665170609356</v>
      </c>
      <c r="I19" s="248">
        <f t="shared" si="4"/>
        <v>9.8446048212887263</v>
      </c>
      <c r="J19" s="110"/>
    </row>
    <row r="20" spans="1:12" x14ac:dyDescent="0.35">
      <c r="A20" s="142" t="s">
        <v>221</v>
      </c>
      <c r="B20" s="92">
        <v>103.49516784000001</v>
      </c>
      <c r="C20" s="155">
        <f t="shared" si="0"/>
        <v>1.0222677462984535</v>
      </c>
      <c r="D20" s="92">
        <v>134.85463372999999</v>
      </c>
      <c r="E20" s="155">
        <f t="shared" si="1"/>
        <v>1.0830546275575763</v>
      </c>
      <c r="F20" s="92">
        <v>115.5603737</v>
      </c>
      <c r="G20" s="155">
        <f t="shared" si="2"/>
        <v>1.3017047508043105</v>
      </c>
      <c r="H20" s="157">
        <f t="shared" si="3"/>
        <v>-14.307450546067335</v>
      </c>
      <c r="I20" s="248">
        <f t="shared" si="4"/>
        <v>11.657748001000767</v>
      </c>
      <c r="J20" s="110"/>
    </row>
    <row r="21" spans="1:12" x14ac:dyDescent="0.35">
      <c r="A21" s="142" t="s">
        <v>123</v>
      </c>
      <c r="B21" s="92">
        <v>215.58626433000001</v>
      </c>
      <c r="C21" s="155">
        <f t="shared" si="0"/>
        <v>2.1294412982666242</v>
      </c>
      <c r="D21" s="92">
        <v>166.67846024000002</v>
      </c>
      <c r="E21" s="155">
        <f t="shared" si="1"/>
        <v>1.3386405248672173</v>
      </c>
      <c r="F21" s="92">
        <v>113.94789923</v>
      </c>
      <c r="G21" s="155">
        <f t="shared" si="2"/>
        <v>1.2835413820737915</v>
      </c>
      <c r="H21" s="157">
        <f t="shared" si="3"/>
        <v>-31.636097990150247</v>
      </c>
      <c r="I21" s="248">
        <f t="shared" si="4"/>
        <v>-47.145102409873928</v>
      </c>
      <c r="J21" s="110"/>
    </row>
    <row r="22" spans="1:12" x14ac:dyDescent="0.35">
      <c r="A22" s="142" t="s">
        <v>20</v>
      </c>
      <c r="B22" s="92">
        <v>109.33746298</v>
      </c>
      <c r="C22" s="155">
        <f t="shared" si="0"/>
        <v>1.079974690599576</v>
      </c>
      <c r="D22" s="92">
        <v>82.795142589999998</v>
      </c>
      <c r="E22" s="155">
        <f t="shared" si="1"/>
        <v>0.66495054594064251</v>
      </c>
      <c r="F22" s="92">
        <v>111.15256453000001</v>
      </c>
      <c r="G22" s="155">
        <f t="shared" si="2"/>
        <v>1.2520539409849945</v>
      </c>
      <c r="H22" s="157">
        <f t="shared" si="3"/>
        <v>34.250103391240508</v>
      </c>
      <c r="I22" s="248">
        <f t="shared" si="4"/>
        <v>1.6600911531411855</v>
      </c>
      <c r="J22" s="110"/>
    </row>
    <row r="23" spans="1:12" x14ac:dyDescent="0.35">
      <c r="A23" s="142" t="s">
        <v>233</v>
      </c>
      <c r="B23" s="92">
        <v>28.113138589999998</v>
      </c>
      <c r="C23" s="155">
        <f t="shared" si="0"/>
        <v>0.27768595797830031</v>
      </c>
      <c r="D23" s="92">
        <v>34.925441119999995</v>
      </c>
      <c r="E23" s="155">
        <f t="shared" si="1"/>
        <v>0.28049581670467127</v>
      </c>
      <c r="F23" s="92">
        <v>109.39455137</v>
      </c>
      <c r="G23" s="155">
        <f t="shared" si="2"/>
        <v>1.2322511832655592</v>
      </c>
      <c r="H23" s="157">
        <f t="shared" si="3"/>
        <v>213.22310574154898</v>
      </c>
      <c r="I23" s="248">
        <f t="shared" si="4"/>
        <v>289.12251301927654</v>
      </c>
      <c r="J23" s="110"/>
    </row>
    <row r="24" spans="1:12" x14ac:dyDescent="0.35">
      <c r="A24" s="142" t="s">
        <v>251</v>
      </c>
      <c r="B24" s="92">
        <v>101.90361774</v>
      </c>
      <c r="C24" s="155">
        <f t="shared" si="0"/>
        <v>1.0065472989789868</v>
      </c>
      <c r="D24" s="92">
        <v>108.75807581000001</v>
      </c>
      <c r="E24" s="155">
        <f t="shared" si="1"/>
        <v>0.8734659984032439</v>
      </c>
      <c r="F24" s="92">
        <v>107.02380151</v>
      </c>
      <c r="G24" s="155">
        <f t="shared" si="2"/>
        <v>1.2055463859641755</v>
      </c>
      <c r="H24" s="157">
        <f t="shared" si="3"/>
        <v>-1.5946165717659277</v>
      </c>
      <c r="I24" s="248">
        <f t="shared" si="4"/>
        <v>5.024535814875386</v>
      </c>
      <c r="J24" s="110"/>
    </row>
    <row r="25" spans="1:12" x14ac:dyDescent="0.35">
      <c r="A25" s="142" t="s">
        <v>211</v>
      </c>
      <c r="B25" s="92">
        <v>31.954129850000001</v>
      </c>
      <c r="C25" s="155">
        <f t="shared" si="0"/>
        <v>0.3156251348583507</v>
      </c>
      <c r="D25" s="92">
        <v>35.718953939999999</v>
      </c>
      <c r="E25" s="155">
        <f t="shared" si="1"/>
        <v>0.28686873625482889</v>
      </c>
      <c r="F25" s="92">
        <v>106.58926</v>
      </c>
      <c r="G25" s="155">
        <f t="shared" si="2"/>
        <v>1.2006515874283283</v>
      </c>
      <c r="H25" s="157">
        <f t="shared" si="3"/>
        <v>198.41092261281378</v>
      </c>
      <c r="I25" s="248">
        <f t="shared" si="4"/>
        <v>233.56959022309286</v>
      </c>
      <c r="J25" s="110"/>
    </row>
    <row r="26" spans="1:12" x14ac:dyDescent="0.35">
      <c r="A26" s="142" t="s">
        <v>35</v>
      </c>
      <c r="B26" s="92">
        <v>88.811294739999994</v>
      </c>
      <c r="C26" s="155">
        <f t="shared" si="0"/>
        <v>0.87722860897297206</v>
      </c>
      <c r="D26" s="92">
        <v>91.482021169999996</v>
      </c>
      <c r="E26" s="155">
        <f t="shared" si="1"/>
        <v>0.73471725535855392</v>
      </c>
      <c r="F26" s="92">
        <v>103.90147079</v>
      </c>
      <c r="G26" s="155">
        <f t="shared" si="2"/>
        <v>1.170375569172275</v>
      </c>
      <c r="H26" s="157">
        <f t="shared" si="3"/>
        <v>13.575836498978401</v>
      </c>
      <c r="I26" s="248">
        <f t="shared" si="4"/>
        <v>16.991280325523171</v>
      </c>
      <c r="J26" s="110"/>
    </row>
    <row r="27" spans="1:12" x14ac:dyDescent="0.35">
      <c r="A27" s="142" t="s">
        <v>108</v>
      </c>
      <c r="B27" s="92">
        <v>84.806462159999995</v>
      </c>
      <c r="C27" s="155">
        <f t="shared" si="0"/>
        <v>0.83767109859540156</v>
      </c>
      <c r="D27" s="92">
        <v>96.633157120000007</v>
      </c>
      <c r="E27" s="155">
        <f t="shared" si="1"/>
        <v>0.77608744393505957</v>
      </c>
      <c r="F27" s="92">
        <v>101.70334670999999</v>
      </c>
      <c r="G27" s="155">
        <f t="shared" si="2"/>
        <v>1.1456152775067128</v>
      </c>
      <c r="H27" s="157">
        <f t="shared" si="3"/>
        <v>5.2468425342905523</v>
      </c>
      <c r="I27" s="248">
        <f t="shared" si="4"/>
        <v>19.924053096474559</v>
      </c>
      <c r="J27" s="110"/>
    </row>
    <row r="28" spans="1:12" x14ac:dyDescent="0.35">
      <c r="A28" s="142" t="s">
        <v>33</v>
      </c>
      <c r="B28" s="92">
        <v>80.138795209999998</v>
      </c>
      <c r="C28" s="155">
        <f t="shared" si="0"/>
        <v>0.79156647870797825</v>
      </c>
      <c r="D28" s="92">
        <v>88.575412170000007</v>
      </c>
      <c r="E28" s="155">
        <f t="shared" si="1"/>
        <v>0.71137347961367803</v>
      </c>
      <c r="F28" s="92">
        <v>94.805397339999999</v>
      </c>
      <c r="G28" s="155">
        <f t="shared" si="2"/>
        <v>1.0679148238109959</v>
      </c>
      <c r="H28" s="157">
        <f t="shared" si="3"/>
        <v>7.0335378829996076</v>
      </c>
      <c r="I28" s="248">
        <f t="shared" si="4"/>
        <v>18.301500654666512</v>
      </c>
      <c r="J28" s="110"/>
    </row>
    <row r="29" spans="1:12" x14ac:dyDescent="0.35">
      <c r="A29" s="142" t="s">
        <v>220</v>
      </c>
      <c r="B29" s="92">
        <v>52.824059249999998</v>
      </c>
      <c r="C29" s="155">
        <f t="shared" si="0"/>
        <v>0.52176669816426735</v>
      </c>
      <c r="D29" s="92">
        <v>96.73685596</v>
      </c>
      <c r="E29" s="155">
        <f t="shared" si="1"/>
        <v>0.77692027782016893</v>
      </c>
      <c r="F29" s="92">
        <v>87.979210260000002</v>
      </c>
      <c r="G29" s="155">
        <f t="shared" si="2"/>
        <v>0.99102272085723908</v>
      </c>
      <c r="H29" s="157">
        <f t="shared" si="3"/>
        <v>-9.0530600907902326</v>
      </c>
      <c r="I29" s="248">
        <f t="shared" si="4"/>
        <v>66.551400080068632</v>
      </c>
      <c r="J29" s="110"/>
    </row>
    <row r="30" spans="1:12" x14ac:dyDescent="0.35">
      <c r="A30" s="142" t="s">
        <v>26</v>
      </c>
      <c r="B30" s="92">
        <v>72.763188110000002</v>
      </c>
      <c r="C30" s="155">
        <f t="shared" si="0"/>
        <v>0.71871433106610749</v>
      </c>
      <c r="D30" s="92">
        <v>151.22576572</v>
      </c>
      <c r="E30" s="155">
        <f t="shared" si="1"/>
        <v>1.2145356880869853</v>
      </c>
      <c r="F30" s="92">
        <v>87.645464829999995</v>
      </c>
      <c r="G30" s="155">
        <f t="shared" si="2"/>
        <v>0.98726331788993782</v>
      </c>
      <c r="H30" s="157">
        <f t="shared" si="3"/>
        <v>-42.043299028633285</v>
      </c>
      <c r="I30" s="248">
        <f t="shared" si="4"/>
        <v>20.453030036976472</v>
      </c>
      <c r="J30" s="110"/>
    </row>
    <row r="31" spans="1:12" x14ac:dyDescent="0.35">
      <c r="A31" s="142" t="s">
        <v>190</v>
      </c>
      <c r="B31" s="92">
        <v>88.894146459999988</v>
      </c>
      <c r="C31" s="155">
        <f t="shared" si="0"/>
        <v>0.8780469722149381</v>
      </c>
      <c r="D31" s="92">
        <v>119.59325993</v>
      </c>
      <c r="E31" s="155">
        <f t="shared" si="1"/>
        <v>0.96048634006313716</v>
      </c>
      <c r="F31" s="92">
        <v>87.528884480000002</v>
      </c>
      <c r="G31" s="155">
        <f t="shared" si="2"/>
        <v>0.98595012383745595</v>
      </c>
      <c r="H31" s="157">
        <f t="shared" si="3"/>
        <v>-26.811189417169356</v>
      </c>
      <c r="I31" s="248">
        <f t="shared" si="4"/>
        <v>-1.5358288867921344</v>
      </c>
      <c r="J31" s="110"/>
    </row>
    <row r="32" spans="1:12" x14ac:dyDescent="0.35">
      <c r="A32" s="142" t="s">
        <v>217</v>
      </c>
      <c r="B32" s="92">
        <v>58.426016770000004</v>
      </c>
      <c r="C32" s="155">
        <f t="shared" si="0"/>
        <v>0.57709972103238194</v>
      </c>
      <c r="D32" s="92">
        <v>98.643137480000007</v>
      </c>
      <c r="E32" s="155">
        <f t="shared" si="1"/>
        <v>0.79223014863852836</v>
      </c>
      <c r="F32" s="92">
        <v>85.195168159999994</v>
      </c>
      <c r="G32" s="155">
        <f t="shared" si="2"/>
        <v>0.95966248281043864</v>
      </c>
      <c r="H32" s="157">
        <f t="shared" si="3"/>
        <v>-13.632949704916475</v>
      </c>
      <c r="I32" s="248">
        <f t="shared" si="4"/>
        <v>45.817176781671584</v>
      </c>
      <c r="J32" s="110"/>
    </row>
    <row r="33" spans="1:10" x14ac:dyDescent="0.35">
      <c r="A33" s="142" t="s">
        <v>241</v>
      </c>
      <c r="B33" s="92">
        <v>56.009104479999998</v>
      </c>
      <c r="C33" s="155">
        <f t="shared" si="0"/>
        <v>0.5532268047285116</v>
      </c>
      <c r="D33" s="92">
        <v>61.628571860000001</v>
      </c>
      <c r="E33" s="155">
        <f t="shared" si="1"/>
        <v>0.49495599888970632</v>
      </c>
      <c r="F33" s="92">
        <v>83.272600670000003</v>
      </c>
      <c r="G33" s="155">
        <f t="shared" si="2"/>
        <v>0.93800613855205295</v>
      </c>
      <c r="H33" s="157">
        <f t="shared" si="3"/>
        <v>35.120120679038557</v>
      </c>
      <c r="I33" s="248">
        <f t="shared" si="4"/>
        <v>48.676900734478593</v>
      </c>
      <c r="J33" s="110"/>
    </row>
    <row r="34" spans="1:10" x14ac:dyDescent="0.35">
      <c r="A34" s="142" t="s">
        <v>134</v>
      </c>
      <c r="B34" s="92">
        <v>85.399061430000003</v>
      </c>
      <c r="C34" s="155">
        <f t="shared" si="0"/>
        <v>0.84352446482345145</v>
      </c>
      <c r="D34" s="92">
        <v>96.392591280000005</v>
      </c>
      <c r="E34" s="155">
        <f t="shared" si="1"/>
        <v>0.77415539355579022</v>
      </c>
      <c r="F34" s="92">
        <v>82.454589260000006</v>
      </c>
      <c r="G34" s="155">
        <f t="shared" si="2"/>
        <v>0.92879182654771986</v>
      </c>
      <c r="H34" s="157">
        <f t="shared" si="3"/>
        <v>-14.459619598266704</v>
      </c>
      <c r="I34" s="248">
        <f t="shared" si="4"/>
        <v>-3.4478975772040843</v>
      </c>
      <c r="J34" s="110"/>
    </row>
    <row r="35" spans="1:10" x14ac:dyDescent="0.35">
      <c r="A35" s="142" t="s">
        <v>236</v>
      </c>
      <c r="B35" s="92">
        <v>47.566714959999999</v>
      </c>
      <c r="C35" s="155">
        <f t="shared" si="0"/>
        <v>0.46983757324935338</v>
      </c>
      <c r="D35" s="92">
        <v>75.573323489999993</v>
      </c>
      <c r="E35" s="155">
        <f t="shared" si="1"/>
        <v>0.60695013187034208</v>
      </c>
      <c r="F35" s="92">
        <v>80.387701030000002</v>
      </c>
      <c r="G35" s="155">
        <f t="shared" si="2"/>
        <v>0.90550981263387498</v>
      </c>
      <c r="H35" s="157">
        <f t="shared" si="3"/>
        <v>6.3704721688428334</v>
      </c>
      <c r="I35" s="248">
        <f t="shared" si="4"/>
        <v>68.999900660787631</v>
      </c>
      <c r="J35" s="110"/>
    </row>
    <row r="36" spans="1:10" x14ac:dyDescent="0.35">
      <c r="A36" s="142" t="s">
        <v>230</v>
      </c>
      <c r="B36" s="92">
        <v>66.277968759999993</v>
      </c>
      <c r="C36" s="155">
        <f t="shared" si="0"/>
        <v>0.65465693874973563</v>
      </c>
      <c r="D36" s="92">
        <v>69.11493308</v>
      </c>
      <c r="E36" s="155">
        <f t="shared" si="1"/>
        <v>0.5550810234337078</v>
      </c>
      <c r="F36" s="92">
        <v>77.12605545000001</v>
      </c>
      <c r="G36" s="155">
        <f t="shared" si="2"/>
        <v>0.86876971383540702</v>
      </c>
      <c r="H36" s="157">
        <f t="shared" si="3"/>
        <v>11.591015158369888</v>
      </c>
      <c r="I36" s="248">
        <f t="shared" si="4"/>
        <v>16.367560583038031</v>
      </c>
      <c r="J36" s="110"/>
    </row>
    <row r="37" spans="1:10" x14ac:dyDescent="0.35">
      <c r="A37" s="142" t="s">
        <v>239</v>
      </c>
      <c r="B37" s="92">
        <v>45.109597210000004</v>
      </c>
      <c r="C37" s="155">
        <f t="shared" si="0"/>
        <v>0.44556752975741354</v>
      </c>
      <c r="D37" s="92">
        <v>55.140225869999995</v>
      </c>
      <c r="E37" s="155">
        <f t="shared" si="1"/>
        <v>0.4428463089569617</v>
      </c>
      <c r="F37" s="92">
        <v>73.734258959999991</v>
      </c>
      <c r="G37" s="155">
        <f t="shared" si="2"/>
        <v>0.8305635583563995</v>
      </c>
      <c r="H37" s="157">
        <f t="shared" si="3"/>
        <v>33.721358221922706</v>
      </c>
      <c r="I37" s="248">
        <f t="shared" si="4"/>
        <v>63.455813220283865</v>
      </c>
      <c r="J37" s="110"/>
    </row>
    <row r="38" spans="1:10" x14ac:dyDescent="0.35">
      <c r="A38" s="142" t="s">
        <v>180</v>
      </c>
      <c r="B38" s="92">
        <v>0.11690399999999999</v>
      </c>
      <c r="C38" s="155">
        <f t="shared" si="0"/>
        <v>1.1547127378741819E-3</v>
      </c>
      <c r="D38" s="92">
        <v>15.579435269999999</v>
      </c>
      <c r="E38" s="155">
        <f t="shared" si="1"/>
        <v>0.12512272657749646</v>
      </c>
      <c r="F38" s="92">
        <v>72.671851459999999</v>
      </c>
      <c r="G38" s="155">
        <f t="shared" si="2"/>
        <v>0.81859629963473513</v>
      </c>
      <c r="H38" s="157">
        <f t="shared" si="3"/>
        <v>366.46011360846973</v>
      </c>
      <c r="I38" s="248">
        <f t="shared" si="4"/>
        <v>62063.699668103742</v>
      </c>
      <c r="J38" s="110"/>
    </row>
    <row r="39" spans="1:10" x14ac:dyDescent="0.35">
      <c r="A39" s="142" t="s">
        <v>205</v>
      </c>
      <c r="B39" s="92">
        <v>43.346144609999996</v>
      </c>
      <c r="C39" s="155">
        <f t="shared" si="0"/>
        <v>0.4281491250847132</v>
      </c>
      <c r="D39" s="92">
        <v>71.757414870000005</v>
      </c>
      <c r="E39" s="155">
        <f t="shared" si="1"/>
        <v>0.57630352096112847</v>
      </c>
      <c r="F39" s="92">
        <v>68.175190689999994</v>
      </c>
      <c r="G39" s="155">
        <f t="shared" si="2"/>
        <v>0.76794464024966014</v>
      </c>
      <c r="H39" s="157">
        <f t="shared" si="3"/>
        <v>-4.9921310382903039</v>
      </c>
      <c r="I39" s="248">
        <f t="shared" si="4"/>
        <v>57.280863853972178</v>
      </c>
      <c r="J39" s="110"/>
    </row>
    <row r="40" spans="1:10" x14ac:dyDescent="0.35">
      <c r="A40" s="142" t="s">
        <v>149</v>
      </c>
      <c r="B40" s="92">
        <v>22.676077159999998</v>
      </c>
      <c r="C40" s="155">
        <f t="shared" si="0"/>
        <v>0.22398168703953503</v>
      </c>
      <c r="D40" s="92">
        <v>36.398589799999996</v>
      </c>
      <c r="E40" s="155">
        <f t="shared" si="1"/>
        <v>0.29232707864075552</v>
      </c>
      <c r="F40" s="92">
        <v>60.161515999999999</v>
      </c>
      <c r="G40" s="155">
        <f t="shared" si="2"/>
        <v>0.67767634081984229</v>
      </c>
      <c r="H40" s="157">
        <f t="shared" si="3"/>
        <v>65.285293552773865</v>
      </c>
      <c r="I40" s="248">
        <f t="shared" si="4"/>
        <v>165.30830520423225</v>
      </c>
      <c r="J40" s="110"/>
    </row>
    <row r="41" spans="1:10" x14ac:dyDescent="0.35">
      <c r="A41" s="142" t="s">
        <v>197</v>
      </c>
      <c r="B41" s="92">
        <v>70.150776879999995</v>
      </c>
      <c r="C41" s="155">
        <f t="shared" si="0"/>
        <v>0.6929103848893593</v>
      </c>
      <c r="D41" s="92">
        <v>79.547012319999993</v>
      </c>
      <c r="E41" s="155">
        <f t="shared" si="1"/>
        <v>0.63886391901110928</v>
      </c>
      <c r="F41" s="92">
        <v>58.858222619999999</v>
      </c>
      <c r="G41" s="155">
        <f t="shared" si="2"/>
        <v>0.6629956753796109</v>
      </c>
      <c r="H41" s="157">
        <f t="shared" si="3"/>
        <v>-26.008254862889856</v>
      </c>
      <c r="I41" s="248">
        <f t="shared" si="4"/>
        <v>-16.097546972739952</v>
      </c>
      <c r="J41" s="110"/>
    </row>
    <row r="42" spans="1:10" x14ac:dyDescent="0.35">
      <c r="A42" s="142" t="s">
        <v>213</v>
      </c>
      <c r="B42" s="92">
        <v>54.607204409999994</v>
      </c>
      <c r="C42" s="155">
        <f t="shared" si="0"/>
        <v>0.53937961499971088</v>
      </c>
      <c r="D42" s="92">
        <v>51.2470359</v>
      </c>
      <c r="E42" s="155">
        <f t="shared" si="1"/>
        <v>0.41157903028553389</v>
      </c>
      <c r="F42" s="92">
        <v>57.632558809999999</v>
      </c>
      <c r="G42" s="155">
        <f t="shared" si="2"/>
        <v>0.64918945138359152</v>
      </c>
      <c r="H42" s="157">
        <f t="shared" si="3"/>
        <v>12.460277551389076</v>
      </c>
      <c r="I42" s="248">
        <f t="shared" si="4"/>
        <v>5.5402110997756715</v>
      </c>
      <c r="J42" s="110"/>
    </row>
    <row r="43" spans="1:10" x14ac:dyDescent="0.35">
      <c r="A43" s="142" t="s">
        <v>196</v>
      </c>
      <c r="B43" s="92">
        <v>53.229648070000003</v>
      </c>
      <c r="C43" s="155">
        <f t="shared" si="0"/>
        <v>0.52577287910583792</v>
      </c>
      <c r="D43" s="92">
        <v>76.970353209999999</v>
      </c>
      <c r="E43" s="155">
        <f t="shared" si="1"/>
        <v>0.61817006151777898</v>
      </c>
      <c r="F43" s="92">
        <v>57.484733659999996</v>
      </c>
      <c r="G43" s="155">
        <f t="shared" si="2"/>
        <v>0.64752430706220931</v>
      </c>
      <c r="H43" s="157">
        <f t="shared" si="3"/>
        <v>-25.315746566521447</v>
      </c>
      <c r="I43" s="248">
        <f t="shared" si="4"/>
        <v>7.9938262684065009</v>
      </c>
      <c r="J43" s="110"/>
    </row>
    <row r="44" spans="1:10" x14ac:dyDescent="0.35">
      <c r="A44" s="142" t="s">
        <v>2</v>
      </c>
      <c r="B44" s="92">
        <v>70.769813470000003</v>
      </c>
      <c r="C44" s="155">
        <f t="shared" si="0"/>
        <v>0.69902488427075959</v>
      </c>
      <c r="D44" s="92">
        <v>82.707852610000003</v>
      </c>
      <c r="E44" s="155">
        <f t="shared" si="1"/>
        <v>0.66424949612008022</v>
      </c>
      <c r="F44" s="92">
        <v>56.769139490000001</v>
      </c>
      <c r="G44" s="155">
        <f t="shared" si="2"/>
        <v>0.63946365183142007</v>
      </c>
      <c r="H44" s="157">
        <f t="shared" si="3"/>
        <v>-31.361850539526426</v>
      </c>
      <c r="I44" s="248">
        <f t="shared" si="4"/>
        <v>-19.783398165850784</v>
      </c>
      <c r="J44" s="110"/>
    </row>
    <row r="45" spans="1:10" x14ac:dyDescent="0.35">
      <c r="A45" s="142" t="s">
        <v>135</v>
      </c>
      <c r="B45" s="92">
        <v>46.543939380000005</v>
      </c>
      <c r="C45" s="155">
        <f t="shared" si="0"/>
        <v>0.45973516451900504</v>
      </c>
      <c r="D45" s="92">
        <v>67.766168759999999</v>
      </c>
      <c r="E45" s="155">
        <f t="shared" si="1"/>
        <v>0.54424872647915701</v>
      </c>
      <c r="F45" s="92">
        <v>56.404746070000002</v>
      </c>
      <c r="G45" s="155">
        <f t="shared" si="2"/>
        <v>0.63535902123194465</v>
      </c>
      <c r="H45" s="157">
        <f t="shared" si="3"/>
        <v>-16.765626414911406</v>
      </c>
      <c r="I45" s="248">
        <f t="shared" si="4"/>
        <v>21.18601652836718</v>
      </c>
      <c r="J45" s="110"/>
    </row>
    <row r="46" spans="1:10" x14ac:dyDescent="0.35">
      <c r="A46" s="142" t="s">
        <v>215</v>
      </c>
      <c r="B46" s="92">
        <v>51.683181729999994</v>
      </c>
      <c r="C46" s="155">
        <f t="shared" si="0"/>
        <v>0.51049774411052828</v>
      </c>
      <c r="D46" s="92">
        <v>54.0394322</v>
      </c>
      <c r="E46" s="155">
        <f t="shared" si="1"/>
        <v>0.43400553244596246</v>
      </c>
      <c r="F46" s="92">
        <v>56.131878289999996</v>
      </c>
      <c r="G46" s="155">
        <f t="shared" si="2"/>
        <v>0.63228536134149183</v>
      </c>
      <c r="H46" s="157">
        <f t="shared" si="3"/>
        <v>3.8720726788095128</v>
      </c>
      <c r="I46" s="248">
        <f t="shared" si="4"/>
        <v>8.607629041185195</v>
      </c>
      <c r="J46" s="110"/>
    </row>
    <row r="47" spans="1:10" x14ac:dyDescent="0.35">
      <c r="A47" s="142" t="s">
        <v>179</v>
      </c>
      <c r="B47" s="92">
        <v>53.317332829999998</v>
      </c>
      <c r="C47" s="155">
        <f t="shared" si="0"/>
        <v>0.5266389804307664</v>
      </c>
      <c r="D47" s="92">
        <v>51.064497750000001</v>
      </c>
      <c r="E47" s="155">
        <f t="shared" si="1"/>
        <v>0.41011301623325352</v>
      </c>
      <c r="F47" s="92">
        <v>53.31330904</v>
      </c>
      <c r="G47" s="155">
        <f t="shared" si="2"/>
        <v>0.60053619970654692</v>
      </c>
      <c r="H47" s="157">
        <f t="shared" si="3"/>
        <v>4.4038645029070178</v>
      </c>
      <c r="I47" s="248">
        <f t="shared" si="4"/>
        <v>-7.5468703823355909E-3</v>
      </c>
      <c r="J47" s="110"/>
    </row>
    <row r="48" spans="1:10" x14ac:dyDescent="0.35">
      <c r="A48" s="142" t="s">
        <v>104</v>
      </c>
      <c r="B48" s="92">
        <v>63.009747009999998</v>
      </c>
      <c r="C48" s="155">
        <f t="shared" si="0"/>
        <v>0.62237526074964633</v>
      </c>
      <c r="D48" s="92">
        <v>49.543043090000005</v>
      </c>
      <c r="E48" s="155">
        <f t="shared" si="1"/>
        <v>0.3978937956951501</v>
      </c>
      <c r="F48" s="92">
        <v>53.075038899999996</v>
      </c>
      <c r="G48" s="155">
        <f t="shared" si="2"/>
        <v>0.59785225742354609</v>
      </c>
      <c r="H48" s="157">
        <f t="shared" si="3"/>
        <v>7.1291458693479193</v>
      </c>
      <c r="I48" s="248">
        <f t="shared" si="4"/>
        <v>-15.766938579238076</v>
      </c>
      <c r="J48" s="110"/>
    </row>
    <row r="49" spans="1:10" x14ac:dyDescent="0.35">
      <c r="A49" s="142" t="s">
        <v>143</v>
      </c>
      <c r="B49" s="92">
        <v>45.659195780000005</v>
      </c>
      <c r="C49" s="155">
        <f t="shared" si="0"/>
        <v>0.45099615897024142</v>
      </c>
      <c r="D49" s="92">
        <v>48.258936890000001</v>
      </c>
      <c r="E49" s="155">
        <f t="shared" si="1"/>
        <v>0.38758078587325634</v>
      </c>
      <c r="F49" s="92">
        <v>50.366745729999998</v>
      </c>
      <c r="G49" s="155">
        <f t="shared" si="2"/>
        <v>0.56734527675981128</v>
      </c>
      <c r="H49" s="157">
        <f t="shared" si="3"/>
        <v>4.3677067416642013</v>
      </c>
      <c r="I49" s="248">
        <f t="shared" si="4"/>
        <v>10.310190246631624</v>
      </c>
      <c r="J49" s="110"/>
    </row>
    <row r="50" spans="1:10" x14ac:dyDescent="0.35">
      <c r="A50" s="142" t="s">
        <v>88</v>
      </c>
      <c r="B50" s="92">
        <v>78.905196000000004</v>
      </c>
      <c r="C50" s="155">
        <f t="shared" si="0"/>
        <v>0.77938167133424829</v>
      </c>
      <c r="D50" s="92">
        <v>48.508498369999998</v>
      </c>
      <c r="E50" s="155">
        <f t="shared" si="1"/>
        <v>0.38958508270976894</v>
      </c>
      <c r="F50" s="92">
        <v>49.80995532</v>
      </c>
      <c r="G50" s="155">
        <f t="shared" si="2"/>
        <v>0.56107343202018767</v>
      </c>
      <c r="H50" s="157">
        <f t="shared" si="3"/>
        <v>2.6829462748426014</v>
      </c>
      <c r="I50" s="248">
        <f t="shared" si="4"/>
        <v>-36.873668851921991</v>
      </c>
      <c r="J50" s="110"/>
    </row>
    <row r="51" spans="1:10" x14ac:dyDescent="0.35">
      <c r="A51" s="142" t="s">
        <v>169</v>
      </c>
      <c r="B51" s="92">
        <v>74.217709549999995</v>
      </c>
      <c r="C51" s="155">
        <f t="shared" si="0"/>
        <v>0.73308128544131357</v>
      </c>
      <c r="D51" s="92">
        <v>48.254464679999998</v>
      </c>
      <c r="E51" s="155">
        <f t="shared" si="1"/>
        <v>0.38754486832558338</v>
      </c>
      <c r="F51" s="92">
        <v>49.219409110000001</v>
      </c>
      <c r="G51" s="155">
        <f t="shared" si="2"/>
        <v>0.55442135239709733</v>
      </c>
      <c r="H51" s="157">
        <f t="shared" si="3"/>
        <v>1.9996997923384718</v>
      </c>
      <c r="I51" s="248">
        <f t="shared" si="4"/>
        <v>-33.682392776024429</v>
      </c>
      <c r="J51" s="110"/>
    </row>
    <row r="52" spans="1:10" x14ac:dyDescent="0.35">
      <c r="A52" s="142" t="s">
        <v>5</v>
      </c>
      <c r="B52" s="92">
        <v>39.56228393</v>
      </c>
      <c r="C52" s="155">
        <f t="shared" si="0"/>
        <v>0.39077425232127261</v>
      </c>
      <c r="D52" s="92">
        <v>53.953499380000004</v>
      </c>
      <c r="E52" s="155">
        <f t="shared" si="1"/>
        <v>0.43331538235036837</v>
      </c>
      <c r="F52" s="92">
        <v>45.621635040000001</v>
      </c>
      <c r="G52" s="155">
        <f t="shared" si="2"/>
        <v>0.51389500716912617</v>
      </c>
      <c r="H52" s="157">
        <f t="shared" si="3"/>
        <v>-15.442676444984283</v>
      </c>
      <c r="I52" s="248">
        <f t="shared" si="4"/>
        <v>15.31597902871631</v>
      </c>
      <c r="J52" s="110"/>
    </row>
    <row r="53" spans="1:10" x14ac:dyDescent="0.35">
      <c r="A53" s="142" t="s">
        <v>39</v>
      </c>
      <c r="B53" s="92">
        <v>51.750960249999999</v>
      </c>
      <c r="C53" s="155">
        <f t="shared" si="0"/>
        <v>0.51116722266043479</v>
      </c>
      <c r="D53" s="92">
        <v>37.615298549999999</v>
      </c>
      <c r="E53" s="155">
        <f t="shared" si="1"/>
        <v>0.30209880101787207</v>
      </c>
      <c r="F53" s="92">
        <v>43.82593868</v>
      </c>
      <c r="G53" s="155">
        <f t="shared" si="2"/>
        <v>0.49366777522124256</v>
      </c>
      <c r="H53" s="157">
        <f t="shared" si="3"/>
        <v>16.510942008726936</v>
      </c>
      <c r="I53" s="248">
        <f t="shared" si="4"/>
        <v>-15.313767187537353</v>
      </c>
      <c r="J53" s="110"/>
    </row>
    <row r="54" spans="1:10" x14ac:dyDescent="0.35">
      <c r="A54" s="142" t="s">
        <v>21</v>
      </c>
      <c r="B54" s="92">
        <v>33.529021270000001</v>
      </c>
      <c r="C54" s="155">
        <f t="shared" si="0"/>
        <v>0.33118103699551243</v>
      </c>
      <c r="D54" s="92">
        <v>48.423439090000002</v>
      </c>
      <c r="E54" s="155">
        <f t="shared" si="1"/>
        <v>0.38890194825400265</v>
      </c>
      <c r="F54" s="92">
        <v>42.668821610000002</v>
      </c>
      <c r="G54" s="155">
        <f t="shared" si="2"/>
        <v>0.48063368110204224</v>
      </c>
      <c r="H54" s="157">
        <f t="shared" si="3"/>
        <v>-11.883950392917042</v>
      </c>
      <c r="I54" s="248">
        <f t="shared" si="4"/>
        <v>27.259371117336517</v>
      </c>
      <c r="J54" s="110"/>
    </row>
    <row r="55" spans="1:10" x14ac:dyDescent="0.35">
      <c r="A55" s="142" t="s">
        <v>195</v>
      </c>
      <c r="B55" s="92">
        <v>27.479446769999999</v>
      </c>
      <c r="C55" s="155">
        <f t="shared" si="0"/>
        <v>0.27142670238019695</v>
      </c>
      <c r="D55" s="92">
        <v>55.15061695</v>
      </c>
      <c r="E55" s="155">
        <f t="shared" si="1"/>
        <v>0.44292976257637423</v>
      </c>
      <c r="F55" s="92">
        <v>41.10033395</v>
      </c>
      <c r="G55" s="155">
        <f t="shared" si="2"/>
        <v>0.46296579224681667</v>
      </c>
      <c r="H55" s="157">
        <f t="shared" si="3"/>
        <v>-25.476202764400814</v>
      </c>
      <c r="I55" s="248">
        <f t="shared" si="4"/>
        <v>49.567545132932821</v>
      </c>
      <c r="J55" s="110"/>
    </row>
    <row r="56" spans="1:10" x14ac:dyDescent="0.35">
      <c r="A56" s="142" t="s">
        <v>36</v>
      </c>
      <c r="B56" s="92">
        <v>50.949573219999998</v>
      </c>
      <c r="C56" s="155">
        <f t="shared" si="0"/>
        <v>0.50325156698134632</v>
      </c>
      <c r="D56" s="92">
        <v>50.072622150000001</v>
      </c>
      <c r="E56" s="155">
        <f t="shared" si="1"/>
        <v>0.40214699067797099</v>
      </c>
      <c r="F56" s="92">
        <v>40.445984380000006</v>
      </c>
      <c r="G56" s="155">
        <f t="shared" si="2"/>
        <v>0.45559501352151599</v>
      </c>
      <c r="H56" s="157">
        <f t="shared" si="3"/>
        <v>-19.225351812337621</v>
      </c>
      <c r="I56" s="248">
        <f t="shared" si="4"/>
        <v>-20.615656179582796</v>
      </c>
      <c r="J56" s="110"/>
    </row>
    <row r="57" spans="1:10" x14ac:dyDescent="0.35">
      <c r="A57" s="142" t="s">
        <v>232</v>
      </c>
      <c r="B57" s="92">
        <v>26.136840790000001</v>
      </c>
      <c r="C57" s="155">
        <f t="shared" si="0"/>
        <v>0.25816518671732791</v>
      </c>
      <c r="D57" s="92">
        <v>37.74342515</v>
      </c>
      <c r="E57" s="155">
        <f t="shared" si="1"/>
        <v>0.30312782095738011</v>
      </c>
      <c r="F57" s="92">
        <v>39.631697020000004</v>
      </c>
      <c r="G57" s="155">
        <f t="shared" si="2"/>
        <v>0.4464226502702201</v>
      </c>
      <c r="H57" s="157">
        <f t="shared" si="3"/>
        <v>5.0029160376824144</v>
      </c>
      <c r="I57" s="248">
        <f t="shared" si="4"/>
        <v>51.631550799984829</v>
      </c>
      <c r="J57" s="110"/>
    </row>
    <row r="58" spans="1:10" x14ac:dyDescent="0.35">
      <c r="A58" s="142" t="s">
        <v>204</v>
      </c>
      <c r="B58" s="92">
        <v>38.102157590000004</v>
      </c>
      <c r="C58" s="155">
        <f t="shared" si="0"/>
        <v>0.37635193585901638</v>
      </c>
      <c r="D58" s="92">
        <v>48.74132067</v>
      </c>
      <c r="E58" s="155">
        <f t="shared" si="1"/>
        <v>0.39145494259102798</v>
      </c>
      <c r="F58" s="92">
        <v>38.060874829999996</v>
      </c>
      <c r="G58" s="155">
        <f t="shared" si="2"/>
        <v>0.42872846460844566</v>
      </c>
      <c r="H58" s="157">
        <f t="shared" si="3"/>
        <v>-21.912508100285756</v>
      </c>
      <c r="I58" s="248">
        <f t="shared" si="4"/>
        <v>-0.10834756510178511</v>
      </c>
      <c r="J58" s="110"/>
    </row>
    <row r="59" spans="1:10" x14ac:dyDescent="0.35">
      <c r="A59" s="142" t="s">
        <v>160</v>
      </c>
      <c r="B59" s="92">
        <v>47.405917250000002</v>
      </c>
      <c r="C59" s="155">
        <f t="shared" si="0"/>
        <v>0.46824930283980376</v>
      </c>
      <c r="D59" s="92">
        <v>65.719377840000007</v>
      </c>
      <c r="E59" s="155">
        <f t="shared" si="1"/>
        <v>0.52781038605114339</v>
      </c>
      <c r="F59" s="92">
        <v>37.627548880000006</v>
      </c>
      <c r="G59" s="155">
        <f t="shared" si="2"/>
        <v>0.42384735848441984</v>
      </c>
      <c r="H59" s="157">
        <f t="shared" si="3"/>
        <v>-42.745123102644392</v>
      </c>
      <c r="I59" s="248">
        <f t="shared" si="4"/>
        <v>-20.626894145793571</v>
      </c>
      <c r="J59" s="110"/>
    </row>
    <row r="60" spans="1:10" x14ac:dyDescent="0.35">
      <c r="A60" s="142" t="s">
        <v>114</v>
      </c>
      <c r="B60" s="92">
        <v>170.23367752000001</v>
      </c>
      <c r="C60" s="155">
        <f t="shared" si="0"/>
        <v>1.6814736522917078</v>
      </c>
      <c r="D60" s="92">
        <v>74.578442629999998</v>
      </c>
      <c r="E60" s="155">
        <f t="shared" si="1"/>
        <v>0.59895997024601999</v>
      </c>
      <c r="F60" s="92">
        <v>37.53044088</v>
      </c>
      <c r="G60" s="155">
        <f t="shared" si="2"/>
        <v>0.42275350649265259</v>
      </c>
      <c r="H60" s="157">
        <f t="shared" si="3"/>
        <v>-49.676555910135122</v>
      </c>
      <c r="I60" s="248">
        <f t="shared" si="4"/>
        <v>-77.953574506084024</v>
      </c>
      <c r="J60" s="110"/>
    </row>
    <row r="61" spans="1:10" x14ac:dyDescent="0.35">
      <c r="A61" s="142" t="s">
        <v>243</v>
      </c>
      <c r="B61" s="92">
        <v>31.641184329999998</v>
      </c>
      <c r="C61" s="155">
        <f t="shared" si="0"/>
        <v>0.31253403294391952</v>
      </c>
      <c r="D61" s="92">
        <v>68.020741610000002</v>
      </c>
      <c r="E61" s="155">
        <f t="shared" si="1"/>
        <v>0.54629327100548786</v>
      </c>
      <c r="F61" s="92">
        <v>36.562411709999999</v>
      </c>
      <c r="G61" s="155">
        <f t="shared" si="2"/>
        <v>0.41184935198742922</v>
      </c>
      <c r="H61" s="157">
        <f t="shared" si="3"/>
        <v>-46.248143074310711</v>
      </c>
      <c r="I61" s="248">
        <f t="shared" si="4"/>
        <v>15.553233812850786</v>
      </c>
      <c r="J61" s="110"/>
    </row>
    <row r="62" spans="1:10" x14ac:dyDescent="0.35">
      <c r="A62" s="142" t="s">
        <v>235</v>
      </c>
      <c r="B62" s="92">
        <v>21.090700630000001</v>
      </c>
      <c r="C62" s="155">
        <f t="shared" si="0"/>
        <v>0.20832221881331722</v>
      </c>
      <c r="D62" s="92">
        <v>28.38831248</v>
      </c>
      <c r="E62" s="155">
        <f t="shared" si="1"/>
        <v>0.22799433990212725</v>
      </c>
      <c r="F62" s="92">
        <v>35.855600509999995</v>
      </c>
      <c r="G62" s="155">
        <f t="shared" si="2"/>
        <v>0.40388763061613786</v>
      </c>
      <c r="H62" s="157">
        <f t="shared" si="3"/>
        <v>26.304092697517035</v>
      </c>
      <c r="I62" s="248">
        <f t="shared" si="4"/>
        <v>70.006682750965552</v>
      </c>
      <c r="J62" s="110"/>
    </row>
    <row r="63" spans="1:10" x14ac:dyDescent="0.35">
      <c r="A63" s="142" t="s">
        <v>212</v>
      </c>
      <c r="B63" s="92">
        <v>47.444334179999998</v>
      </c>
      <c r="C63" s="155">
        <f t="shared" si="0"/>
        <v>0.46862876392258118</v>
      </c>
      <c r="D63" s="92">
        <v>45.680061899999998</v>
      </c>
      <c r="E63" s="155">
        <f t="shared" si="1"/>
        <v>0.3668691320386232</v>
      </c>
      <c r="F63" s="92">
        <v>34.971392680000001</v>
      </c>
      <c r="G63" s="155">
        <f t="shared" si="2"/>
        <v>0.39392766340456281</v>
      </c>
      <c r="H63" s="157">
        <f t="shared" si="3"/>
        <v>-23.44276424896875</v>
      </c>
      <c r="I63" s="248">
        <f t="shared" si="4"/>
        <v>-26.28963334732164</v>
      </c>
      <c r="J63" s="110"/>
    </row>
    <row r="64" spans="1:10" x14ac:dyDescent="0.35">
      <c r="A64" s="142" t="s">
        <v>97</v>
      </c>
      <c r="B64" s="92">
        <v>720.75327607000008</v>
      </c>
      <c r="C64" s="155">
        <f t="shared" si="0"/>
        <v>7.1192002732376647</v>
      </c>
      <c r="D64" s="92">
        <v>35.876294420000001</v>
      </c>
      <c r="E64" s="155">
        <f t="shared" si="1"/>
        <v>0.28813238089389498</v>
      </c>
      <c r="F64" s="92">
        <v>34.090936340000006</v>
      </c>
      <c r="G64" s="155">
        <f t="shared" si="2"/>
        <v>0.38400995403794996</v>
      </c>
      <c r="H64" s="157">
        <f t="shared" si="3"/>
        <v>-4.9764283320317233</v>
      </c>
      <c r="I64" s="248">
        <f t="shared" si="4"/>
        <v>-95.270096235165909</v>
      </c>
      <c r="J64" s="110"/>
    </row>
    <row r="65" spans="1:10" x14ac:dyDescent="0.35">
      <c r="A65" s="142" t="s">
        <v>201</v>
      </c>
      <c r="B65" s="92">
        <v>25.031430420000003</v>
      </c>
      <c r="C65" s="155">
        <f t="shared" si="0"/>
        <v>0.24724655745898594</v>
      </c>
      <c r="D65" s="92">
        <v>41.234423490000005</v>
      </c>
      <c r="E65" s="155">
        <f t="shared" si="1"/>
        <v>0.33116498810806816</v>
      </c>
      <c r="F65" s="92">
        <v>33.628654670000003</v>
      </c>
      <c r="G65" s="155">
        <f t="shared" si="2"/>
        <v>0.378802682489911</v>
      </c>
      <c r="H65" s="157">
        <f t="shared" si="3"/>
        <v>-18.445192575190294</v>
      </c>
      <c r="I65" s="248">
        <f t="shared" si="4"/>
        <v>34.345716987595139</v>
      </c>
      <c r="J65" s="110"/>
    </row>
    <row r="66" spans="1:10" x14ac:dyDescent="0.35">
      <c r="A66" s="142" t="s">
        <v>23</v>
      </c>
      <c r="B66" s="92">
        <v>32.134349200000003</v>
      </c>
      <c r="C66" s="155">
        <f t="shared" si="0"/>
        <v>0.31740524143345855</v>
      </c>
      <c r="D66" s="92">
        <v>36.742154369999994</v>
      </c>
      <c r="E66" s="155">
        <f t="shared" si="1"/>
        <v>0.29508634012930274</v>
      </c>
      <c r="F66" s="92">
        <v>33.236108629999997</v>
      </c>
      <c r="G66" s="155">
        <f t="shared" si="2"/>
        <v>0.37438093281208507</v>
      </c>
      <c r="H66" s="157">
        <f t="shared" si="3"/>
        <v>-9.5422976690302299</v>
      </c>
      <c r="I66" s="248">
        <f t="shared" si="4"/>
        <v>3.4286035268453308</v>
      </c>
      <c r="J66" s="110"/>
    </row>
    <row r="67" spans="1:10" x14ac:dyDescent="0.35">
      <c r="A67" s="142" t="s">
        <v>234</v>
      </c>
      <c r="B67" s="92">
        <v>23.965313239999997</v>
      </c>
      <c r="C67" s="155">
        <f t="shared" si="0"/>
        <v>0.23671604449268441</v>
      </c>
      <c r="D67" s="92">
        <v>29.257330539999998</v>
      </c>
      <c r="E67" s="155">
        <f t="shared" si="1"/>
        <v>0.23497366278693466</v>
      </c>
      <c r="F67" s="92">
        <v>32.52438721</v>
      </c>
      <c r="G67" s="155">
        <f t="shared" si="2"/>
        <v>0.36636390133321245</v>
      </c>
      <c r="H67" s="157">
        <f t="shared" si="3"/>
        <v>11.166625969287768</v>
      </c>
      <c r="I67" s="248">
        <f t="shared" si="4"/>
        <v>35.714425612907206</v>
      </c>
      <c r="J67" s="110"/>
    </row>
    <row r="68" spans="1:10" x14ac:dyDescent="0.35">
      <c r="A68" s="142" t="s">
        <v>257</v>
      </c>
      <c r="B68" s="92">
        <v>35.545932000000001</v>
      </c>
      <c r="C68" s="155">
        <f t="shared" ref="C68:C131" si="5">(B68/$B$257)*100</f>
        <v>0.35110296020674658</v>
      </c>
      <c r="D68" s="92">
        <v>39.362592729999996</v>
      </c>
      <c r="E68" s="155">
        <f t="shared" ref="E68:E131" si="6">(D68/$D$257)*100</f>
        <v>0.31613180081187492</v>
      </c>
      <c r="F68" s="92">
        <v>32.468639320000001</v>
      </c>
      <c r="G68" s="155">
        <f t="shared" ref="G68:G131" si="7">(F68/$F$257)*100</f>
        <v>0.36573594132463105</v>
      </c>
      <c r="H68" s="157">
        <f t="shared" ref="H68:H131" si="8">((F68/D68)-1)*100</f>
        <v>-17.513971849587552</v>
      </c>
      <c r="I68" s="248">
        <f t="shared" ref="I68:I131" si="9">((F68/B68)-1)*100</f>
        <v>-8.6572288497035359</v>
      </c>
      <c r="J68" s="110"/>
    </row>
    <row r="69" spans="1:10" x14ac:dyDescent="0.35">
      <c r="A69" s="142" t="s">
        <v>22</v>
      </c>
      <c r="B69" s="92">
        <v>21.95974747</v>
      </c>
      <c r="C69" s="155">
        <f t="shared" si="5"/>
        <v>0.21690618049091001</v>
      </c>
      <c r="D69" s="92">
        <v>26.615220399999998</v>
      </c>
      <c r="E69" s="155">
        <f t="shared" si="6"/>
        <v>0.21375415008281015</v>
      </c>
      <c r="F69" s="92">
        <v>31.72779289</v>
      </c>
      <c r="G69" s="155">
        <f t="shared" si="7"/>
        <v>0.35739083749127948</v>
      </c>
      <c r="H69" s="157">
        <f t="shared" si="8"/>
        <v>19.209205909863524</v>
      </c>
      <c r="I69" s="248">
        <f t="shared" si="9"/>
        <v>44.4815926656009</v>
      </c>
      <c r="J69" s="110"/>
    </row>
    <row r="70" spans="1:10" x14ac:dyDescent="0.35">
      <c r="A70" s="142" t="s">
        <v>27</v>
      </c>
      <c r="B70" s="92">
        <v>25.647790350000001</v>
      </c>
      <c r="C70" s="155">
        <f t="shared" si="5"/>
        <v>0.25333461828056802</v>
      </c>
      <c r="D70" s="92">
        <v>28.630607909999998</v>
      </c>
      <c r="E70" s="155">
        <f t="shared" si="6"/>
        <v>0.22994028109405515</v>
      </c>
      <c r="F70" s="92">
        <v>31.542036379999999</v>
      </c>
      <c r="G70" s="155">
        <f t="shared" si="7"/>
        <v>0.35529842359698421</v>
      </c>
      <c r="H70" s="157">
        <f t="shared" si="8"/>
        <v>10.168936961282981</v>
      </c>
      <c r="I70" s="248">
        <f t="shared" si="9"/>
        <v>22.981496454722851</v>
      </c>
      <c r="J70" s="110"/>
    </row>
    <row r="71" spans="1:10" x14ac:dyDescent="0.35">
      <c r="A71" s="142" t="s">
        <v>110</v>
      </c>
      <c r="B71" s="92">
        <v>14.97188255</v>
      </c>
      <c r="C71" s="155">
        <f t="shared" si="5"/>
        <v>0.14788393459968172</v>
      </c>
      <c r="D71" s="92">
        <v>23.007774179999998</v>
      </c>
      <c r="E71" s="155">
        <f t="shared" si="6"/>
        <v>0.18478175800276761</v>
      </c>
      <c r="F71" s="92">
        <v>30.807964370000001</v>
      </c>
      <c r="G71" s="155">
        <f t="shared" si="7"/>
        <v>0.34702962874754817</v>
      </c>
      <c r="H71" s="157">
        <f t="shared" si="8"/>
        <v>33.902411111025607</v>
      </c>
      <c r="I71" s="248">
        <f t="shared" si="9"/>
        <v>105.77214833948854</v>
      </c>
      <c r="J71" s="110"/>
    </row>
    <row r="72" spans="1:10" x14ac:dyDescent="0.35">
      <c r="A72" s="142" t="s">
        <v>146</v>
      </c>
      <c r="B72" s="92">
        <v>25.396229980000001</v>
      </c>
      <c r="C72" s="155">
        <f t="shared" si="5"/>
        <v>0.25084984476055727</v>
      </c>
      <c r="D72" s="92">
        <v>39.645330189999996</v>
      </c>
      <c r="E72" s="155">
        <f t="shared" si="6"/>
        <v>0.31840254306200755</v>
      </c>
      <c r="F72" s="92">
        <v>29.963671480000002</v>
      </c>
      <c r="G72" s="155">
        <f t="shared" si="7"/>
        <v>0.3375192747153225</v>
      </c>
      <c r="H72" s="157">
        <f t="shared" si="8"/>
        <v>-24.420678711971135</v>
      </c>
      <c r="I72" s="248">
        <f t="shared" si="9"/>
        <v>17.984722549752252</v>
      </c>
      <c r="J72" s="110"/>
    </row>
    <row r="73" spans="1:10" x14ac:dyDescent="0.35">
      <c r="A73" s="142" t="s">
        <v>155</v>
      </c>
      <c r="B73" s="92">
        <v>23.863600859999998</v>
      </c>
      <c r="C73" s="155">
        <f t="shared" si="5"/>
        <v>0.23571138613381307</v>
      </c>
      <c r="D73" s="92">
        <v>33.057484590000001</v>
      </c>
      <c r="E73" s="155">
        <f t="shared" si="6"/>
        <v>0.26549374441441947</v>
      </c>
      <c r="F73" s="92">
        <v>29.935813030000002</v>
      </c>
      <c r="G73" s="155">
        <f t="shared" si="7"/>
        <v>0.33720546925109662</v>
      </c>
      <c r="H73" s="157">
        <f t="shared" si="8"/>
        <v>-9.4431612045409956</v>
      </c>
      <c r="I73" s="248">
        <f t="shared" si="9"/>
        <v>25.445498378990262</v>
      </c>
      <c r="J73" s="110"/>
    </row>
    <row r="74" spans="1:10" x14ac:dyDescent="0.35">
      <c r="A74" s="142" t="s">
        <v>25</v>
      </c>
      <c r="B74" s="92">
        <v>28.576941809999997</v>
      </c>
      <c r="C74" s="155">
        <f t="shared" si="5"/>
        <v>0.28226714840806372</v>
      </c>
      <c r="D74" s="92">
        <v>26.03379035</v>
      </c>
      <c r="E74" s="155">
        <f t="shared" si="6"/>
        <v>0.20908452554833304</v>
      </c>
      <c r="F74" s="92">
        <v>28.403027980000001</v>
      </c>
      <c r="G74" s="155">
        <f t="shared" si="7"/>
        <v>0.31993974469808906</v>
      </c>
      <c r="H74" s="157">
        <f t="shared" si="8"/>
        <v>9.1006249883240677</v>
      </c>
      <c r="I74" s="248">
        <f t="shared" si="9"/>
        <v>-0.6085809711770418</v>
      </c>
      <c r="J74" s="110"/>
    </row>
    <row r="75" spans="1:10" x14ac:dyDescent="0.35">
      <c r="A75" s="142" t="s">
        <v>99</v>
      </c>
      <c r="B75" s="92">
        <v>22.484602769999999</v>
      </c>
      <c r="C75" s="155">
        <f t="shared" si="5"/>
        <v>0.22209040943475086</v>
      </c>
      <c r="D75" s="92">
        <v>27.7681425</v>
      </c>
      <c r="E75" s="155">
        <f t="shared" si="6"/>
        <v>0.22301358434235843</v>
      </c>
      <c r="F75" s="92">
        <v>28.378265320000001</v>
      </c>
      <c r="G75" s="155">
        <f t="shared" si="7"/>
        <v>0.31966081108847444</v>
      </c>
      <c r="H75" s="157">
        <f t="shared" si="8"/>
        <v>2.1972042962542515</v>
      </c>
      <c r="I75" s="248">
        <f t="shared" si="9"/>
        <v>26.211993203916407</v>
      </c>
      <c r="J75" s="110"/>
    </row>
    <row r="76" spans="1:10" x14ac:dyDescent="0.35">
      <c r="A76" s="142" t="s">
        <v>98</v>
      </c>
      <c r="B76" s="92">
        <v>59.952319869999997</v>
      </c>
      <c r="C76" s="155">
        <f t="shared" si="5"/>
        <v>0.59217569474950749</v>
      </c>
      <c r="D76" s="92">
        <v>50.702130350000004</v>
      </c>
      <c r="E76" s="155">
        <f t="shared" si="6"/>
        <v>0.40720274404911955</v>
      </c>
      <c r="F76" s="92">
        <v>28.227428109999998</v>
      </c>
      <c r="G76" s="155">
        <f t="shared" si="7"/>
        <v>0.31796173807089495</v>
      </c>
      <c r="H76" s="157">
        <f t="shared" si="8"/>
        <v>-44.326938700318351</v>
      </c>
      <c r="I76" s="248">
        <f t="shared" si="9"/>
        <v>-52.916870988131791</v>
      </c>
      <c r="J76" s="110"/>
    </row>
    <row r="77" spans="1:10" x14ac:dyDescent="0.35">
      <c r="A77" s="142" t="s">
        <v>173</v>
      </c>
      <c r="B77" s="92">
        <v>27.796853370000001</v>
      </c>
      <c r="C77" s="155">
        <f t="shared" si="5"/>
        <v>0.27456186836344254</v>
      </c>
      <c r="D77" s="92">
        <v>39.805758450000006</v>
      </c>
      <c r="E77" s="155">
        <f t="shared" si="6"/>
        <v>0.31969098651091349</v>
      </c>
      <c r="F77" s="92">
        <v>28.203019620000003</v>
      </c>
      <c r="G77" s="155">
        <f t="shared" si="7"/>
        <v>0.31768679393238397</v>
      </c>
      <c r="H77" s="157">
        <f t="shared" si="8"/>
        <v>-29.148392799936719</v>
      </c>
      <c r="I77" s="248">
        <f t="shared" si="9"/>
        <v>1.4611950661953754</v>
      </c>
      <c r="J77" s="110"/>
    </row>
    <row r="78" spans="1:10" x14ac:dyDescent="0.35">
      <c r="A78" s="142" t="s">
        <v>191</v>
      </c>
      <c r="B78" s="92">
        <v>17.158428659999998</v>
      </c>
      <c r="C78" s="155">
        <f t="shared" si="5"/>
        <v>0.16948142181283302</v>
      </c>
      <c r="D78" s="92">
        <v>6.9475215700000001</v>
      </c>
      <c r="E78" s="155">
        <f t="shared" si="6"/>
        <v>5.5797455217667137E-2</v>
      </c>
      <c r="F78" s="92">
        <v>28.033006199999999</v>
      </c>
      <c r="G78" s="155">
        <f t="shared" si="7"/>
        <v>0.31577171465885184</v>
      </c>
      <c r="H78" s="157">
        <f t="shared" si="8"/>
        <v>303.49649752868635</v>
      </c>
      <c r="I78" s="248">
        <f t="shared" si="9"/>
        <v>63.377467456276968</v>
      </c>
      <c r="J78" s="110"/>
    </row>
    <row r="79" spans="1:10" x14ac:dyDescent="0.35">
      <c r="A79" s="142" t="s">
        <v>198</v>
      </c>
      <c r="B79" s="92">
        <v>19.078296809999998</v>
      </c>
      <c r="C79" s="155">
        <f t="shared" si="5"/>
        <v>0.18844481235416555</v>
      </c>
      <c r="D79" s="92">
        <v>59.567514860000003</v>
      </c>
      <c r="E79" s="155">
        <f t="shared" si="6"/>
        <v>0.47840308365225725</v>
      </c>
      <c r="F79" s="92">
        <v>27.52703077</v>
      </c>
      <c r="G79" s="155">
        <f t="shared" si="7"/>
        <v>0.31007226423364742</v>
      </c>
      <c r="H79" s="157">
        <f t="shared" si="8"/>
        <v>-53.788519070006416</v>
      </c>
      <c r="I79" s="248">
        <f t="shared" si="9"/>
        <v>44.284529400819217</v>
      </c>
      <c r="J79" s="110"/>
    </row>
    <row r="80" spans="1:10" x14ac:dyDescent="0.35">
      <c r="A80" s="142" t="s">
        <v>183</v>
      </c>
      <c r="B80" s="92">
        <v>13.078933210000001</v>
      </c>
      <c r="C80" s="155">
        <f t="shared" si="5"/>
        <v>0.12918643310231187</v>
      </c>
      <c r="D80" s="92">
        <v>11.26877382</v>
      </c>
      <c r="E80" s="155">
        <f t="shared" si="6"/>
        <v>9.0502619710394042E-2</v>
      </c>
      <c r="F80" s="92">
        <v>27.224567910000001</v>
      </c>
      <c r="G80" s="155">
        <f t="shared" si="7"/>
        <v>0.3066652369872146</v>
      </c>
      <c r="H80" s="157">
        <f t="shared" si="8"/>
        <v>141.59299267930464</v>
      </c>
      <c r="I80" s="248">
        <f t="shared" si="9"/>
        <v>108.15587535216108</v>
      </c>
      <c r="J80" s="110"/>
    </row>
    <row r="81" spans="1:10" x14ac:dyDescent="0.35">
      <c r="A81" s="142" t="s">
        <v>223</v>
      </c>
      <c r="B81" s="92">
        <v>31.660308499999999</v>
      </c>
      <c r="C81" s="155">
        <f t="shared" si="5"/>
        <v>0.31272293086614861</v>
      </c>
      <c r="D81" s="92">
        <v>51.265333249999998</v>
      </c>
      <c r="E81" s="155">
        <f t="shared" si="6"/>
        <v>0.4117259813323122</v>
      </c>
      <c r="F81" s="92">
        <v>26.246923829999997</v>
      </c>
      <c r="G81" s="155">
        <f t="shared" si="7"/>
        <v>0.29565277741490953</v>
      </c>
      <c r="H81" s="157">
        <f t="shared" si="8"/>
        <v>-48.801807837658018</v>
      </c>
      <c r="I81" s="248">
        <f t="shared" si="9"/>
        <v>-17.098332032993302</v>
      </c>
      <c r="J81" s="110"/>
    </row>
    <row r="82" spans="1:10" x14ac:dyDescent="0.35">
      <c r="A82" s="142" t="s">
        <v>62</v>
      </c>
      <c r="B82" s="92">
        <v>470.88237607999997</v>
      </c>
      <c r="C82" s="155">
        <f t="shared" si="5"/>
        <v>4.6511143989943635</v>
      </c>
      <c r="D82" s="92">
        <v>175.72865333000001</v>
      </c>
      <c r="E82" s="155">
        <f t="shared" si="6"/>
        <v>1.4113251129699809</v>
      </c>
      <c r="F82" s="92">
        <v>26.05944659</v>
      </c>
      <c r="G82" s="155">
        <f t="shared" si="7"/>
        <v>0.29354098073095958</v>
      </c>
      <c r="H82" s="157">
        <f t="shared" si="8"/>
        <v>-85.170633191467587</v>
      </c>
      <c r="I82" s="248">
        <f t="shared" si="9"/>
        <v>-94.465826730034024</v>
      </c>
      <c r="J82" s="110"/>
    </row>
    <row r="83" spans="1:10" x14ac:dyDescent="0.35">
      <c r="A83" s="142" t="s">
        <v>116</v>
      </c>
      <c r="B83" s="92">
        <v>24.991626149999998</v>
      </c>
      <c r="C83" s="155">
        <f t="shared" si="5"/>
        <v>0.24685339300275869</v>
      </c>
      <c r="D83" s="92">
        <v>21.794735360000001</v>
      </c>
      <c r="E83" s="155">
        <f t="shared" si="6"/>
        <v>0.17503950984214164</v>
      </c>
      <c r="F83" s="92">
        <v>25.99972782</v>
      </c>
      <c r="G83" s="155">
        <f t="shared" si="7"/>
        <v>0.29286829160637268</v>
      </c>
      <c r="H83" s="157">
        <f t="shared" si="8"/>
        <v>19.293615593596257</v>
      </c>
      <c r="I83" s="248">
        <f t="shared" si="9"/>
        <v>4.0337578033112553</v>
      </c>
      <c r="J83" s="110"/>
    </row>
    <row r="84" spans="1:10" x14ac:dyDescent="0.35">
      <c r="A84" s="142" t="s">
        <v>250</v>
      </c>
      <c r="B84" s="92">
        <v>61.577182950000001</v>
      </c>
      <c r="C84" s="155">
        <f t="shared" si="5"/>
        <v>0.60822518917037827</v>
      </c>
      <c r="D84" s="92">
        <v>40.638358229999994</v>
      </c>
      <c r="E84" s="155">
        <f t="shared" si="6"/>
        <v>0.32637782417967209</v>
      </c>
      <c r="F84" s="92">
        <v>25.199421040000001</v>
      </c>
      <c r="G84" s="155">
        <f t="shared" si="7"/>
        <v>0.28385340956444222</v>
      </c>
      <c r="H84" s="157">
        <f t="shared" si="8"/>
        <v>-37.991045560011528</v>
      </c>
      <c r="I84" s="248">
        <f t="shared" si="9"/>
        <v>-59.076690694893188</v>
      </c>
      <c r="J84" s="110"/>
    </row>
    <row r="85" spans="1:10" x14ac:dyDescent="0.35">
      <c r="A85" s="142" t="s">
        <v>192</v>
      </c>
      <c r="B85" s="92">
        <v>0.36118584000000004</v>
      </c>
      <c r="C85" s="155">
        <f t="shared" si="5"/>
        <v>3.5675929838823849E-3</v>
      </c>
      <c r="D85" s="92">
        <v>2.6164229900000002</v>
      </c>
      <c r="E85" s="155">
        <f t="shared" si="6"/>
        <v>2.1013212142499293E-2</v>
      </c>
      <c r="F85" s="92">
        <v>24.964523600000003</v>
      </c>
      <c r="G85" s="155">
        <f t="shared" si="7"/>
        <v>0.28120745832865313</v>
      </c>
      <c r="H85" s="157">
        <f t="shared" si="8"/>
        <v>854.14708154662731</v>
      </c>
      <c r="I85" s="248">
        <f t="shared" si="9"/>
        <v>6811.8223460808995</v>
      </c>
      <c r="J85" s="110"/>
    </row>
    <row r="86" spans="1:10" x14ac:dyDescent="0.35">
      <c r="A86" s="142" t="s">
        <v>231</v>
      </c>
      <c r="B86" s="92">
        <v>10.485626330000001</v>
      </c>
      <c r="C86" s="155">
        <f t="shared" si="5"/>
        <v>0.10357118907684862</v>
      </c>
      <c r="D86" s="92">
        <v>14.94132664</v>
      </c>
      <c r="E86" s="155">
        <f t="shared" si="6"/>
        <v>0.11999790078923596</v>
      </c>
      <c r="F86" s="92">
        <v>24.759933270000001</v>
      </c>
      <c r="G86" s="155">
        <f t="shared" si="7"/>
        <v>0.27890289495625531</v>
      </c>
      <c r="H86" s="157">
        <f t="shared" si="8"/>
        <v>65.714423267571377</v>
      </c>
      <c r="I86" s="248">
        <f t="shared" si="9"/>
        <v>136.13213451217842</v>
      </c>
      <c r="J86" s="110"/>
    </row>
    <row r="87" spans="1:10" x14ac:dyDescent="0.35">
      <c r="A87" s="142" t="s">
        <v>199</v>
      </c>
      <c r="B87" s="92">
        <v>23.834882149999999</v>
      </c>
      <c r="C87" s="155">
        <f t="shared" si="5"/>
        <v>0.23542771867801759</v>
      </c>
      <c r="D87" s="92">
        <v>35.740084799999998</v>
      </c>
      <c r="E87" s="155">
        <f t="shared" si="6"/>
        <v>0.28703844399919232</v>
      </c>
      <c r="F87" s="92">
        <v>24.738651179999998</v>
      </c>
      <c r="G87" s="155">
        <f t="shared" si="7"/>
        <v>0.27866316747205755</v>
      </c>
      <c r="H87" s="157">
        <f t="shared" si="8"/>
        <v>-30.781778167465347</v>
      </c>
      <c r="I87" s="248">
        <f t="shared" si="9"/>
        <v>3.7917914773495154</v>
      </c>
      <c r="J87" s="110"/>
    </row>
    <row r="88" spans="1:10" x14ac:dyDescent="0.35">
      <c r="A88" s="142" t="s">
        <v>130</v>
      </c>
      <c r="B88" s="92">
        <v>22.106192359999998</v>
      </c>
      <c r="C88" s="155">
        <f t="shared" si="5"/>
        <v>0.21835268172165986</v>
      </c>
      <c r="D88" s="92">
        <v>30.11578811</v>
      </c>
      <c r="E88" s="155">
        <f t="shared" si="6"/>
        <v>0.24186817147405812</v>
      </c>
      <c r="F88" s="92">
        <v>24.585277190000003</v>
      </c>
      <c r="G88" s="155">
        <f t="shared" si="7"/>
        <v>0.27693551944669642</v>
      </c>
      <c r="H88" s="157">
        <f t="shared" si="8"/>
        <v>-18.364158028338572</v>
      </c>
      <c r="I88" s="248">
        <f t="shared" si="9"/>
        <v>11.21443616172353</v>
      </c>
      <c r="J88" s="110"/>
    </row>
    <row r="89" spans="1:10" x14ac:dyDescent="0.35">
      <c r="A89" s="142" t="s">
        <v>207</v>
      </c>
      <c r="B89" s="92">
        <v>31.871527010000001</v>
      </c>
      <c r="C89" s="155">
        <f t="shared" si="5"/>
        <v>0.31480922991469962</v>
      </c>
      <c r="D89" s="92">
        <v>26.982472399999999</v>
      </c>
      <c r="E89" s="155">
        <f t="shared" si="6"/>
        <v>0.21670365183205026</v>
      </c>
      <c r="F89" s="92">
        <v>24.188417430000001</v>
      </c>
      <c r="G89" s="155">
        <f t="shared" si="7"/>
        <v>0.2724651788060875</v>
      </c>
      <c r="H89" s="157">
        <f t="shared" si="8"/>
        <v>-10.355073947930727</v>
      </c>
      <c r="I89" s="248">
        <f t="shared" si="9"/>
        <v>-24.106499753178912</v>
      </c>
      <c r="J89" s="110"/>
    </row>
    <row r="90" spans="1:10" x14ac:dyDescent="0.35">
      <c r="A90" s="142" t="s">
        <v>203</v>
      </c>
      <c r="B90" s="92">
        <v>5.2741574199999999</v>
      </c>
      <c r="C90" s="155">
        <f t="shared" si="5"/>
        <v>5.2095195668476979E-2</v>
      </c>
      <c r="D90" s="92">
        <v>11.53896827</v>
      </c>
      <c r="E90" s="155">
        <f t="shared" si="6"/>
        <v>9.2672625599837757E-2</v>
      </c>
      <c r="F90" s="92">
        <v>23.84560364</v>
      </c>
      <c r="G90" s="155">
        <f t="shared" si="7"/>
        <v>0.26860362726556813</v>
      </c>
      <c r="H90" s="157">
        <f t="shared" si="8"/>
        <v>106.65282269642643</v>
      </c>
      <c r="I90" s="248">
        <f t="shared" si="9"/>
        <v>352.12157584784416</v>
      </c>
      <c r="J90" s="110"/>
    </row>
    <row r="91" spans="1:10" x14ac:dyDescent="0.35">
      <c r="A91" s="142" t="s">
        <v>12</v>
      </c>
      <c r="B91" s="92">
        <v>27.04922023</v>
      </c>
      <c r="C91" s="155">
        <f t="shared" si="5"/>
        <v>0.26717716373387573</v>
      </c>
      <c r="D91" s="92">
        <v>20.89160914</v>
      </c>
      <c r="E91" s="155">
        <f t="shared" si="6"/>
        <v>0.16778625494992963</v>
      </c>
      <c r="F91" s="92">
        <v>23.633065670000001</v>
      </c>
      <c r="G91" s="155">
        <f t="shared" si="7"/>
        <v>0.26620953942717523</v>
      </c>
      <c r="H91" s="157">
        <f t="shared" si="8"/>
        <v>13.122285179800187</v>
      </c>
      <c r="I91" s="248">
        <f t="shared" si="9"/>
        <v>-12.629401257974814</v>
      </c>
      <c r="J91" s="110"/>
    </row>
    <row r="92" spans="1:10" x14ac:dyDescent="0.35">
      <c r="A92" s="142" t="s">
        <v>14</v>
      </c>
      <c r="B92" s="92">
        <v>18.869061479999999</v>
      </c>
      <c r="C92" s="155">
        <f t="shared" si="5"/>
        <v>0.1863781020554221</v>
      </c>
      <c r="D92" s="92">
        <v>22.972707700000001</v>
      </c>
      <c r="E92" s="155">
        <f t="shared" si="6"/>
        <v>0.18450012946405389</v>
      </c>
      <c r="F92" s="92">
        <v>23.312692309999999</v>
      </c>
      <c r="G92" s="155">
        <f t="shared" si="7"/>
        <v>0.26260076324040232</v>
      </c>
      <c r="H92" s="157">
        <f t="shared" si="8"/>
        <v>1.4799500974802315</v>
      </c>
      <c r="I92" s="248">
        <f t="shared" si="9"/>
        <v>23.549824323323996</v>
      </c>
      <c r="J92" s="110"/>
    </row>
    <row r="93" spans="1:10" x14ac:dyDescent="0.35">
      <c r="A93" s="142" t="s">
        <v>171</v>
      </c>
      <c r="B93" s="92">
        <v>75.992678209999994</v>
      </c>
      <c r="C93" s="155">
        <f t="shared" si="5"/>
        <v>0.75061343935417768</v>
      </c>
      <c r="D93" s="92">
        <v>29.072218920000001</v>
      </c>
      <c r="E93" s="155">
        <f t="shared" si="6"/>
        <v>0.23348698048977992</v>
      </c>
      <c r="F93" s="92">
        <v>23.131739199999998</v>
      </c>
      <c r="G93" s="155">
        <f t="shared" si="7"/>
        <v>0.26056245620298041</v>
      </c>
      <c r="H93" s="157">
        <f t="shared" si="8"/>
        <v>-20.433527060135393</v>
      </c>
      <c r="I93" s="248">
        <f t="shared" si="9"/>
        <v>-69.560568537830463</v>
      </c>
      <c r="J93" s="110"/>
    </row>
    <row r="94" spans="1:10" x14ac:dyDescent="0.35">
      <c r="A94" s="142" t="s">
        <v>30</v>
      </c>
      <c r="B94" s="92">
        <v>20.64885533</v>
      </c>
      <c r="C94" s="155">
        <f t="shared" si="5"/>
        <v>0.20395791651331174</v>
      </c>
      <c r="D94" s="92">
        <v>23.529996239999999</v>
      </c>
      <c r="E94" s="155">
        <f t="shared" si="6"/>
        <v>0.1889758668965566</v>
      </c>
      <c r="F94" s="92">
        <v>22.788111449999999</v>
      </c>
      <c r="G94" s="155">
        <f t="shared" si="7"/>
        <v>0.25669173598668538</v>
      </c>
      <c r="H94" s="157">
        <f t="shared" si="8"/>
        <v>-3.1529320380375925</v>
      </c>
      <c r="I94" s="248">
        <f t="shared" si="9"/>
        <v>10.360168085888755</v>
      </c>
      <c r="J94" s="110"/>
    </row>
    <row r="95" spans="1:10" x14ac:dyDescent="0.35">
      <c r="A95" s="142" t="s">
        <v>202</v>
      </c>
      <c r="B95" s="92">
        <v>23.860183149999997</v>
      </c>
      <c r="C95" s="155">
        <f t="shared" si="5"/>
        <v>0.23567762789396363</v>
      </c>
      <c r="D95" s="92">
        <v>24.675510929999998</v>
      </c>
      <c r="E95" s="155">
        <f t="shared" si="6"/>
        <v>0.19817581021050801</v>
      </c>
      <c r="F95" s="92">
        <v>22.759325969999999</v>
      </c>
      <c r="G95" s="155">
        <f t="shared" si="7"/>
        <v>0.25636748819420718</v>
      </c>
      <c r="H95" s="157">
        <f t="shared" si="8"/>
        <v>-7.7655330640807101</v>
      </c>
      <c r="I95" s="248">
        <f t="shared" si="9"/>
        <v>-4.6137834444912817</v>
      </c>
      <c r="J95" s="110"/>
    </row>
    <row r="96" spans="1:10" x14ac:dyDescent="0.35">
      <c r="A96" s="142" t="s">
        <v>103</v>
      </c>
      <c r="B96" s="92">
        <v>18.828576000000002</v>
      </c>
      <c r="C96" s="155">
        <f t="shared" si="5"/>
        <v>0.18597820898542494</v>
      </c>
      <c r="D96" s="92">
        <v>23.080137050000001</v>
      </c>
      <c r="E96" s="155">
        <f t="shared" si="6"/>
        <v>0.18536292410028388</v>
      </c>
      <c r="F96" s="92">
        <v>22.29467545</v>
      </c>
      <c r="G96" s="155">
        <f t="shared" si="7"/>
        <v>0.25113353324942761</v>
      </c>
      <c r="H96" s="157">
        <f t="shared" si="8"/>
        <v>-3.4031929632757585</v>
      </c>
      <c r="I96" s="248">
        <f t="shared" si="9"/>
        <v>18.408717950842359</v>
      </c>
      <c r="J96" s="110"/>
    </row>
    <row r="97" spans="1:10" x14ac:dyDescent="0.35">
      <c r="A97" s="142" t="s">
        <v>225</v>
      </c>
      <c r="B97" s="92">
        <v>42.85477307</v>
      </c>
      <c r="C97" s="155">
        <f t="shared" si="5"/>
        <v>0.42329563011219862</v>
      </c>
      <c r="D97" s="92">
        <v>14.86128834</v>
      </c>
      <c r="E97" s="155">
        <f t="shared" si="6"/>
        <v>0.119355091203839</v>
      </c>
      <c r="F97" s="92">
        <v>22.062772410000001</v>
      </c>
      <c r="G97" s="155">
        <f t="shared" si="7"/>
        <v>0.24852131178259826</v>
      </c>
      <c r="H97" s="157">
        <f t="shared" si="8"/>
        <v>48.458006501474024</v>
      </c>
      <c r="I97" s="248">
        <f t="shared" si="9"/>
        <v>-48.517350975206085</v>
      </c>
      <c r="J97" s="110"/>
    </row>
    <row r="98" spans="1:10" x14ac:dyDescent="0.35">
      <c r="A98" s="142" t="s">
        <v>71</v>
      </c>
      <c r="B98" s="92">
        <v>1.3381300000000001E-3</v>
      </c>
      <c r="C98" s="155">
        <f t="shared" si="5"/>
        <v>1.3217304420136003E-5</v>
      </c>
      <c r="D98" s="92">
        <v>22.05815054</v>
      </c>
      <c r="E98" s="155">
        <f t="shared" si="6"/>
        <v>0.17715506955096938</v>
      </c>
      <c r="F98" s="92">
        <v>22.054624489999998</v>
      </c>
      <c r="G98" s="155">
        <f t="shared" si="7"/>
        <v>0.24842953130600762</v>
      </c>
      <c r="H98" s="157">
        <f t="shared" si="8"/>
        <v>-1.5985247691585602E-2</v>
      </c>
      <c r="I98" s="248">
        <f t="shared" si="9"/>
        <v>1648067.5539745763</v>
      </c>
      <c r="J98" s="110"/>
    </row>
    <row r="99" spans="1:10" x14ac:dyDescent="0.35">
      <c r="A99" s="142" t="s">
        <v>7</v>
      </c>
      <c r="B99" s="92">
        <v>21.6044053</v>
      </c>
      <c r="C99" s="155">
        <f t="shared" si="5"/>
        <v>0.21339630803143167</v>
      </c>
      <c r="D99" s="92">
        <v>25.385471280000001</v>
      </c>
      <c r="E99" s="155">
        <f t="shared" si="6"/>
        <v>0.20387769691014795</v>
      </c>
      <c r="F99" s="92">
        <v>21.992751909999999</v>
      </c>
      <c r="G99" s="155">
        <f t="shared" si="7"/>
        <v>0.24773258105609233</v>
      </c>
      <c r="H99" s="157">
        <f t="shared" si="8"/>
        <v>-13.364807501812914</v>
      </c>
      <c r="I99" s="248">
        <f t="shared" si="9"/>
        <v>1.7975343667524957</v>
      </c>
      <c r="J99" s="110"/>
    </row>
    <row r="100" spans="1:10" x14ac:dyDescent="0.35">
      <c r="A100" s="142" t="s">
        <v>64</v>
      </c>
      <c r="B100" s="92">
        <v>7.2434372599999994</v>
      </c>
      <c r="C100" s="155">
        <f t="shared" si="5"/>
        <v>7.1546647421084505E-2</v>
      </c>
      <c r="D100" s="92">
        <v>46.000418799999998</v>
      </c>
      <c r="E100" s="155">
        <f t="shared" si="6"/>
        <v>0.36944200635089686</v>
      </c>
      <c r="F100" s="92">
        <v>21.094982920000003</v>
      </c>
      <c r="G100" s="155">
        <f t="shared" si="7"/>
        <v>0.23761985710071989</v>
      </c>
      <c r="H100" s="157">
        <f t="shared" si="8"/>
        <v>-54.141758987637736</v>
      </c>
      <c r="I100" s="248">
        <f t="shared" si="9"/>
        <v>191.22890366555069</v>
      </c>
      <c r="J100" s="110"/>
    </row>
    <row r="101" spans="1:10" x14ac:dyDescent="0.35">
      <c r="A101" s="142" t="s">
        <v>181</v>
      </c>
      <c r="B101" s="92">
        <v>12.983215980000001</v>
      </c>
      <c r="C101" s="155">
        <f t="shared" si="5"/>
        <v>0.12824099150309343</v>
      </c>
      <c r="D101" s="92">
        <v>29.135057789999998</v>
      </c>
      <c r="E101" s="155">
        <f t="shared" si="6"/>
        <v>0.2339916567256759</v>
      </c>
      <c r="F101" s="92">
        <v>20.719584670000003</v>
      </c>
      <c r="G101" s="155">
        <f t="shared" si="7"/>
        <v>0.23339126498196128</v>
      </c>
      <c r="H101" s="157">
        <f t="shared" si="8"/>
        <v>-28.88435362187073</v>
      </c>
      <c r="I101" s="248">
        <f t="shared" si="9"/>
        <v>59.587460471407816</v>
      </c>
      <c r="J101" s="110"/>
    </row>
    <row r="102" spans="1:10" x14ac:dyDescent="0.35">
      <c r="A102" s="142" t="s">
        <v>117</v>
      </c>
      <c r="B102" s="92">
        <v>16.560690430000001</v>
      </c>
      <c r="C102" s="155">
        <f t="shared" si="5"/>
        <v>0.16357729579408803</v>
      </c>
      <c r="D102" s="92">
        <v>16.512233599999998</v>
      </c>
      <c r="E102" s="155">
        <f t="shared" si="6"/>
        <v>0.13261428634033853</v>
      </c>
      <c r="F102" s="92">
        <v>20.37182254</v>
      </c>
      <c r="G102" s="155">
        <f t="shared" si="7"/>
        <v>0.22947397393939314</v>
      </c>
      <c r="H102" s="157">
        <f t="shared" si="8"/>
        <v>23.374117841937526</v>
      </c>
      <c r="I102" s="248">
        <f t="shared" si="9"/>
        <v>23.013123312154082</v>
      </c>
      <c r="J102" s="110"/>
    </row>
    <row r="103" spans="1:10" x14ac:dyDescent="0.35">
      <c r="A103" s="142" t="s">
        <v>172</v>
      </c>
      <c r="B103" s="92">
        <v>19.530155829999998</v>
      </c>
      <c r="C103" s="155">
        <f t="shared" si="5"/>
        <v>0.19290802461480119</v>
      </c>
      <c r="D103" s="92">
        <v>26.765543149999999</v>
      </c>
      <c r="E103" s="155">
        <f t="shared" si="6"/>
        <v>0.2149614334034608</v>
      </c>
      <c r="F103" s="92">
        <v>20.135371550000002</v>
      </c>
      <c r="G103" s="155">
        <f t="shared" si="7"/>
        <v>0.22681052307677815</v>
      </c>
      <c r="H103" s="157">
        <f t="shared" si="8"/>
        <v>-24.771294805575415</v>
      </c>
      <c r="I103" s="248">
        <f t="shared" si="9"/>
        <v>3.0988780902113433</v>
      </c>
      <c r="J103" s="110"/>
    </row>
    <row r="104" spans="1:10" x14ac:dyDescent="0.35">
      <c r="A104" s="142" t="s">
        <v>214</v>
      </c>
      <c r="B104" s="92">
        <v>7.8012100599999998</v>
      </c>
      <c r="C104" s="155">
        <f t="shared" si="5"/>
        <v>7.7056017134693525E-2</v>
      </c>
      <c r="D104" s="92">
        <v>5.7634622200000001</v>
      </c>
      <c r="E104" s="155">
        <f t="shared" si="6"/>
        <v>4.6287949145462873E-2</v>
      </c>
      <c r="F104" s="92">
        <v>19.34815687</v>
      </c>
      <c r="G104" s="155">
        <f t="shared" si="7"/>
        <v>0.21794311415406975</v>
      </c>
      <c r="H104" s="157">
        <f t="shared" si="8"/>
        <v>235.70371647200631</v>
      </c>
      <c r="I104" s="248">
        <f t="shared" si="9"/>
        <v>148.01481720388389</v>
      </c>
      <c r="J104" s="110"/>
    </row>
    <row r="105" spans="1:10" x14ac:dyDescent="0.35">
      <c r="A105" s="142" t="s">
        <v>147</v>
      </c>
      <c r="B105" s="92">
        <v>17.204055499999999</v>
      </c>
      <c r="C105" s="155">
        <f t="shared" si="5"/>
        <v>0.16993209837939147</v>
      </c>
      <c r="D105" s="92">
        <v>13.55658032</v>
      </c>
      <c r="E105" s="155">
        <f t="shared" si="6"/>
        <v>0.10887662250322563</v>
      </c>
      <c r="F105" s="92">
        <v>19.335580920000002</v>
      </c>
      <c r="G105" s="155">
        <f t="shared" si="7"/>
        <v>0.21780145509450863</v>
      </c>
      <c r="H105" s="157">
        <f t="shared" si="8"/>
        <v>42.628749017731636</v>
      </c>
      <c r="I105" s="248">
        <f t="shared" si="9"/>
        <v>12.389668354650475</v>
      </c>
      <c r="J105" s="110"/>
    </row>
    <row r="106" spans="1:10" x14ac:dyDescent="0.35">
      <c r="A106" s="142" t="s">
        <v>238</v>
      </c>
      <c r="B106" s="92">
        <v>15.65667049</v>
      </c>
      <c r="C106" s="155">
        <f t="shared" si="5"/>
        <v>0.15464788927240994</v>
      </c>
      <c r="D106" s="92">
        <v>14.026022509999999</v>
      </c>
      <c r="E106" s="155">
        <f t="shared" si="6"/>
        <v>0.11264684175478078</v>
      </c>
      <c r="F106" s="92">
        <v>18.879950839999999</v>
      </c>
      <c r="G106" s="155">
        <f t="shared" si="7"/>
        <v>0.21266910893850657</v>
      </c>
      <c r="H106" s="157">
        <f t="shared" si="8"/>
        <v>34.606591615971972</v>
      </c>
      <c r="I106" s="248">
        <f t="shared" si="9"/>
        <v>20.587265677327295</v>
      </c>
      <c r="J106" s="110"/>
    </row>
    <row r="107" spans="1:10" x14ac:dyDescent="0.35">
      <c r="A107" s="142" t="s">
        <v>237</v>
      </c>
      <c r="B107" s="92">
        <v>14.379330640000001</v>
      </c>
      <c r="C107" s="155">
        <f t="shared" si="5"/>
        <v>0.14203103616738963</v>
      </c>
      <c r="D107" s="92">
        <v>17.235230440000002</v>
      </c>
      <c r="E107" s="155">
        <f t="shared" si="6"/>
        <v>0.13842087267417774</v>
      </c>
      <c r="F107" s="92">
        <v>18.741725750000001</v>
      </c>
      <c r="G107" s="155">
        <f t="shared" si="7"/>
        <v>0.21111210240960374</v>
      </c>
      <c r="H107" s="157">
        <f t="shared" si="8"/>
        <v>8.7407900651196524</v>
      </c>
      <c r="I107" s="248">
        <f t="shared" si="9"/>
        <v>30.337956746504013</v>
      </c>
      <c r="J107" s="110"/>
    </row>
    <row r="108" spans="1:10" x14ac:dyDescent="0.35">
      <c r="A108" s="142" t="s">
        <v>32</v>
      </c>
      <c r="B108" s="92">
        <v>15.96459297</v>
      </c>
      <c r="C108" s="155">
        <f t="shared" si="5"/>
        <v>0.15768937638947872</v>
      </c>
      <c r="D108" s="92">
        <v>16.381922790000001</v>
      </c>
      <c r="E108" s="155">
        <f t="shared" si="6"/>
        <v>0.13156772441000217</v>
      </c>
      <c r="F108" s="92">
        <v>18.2970203</v>
      </c>
      <c r="G108" s="155">
        <f t="shared" si="7"/>
        <v>0.20610281437738989</v>
      </c>
      <c r="H108" s="157">
        <f t="shared" si="8"/>
        <v>11.690309706312551</v>
      </c>
      <c r="I108" s="248">
        <f t="shared" si="9"/>
        <v>14.610001860886769</v>
      </c>
      <c r="J108" s="110"/>
    </row>
    <row r="109" spans="1:10" x14ac:dyDescent="0.35">
      <c r="A109" s="142" t="s">
        <v>175</v>
      </c>
      <c r="B109" s="92">
        <v>15.04902268</v>
      </c>
      <c r="C109" s="155">
        <f t="shared" si="5"/>
        <v>0.14864588193007477</v>
      </c>
      <c r="D109" s="92">
        <v>18.090728389999999</v>
      </c>
      <c r="E109" s="155">
        <f t="shared" si="6"/>
        <v>0.14529161183964548</v>
      </c>
      <c r="F109" s="92">
        <v>17.968496050000002</v>
      </c>
      <c r="G109" s="155">
        <f t="shared" si="7"/>
        <v>0.20240222425910595</v>
      </c>
      <c r="H109" s="157">
        <f t="shared" si="8"/>
        <v>-0.67566289960753201</v>
      </c>
      <c r="I109" s="248">
        <f t="shared" si="9"/>
        <v>19.399753938041119</v>
      </c>
      <c r="J109" s="110"/>
    </row>
    <row r="110" spans="1:10" x14ac:dyDescent="0.35">
      <c r="A110" s="142" t="s">
        <v>132</v>
      </c>
      <c r="B110" s="92">
        <v>20.497690149999997</v>
      </c>
      <c r="C110" s="155">
        <f t="shared" si="5"/>
        <v>0.2024647908814339</v>
      </c>
      <c r="D110" s="92">
        <v>27.204383010000001</v>
      </c>
      <c r="E110" s="155">
        <f t="shared" si="6"/>
        <v>0.21848587693189986</v>
      </c>
      <c r="F110" s="92">
        <v>17.95269085</v>
      </c>
      <c r="G110" s="155">
        <f t="shared" si="7"/>
        <v>0.20222419001372677</v>
      </c>
      <c r="H110" s="157">
        <f t="shared" si="8"/>
        <v>-34.008094050871108</v>
      </c>
      <c r="I110" s="248">
        <f t="shared" si="9"/>
        <v>-12.416029715426236</v>
      </c>
      <c r="J110" s="110"/>
    </row>
    <row r="111" spans="1:10" x14ac:dyDescent="0.35">
      <c r="A111" s="142" t="s">
        <v>252</v>
      </c>
      <c r="B111" s="92">
        <v>15.251198580000001</v>
      </c>
      <c r="C111" s="155">
        <f t="shared" si="5"/>
        <v>0.15064286310284197</v>
      </c>
      <c r="D111" s="92">
        <v>30.14469613</v>
      </c>
      <c r="E111" s="155">
        <f t="shared" si="6"/>
        <v>0.24210033972789216</v>
      </c>
      <c r="F111" s="92">
        <v>17.791173100000002</v>
      </c>
      <c r="G111" s="155">
        <f t="shared" si="7"/>
        <v>0.20040480837119215</v>
      </c>
      <c r="H111" s="157">
        <f t="shared" si="8"/>
        <v>-40.980751561485384</v>
      </c>
      <c r="I111" s="248">
        <f t="shared" si="9"/>
        <v>16.654261674429005</v>
      </c>
      <c r="J111" s="110"/>
    </row>
    <row r="112" spans="1:10" x14ac:dyDescent="0.35">
      <c r="A112" s="142" t="s">
        <v>9</v>
      </c>
      <c r="B112" s="92">
        <v>42.100091299999995</v>
      </c>
      <c r="C112" s="155">
        <f t="shared" si="5"/>
        <v>0.41584130303305306</v>
      </c>
      <c r="D112" s="92">
        <v>23.602125780000001</v>
      </c>
      <c r="E112" s="155">
        <f t="shared" si="6"/>
        <v>0.18955515905671336</v>
      </c>
      <c r="F112" s="92">
        <v>16.44222443</v>
      </c>
      <c r="G112" s="155">
        <f t="shared" si="7"/>
        <v>0.18520986882479851</v>
      </c>
      <c r="H112" s="157">
        <f t="shared" si="8"/>
        <v>-30.335832529403639</v>
      </c>
      <c r="I112" s="248">
        <f t="shared" si="9"/>
        <v>-60.944919779782047</v>
      </c>
      <c r="J112" s="110"/>
    </row>
    <row r="113" spans="1:10" x14ac:dyDescent="0.35">
      <c r="A113" s="142" t="s">
        <v>226</v>
      </c>
      <c r="B113" s="92">
        <v>1.7769557600000001</v>
      </c>
      <c r="C113" s="155">
        <f t="shared" si="5"/>
        <v>1.7551781382252944E-2</v>
      </c>
      <c r="D113" s="92">
        <v>7.5801682300000008</v>
      </c>
      <c r="E113" s="155">
        <f t="shared" si="6"/>
        <v>6.0878414423664491E-2</v>
      </c>
      <c r="F113" s="92">
        <v>16.371888380000001</v>
      </c>
      <c r="G113" s="155">
        <f t="shared" si="7"/>
        <v>0.18441758365379785</v>
      </c>
      <c r="H113" s="157">
        <f t="shared" si="8"/>
        <v>115.98317983504703</v>
      </c>
      <c r="I113" s="248">
        <f t="shared" si="9"/>
        <v>821.344737361385</v>
      </c>
      <c r="J113" s="110"/>
    </row>
    <row r="114" spans="1:10" x14ac:dyDescent="0.35">
      <c r="A114" s="142" t="s">
        <v>82</v>
      </c>
      <c r="B114" s="92">
        <v>16.085430649999999</v>
      </c>
      <c r="C114" s="155">
        <f t="shared" si="5"/>
        <v>0.15888294383209114</v>
      </c>
      <c r="D114" s="92">
        <v>18.411134180000001</v>
      </c>
      <c r="E114" s="155">
        <f t="shared" si="6"/>
        <v>0.14786487880094637</v>
      </c>
      <c r="F114" s="92">
        <v>15.875673109999999</v>
      </c>
      <c r="G114" s="155">
        <f t="shared" si="7"/>
        <v>0.17882807443277801</v>
      </c>
      <c r="H114" s="157">
        <f t="shared" si="8"/>
        <v>-13.771346432064302</v>
      </c>
      <c r="I114" s="248">
        <f t="shared" si="9"/>
        <v>-1.3040219100382</v>
      </c>
      <c r="J114" s="110"/>
    </row>
    <row r="115" spans="1:10" x14ac:dyDescent="0.35">
      <c r="A115" s="142" t="s">
        <v>106</v>
      </c>
      <c r="B115" s="92">
        <v>12.325479</v>
      </c>
      <c r="C115" s="155">
        <f t="shared" si="5"/>
        <v>0.12174423117858016</v>
      </c>
      <c r="D115" s="92">
        <v>13.814844880000001</v>
      </c>
      <c r="E115" s="155">
        <f t="shared" si="6"/>
        <v>0.11095081616721315</v>
      </c>
      <c r="F115" s="92">
        <v>15.801195999999999</v>
      </c>
      <c r="G115" s="155">
        <f t="shared" si="7"/>
        <v>0.17798914319009396</v>
      </c>
      <c r="H115" s="157">
        <f t="shared" si="8"/>
        <v>14.378381641300031</v>
      </c>
      <c r="I115" s="248">
        <f t="shared" si="9"/>
        <v>28.199447664468046</v>
      </c>
      <c r="J115" s="110"/>
    </row>
    <row r="116" spans="1:10" x14ac:dyDescent="0.35">
      <c r="A116" s="142" t="s">
        <v>256</v>
      </c>
      <c r="B116" s="92">
        <v>5.2576441300000001</v>
      </c>
      <c r="C116" s="155">
        <f t="shared" si="5"/>
        <v>5.1932086567785717E-2</v>
      </c>
      <c r="D116" s="92">
        <v>9.3166388900000001</v>
      </c>
      <c r="E116" s="155">
        <f t="shared" si="6"/>
        <v>7.482448755376099E-2</v>
      </c>
      <c r="F116" s="92">
        <v>15.657571730000001</v>
      </c>
      <c r="G116" s="155">
        <f t="shared" si="7"/>
        <v>0.17637131876980308</v>
      </c>
      <c r="H116" s="157">
        <f t="shared" si="8"/>
        <v>68.060304954032631</v>
      </c>
      <c r="I116" s="248">
        <f t="shared" si="9"/>
        <v>197.80584883366762</v>
      </c>
      <c r="J116" s="110"/>
    </row>
    <row r="117" spans="1:10" x14ac:dyDescent="0.35">
      <c r="A117" s="142" t="s">
        <v>81</v>
      </c>
      <c r="B117" s="92">
        <v>11.054478039999999</v>
      </c>
      <c r="C117" s="155">
        <f t="shared" si="5"/>
        <v>0.10918999010588536</v>
      </c>
      <c r="D117" s="92">
        <v>7.3052407400000003</v>
      </c>
      <c r="E117" s="155">
        <f t="shared" si="6"/>
        <v>5.8670396189130149E-2</v>
      </c>
      <c r="F117" s="92">
        <v>15.301796039999999</v>
      </c>
      <c r="G117" s="155">
        <f t="shared" si="7"/>
        <v>0.1723637607197058</v>
      </c>
      <c r="H117" s="157">
        <f t="shared" si="8"/>
        <v>109.46326869441401</v>
      </c>
      <c r="I117" s="248">
        <f t="shared" si="9"/>
        <v>38.421696480207586</v>
      </c>
      <c r="J117" s="110"/>
    </row>
    <row r="118" spans="1:10" x14ac:dyDescent="0.35">
      <c r="A118" s="142" t="s">
        <v>28</v>
      </c>
      <c r="B118" s="92">
        <v>13.7474174</v>
      </c>
      <c r="C118" s="155">
        <f t="shared" si="5"/>
        <v>0.1357893483940085</v>
      </c>
      <c r="D118" s="92">
        <v>14.226102730000001</v>
      </c>
      <c r="E118" s="155">
        <f t="shared" si="6"/>
        <v>0.11425374099257489</v>
      </c>
      <c r="F118" s="92">
        <v>15.164425039999999</v>
      </c>
      <c r="G118" s="155">
        <f t="shared" si="7"/>
        <v>0.17081637490225463</v>
      </c>
      <c r="H118" s="157">
        <f t="shared" si="8"/>
        <v>6.5957790957130058</v>
      </c>
      <c r="I118" s="248">
        <f t="shared" si="9"/>
        <v>10.307446109841688</v>
      </c>
      <c r="J118" s="110"/>
    </row>
    <row r="119" spans="1:10" x14ac:dyDescent="0.35">
      <c r="A119" s="142" t="s">
        <v>142</v>
      </c>
      <c r="B119" s="92">
        <v>11.576041009999999</v>
      </c>
      <c r="C119" s="155">
        <f t="shared" si="5"/>
        <v>0.11434169924383179</v>
      </c>
      <c r="D119" s="92">
        <v>19.31253414</v>
      </c>
      <c r="E119" s="155">
        <f t="shared" si="6"/>
        <v>0.1551042696246451</v>
      </c>
      <c r="F119" s="92">
        <v>14.840886390000001</v>
      </c>
      <c r="G119" s="155">
        <f t="shared" si="7"/>
        <v>0.16717194399320323</v>
      </c>
      <c r="H119" s="157">
        <f t="shared" si="8"/>
        <v>-23.15412217570324</v>
      </c>
      <c r="I119" s="248">
        <f t="shared" si="9"/>
        <v>28.203471093266309</v>
      </c>
      <c r="J119" s="110"/>
    </row>
    <row r="120" spans="1:10" x14ac:dyDescent="0.35">
      <c r="A120" s="142" t="s">
        <v>76</v>
      </c>
      <c r="B120" s="92">
        <v>54.730930729999997</v>
      </c>
      <c r="C120" s="155">
        <f t="shared" si="5"/>
        <v>0.54060171482276487</v>
      </c>
      <c r="D120" s="92">
        <v>13.32977322</v>
      </c>
      <c r="E120" s="155">
        <f t="shared" si="6"/>
        <v>0.10705507234641211</v>
      </c>
      <c r="F120" s="92">
        <v>14.793177779999999</v>
      </c>
      <c r="G120" s="155">
        <f t="shared" si="7"/>
        <v>0.16663454070950934</v>
      </c>
      <c r="H120" s="157">
        <f t="shared" si="8"/>
        <v>10.9784655436171</v>
      </c>
      <c r="I120" s="248">
        <f t="shared" si="9"/>
        <v>-72.97108311024698</v>
      </c>
      <c r="J120" s="110"/>
    </row>
    <row r="121" spans="1:10" x14ac:dyDescent="0.35">
      <c r="A121" s="142" t="s">
        <v>75</v>
      </c>
      <c r="B121" s="92">
        <v>12.592641349999999</v>
      </c>
      <c r="C121" s="155">
        <f t="shared" si="5"/>
        <v>0.1243831123855996</v>
      </c>
      <c r="D121" s="92">
        <v>22.4556094</v>
      </c>
      <c r="E121" s="155">
        <f t="shared" si="6"/>
        <v>0.1803471708950628</v>
      </c>
      <c r="F121" s="92">
        <v>14.43194342</v>
      </c>
      <c r="G121" s="155">
        <f t="shared" si="7"/>
        <v>0.16256549465582948</v>
      </c>
      <c r="H121" s="157">
        <f t="shared" si="8"/>
        <v>-35.731232393096398</v>
      </c>
      <c r="I121" s="248">
        <f t="shared" si="9"/>
        <v>14.60616576680318</v>
      </c>
      <c r="J121" s="110"/>
    </row>
    <row r="122" spans="1:10" x14ac:dyDescent="0.35">
      <c r="A122" s="142" t="s">
        <v>170</v>
      </c>
      <c r="B122" s="92">
        <v>21.96115112</v>
      </c>
      <c r="C122" s="155">
        <f t="shared" si="5"/>
        <v>0.21692004496547476</v>
      </c>
      <c r="D122" s="92">
        <v>31.489088210000002</v>
      </c>
      <c r="E122" s="155">
        <f t="shared" si="6"/>
        <v>0.25289752202131632</v>
      </c>
      <c r="F122" s="92">
        <v>14.226423</v>
      </c>
      <c r="G122" s="155">
        <f t="shared" si="7"/>
        <v>0.16025045448647343</v>
      </c>
      <c r="H122" s="157">
        <f t="shared" si="8"/>
        <v>-54.82110213822542</v>
      </c>
      <c r="I122" s="248">
        <f t="shared" si="9"/>
        <v>-35.220048702073683</v>
      </c>
      <c r="J122" s="110"/>
    </row>
    <row r="123" spans="1:10" x14ac:dyDescent="0.35">
      <c r="A123" s="142" t="s">
        <v>189</v>
      </c>
      <c r="B123" s="92">
        <v>7.5049102199999993</v>
      </c>
      <c r="C123" s="155">
        <f t="shared" si="5"/>
        <v>7.4129331995792525E-2</v>
      </c>
      <c r="D123" s="92">
        <v>23.871523960000001</v>
      </c>
      <c r="E123" s="155">
        <f t="shared" si="6"/>
        <v>0.19171876988293657</v>
      </c>
      <c r="F123" s="92">
        <v>14.19905033</v>
      </c>
      <c r="G123" s="155">
        <f t="shared" si="7"/>
        <v>0.15994212098563432</v>
      </c>
      <c r="H123" s="157">
        <f t="shared" si="8"/>
        <v>-40.518877832046044</v>
      </c>
      <c r="I123" s="248">
        <f t="shared" si="9"/>
        <v>89.196804675432901</v>
      </c>
      <c r="J123" s="110"/>
    </row>
    <row r="124" spans="1:10" x14ac:dyDescent="0.35">
      <c r="A124" s="142" t="s">
        <v>120</v>
      </c>
      <c r="B124" s="92">
        <v>9.2837385799999996</v>
      </c>
      <c r="C124" s="155">
        <f t="shared" si="5"/>
        <v>9.1699609880072294E-2</v>
      </c>
      <c r="D124" s="92">
        <v>10.69118374</v>
      </c>
      <c r="E124" s="155">
        <f t="shared" si="6"/>
        <v>8.5863835030382071E-2</v>
      </c>
      <c r="F124" s="92">
        <v>14.182629890000001</v>
      </c>
      <c r="G124" s="155">
        <f t="shared" si="7"/>
        <v>0.15975715650279362</v>
      </c>
      <c r="H124" s="157">
        <f t="shared" si="8"/>
        <v>32.657245772861465</v>
      </c>
      <c r="I124" s="248">
        <f t="shared" si="9"/>
        <v>52.768518499149742</v>
      </c>
      <c r="J124" s="110"/>
    </row>
    <row r="125" spans="1:10" x14ac:dyDescent="0.35">
      <c r="A125" s="142" t="s">
        <v>24</v>
      </c>
      <c r="B125" s="92">
        <v>13.59593967</v>
      </c>
      <c r="C125" s="155">
        <f t="shared" si="5"/>
        <v>0.134293135566943</v>
      </c>
      <c r="D125" s="92">
        <v>12.989373820000001</v>
      </c>
      <c r="E125" s="155">
        <f t="shared" si="6"/>
        <v>0.10432123120806489</v>
      </c>
      <c r="F125" s="92">
        <v>13.9740979</v>
      </c>
      <c r="G125" s="155">
        <f t="shared" si="7"/>
        <v>0.15740819315673898</v>
      </c>
      <c r="H125" s="157">
        <f t="shared" si="8"/>
        <v>7.5809973109234763</v>
      </c>
      <c r="I125" s="248">
        <f t="shared" si="9"/>
        <v>2.7814056194616743</v>
      </c>
      <c r="J125" s="110"/>
    </row>
    <row r="126" spans="1:10" x14ac:dyDescent="0.35">
      <c r="A126" s="142" t="s">
        <v>152</v>
      </c>
      <c r="B126" s="92">
        <v>16.775844859999999</v>
      </c>
      <c r="C126" s="155">
        <f t="shared" si="5"/>
        <v>0.16570247167285229</v>
      </c>
      <c r="D126" s="92">
        <v>10.71473885</v>
      </c>
      <c r="E126" s="155">
        <f t="shared" si="6"/>
        <v>8.6053012592787567E-2</v>
      </c>
      <c r="F126" s="92">
        <v>13.96680718</v>
      </c>
      <c r="G126" s="155">
        <f t="shared" si="7"/>
        <v>0.15732606842352012</v>
      </c>
      <c r="H126" s="157">
        <f t="shared" si="8"/>
        <v>30.351354106964546</v>
      </c>
      <c r="I126" s="248">
        <f t="shared" si="9"/>
        <v>-16.744537777038072</v>
      </c>
      <c r="J126" s="110"/>
    </row>
    <row r="127" spans="1:10" x14ac:dyDescent="0.35">
      <c r="A127" s="142" t="s">
        <v>34</v>
      </c>
      <c r="B127" s="92">
        <v>14.293187269999999</v>
      </c>
      <c r="C127" s="155">
        <f t="shared" si="5"/>
        <v>0.14118015983619128</v>
      </c>
      <c r="D127" s="92">
        <v>14.076602359999999</v>
      </c>
      <c r="E127" s="155">
        <f t="shared" si="6"/>
        <v>0.11305306243173095</v>
      </c>
      <c r="F127" s="92">
        <v>13.92467793</v>
      </c>
      <c r="G127" s="155">
        <f t="shared" si="7"/>
        <v>0.15685151262972188</v>
      </c>
      <c r="H127" s="157">
        <f t="shared" si="8"/>
        <v>-1.0792691738718663</v>
      </c>
      <c r="I127" s="248">
        <f t="shared" si="9"/>
        <v>-2.5782166919023353</v>
      </c>
      <c r="J127" s="110"/>
    </row>
    <row r="128" spans="1:10" x14ac:dyDescent="0.35">
      <c r="A128" s="142" t="s">
        <v>158</v>
      </c>
      <c r="B128" s="92">
        <v>3.3599975</v>
      </c>
      <c r="C128" s="155">
        <f t="shared" si="5"/>
        <v>3.3188187850504751E-2</v>
      </c>
      <c r="D128" s="92">
        <v>8.2972619200000004</v>
      </c>
      <c r="E128" s="155">
        <f t="shared" si="6"/>
        <v>6.6637590937404581E-2</v>
      </c>
      <c r="F128" s="92">
        <v>13.91784526</v>
      </c>
      <c r="G128" s="155">
        <f t="shared" si="7"/>
        <v>0.15677454750132269</v>
      </c>
      <c r="H128" s="157">
        <f t="shared" si="8"/>
        <v>67.740218329759557</v>
      </c>
      <c r="I128" s="248">
        <f t="shared" si="9"/>
        <v>314.22189331986112</v>
      </c>
      <c r="J128" s="110"/>
    </row>
    <row r="129" spans="1:10" x14ac:dyDescent="0.35">
      <c r="A129" s="142" t="s">
        <v>148</v>
      </c>
      <c r="B129" s="92">
        <v>11.27224548</v>
      </c>
      <c r="C129" s="155">
        <f t="shared" si="5"/>
        <v>0.11134097584514366</v>
      </c>
      <c r="D129" s="92">
        <v>46.588162529999998</v>
      </c>
      <c r="E129" s="155">
        <f t="shared" si="6"/>
        <v>0.37416233778473507</v>
      </c>
      <c r="F129" s="92">
        <v>13.697682070000001</v>
      </c>
      <c r="G129" s="155">
        <f t="shared" si="7"/>
        <v>0.15429456702705369</v>
      </c>
      <c r="H129" s="157">
        <f t="shared" si="8"/>
        <v>-70.598363777108602</v>
      </c>
      <c r="I129" s="248">
        <f t="shared" si="9"/>
        <v>21.516889374910964</v>
      </c>
      <c r="J129" s="110"/>
    </row>
    <row r="130" spans="1:10" x14ac:dyDescent="0.35">
      <c r="A130" s="142" t="s">
        <v>49</v>
      </c>
      <c r="B130" s="92">
        <v>9.2712921799999997</v>
      </c>
      <c r="C130" s="155">
        <f t="shared" si="5"/>
        <v>9.1576671258462444E-2</v>
      </c>
      <c r="D130" s="92">
        <v>14.06949075</v>
      </c>
      <c r="E130" s="155">
        <f t="shared" si="6"/>
        <v>0.11299594713723314</v>
      </c>
      <c r="F130" s="92">
        <v>13.45749882</v>
      </c>
      <c r="G130" s="155">
        <f t="shared" si="7"/>
        <v>0.15158907493163812</v>
      </c>
      <c r="H130" s="157">
        <f t="shared" si="8"/>
        <v>-4.3497802505751748</v>
      </c>
      <c r="I130" s="248">
        <f t="shared" si="9"/>
        <v>45.152353725087771</v>
      </c>
      <c r="J130" s="110"/>
    </row>
    <row r="131" spans="1:10" x14ac:dyDescent="0.35">
      <c r="A131" s="142" t="s">
        <v>4</v>
      </c>
      <c r="B131" s="92">
        <v>20.93708693</v>
      </c>
      <c r="C131" s="155">
        <f t="shared" si="5"/>
        <v>0.20680490806174343</v>
      </c>
      <c r="D131" s="92">
        <v>14.0800903</v>
      </c>
      <c r="E131" s="155">
        <f t="shared" si="6"/>
        <v>0.11308107503651255</v>
      </c>
      <c r="F131" s="92">
        <v>12.892559910000001</v>
      </c>
      <c r="G131" s="155">
        <f t="shared" si="7"/>
        <v>0.14522544318213981</v>
      </c>
      <c r="H131" s="157">
        <f t="shared" si="8"/>
        <v>-8.4341106107820867</v>
      </c>
      <c r="I131" s="248">
        <f t="shared" si="9"/>
        <v>-38.422379612291166</v>
      </c>
      <c r="J131" s="110"/>
    </row>
    <row r="132" spans="1:10" x14ac:dyDescent="0.35">
      <c r="A132" s="142" t="s">
        <v>128</v>
      </c>
      <c r="B132" s="92">
        <v>9.4925264000000009</v>
      </c>
      <c r="C132" s="155">
        <f t="shared" ref="C132:C195" si="10">(B132/$B$257)*100</f>
        <v>9.3761899923757552E-2</v>
      </c>
      <c r="D132" s="92">
        <v>12.940595439999999</v>
      </c>
      <c r="E132" s="155">
        <f t="shared" ref="E132:E195" si="11">(D132/$D$257)*100</f>
        <v>0.10392947863180906</v>
      </c>
      <c r="F132" s="92">
        <v>12.78846927</v>
      </c>
      <c r="G132" s="155">
        <f t="shared" ref="G132:G195" si="12">(F132/$F$257)*100</f>
        <v>0.1440529367574547</v>
      </c>
      <c r="H132" s="157">
        <f t="shared" ref="H132:H195" si="13">((F132/D132)-1)*100</f>
        <v>-1.1755731852165718</v>
      </c>
      <c r="I132" s="248">
        <f t="shared" ref="I132:I195" si="14">((F132/B132)-1)*100</f>
        <v>34.721450656170937</v>
      </c>
      <c r="J132" s="110"/>
    </row>
    <row r="133" spans="1:10" x14ac:dyDescent="0.35">
      <c r="A133" s="142" t="s">
        <v>50</v>
      </c>
      <c r="B133" s="92">
        <v>19.323763449999998</v>
      </c>
      <c r="C133" s="155">
        <f t="shared" si="10"/>
        <v>0.19086939539607325</v>
      </c>
      <c r="D133" s="92">
        <v>20.63082039</v>
      </c>
      <c r="E133" s="155">
        <f t="shared" si="11"/>
        <v>0.16569178882229205</v>
      </c>
      <c r="F133" s="92">
        <v>12.61313522</v>
      </c>
      <c r="G133" s="155">
        <f t="shared" si="12"/>
        <v>0.14207792440196282</v>
      </c>
      <c r="H133" s="157">
        <f t="shared" si="13"/>
        <v>-38.862657996316351</v>
      </c>
      <c r="I133" s="248">
        <f t="shared" si="14"/>
        <v>-34.727335838920126</v>
      </c>
      <c r="J133" s="110"/>
    </row>
    <row r="134" spans="1:10" x14ac:dyDescent="0.35">
      <c r="A134" s="142" t="s">
        <v>145</v>
      </c>
      <c r="B134" s="92">
        <v>14.723885039999999</v>
      </c>
      <c r="C134" s="155">
        <f t="shared" si="10"/>
        <v>0.14543435303054736</v>
      </c>
      <c r="D134" s="92">
        <v>17.476608049999999</v>
      </c>
      <c r="E134" s="155">
        <f t="shared" si="11"/>
        <v>0.14035944260142769</v>
      </c>
      <c r="F134" s="92">
        <v>12.51839985</v>
      </c>
      <c r="G134" s="155">
        <f t="shared" si="12"/>
        <v>0.14101079838592601</v>
      </c>
      <c r="H134" s="157">
        <f t="shared" si="13"/>
        <v>-28.370540701117342</v>
      </c>
      <c r="I134" s="248">
        <f t="shared" si="14"/>
        <v>-14.978962305182463</v>
      </c>
      <c r="J134" s="110"/>
    </row>
    <row r="135" spans="1:10" x14ac:dyDescent="0.35">
      <c r="A135" s="142" t="s">
        <v>154</v>
      </c>
      <c r="B135" s="92">
        <v>8.3192287699999987</v>
      </c>
      <c r="C135" s="155">
        <f t="shared" si="10"/>
        <v>8.2172718042225784E-2</v>
      </c>
      <c r="D135" s="92">
        <v>10.685754510000001</v>
      </c>
      <c r="E135" s="155">
        <f t="shared" si="11"/>
        <v>8.582023139205737E-2</v>
      </c>
      <c r="F135" s="92">
        <v>12.354209189999999</v>
      </c>
      <c r="G135" s="155">
        <f t="shared" si="12"/>
        <v>0.13916130832876727</v>
      </c>
      <c r="H135" s="157">
        <f t="shared" si="13"/>
        <v>15.613821920002158</v>
      </c>
      <c r="I135" s="248">
        <f t="shared" si="14"/>
        <v>48.501856741222916</v>
      </c>
      <c r="J135" s="110"/>
    </row>
    <row r="136" spans="1:10" x14ac:dyDescent="0.35">
      <c r="A136" s="142" t="s">
        <v>182</v>
      </c>
      <c r="B136" s="92">
        <v>8.8999405899999999</v>
      </c>
      <c r="C136" s="155">
        <f t="shared" si="10"/>
        <v>8.7908666646106748E-2</v>
      </c>
      <c r="D136" s="92">
        <v>29.94168818</v>
      </c>
      <c r="E136" s="155">
        <f t="shared" si="11"/>
        <v>0.2404699270857972</v>
      </c>
      <c r="F136" s="92">
        <v>11.944676490000001</v>
      </c>
      <c r="G136" s="155">
        <f t="shared" si="12"/>
        <v>0.13454821610579093</v>
      </c>
      <c r="H136" s="157">
        <f t="shared" si="13"/>
        <v>-60.106870333454921</v>
      </c>
      <c r="I136" s="248">
        <f t="shared" si="14"/>
        <v>34.210744096663689</v>
      </c>
      <c r="J136" s="110"/>
    </row>
    <row r="137" spans="1:10" x14ac:dyDescent="0.35">
      <c r="A137" s="142" t="s">
        <v>229</v>
      </c>
      <c r="B137" s="92">
        <v>12.58551718</v>
      </c>
      <c r="C137" s="155">
        <f t="shared" si="10"/>
        <v>0.1243127437938852</v>
      </c>
      <c r="D137" s="92">
        <v>15.046037500000001</v>
      </c>
      <c r="E137" s="155">
        <f t="shared" si="11"/>
        <v>0.12083886248511358</v>
      </c>
      <c r="F137" s="92">
        <v>11.940604130000001</v>
      </c>
      <c r="G137" s="155">
        <f t="shared" si="12"/>
        <v>0.1345023438903484</v>
      </c>
      <c r="H137" s="157">
        <f t="shared" si="13"/>
        <v>-20.639542936138501</v>
      </c>
      <c r="I137" s="248">
        <f t="shared" si="14"/>
        <v>-5.1242475043047797</v>
      </c>
      <c r="J137" s="110"/>
    </row>
    <row r="138" spans="1:10" x14ac:dyDescent="0.35">
      <c r="A138" s="142" t="s">
        <v>247</v>
      </c>
      <c r="B138" s="92">
        <v>8.6007045899999994</v>
      </c>
      <c r="C138" s="155">
        <f t="shared" si="10"/>
        <v>8.4952979750615415E-2</v>
      </c>
      <c r="D138" s="92">
        <v>13.931113210000001</v>
      </c>
      <c r="E138" s="155">
        <f t="shared" si="11"/>
        <v>0.11188459908116934</v>
      </c>
      <c r="F138" s="92">
        <v>11.87491137</v>
      </c>
      <c r="G138" s="155">
        <f t="shared" si="12"/>
        <v>0.13376236205187284</v>
      </c>
      <c r="H138" s="157">
        <f t="shared" si="13"/>
        <v>-14.759781282403361</v>
      </c>
      <c r="I138" s="248">
        <f t="shared" si="14"/>
        <v>38.069052898374231</v>
      </c>
      <c r="J138" s="110"/>
    </row>
    <row r="139" spans="1:10" x14ac:dyDescent="0.35">
      <c r="A139" s="142" t="s">
        <v>94</v>
      </c>
      <c r="B139" s="92">
        <v>6.4867962400000003</v>
      </c>
      <c r="C139" s="155">
        <f t="shared" si="10"/>
        <v>6.4072967959371369E-2</v>
      </c>
      <c r="D139" s="92">
        <v>10.89381376</v>
      </c>
      <c r="E139" s="155">
        <f t="shared" si="11"/>
        <v>8.7491212412774994E-2</v>
      </c>
      <c r="F139" s="92">
        <v>11.49794756</v>
      </c>
      <c r="G139" s="155">
        <f t="shared" si="12"/>
        <v>0.12951613502224968</v>
      </c>
      <c r="H139" s="157">
        <f t="shared" si="13"/>
        <v>5.5456593375798668</v>
      </c>
      <c r="I139" s="248">
        <f t="shared" si="14"/>
        <v>77.251560471398435</v>
      </c>
      <c r="J139" s="110"/>
    </row>
    <row r="140" spans="1:10" x14ac:dyDescent="0.35">
      <c r="A140" s="142" t="s">
        <v>133</v>
      </c>
      <c r="B140" s="92">
        <v>11.300711160000001</v>
      </c>
      <c r="C140" s="155">
        <f t="shared" si="10"/>
        <v>0.11162214401123079</v>
      </c>
      <c r="D140" s="92">
        <v>13.693251829999999</v>
      </c>
      <c r="E140" s="155">
        <f t="shared" si="11"/>
        <v>0.10997426896346627</v>
      </c>
      <c r="F140" s="92">
        <v>11.11283104</v>
      </c>
      <c r="G140" s="155">
        <f t="shared" si="12"/>
        <v>0.12517807356012045</v>
      </c>
      <c r="H140" s="157">
        <f t="shared" si="13"/>
        <v>-18.84447041532281</v>
      </c>
      <c r="I140" s="248">
        <f t="shared" si="14"/>
        <v>-1.6625512973468592</v>
      </c>
      <c r="J140" s="110"/>
    </row>
    <row r="141" spans="1:10" x14ac:dyDescent="0.35">
      <c r="A141" s="142" t="s">
        <v>206</v>
      </c>
      <c r="B141" s="92">
        <v>12.72611401</v>
      </c>
      <c r="C141" s="155">
        <f t="shared" si="10"/>
        <v>0.12570148113825091</v>
      </c>
      <c r="D141" s="92">
        <v>8.7127987200000003</v>
      </c>
      <c r="E141" s="155">
        <f t="shared" si="11"/>
        <v>6.997488118626273E-2</v>
      </c>
      <c r="F141" s="92">
        <v>10.48999517</v>
      </c>
      <c r="G141" s="155">
        <f t="shared" si="12"/>
        <v>0.11816227406941374</v>
      </c>
      <c r="H141" s="157">
        <f t="shared" si="13"/>
        <v>20.397538232123868</v>
      </c>
      <c r="I141" s="248">
        <f t="shared" si="14"/>
        <v>-17.571104881214239</v>
      </c>
      <c r="J141" s="110"/>
    </row>
    <row r="142" spans="1:10" x14ac:dyDescent="0.35">
      <c r="A142" s="142" t="s">
        <v>200</v>
      </c>
      <c r="B142" s="92">
        <v>8.9197794000000012</v>
      </c>
      <c r="C142" s="155">
        <f t="shared" si="10"/>
        <v>8.8104623385065778E-2</v>
      </c>
      <c r="D142" s="92">
        <v>16.60954911</v>
      </c>
      <c r="E142" s="155">
        <f t="shared" si="11"/>
        <v>0.13339585394779391</v>
      </c>
      <c r="F142" s="92">
        <v>10.127224500000001</v>
      </c>
      <c r="G142" s="155">
        <f t="shared" si="12"/>
        <v>0.11407592258514659</v>
      </c>
      <c r="H142" s="157">
        <f t="shared" si="13"/>
        <v>-39.027697663973491</v>
      </c>
      <c r="I142" s="248">
        <f t="shared" si="14"/>
        <v>13.536714820548124</v>
      </c>
      <c r="J142" s="110"/>
    </row>
    <row r="143" spans="1:10" x14ac:dyDescent="0.35">
      <c r="A143" s="142" t="s">
        <v>253</v>
      </c>
      <c r="B143" s="92">
        <v>12.214047390000001</v>
      </c>
      <c r="C143" s="155">
        <f t="shared" si="10"/>
        <v>0.12064357166762395</v>
      </c>
      <c r="D143" s="92">
        <v>9.7309546600000001</v>
      </c>
      <c r="E143" s="155">
        <f t="shared" si="11"/>
        <v>7.8151971375095608E-2</v>
      </c>
      <c r="F143" s="92">
        <v>9.6859908699999995</v>
      </c>
      <c r="G143" s="155">
        <f t="shared" si="12"/>
        <v>0.10910574211587355</v>
      </c>
      <c r="H143" s="157">
        <f t="shared" si="13"/>
        <v>-0.4620696691232995</v>
      </c>
      <c r="I143" s="248">
        <f t="shared" si="14"/>
        <v>-20.697942617037789</v>
      </c>
      <c r="J143" s="110"/>
    </row>
    <row r="144" spans="1:10" x14ac:dyDescent="0.35">
      <c r="A144" s="142" t="s">
        <v>121</v>
      </c>
      <c r="B144" s="92">
        <v>7.0665838600000006</v>
      </c>
      <c r="C144" s="155">
        <f t="shared" si="10"/>
        <v>6.9799787829313856E-2</v>
      </c>
      <c r="D144" s="92">
        <v>19.205462969999999</v>
      </c>
      <c r="E144" s="155">
        <f t="shared" si="11"/>
        <v>0.15424435163043895</v>
      </c>
      <c r="F144" s="92">
        <v>9.6516714499999985</v>
      </c>
      <c r="G144" s="155">
        <f t="shared" si="12"/>
        <v>0.10871915845723269</v>
      </c>
      <c r="H144" s="157">
        <f t="shared" si="13"/>
        <v>-49.745176853708514</v>
      </c>
      <c r="I144" s="248">
        <f t="shared" si="14"/>
        <v>36.581856823814697</v>
      </c>
      <c r="J144" s="110"/>
    </row>
    <row r="145" spans="1:10" x14ac:dyDescent="0.35">
      <c r="A145" s="142" t="s">
        <v>119</v>
      </c>
      <c r="B145" s="92">
        <v>13.13017735</v>
      </c>
      <c r="C145" s="155">
        <f t="shared" si="10"/>
        <v>0.12969259423622864</v>
      </c>
      <c r="D145" s="92">
        <v>17.815078100000001</v>
      </c>
      <c r="E145" s="155">
        <f t="shared" si="11"/>
        <v>0.14307778859965348</v>
      </c>
      <c r="F145" s="92">
        <v>9.6304460199999991</v>
      </c>
      <c r="G145" s="155">
        <f t="shared" si="12"/>
        <v>0.10848006920730875</v>
      </c>
      <c r="H145" s="157">
        <f t="shared" si="13"/>
        <v>-45.942162218194269</v>
      </c>
      <c r="I145" s="248">
        <f t="shared" si="14"/>
        <v>-26.654105551742614</v>
      </c>
      <c r="J145" s="110"/>
    </row>
    <row r="146" spans="1:10" x14ac:dyDescent="0.35">
      <c r="A146" s="142" t="s">
        <v>156</v>
      </c>
      <c r="B146" s="92">
        <v>9.3711395900000003</v>
      </c>
      <c r="C146" s="155">
        <f t="shared" si="10"/>
        <v>9.2562908480206318E-2</v>
      </c>
      <c r="D146" s="92">
        <v>3.00529431</v>
      </c>
      <c r="E146" s="155">
        <f t="shared" si="11"/>
        <v>2.4136344592613455E-2</v>
      </c>
      <c r="F146" s="92">
        <v>9.5139239700000005</v>
      </c>
      <c r="G146" s="155">
        <f t="shared" si="12"/>
        <v>0.10716753186252466</v>
      </c>
      <c r="H146" s="157">
        <f t="shared" si="13"/>
        <v>216.57212201622943</v>
      </c>
      <c r="I146" s="248">
        <f t="shared" si="14"/>
        <v>1.5236607952395342</v>
      </c>
      <c r="J146" s="110"/>
    </row>
    <row r="147" spans="1:10" x14ac:dyDescent="0.35">
      <c r="A147" s="142" t="s">
        <v>122</v>
      </c>
      <c r="B147" s="92">
        <v>9.1386558400000002</v>
      </c>
      <c r="C147" s="155">
        <f t="shared" si="10"/>
        <v>9.0266563209952466E-2</v>
      </c>
      <c r="D147" s="92">
        <v>15.260199140000001</v>
      </c>
      <c r="E147" s="155">
        <f t="shared" si="11"/>
        <v>0.12255885347713036</v>
      </c>
      <c r="F147" s="92">
        <v>9.4670577200000015</v>
      </c>
      <c r="G147" s="155">
        <f t="shared" si="12"/>
        <v>0.10663961716024312</v>
      </c>
      <c r="H147" s="157">
        <f t="shared" si="13"/>
        <v>-37.962423470707073</v>
      </c>
      <c r="I147" s="248">
        <f t="shared" si="14"/>
        <v>3.5935468601693277</v>
      </c>
      <c r="J147" s="110"/>
    </row>
    <row r="148" spans="1:10" x14ac:dyDescent="0.35">
      <c r="A148" s="142" t="s">
        <v>222</v>
      </c>
      <c r="B148" s="92">
        <v>9.1305415199999995</v>
      </c>
      <c r="C148" s="155">
        <f t="shared" si="10"/>
        <v>9.0186414466853951E-2</v>
      </c>
      <c r="D148" s="92">
        <v>8.9457236499999997</v>
      </c>
      <c r="E148" s="155">
        <f t="shared" si="11"/>
        <v>7.1845565317258997E-2</v>
      </c>
      <c r="F148" s="92">
        <v>9.4304753699999999</v>
      </c>
      <c r="G148" s="155">
        <f t="shared" si="12"/>
        <v>0.10622754321771492</v>
      </c>
      <c r="H148" s="157">
        <f t="shared" si="13"/>
        <v>5.4188094665768016</v>
      </c>
      <c r="I148" s="248">
        <f t="shared" si="14"/>
        <v>3.284951383694068</v>
      </c>
      <c r="J148" s="110"/>
    </row>
    <row r="149" spans="1:10" x14ac:dyDescent="0.35">
      <c r="A149" s="142" t="s">
        <v>184</v>
      </c>
      <c r="B149" s="92">
        <v>12.841758909999999</v>
      </c>
      <c r="C149" s="155">
        <f t="shared" si="10"/>
        <v>0.12684375718612084</v>
      </c>
      <c r="D149" s="92">
        <v>34.045974200000003</v>
      </c>
      <c r="E149" s="155">
        <f t="shared" si="11"/>
        <v>0.27343257615339089</v>
      </c>
      <c r="F149" s="92">
        <v>9.2314970299999999</v>
      </c>
      <c r="G149" s="155">
        <f t="shared" si="12"/>
        <v>0.10398619488876647</v>
      </c>
      <c r="H149" s="157">
        <f t="shared" si="13"/>
        <v>-72.885202298015031</v>
      </c>
      <c r="I149" s="248">
        <f t="shared" si="14"/>
        <v>-28.113453190502234</v>
      </c>
      <c r="J149" s="110"/>
    </row>
    <row r="150" spans="1:10" x14ac:dyDescent="0.35">
      <c r="A150" s="142" t="s">
        <v>227</v>
      </c>
      <c r="B150" s="92">
        <v>8.5020594700000007</v>
      </c>
      <c r="C150" s="155">
        <f t="shared" si="10"/>
        <v>8.3978618081270259E-2</v>
      </c>
      <c r="D150" s="92">
        <v>0.13974820000000002</v>
      </c>
      <c r="E150" s="155">
        <f t="shared" si="11"/>
        <v>1.1223562032423588E-3</v>
      </c>
      <c r="F150" s="92">
        <v>8.7366642100000007</v>
      </c>
      <c r="G150" s="155">
        <f t="shared" si="12"/>
        <v>9.8412257975754452E-2</v>
      </c>
      <c r="H150" s="157">
        <f t="shared" si="13"/>
        <v>6151.7185981644125</v>
      </c>
      <c r="I150" s="248">
        <f t="shared" si="14"/>
        <v>2.7593871911601564</v>
      </c>
      <c r="J150" s="110"/>
    </row>
    <row r="151" spans="1:10" x14ac:dyDescent="0.35">
      <c r="A151" s="142" t="s">
        <v>164</v>
      </c>
      <c r="B151" s="92">
        <v>10.251789929999999</v>
      </c>
      <c r="C151" s="155">
        <f t="shared" si="10"/>
        <v>0.1012614830816847</v>
      </c>
      <c r="D151" s="92">
        <v>12.156666830000001</v>
      </c>
      <c r="E151" s="155">
        <f t="shared" si="11"/>
        <v>9.7633532506330098E-2</v>
      </c>
      <c r="F151" s="92">
        <v>8.5263775199999987</v>
      </c>
      <c r="G151" s="155">
        <f t="shared" si="12"/>
        <v>9.6043529192352137E-2</v>
      </c>
      <c r="H151" s="157">
        <f t="shared" si="13"/>
        <v>-29.862538480048173</v>
      </c>
      <c r="I151" s="248">
        <f t="shared" si="14"/>
        <v>-16.830352765529209</v>
      </c>
      <c r="J151" s="110"/>
    </row>
    <row r="152" spans="1:10" x14ac:dyDescent="0.35">
      <c r="A152" s="142" t="s">
        <v>159</v>
      </c>
      <c r="B152" s="92">
        <v>10.722325939999999</v>
      </c>
      <c r="C152" s="155">
        <f t="shared" si="10"/>
        <v>0.10590917626904779</v>
      </c>
      <c r="D152" s="92">
        <v>10.628232130000001</v>
      </c>
      <c r="E152" s="155">
        <f t="shared" si="11"/>
        <v>8.5358253348560092E-2</v>
      </c>
      <c r="F152" s="92">
        <v>7.1916401900000002</v>
      </c>
      <c r="G152" s="155">
        <f t="shared" si="12"/>
        <v>8.1008670201264801E-2</v>
      </c>
      <c r="H152" s="157">
        <f t="shared" si="13"/>
        <v>-32.334558541487176</v>
      </c>
      <c r="I152" s="248">
        <f t="shared" si="14"/>
        <v>-32.928356867316047</v>
      </c>
      <c r="J152" s="110"/>
    </row>
    <row r="153" spans="1:10" x14ac:dyDescent="0.35">
      <c r="A153" s="142" t="s">
        <v>162</v>
      </c>
      <c r="B153" s="92">
        <v>11.34292557</v>
      </c>
      <c r="C153" s="155">
        <f t="shared" si="10"/>
        <v>0.11203911449084521</v>
      </c>
      <c r="D153" s="92">
        <v>7.9843492500000002</v>
      </c>
      <c r="E153" s="155">
        <f t="shared" si="11"/>
        <v>6.4124503282267487E-2</v>
      </c>
      <c r="F153" s="92">
        <v>6.7575349000000005</v>
      </c>
      <c r="G153" s="155">
        <f t="shared" si="12"/>
        <v>7.6118785370940106E-2</v>
      </c>
      <c r="H153" s="157">
        <f t="shared" si="13"/>
        <v>-15.365239064410908</v>
      </c>
      <c r="I153" s="248">
        <f t="shared" si="14"/>
        <v>-40.42511468229619</v>
      </c>
      <c r="J153" s="110"/>
    </row>
    <row r="154" spans="1:10" x14ac:dyDescent="0.35">
      <c r="A154" s="142" t="s">
        <v>254</v>
      </c>
      <c r="B154" s="92">
        <v>6.23156146</v>
      </c>
      <c r="C154" s="155">
        <f t="shared" si="10"/>
        <v>6.1551900659582527E-2</v>
      </c>
      <c r="D154" s="92">
        <v>9.3821274700000004</v>
      </c>
      <c r="E154" s="155">
        <f t="shared" si="11"/>
        <v>7.5350444338925557E-2</v>
      </c>
      <c r="F154" s="92">
        <v>6.3367906100000004</v>
      </c>
      <c r="G154" s="155">
        <f t="shared" si="12"/>
        <v>7.1379402625531191E-2</v>
      </c>
      <c r="H154" s="157">
        <f t="shared" si="13"/>
        <v>-32.458915845448431</v>
      </c>
      <c r="I154" s="248">
        <f t="shared" si="14"/>
        <v>1.6886481931608799</v>
      </c>
      <c r="J154" s="110"/>
    </row>
    <row r="155" spans="1:10" x14ac:dyDescent="0.35">
      <c r="A155" s="142" t="s">
        <v>31</v>
      </c>
      <c r="B155" s="92">
        <v>6.3417398600000006</v>
      </c>
      <c r="C155" s="155">
        <f t="shared" si="10"/>
        <v>6.2640181658680905E-2</v>
      </c>
      <c r="D155" s="92">
        <v>7.0401953300000004</v>
      </c>
      <c r="E155" s="155">
        <f t="shared" si="11"/>
        <v>5.6541743655112435E-2</v>
      </c>
      <c r="F155" s="92">
        <v>6.2697798000000002</v>
      </c>
      <c r="G155" s="155">
        <f t="shared" si="12"/>
        <v>7.0624573898871876E-2</v>
      </c>
      <c r="H155" s="157">
        <f t="shared" si="13"/>
        <v>-10.943098790413819</v>
      </c>
      <c r="I155" s="248">
        <f t="shared" si="14"/>
        <v>-1.1347053267492524</v>
      </c>
      <c r="J155" s="110"/>
    </row>
    <row r="156" spans="1:10" x14ac:dyDescent="0.35">
      <c r="A156" s="142" t="s">
        <v>249</v>
      </c>
      <c r="B156" s="92">
        <v>4.0099630800000003</v>
      </c>
      <c r="C156" s="155">
        <f t="shared" si="10"/>
        <v>3.9608186605087838E-2</v>
      </c>
      <c r="D156" s="92">
        <v>5.6869048499999995</v>
      </c>
      <c r="E156" s="155">
        <f t="shared" si="11"/>
        <v>4.5673095865610816E-2</v>
      </c>
      <c r="F156" s="92">
        <v>6.2427625199999994</v>
      </c>
      <c r="G156" s="155">
        <f t="shared" si="12"/>
        <v>7.0320243611561542E-2</v>
      </c>
      <c r="H156" s="157">
        <f t="shared" si="13"/>
        <v>9.7743444749211825</v>
      </c>
      <c r="I156" s="248">
        <f t="shared" si="14"/>
        <v>55.681296696626916</v>
      </c>
      <c r="J156" s="110"/>
    </row>
    <row r="157" spans="1:10" x14ac:dyDescent="0.35">
      <c r="A157" s="142" t="s">
        <v>6</v>
      </c>
      <c r="B157" s="92">
        <v>5.0011893000000001</v>
      </c>
      <c r="C157" s="155">
        <f t="shared" si="10"/>
        <v>4.9398968292189004E-2</v>
      </c>
      <c r="D157" s="92">
        <v>9.9484160399999997</v>
      </c>
      <c r="E157" s="155">
        <f t="shared" si="11"/>
        <v>7.9898463485968185E-2</v>
      </c>
      <c r="F157" s="92">
        <v>5.9572081600000004</v>
      </c>
      <c r="G157" s="155">
        <f t="shared" si="12"/>
        <v>6.7103678493921362E-2</v>
      </c>
      <c r="H157" s="157">
        <f t="shared" si="13"/>
        <v>-40.119028636844178</v>
      </c>
      <c r="I157" s="248">
        <f t="shared" si="14"/>
        <v>19.115830308602799</v>
      </c>
      <c r="J157" s="110"/>
    </row>
    <row r="158" spans="1:10" x14ac:dyDescent="0.35">
      <c r="A158" s="142" t="s">
        <v>138</v>
      </c>
      <c r="B158" s="92">
        <v>3.0984767400000002</v>
      </c>
      <c r="C158" s="155">
        <f t="shared" si="10"/>
        <v>3.0605031133963512E-2</v>
      </c>
      <c r="D158" s="92">
        <v>3.4883057799999997</v>
      </c>
      <c r="E158" s="155">
        <f t="shared" si="11"/>
        <v>2.8015542461292335E-2</v>
      </c>
      <c r="F158" s="92">
        <v>5.9149934200000001</v>
      </c>
      <c r="G158" s="155">
        <f t="shared" si="12"/>
        <v>6.6628159716571045E-2</v>
      </c>
      <c r="H158" s="157">
        <f t="shared" si="13"/>
        <v>69.566368118106908</v>
      </c>
      <c r="I158" s="248">
        <f t="shared" si="14"/>
        <v>90.90004270937338</v>
      </c>
      <c r="J158" s="110"/>
    </row>
    <row r="159" spans="1:10" x14ac:dyDescent="0.35">
      <c r="A159" s="142" t="s">
        <v>113</v>
      </c>
      <c r="B159" s="92">
        <v>2.4125752999999999</v>
      </c>
      <c r="C159" s="155">
        <f t="shared" si="10"/>
        <v>2.3830077927107934E-2</v>
      </c>
      <c r="D159" s="92">
        <v>5.5450430499999994</v>
      </c>
      <c r="E159" s="155">
        <f t="shared" si="11"/>
        <v>4.4533764759856848E-2</v>
      </c>
      <c r="F159" s="92">
        <v>5.7163758200000006</v>
      </c>
      <c r="G159" s="155">
        <f t="shared" si="12"/>
        <v>6.4390874865065326E-2</v>
      </c>
      <c r="H159" s="157">
        <f t="shared" si="13"/>
        <v>3.089836606408336</v>
      </c>
      <c r="I159" s="248">
        <f t="shared" si="14"/>
        <v>136.94082501797976</v>
      </c>
      <c r="J159" s="110"/>
    </row>
    <row r="160" spans="1:10" x14ac:dyDescent="0.35">
      <c r="A160" s="142" t="s">
        <v>174</v>
      </c>
      <c r="B160" s="92">
        <v>7.0311157400000006</v>
      </c>
      <c r="C160" s="155">
        <f t="shared" si="10"/>
        <v>6.9449453452795934E-2</v>
      </c>
      <c r="D160" s="92">
        <v>5.8220862599999998</v>
      </c>
      <c r="E160" s="155">
        <f t="shared" si="11"/>
        <v>4.6758774923205473E-2</v>
      </c>
      <c r="F160" s="92">
        <v>5.6157062400000006</v>
      </c>
      <c r="G160" s="155">
        <f t="shared" si="12"/>
        <v>6.325690422831691E-2</v>
      </c>
      <c r="H160" s="157">
        <f t="shared" si="13"/>
        <v>-3.5447777786789314</v>
      </c>
      <c r="I160" s="248">
        <f t="shared" si="14"/>
        <v>-20.130652834339489</v>
      </c>
      <c r="J160" s="110"/>
    </row>
    <row r="161" spans="1:10" x14ac:dyDescent="0.35">
      <c r="A161" s="142" t="s">
        <v>228</v>
      </c>
      <c r="B161" s="92">
        <v>3.2123830299999998</v>
      </c>
      <c r="C161" s="155">
        <f t="shared" si="10"/>
        <v>3.1730134158556252E-2</v>
      </c>
      <c r="D161" s="92">
        <v>4.4221350199999998</v>
      </c>
      <c r="E161" s="155">
        <f t="shared" si="11"/>
        <v>3.5515381745684534E-2</v>
      </c>
      <c r="F161" s="92">
        <v>5.5158915199999994</v>
      </c>
      <c r="G161" s="155">
        <f t="shared" si="12"/>
        <v>6.2132562976518035E-2</v>
      </c>
      <c r="H161" s="157">
        <f t="shared" si="13"/>
        <v>24.733674911626725</v>
      </c>
      <c r="I161" s="248">
        <f t="shared" si="14"/>
        <v>71.707155357497939</v>
      </c>
      <c r="J161" s="110"/>
    </row>
    <row r="162" spans="1:10" x14ac:dyDescent="0.35">
      <c r="A162" s="142" t="s">
        <v>11</v>
      </c>
      <c r="B162" s="92">
        <v>15.010767470000001</v>
      </c>
      <c r="C162" s="155">
        <f t="shared" si="10"/>
        <v>0.14826801822757485</v>
      </c>
      <c r="D162" s="92">
        <v>1.3352113400000001</v>
      </c>
      <c r="E162" s="155">
        <f t="shared" si="11"/>
        <v>1.0723449247207062E-2</v>
      </c>
      <c r="F162" s="92">
        <v>5.1981102999999997</v>
      </c>
      <c r="G162" s="155">
        <f t="shared" si="12"/>
        <v>5.8552985388232781E-2</v>
      </c>
      <c r="H162" s="157">
        <f t="shared" si="13"/>
        <v>289.30992752053766</v>
      </c>
      <c r="I162" s="248">
        <f t="shared" si="14"/>
        <v>-65.370789265846923</v>
      </c>
      <c r="J162" s="110"/>
    </row>
    <row r="163" spans="1:10" x14ac:dyDescent="0.35">
      <c r="A163" s="142" t="s">
        <v>112</v>
      </c>
      <c r="B163" s="92">
        <v>0.16645513000000001</v>
      </c>
      <c r="C163" s="155">
        <f t="shared" si="10"/>
        <v>1.6441512599697438E-3</v>
      </c>
      <c r="D163" s="92">
        <v>2.6319600599999999</v>
      </c>
      <c r="E163" s="155">
        <f t="shared" si="11"/>
        <v>2.1137994621949551E-2</v>
      </c>
      <c r="F163" s="92">
        <v>5.1409956399999999</v>
      </c>
      <c r="G163" s="155">
        <f t="shared" si="12"/>
        <v>5.7909629695600803E-2</v>
      </c>
      <c r="H163" s="157">
        <f t="shared" si="13"/>
        <v>95.329546148204088</v>
      </c>
      <c r="I163" s="248">
        <f t="shared" si="14"/>
        <v>2988.5173920443303</v>
      </c>
      <c r="J163" s="110"/>
    </row>
    <row r="164" spans="1:10" x14ac:dyDescent="0.35">
      <c r="A164" s="142" t="s">
        <v>186</v>
      </c>
      <c r="B164" s="92">
        <v>3.7301360899999998</v>
      </c>
      <c r="C164" s="155">
        <f t="shared" si="10"/>
        <v>3.6844211123034251E-2</v>
      </c>
      <c r="D164" s="92">
        <v>3.6583075899999997</v>
      </c>
      <c r="E164" s="155">
        <f t="shared" si="11"/>
        <v>2.9380873721486952E-2</v>
      </c>
      <c r="F164" s="92">
        <v>4.9958309100000005</v>
      </c>
      <c r="G164" s="155">
        <f t="shared" si="12"/>
        <v>5.6274453097948249E-2</v>
      </c>
      <c r="H164" s="157">
        <f t="shared" si="13"/>
        <v>36.561259191439419</v>
      </c>
      <c r="I164" s="248">
        <f t="shared" si="14"/>
        <v>33.931598994287661</v>
      </c>
      <c r="J164" s="110"/>
    </row>
    <row r="165" spans="1:10" x14ac:dyDescent="0.35">
      <c r="A165" s="142" t="s">
        <v>255</v>
      </c>
      <c r="B165" s="92">
        <v>3.1360666800000003</v>
      </c>
      <c r="C165" s="155">
        <f t="shared" si="10"/>
        <v>3.0976323669154149E-2</v>
      </c>
      <c r="D165" s="92">
        <v>5.4317991900000004</v>
      </c>
      <c r="E165" s="155">
        <f t="shared" si="11"/>
        <v>4.3624272195730028E-2</v>
      </c>
      <c r="F165" s="92">
        <v>4.8379656200000003</v>
      </c>
      <c r="G165" s="155">
        <f t="shared" si="12"/>
        <v>5.4496213798432204E-2</v>
      </c>
      <c r="H165" s="157">
        <f t="shared" si="13"/>
        <v>-10.932539094840877</v>
      </c>
      <c r="I165" s="248">
        <f t="shared" si="14"/>
        <v>54.268582707559013</v>
      </c>
      <c r="J165" s="110"/>
    </row>
    <row r="166" spans="1:10" x14ac:dyDescent="0.35">
      <c r="A166" s="142" t="s">
        <v>89</v>
      </c>
      <c r="B166" s="92">
        <v>6.3420320400000003</v>
      </c>
      <c r="C166" s="155">
        <f t="shared" si="10"/>
        <v>6.264306765033005E-2</v>
      </c>
      <c r="D166" s="92">
        <v>7.3416475999999999</v>
      </c>
      <c r="E166" s="155">
        <f t="shared" si="11"/>
        <v>5.8962789688020122E-2</v>
      </c>
      <c r="F166" s="92">
        <v>4.7312655499999998</v>
      </c>
      <c r="G166" s="155">
        <f t="shared" si="12"/>
        <v>5.3294314015806692E-2</v>
      </c>
      <c r="H166" s="157">
        <f t="shared" si="13"/>
        <v>-35.555806982617909</v>
      </c>
      <c r="I166" s="248">
        <f t="shared" si="14"/>
        <v>-25.39827108788937</v>
      </c>
      <c r="J166" s="110"/>
    </row>
    <row r="167" spans="1:10" x14ac:dyDescent="0.35">
      <c r="A167" s="142" t="s">
        <v>83</v>
      </c>
      <c r="B167" s="92">
        <v>5.3664304400000002</v>
      </c>
      <c r="C167" s="155">
        <f t="shared" si="10"/>
        <v>5.3006617275574423E-2</v>
      </c>
      <c r="D167" s="92">
        <v>6.7113974000000001</v>
      </c>
      <c r="E167" s="155">
        <f t="shared" si="11"/>
        <v>5.3901077110936932E-2</v>
      </c>
      <c r="F167" s="92">
        <v>4.5467394600000004</v>
      </c>
      <c r="G167" s="155">
        <f t="shared" si="12"/>
        <v>5.1215759920577565E-2</v>
      </c>
      <c r="H167" s="157">
        <f t="shared" si="13"/>
        <v>-32.253460955836111</v>
      </c>
      <c r="I167" s="248">
        <f t="shared" si="14"/>
        <v>-15.274417308947729</v>
      </c>
      <c r="J167" s="110"/>
    </row>
    <row r="168" spans="1:10" x14ac:dyDescent="0.35">
      <c r="A168" s="142" t="s">
        <v>74</v>
      </c>
      <c r="B168" s="92">
        <v>0.49516741999999997</v>
      </c>
      <c r="C168" s="155">
        <f t="shared" si="10"/>
        <v>4.8909885654408311E-3</v>
      </c>
      <c r="D168" s="92">
        <v>2.4950274000000001</v>
      </c>
      <c r="E168" s="155">
        <f t="shared" si="11"/>
        <v>2.0038250794283244E-2</v>
      </c>
      <c r="F168" s="92">
        <v>4.4131939200000003</v>
      </c>
      <c r="G168" s="155">
        <f t="shared" si="12"/>
        <v>4.9711465167100774E-2</v>
      </c>
      <c r="H168" s="157">
        <f t="shared" si="13"/>
        <v>76.879577354541269</v>
      </c>
      <c r="I168" s="248">
        <f t="shared" si="14"/>
        <v>791.25288574114995</v>
      </c>
      <c r="J168" s="110"/>
    </row>
    <row r="169" spans="1:10" x14ac:dyDescent="0.35">
      <c r="A169" s="142" t="s">
        <v>244</v>
      </c>
      <c r="B169" s="92">
        <v>1.8919532999999999</v>
      </c>
      <c r="C169" s="155">
        <f t="shared" si="10"/>
        <v>1.8687663167839368E-2</v>
      </c>
      <c r="D169" s="92">
        <v>3.3565739199999998</v>
      </c>
      <c r="E169" s="155">
        <f t="shared" si="11"/>
        <v>2.6957567687837983E-2</v>
      </c>
      <c r="F169" s="92">
        <v>4.3445832699999993</v>
      </c>
      <c r="G169" s="155">
        <f t="shared" si="12"/>
        <v>4.8938615389956343E-2</v>
      </c>
      <c r="H169" s="157">
        <f t="shared" si="13"/>
        <v>29.435054122091241</v>
      </c>
      <c r="I169" s="248">
        <f t="shared" si="14"/>
        <v>129.63480493942421</v>
      </c>
      <c r="J169" s="110"/>
    </row>
    <row r="170" spans="1:10" x14ac:dyDescent="0.35">
      <c r="A170" s="142" t="s">
        <v>150</v>
      </c>
      <c r="B170" s="92">
        <v>3.6380000299999997</v>
      </c>
      <c r="C170" s="155">
        <f t="shared" si="10"/>
        <v>3.5934142330695751E-2</v>
      </c>
      <c r="D170" s="92">
        <v>9.9092987100000016</v>
      </c>
      <c r="E170" s="155">
        <f t="shared" si="11"/>
        <v>7.9584301457550105E-2</v>
      </c>
      <c r="F170" s="92">
        <v>4.1718154199999997</v>
      </c>
      <c r="G170" s="155">
        <f t="shared" si="12"/>
        <v>4.6992509437451563E-2</v>
      </c>
      <c r="H170" s="157">
        <f t="shared" si="13"/>
        <v>-57.899993308406394</v>
      </c>
      <c r="I170" s="248">
        <f t="shared" si="14"/>
        <v>14.673320109895659</v>
      </c>
      <c r="J170" s="110"/>
    </row>
    <row r="171" spans="1:10" x14ac:dyDescent="0.35">
      <c r="A171" s="142" t="s">
        <v>242</v>
      </c>
      <c r="B171" s="92">
        <v>11.929854310000001</v>
      </c>
      <c r="C171" s="155">
        <f t="shared" si="10"/>
        <v>0.11783647037518145</v>
      </c>
      <c r="D171" s="92">
        <v>7.4477845700000005</v>
      </c>
      <c r="E171" s="155">
        <f t="shared" si="11"/>
        <v>5.9815204865266404E-2</v>
      </c>
      <c r="F171" s="92">
        <v>4.0768224900000005</v>
      </c>
      <c r="G171" s="155">
        <f t="shared" si="12"/>
        <v>4.5922482192690066E-2</v>
      </c>
      <c r="H171" s="157">
        <f t="shared" si="13"/>
        <v>-45.261272641778362</v>
      </c>
      <c r="I171" s="248">
        <f t="shared" si="14"/>
        <v>-65.82672022589017</v>
      </c>
      <c r="J171" s="110"/>
    </row>
    <row r="172" spans="1:10" x14ac:dyDescent="0.35">
      <c r="A172" s="142" t="s">
        <v>194</v>
      </c>
      <c r="B172" s="92">
        <v>8.0657775100000002</v>
      </c>
      <c r="C172" s="155">
        <f t="shared" si="10"/>
        <v>7.9669267361733589E-2</v>
      </c>
      <c r="D172" s="92">
        <v>11.681501089999999</v>
      </c>
      <c r="E172" s="155">
        <f t="shared" si="11"/>
        <v>9.3817345851637965E-2</v>
      </c>
      <c r="F172" s="92">
        <v>4.0753849100000004</v>
      </c>
      <c r="G172" s="155">
        <f t="shared" si="12"/>
        <v>4.5906288884761524E-2</v>
      </c>
      <c r="H172" s="157">
        <f t="shared" si="13"/>
        <v>-65.112489579881554</v>
      </c>
      <c r="I172" s="248">
        <f t="shared" si="14"/>
        <v>-49.473130086376507</v>
      </c>
      <c r="J172" s="110"/>
    </row>
    <row r="173" spans="1:10" x14ac:dyDescent="0.35">
      <c r="A173" s="142" t="s">
        <v>240</v>
      </c>
      <c r="B173" s="92">
        <v>1.9915998000000001</v>
      </c>
      <c r="C173" s="155">
        <f t="shared" si="10"/>
        <v>1.9671915912267104E-2</v>
      </c>
      <c r="D173" s="92">
        <v>4.5028097100000002</v>
      </c>
      <c r="E173" s="155">
        <f t="shared" si="11"/>
        <v>3.6163302354079878E-2</v>
      </c>
      <c r="F173" s="92">
        <v>3.3466882</v>
      </c>
      <c r="G173" s="155">
        <f t="shared" si="12"/>
        <v>3.7698042935635875E-2</v>
      </c>
      <c r="H173" s="157">
        <f t="shared" si="13"/>
        <v>-25.675557806327998</v>
      </c>
      <c r="I173" s="248">
        <f t="shared" si="14"/>
        <v>68.040195625647272</v>
      </c>
      <c r="J173" s="110"/>
    </row>
    <row r="174" spans="1:10" x14ac:dyDescent="0.35">
      <c r="A174" s="142" t="s">
        <v>188</v>
      </c>
      <c r="B174" s="92">
        <v>2.6733265099999999</v>
      </c>
      <c r="C174" s="155">
        <f t="shared" si="10"/>
        <v>2.640563345645771E-2</v>
      </c>
      <c r="D174" s="92">
        <v>2.9087356</v>
      </c>
      <c r="E174" s="155">
        <f t="shared" si="11"/>
        <v>2.3360855053960506E-2</v>
      </c>
      <c r="F174" s="92">
        <v>3.2401695299999997</v>
      </c>
      <c r="G174" s="155">
        <f t="shared" si="12"/>
        <v>3.6498186493943208E-2</v>
      </c>
      <c r="H174" s="157">
        <f t="shared" si="13"/>
        <v>11.394433031314355</v>
      </c>
      <c r="I174" s="248">
        <f t="shared" si="14"/>
        <v>21.203658358963406</v>
      </c>
      <c r="J174" s="110"/>
    </row>
    <row r="175" spans="1:10" x14ac:dyDescent="0.35">
      <c r="A175" s="142" t="s">
        <v>144</v>
      </c>
      <c r="B175" s="92">
        <v>2.7947379100000003</v>
      </c>
      <c r="C175" s="155">
        <f t="shared" si="10"/>
        <v>2.7604867786362057E-2</v>
      </c>
      <c r="D175" s="92">
        <v>5.2806965400000001</v>
      </c>
      <c r="E175" s="155">
        <f t="shared" si="11"/>
        <v>4.2410725283828055E-2</v>
      </c>
      <c r="F175" s="92">
        <v>3.1500519800000002</v>
      </c>
      <c r="G175" s="155">
        <f t="shared" si="12"/>
        <v>3.5483076909144033E-2</v>
      </c>
      <c r="H175" s="157">
        <f t="shared" si="13"/>
        <v>-40.34779396734659</v>
      </c>
      <c r="I175" s="248">
        <f t="shared" si="14"/>
        <v>12.713681262512377</v>
      </c>
      <c r="J175" s="110"/>
    </row>
    <row r="176" spans="1:10" x14ac:dyDescent="0.35">
      <c r="A176" s="142" t="s">
        <v>139</v>
      </c>
      <c r="B176" s="92">
        <v>2.06053161</v>
      </c>
      <c r="C176" s="155">
        <f t="shared" si="10"/>
        <v>2.0352786019805964E-2</v>
      </c>
      <c r="D176" s="92">
        <v>2.9183344300000003</v>
      </c>
      <c r="E176" s="155">
        <f t="shared" si="11"/>
        <v>2.3437945895877391E-2</v>
      </c>
      <c r="F176" s="92">
        <v>3.0467553399999998</v>
      </c>
      <c r="G176" s="155">
        <f t="shared" si="12"/>
        <v>3.4319514325146232E-2</v>
      </c>
      <c r="H176" s="157">
        <f t="shared" si="13"/>
        <v>4.4004864103254882</v>
      </c>
      <c r="I176" s="248">
        <f t="shared" si="14"/>
        <v>47.862586781670387</v>
      </c>
      <c r="J176" s="110"/>
    </row>
    <row r="177" spans="1:10" x14ac:dyDescent="0.35">
      <c r="A177" s="142" t="s">
        <v>17</v>
      </c>
      <c r="B177" s="92">
        <v>2.1621600699999997</v>
      </c>
      <c r="C177" s="155">
        <f t="shared" si="10"/>
        <v>2.135661546355927E-2</v>
      </c>
      <c r="D177" s="92">
        <v>3.5668087799999997</v>
      </c>
      <c r="E177" s="155">
        <f t="shared" si="11"/>
        <v>2.8646021630420345E-2</v>
      </c>
      <c r="F177" s="92">
        <v>2.8569662500000002</v>
      </c>
      <c r="G177" s="155">
        <f t="shared" si="12"/>
        <v>3.218167630858549E-2</v>
      </c>
      <c r="H177" s="157">
        <f t="shared" si="13"/>
        <v>-19.901334043480723</v>
      </c>
      <c r="I177" s="248">
        <f t="shared" si="14"/>
        <v>32.134816919452255</v>
      </c>
      <c r="J177" s="110"/>
    </row>
    <row r="178" spans="1:10" x14ac:dyDescent="0.35">
      <c r="A178" s="142" t="s">
        <v>193</v>
      </c>
      <c r="B178" s="92">
        <v>5.1826415599999995</v>
      </c>
      <c r="C178" s="155">
        <f t="shared" si="10"/>
        <v>5.1191252867037247E-2</v>
      </c>
      <c r="D178" s="92">
        <v>0.74108653000000002</v>
      </c>
      <c r="E178" s="155">
        <f t="shared" si="11"/>
        <v>5.9518696060833287E-3</v>
      </c>
      <c r="F178" s="92">
        <v>2.7097093800000001</v>
      </c>
      <c r="G178" s="155">
        <f t="shared" si="12"/>
        <v>3.0522933253936017E-2</v>
      </c>
      <c r="H178" s="157">
        <f t="shared" si="13"/>
        <v>265.64007984330789</v>
      </c>
      <c r="I178" s="248">
        <f t="shared" si="14"/>
        <v>-47.715670693614385</v>
      </c>
      <c r="J178" s="110"/>
    </row>
    <row r="179" spans="1:10" x14ac:dyDescent="0.35">
      <c r="A179" s="142" t="s">
        <v>248</v>
      </c>
      <c r="B179" s="92">
        <v>1.9855301000000001</v>
      </c>
      <c r="C179" s="155">
        <f t="shared" si="10"/>
        <v>1.9611962789148348E-2</v>
      </c>
      <c r="D179" s="92">
        <v>2.42064806</v>
      </c>
      <c r="E179" s="155">
        <f t="shared" si="11"/>
        <v>1.9440889871981039E-2</v>
      </c>
      <c r="F179" s="92">
        <v>2.6805454100000001</v>
      </c>
      <c r="G179" s="155">
        <f t="shared" si="12"/>
        <v>3.0194422042992133E-2</v>
      </c>
      <c r="H179" s="157">
        <f t="shared" si="13"/>
        <v>10.736684704177947</v>
      </c>
      <c r="I179" s="248">
        <f t="shared" si="14"/>
        <v>35.004017818717536</v>
      </c>
      <c r="J179" s="110"/>
    </row>
    <row r="180" spans="1:10" x14ac:dyDescent="0.35">
      <c r="A180" s="142" t="s">
        <v>61</v>
      </c>
      <c r="B180" s="92">
        <v>2.8467929300000003</v>
      </c>
      <c r="C180" s="155">
        <f t="shared" si="10"/>
        <v>2.8119038342239486E-2</v>
      </c>
      <c r="D180" s="92">
        <v>4.3371836100000003</v>
      </c>
      <c r="E180" s="155">
        <f t="shared" si="11"/>
        <v>3.4833113623535666E-2</v>
      </c>
      <c r="F180" s="92">
        <v>2.3988653100000001</v>
      </c>
      <c r="G180" s="155">
        <f t="shared" si="12"/>
        <v>2.7021497686335841E-2</v>
      </c>
      <c r="H180" s="157">
        <f t="shared" si="13"/>
        <v>-44.690713474313803</v>
      </c>
      <c r="I180" s="248">
        <f t="shared" si="14"/>
        <v>-15.734464396045844</v>
      </c>
      <c r="J180" s="110"/>
    </row>
    <row r="181" spans="1:10" x14ac:dyDescent="0.35">
      <c r="A181" s="142" t="s">
        <v>209</v>
      </c>
      <c r="B181" s="92">
        <v>1.4438926299999999</v>
      </c>
      <c r="C181" s="155">
        <f t="shared" si="10"/>
        <v>1.4261968897417139E-2</v>
      </c>
      <c r="D181" s="92">
        <v>4.2359992499999999</v>
      </c>
      <c r="E181" s="155">
        <f t="shared" si="11"/>
        <v>3.4020474218397649E-2</v>
      </c>
      <c r="F181" s="92">
        <v>2.3578807999999998</v>
      </c>
      <c r="G181" s="155">
        <f t="shared" si="12"/>
        <v>2.6559836567837856E-2</v>
      </c>
      <c r="H181" s="157">
        <f t="shared" si="13"/>
        <v>-44.337081740512588</v>
      </c>
      <c r="I181" s="248">
        <f t="shared" si="14"/>
        <v>63.300286393178681</v>
      </c>
      <c r="J181" s="110"/>
    </row>
    <row r="182" spans="1:10" x14ac:dyDescent="0.35">
      <c r="A182" s="142" t="s">
        <v>93</v>
      </c>
      <c r="B182" s="92">
        <v>2.4430836499999997</v>
      </c>
      <c r="C182" s="155">
        <f t="shared" si="10"/>
        <v>2.4131422452158609E-2</v>
      </c>
      <c r="D182" s="92">
        <v>1.1537864600000001</v>
      </c>
      <c r="E182" s="155">
        <f t="shared" si="11"/>
        <v>9.2663761722729995E-3</v>
      </c>
      <c r="F182" s="92">
        <v>2.3430384200000001</v>
      </c>
      <c r="G182" s="155">
        <f t="shared" si="12"/>
        <v>2.6392647799398955E-2</v>
      </c>
      <c r="H182" s="157">
        <f t="shared" si="13"/>
        <v>103.0738356905315</v>
      </c>
      <c r="I182" s="248">
        <f t="shared" si="14"/>
        <v>-4.0950390708070827</v>
      </c>
      <c r="J182" s="110"/>
    </row>
    <row r="183" spans="1:10" x14ac:dyDescent="0.35">
      <c r="A183" s="142" t="s">
        <v>208</v>
      </c>
      <c r="B183" s="92">
        <v>2.5067995199999999</v>
      </c>
      <c r="C183" s="155">
        <f t="shared" si="10"/>
        <v>2.4760772403347064E-2</v>
      </c>
      <c r="D183" s="92">
        <v>1.74090642</v>
      </c>
      <c r="E183" s="155">
        <f t="shared" si="11"/>
        <v>1.3981697937801322E-2</v>
      </c>
      <c r="F183" s="92">
        <v>2.3155071600000001</v>
      </c>
      <c r="G183" s="155">
        <f t="shared" si="12"/>
        <v>2.6082527895921793E-2</v>
      </c>
      <c r="H183" s="157">
        <f t="shared" si="13"/>
        <v>33.005837269529991</v>
      </c>
      <c r="I183" s="248">
        <f t="shared" si="14"/>
        <v>-7.6309397091315789</v>
      </c>
      <c r="J183" s="110"/>
    </row>
    <row r="184" spans="1:10" x14ac:dyDescent="0.35">
      <c r="A184" s="142" t="s">
        <v>245</v>
      </c>
      <c r="B184" s="92">
        <v>0.78809963000000005</v>
      </c>
      <c r="C184" s="155">
        <f t="shared" si="10"/>
        <v>7.784410126898394E-3</v>
      </c>
      <c r="D184" s="92">
        <v>0.36541461999999997</v>
      </c>
      <c r="E184" s="155">
        <f t="shared" si="11"/>
        <v>2.9347452454661252E-3</v>
      </c>
      <c r="F184" s="92">
        <v>2.2826657699999999</v>
      </c>
      <c r="G184" s="155">
        <f t="shared" si="12"/>
        <v>2.5712593185456094E-2</v>
      </c>
      <c r="H184" s="157">
        <f t="shared" si="13"/>
        <v>524.67828189249792</v>
      </c>
      <c r="I184" s="248">
        <f t="shared" si="14"/>
        <v>189.64177663679399</v>
      </c>
      <c r="J184" s="110"/>
    </row>
    <row r="185" spans="1:10" x14ac:dyDescent="0.35">
      <c r="A185" s="142" t="s">
        <v>140</v>
      </c>
      <c r="B185" s="92">
        <v>1.52093945</v>
      </c>
      <c r="C185" s="155">
        <f t="shared" si="10"/>
        <v>1.5022994563491007E-2</v>
      </c>
      <c r="D185" s="92">
        <v>1.5615964899999999</v>
      </c>
      <c r="E185" s="155">
        <f t="shared" si="11"/>
        <v>1.2541610607599908E-2</v>
      </c>
      <c r="F185" s="92">
        <v>2.2329092099999999</v>
      </c>
      <c r="G185" s="155">
        <f t="shared" si="12"/>
        <v>2.5152121213430273E-2</v>
      </c>
      <c r="H185" s="157">
        <f t="shared" si="13"/>
        <v>42.988872240613183</v>
      </c>
      <c r="I185" s="248">
        <f t="shared" si="14"/>
        <v>46.811183706228412</v>
      </c>
      <c r="J185" s="110"/>
    </row>
    <row r="186" spans="1:10" x14ac:dyDescent="0.35">
      <c r="A186" s="142" t="s">
        <v>224</v>
      </c>
      <c r="B186" s="92">
        <v>1.0170521100000001</v>
      </c>
      <c r="C186" s="155">
        <f t="shared" si="10"/>
        <v>1.0045875474738366E-2</v>
      </c>
      <c r="D186" s="92">
        <v>5.0327004299999993</v>
      </c>
      <c r="E186" s="155">
        <f t="shared" si="11"/>
        <v>4.0419000364018895E-2</v>
      </c>
      <c r="F186" s="92">
        <v>2.0070389199999998</v>
      </c>
      <c r="G186" s="155">
        <f t="shared" si="12"/>
        <v>2.2607854349757546E-2</v>
      </c>
      <c r="H186" s="157">
        <f t="shared" si="13"/>
        <v>-60.12003996828399</v>
      </c>
      <c r="I186" s="248">
        <f t="shared" si="14"/>
        <v>97.338848252327963</v>
      </c>
      <c r="J186" s="110"/>
    </row>
    <row r="187" spans="1:10" x14ac:dyDescent="0.35">
      <c r="A187" s="142" t="s">
        <v>55</v>
      </c>
      <c r="B187" s="92">
        <v>0.19025178000000001</v>
      </c>
      <c r="C187" s="155">
        <f t="shared" si="10"/>
        <v>1.8792013427191248E-3</v>
      </c>
      <c r="D187" s="92">
        <v>1.1565686799999999</v>
      </c>
      <c r="E187" s="155">
        <f t="shared" si="11"/>
        <v>9.2887209457712255E-3</v>
      </c>
      <c r="F187" s="92">
        <v>1.9846743899999999</v>
      </c>
      <c r="G187" s="155">
        <f t="shared" si="12"/>
        <v>2.235593395508937E-2</v>
      </c>
      <c r="H187" s="157">
        <f t="shared" si="13"/>
        <v>71.600219193208673</v>
      </c>
      <c r="I187" s="248">
        <f t="shared" si="14"/>
        <v>943.18308611882617</v>
      </c>
      <c r="J187" s="110"/>
    </row>
    <row r="188" spans="1:10" x14ac:dyDescent="0.35">
      <c r="A188" s="142" t="s">
        <v>19</v>
      </c>
      <c r="B188" s="92">
        <v>2.1674206499999999</v>
      </c>
      <c r="C188" s="155">
        <f t="shared" si="10"/>
        <v>2.140857654901919E-2</v>
      </c>
      <c r="D188" s="92">
        <v>1.3081334199999999</v>
      </c>
      <c r="E188" s="155">
        <f t="shared" si="11"/>
        <v>1.050597902946615E-2</v>
      </c>
      <c r="F188" s="92">
        <v>1.8408457</v>
      </c>
      <c r="G188" s="155">
        <f t="shared" si="12"/>
        <v>2.0735806890071408E-2</v>
      </c>
      <c r="H188" s="157">
        <f t="shared" si="13"/>
        <v>40.723084652940081</v>
      </c>
      <c r="I188" s="248">
        <f t="shared" si="14"/>
        <v>-15.067446644471161</v>
      </c>
      <c r="J188" s="110"/>
    </row>
    <row r="189" spans="1:10" x14ac:dyDescent="0.35">
      <c r="A189" s="142" t="s">
        <v>91</v>
      </c>
      <c r="B189" s="92">
        <v>1.30871508</v>
      </c>
      <c r="C189" s="155">
        <f t="shared" si="10"/>
        <v>1.2926760188907387E-2</v>
      </c>
      <c r="D189" s="92">
        <v>2.2331947400000001</v>
      </c>
      <c r="E189" s="155">
        <f t="shared" si="11"/>
        <v>1.7935400738522615E-2</v>
      </c>
      <c r="F189" s="92">
        <v>1.83993753</v>
      </c>
      <c r="G189" s="155">
        <f t="shared" si="12"/>
        <v>2.0725577006196101E-2</v>
      </c>
      <c r="H189" s="157">
        <f t="shared" si="13"/>
        <v>-17.609624586523964</v>
      </c>
      <c r="I189" s="248">
        <f t="shared" si="14"/>
        <v>40.591146088115671</v>
      </c>
      <c r="J189" s="110"/>
    </row>
    <row r="190" spans="1:10" x14ac:dyDescent="0.35">
      <c r="A190" s="142" t="s">
        <v>101</v>
      </c>
      <c r="B190" s="92">
        <v>1.5464969399999999</v>
      </c>
      <c r="C190" s="155">
        <f t="shared" si="10"/>
        <v>1.5275437245102346E-2</v>
      </c>
      <c r="D190" s="92">
        <v>1.5920177</v>
      </c>
      <c r="E190" s="155">
        <f t="shared" si="11"/>
        <v>1.2785931706216124E-2</v>
      </c>
      <c r="F190" s="92">
        <v>1.7707956699999998</v>
      </c>
      <c r="G190" s="155">
        <f t="shared" si="12"/>
        <v>1.994674352928907E-2</v>
      </c>
      <c r="H190" s="157">
        <f t="shared" si="13"/>
        <v>11.229647132692055</v>
      </c>
      <c r="I190" s="248">
        <f t="shared" si="14"/>
        <v>14.503664649992775</v>
      </c>
      <c r="J190" s="110"/>
    </row>
    <row r="191" spans="1:10" x14ac:dyDescent="0.35">
      <c r="A191" s="142" t="s">
        <v>0</v>
      </c>
      <c r="B191" s="92">
        <v>5.9007431200000005</v>
      </c>
      <c r="C191" s="155">
        <f t="shared" si="10"/>
        <v>5.8284260962733904E-2</v>
      </c>
      <c r="D191" s="92">
        <v>4.55439696</v>
      </c>
      <c r="E191" s="155">
        <f t="shared" si="11"/>
        <v>3.6577613737308529E-2</v>
      </c>
      <c r="F191" s="92">
        <v>1.4546499499999999</v>
      </c>
      <c r="G191" s="155">
        <f t="shared" si="12"/>
        <v>1.6385588675820045E-2</v>
      </c>
      <c r="H191" s="157">
        <f t="shared" si="13"/>
        <v>-68.060536602852466</v>
      </c>
      <c r="I191" s="248">
        <f t="shared" si="14"/>
        <v>-75.348021081114268</v>
      </c>
      <c r="J191" s="110"/>
    </row>
    <row r="192" spans="1:10" x14ac:dyDescent="0.35">
      <c r="A192" s="142" t="s">
        <v>3</v>
      </c>
      <c r="B192" s="92">
        <v>8.5594050000000005E-2</v>
      </c>
      <c r="C192" s="155">
        <f t="shared" si="10"/>
        <v>8.4545045354512786E-4</v>
      </c>
      <c r="D192" s="92">
        <v>1.5720554199999999</v>
      </c>
      <c r="E192" s="155">
        <f t="shared" si="11"/>
        <v>1.2625609149010657E-2</v>
      </c>
      <c r="F192" s="92">
        <v>1.44975578</v>
      </c>
      <c r="G192" s="155">
        <f t="shared" si="12"/>
        <v>1.6330459359980495E-2</v>
      </c>
      <c r="H192" s="157">
        <f t="shared" si="13"/>
        <v>-7.7796010524870614</v>
      </c>
      <c r="I192" s="248">
        <f t="shared" si="14"/>
        <v>1593.7576618935545</v>
      </c>
      <c r="J192" s="110"/>
    </row>
    <row r="193" spans="1:10" x14ac:dyDescent="0.35">
      <c r="A193" s="142" t="s">
        <v>95</v>
      </c>
      <c r="B193" s="92">
        <v>0.33232109999999998</v>
      </c>
      <c r="C193" s="155">
        <f t="shared" si="10"/>
        <v>3.2824831249089834E-3</v>
      </c>
      <c r="D193" s="92">
        <v>1.3974920399999999</v>
      </c>
      <c r="E193" s="155">
        <f t="shared" si="11"/>
        <v>1.1223642666423025E-2</v>
      </c>
      <c r="F193" s="92">
        <v>1.4370601999999999</v>
      </c>
      <c r="G193" s="155">
        <f t="shared" si="12"/>
        <v>1.6187452754246261E-2</v>
      </c>
      <c r="H193" s="157">
        <f t="shared" si="13"/>
        <v>2.8313692577454752</v>
      </c>
      <c r="I193" s="248">
        <f t="shared" si="14"/>
        <v>332.43122389760981</v>
      </c>
      <c r="J193" s="110"/>
    </row>
    <row r="194" spans="1:10" x14ac:dyDescent="0.35">
      <c r="A194" s="142" t="s">
        <v>137</v>
      </c>
      <c r="B194" s="92">
        <v>0.73348318000000001</v>
      </c>
      <c r="C194" s="155">
        <f t="shared" si="10"/>
        <v>7.2449391890992742E-3</v>
      </c>
      <c r="D194" s="92">
        <v>1.90081557</v>
      </c>
      <c r="E194" s="155">
        <f t="shared" si="11"/>
        <v>1.5265972271622531E-2</v>
      </c>
      <c r="F194" s="92">
        <v>1.4309497499999999</v>
      </c>
      <c r="G194" s="155">
        <f t="shared" si="12"/>
        <v>1.6118622916301978E-2</v>
      </c>
      <c r="H194" s="157">
        <f t="shared" si="13"/>
        <v>-24.719169361601978</v>
      </c>
      <c r="I194" s="248">
        <f t="shared" si="14"/>
        <v>95.089647454492393</v>
      </c>
      <c r="J194" s="110"/>
    </row>
    <row r="195" spans="1:10" x14ac:dyDescent="0.35">
      <c r="A195" s="142" t="s">
        <v>136</v>
      </c>
      <c r="B195" s="92">
        <v>1.8638749699999999</v>
      </c>
      <c r="C195" s="155">
        <f t="shared" si="10"/>
        <v>1.8410321029766807E-2</v>
      </c>
      <c r="D195" s="92">
        <v>1.35452112</v>
      </c>
      <c r="E195" s="155">
        <f t="shared" si="11"/>
        <v>1.0878531397576408E-2</v>
      </c>
      <c r="F195" s="92">
        <v>1.38863333</v>
      </c>
      <c r="G195" s="155">
        <f t="shared" si="12"/>
        <v>1.5641958786658111E-2</v>
      </c>
      <c r="H195" s="157">
        <f t="shared" si="13"/>
        <v>2.5183963170688717</v>
      </c>
      <c r="I195" s="248">
        <f t="shared" si="14"/>
        <v>-25.497506412675307</v>
      </c>
      <c r="J195" s="110"/>
    </row>
    <row r="196" spans="1:10" x14ac:dyDescent="0.35">
      <c r="A196" s="142" t="s">
        <v>126</v>
      </c>
      <c r="B196" s="92">
        <v>0.52039491999999998</v>
      </c>
      <c r="C196" s="155">
        <f t="shared" ref="C196:C256" si="15">(B196/$B$257)*100</f>
        <v>5.140171789237459E-3</v>
      </c>
      <c r="D196" s="92">
        <v>1.3716076000000001</v>
      </c>
      <c r="E196" s="155">
        <f t="shared" ref="E196:E256" si="16">(D196/$D$257)*100</f>
        <v>1.1015757614583685E-2</v>
      </c>
      <c r="F196" s="92">
        <v>1.2148376399999998</v>
      </c>
      <c r="G196" s="155">
        <f t="shared" ref="G196:G256" si="17">(F196/$F$257)*100</f>
        <v>1.368427495353363E-2</v>
      </c>
      <c r="H196" s="157">
        <f t="shared" ref="H196:H211" si="18">((F196/D196)-1)*100</f>
        <v>-11.429650870992569</v>
      </c>
      <c r="I196" s="248">
        <f t="shared" ref="I196:I222" si="19">((F196/B196)-1)*100</f>
        <v>133.44533032720608</v>
      </c>
      <c r="J196" s="110"/>
    </row>
    <row r="197" spans="1:10" x14ac:dyDescent="0.35">
      <c r="A197" s="142" t="s">
        <v>111</v>
      </c>
      <c r="B197" s="92">
        <v>0.37060792999999997</v>
      </c>
      <c r="C197" s="155">
        <f t="shared" si="15"/>
        <v>3.6606591521948198E-3</v>
      </c>
      <c r="D197" s="92">
        <v>3.5360523500000003</v>
      </c>
      <c r="E197" s="155">
        <f t="shared" si="16"/>
        <v>2.8399008287850719E-2</v>
      </c>
      <c r="F197" s="92">
        <v>1.0024243100000001</v>
      </c>
      <c r="G197" s="155">
        <f t="shared" si="17"/>
        <v>1.1291591095371587E-2</v>
      </c>
      <c r="H197" s="157">
        <f t="shared" si="18"/>
        <v>-71.651315908826973</v>
      </c>
      <c r="I197" s="248">
        <f t="shared" si="19"/>
        <v>170.48107416373961</v>
      </c>
      <c r="J197" s="110"/>
    </row>
    <row r="198" spans="1:10" x14ac:dyDescent="0.35">
      <c r="A198" s="142" t="s">
        <v>10</v>
      </c>
      <c r="B198" s="92">
        <v>5.295938E-2</v>
      </c>
      <c r="C198" s="155">
        <f t="shared" si="15"/>
        <v>5.2310332132278795E-4</v>
      </c>
      <c r="D198" s="92">
        <v>0.11784480999999999</v>
      </c>
      <c r="E198" s="155">
        <f t="shared" si="16"/>
        <v>9.4644405812323242E-4</v>
      </c>
      <c r="F198" s="92">
        <v>0.92672138999999998</v>
      </c>
      <c r="G198" s="155">
        <f t="shared" si="17"/>
        <v>1.0438851981965978E-2</v>
      </c>
      <c r="H198" s="157">
        <f t="shared" si="18"/>
        <v>686.39134807888445</v>
      </c>
      <c r="I198" s="248">
        <f t="shared" si="19"/>
        <v>1649.8720528827942</v>
      </c>
      <c r="J198" s="110"/>
    </row>
    <row r="199" spans="1:10" x14ac:dyDescent="0.35">
      <c r="A199" s="142" t="s">
        <v>92</v>
      </c>
      <c r="B199" s="92">
        <v>2.1662561</v>
      </c>
      <c r="C199" s="155">
        <f t="shared" si="15"/>
        <v>2.139707377136495E-2</v>
      </c>
      <c r="D199" s="92">
        <v>1.9735617299999999</v>
      </c>
      <c r="E199" s="155">
        <f t="shared" si="16"/>
        <v>1.5850216676473978E-2</v>
      </c>
      <c r="F199" s="92">
        <v>0.88893465000000005</v>
      </c>
      <c r="G199" s="155">
        <f t="shared" si="17"/>
        <v>1.0013211449657739E-2</v>
      </c>
      <c r="H199" s="157">
        <f t="shared" si="18"/>
        <v>-54.957849228257984</v>
      </c>
      <c r="I199" s="248">
        <f t="shared" si="19"/>
        <v>-58.964471005990468</v>
      </c>
      <c r="J199" s="110"/>
    </row>
    <row r="200" spans="1:10" x14ac:dyDescent="0.35">
      <c r="A200" s="142" t="s">
        <v>96</v>
      </c>
      <c r="B200" s="92">
        <v>5.2824627199999998</v>
      </c>
      <c r="C200" s="155">
        <f t="shared" si="15"/>
        <v>5.2177230805870611E-2</v>
      </c>
      <c r="D200" s="92">
        <v>2.4298558300000002</v>
      </c>
      <c r="E200" s="155">
        <f t="shared" si="16"/>
        <v>1.9514840003557184E-2</v>
      </c>
      <c r="F200" s="92">
        <v>0.83936537</v>
      </c>
      <c r="G200" s="155">
        <f t="shared" si="17"/>
        <v>9.4548490525486924E-3</v>
      </c>
      <c r="H200" s="157">
        <f t="shared" si="18"/>
        <v>-65.456165767662029</v>
      </c>
      <c r="I200" s="248">
        <f t="shared" si="19"/>
        <v>-84.110339921149503</v>
      </c>
      <c r="J200" s="110"/>
    </row>
    <row r="201" spans="1:10" x14ac:dyDescent="0.35">
      <c r="A201" s="142" t="s">
        <v>141</v>
      </c>
      <c r="B201" s="92">
        <v>3.3091964900000002</v>
      </c>
      <c r="C201" s="155">
        <f t="shared" si="15"/>
        <v>3.2686403708440545E-2</v>
      </c>
      <c r="D201" s="92">
        <v>2.28971408</v>
      </c>
      <c r="E201" s="155">
        <f t="shared" si="16"/>
        <v>1.8389323092099719E-2</v>
      </c>
      <c r="F201" s="92">
        <v>0.82402600000000004</v>
      </c>
      <c r="G201" s="155">
        <f t="shared" si="17"/>
        <v>9.2820620481108129E-3</v>
      </c>
      <c r="H201" s="157">
        <f t="shared" si="18"/>
        <v>-64.011838543614147</v>
      </c>
      <c r="I201" s="248">
        <f t="shared" si="19"/>
        <v>-75.098909886732045</v>
      </c>
      <c r="J201" s="110"/>
    </row>
    <row r="202" spans="1:10" x14ac:dyDescent="0.35">
      <c r="A202" s="142" t="s">
        <v>77</v>
      </c>
      <c r="B202" s="92">
        <v>0.34759636999999999</v>
      </c>
      <c r="C202" s="155">
        <f t="shared" si="15"/>
        <v>3.4333637521199206E-3</v>
      </c>
      <c r="D202" s="92">
        <v>0.18067576999999999</v>
      </c>
      <c r="E202" s="155">
        <f t="shared" si="16"/>
        <v>1.4510567666352024E-3</v>
      </c>
      <c r="F202" s="92">
        <v>0.80588265000000003</v>
      </c>
      <c r="G202" s="155">
        <f t="shared" si="17"/>
        <v>9.0776902194784747E-3</v>
      </c>
      <c r="H202" s="157">
        <f t="shared" si="18"/>
        <v>346.03803265927695</v>
      </c>
      <c r="I202" s="248">
        <f t="shared" si="19"/>
        <v>131.84438030811427</v>
      </c>
      <c r="J202" s="110"/>
    </row>
    <row r="203" spans="1:10" x14ac:dyDescent="0.35">
      <c r="A203" s="142" t="s">
        <v>87</v>
      </c>
      <c r="B203" s="92">
        <v>0.17988851</v>
      </c>
      <c r="C203" s="155">
        <f t="shared" si="15"/>
        <v>1.7768387214655373E-3</v>
      </c>
      <c r="D203" s="92">
        <v>1.0570811899999999</v>
      </c>
      <c r="E203" s="155">
        <f t="shared" si="16"/>
        <v>8.4897095699788209E-3</v>
      </c>
      <c r="F203" s="92">
        <v>0.78021231999999996</v>
      </c>
      <c r="G203" s="155">
        <f t="shared" si="17"/>
        <v>8.7885323581300689E-3</v>
      </c>
      <c r="H203" s="157">
        <f t="shared" si="18"/>
        <v>-26.191826381850568</v>
      </c>
      <c r="I203" s="248">
        <f t="shared" si="19"/>
        <v>333.71993019454101</v>
      </c>
      <c r="J203" s="110"/>
    </row>
    <row r="204" spans="1:10" x14ac:dyDescent="0.35">
      <c r="A204" s="142" t="s">
        <v>90</v>
      </c>
      <c r="B204" s="92">
        <v>0.62435984999999994</v>
      </c>
      <c r="C204" s="155">
        <f t="shared" si="15"/>
        <v>6.1670795850630742E-3</v>
      </c>
      <c r="D204" s="92">
        <v>0.28602915999999995</v>
      </c>
      <c r="E204" s="155">
        <f t="shared" si="16"/>
        <v>2.2971787975387234E-3</v>
      </c>
      <c r="F204" s="92">
        <v>0.75622739000000005</v>
      </c>
      <c r="G204" s="155">
        <f t="shared" si="17"/>
        <v>8.5183593193186788E-3</v>
      </c>
      <c r="H204" s="157">
        <f t="shared" si="18"/>
        <v>164.38821482397117</v>
      </c>
      <c r="I204" s="248">
        <f t="shared" si="19"/>
        <v>21.12043879823473</v>
      </c>
      <c r="J204" s="110"/>
    </row>
    <row r="205" spans="1:10" x14ac:dyDescent="0.35">
      <c r="A205" s="142" t="s">
        <v>47</v>
      </c>
      <c r="B205" s="92">
        <v>8.7289600000000009E-2</v>
      </c>
      <c r="C205" s="155">
        <f t="shared" si="15"/>
        <v>8.6219815407464432E-4</v>
      </c>
      <c r="D205" s="92">
        <v>0.20227237000000001</v>
      </c>
      <c r="E205" s="155">
        <f t="shared" si="16"/>
        <v>1.6245049969447446E-3</v>
      </c>
      <c r="F205" s="92">
        <v>0.72530539999999999</v>
      </c>
      <c r="G205" s="155">
        <f t="shared" si="17"/>
        <v>8.1700452736076668E-3</v>
      </c>
      <c r="H205" s="157">
        <f t="shared" si="18"/>
        <v>258.57858391633022</v>
      </c>
      <c r="I205" s="248">
        <f t="shared" si="19"/>
        <v>730.91845993107984</v>
      </c>
      <c r="J205" s="110"/>
    </row>
    <row r="206" spans="1:10" x14ac:dyDescent="0.35">
      <c r="A206" s="142" t="s">
        <v>59</v>
      </c>
      <c r="B206" s="92">
        <v>1.05624132</v>
      </c>
      <c r="C206" s="155">
        <f t="shared" si="15"/>
        <v>1.0432964710130022E-2</v>
      </c>
      <c r="D206" s="92">
        <v>0.99712111999999997</v>
      </c>
      <c r="E206" s="155">
        <f t="shared" si="16"/>
        <v>8.0081537681055519E-3</v>
      </c>
      <c r="F206" s="92">
        <v>0.71737716000000007</v>
      </c>
      <c r="G206" s="155">
        <f t="shared" si="17"/>
        <v>8.0807393347024463E-3</v>
      </c>
      <c r="H206" s="157">
        <f t="shared" si="18"/>
        <v>-28.055163448949905</v>
      </c>
      <c r="I206" s="248">
        <f t="shared" si="19"/>
        <v>-32.082077607037753</v>
      </c>
      <c r="J206" s="110"/>
    </row>
    <row r="207" spans="1:10" x14ac:dyDescent="0.35">
      <c r="A207" s="142" t="s">
        <v>118</v>
      </c>
      <c r="B207" s="92">
        <v>0.14925627</v>
      </c>
      <c r="C207" s="155">
        <f t="shared" si="15"/>
        <v>1.4742704798517429E-3</v>
      </c>
      <c r="D207" s="92">
        <v>1.60590864</v>
      </c>
      <c r="E207" s="155">
        <f t="shared" si="16"/>
        <v>1.2897493663206392E-2</v>
      </c>
      <c r="F207" s="92">
        <v>0.63405951999999999</v>
      </c>
      <c r="G207" s="155">
        <f t="shared" si="17"/>
        <v>7.142225860391975E-3</v>
      </c>
      <c r="H207" s="157">
        <f t="shared" si="18"/>
        <v>-60.517086451443468</v>
      </c>
      <c r="I207" s="248">
        <f t="shared" si="19"/>
        <v>324.81265276158916</v>
      </c>
      <c r="J207" s="110"/>
    </row>
    <row r="208" spans="1:10" x14ac:dyDescent="0.35">
      <c r="A208" s="142" t="s">
        <v>187</v>
      </c>
      <c r="B208" s="92">
        <v>0.92435011</v>
      </c>
      <c r="C208" s="155">
        <f t="shared" si="15"/>
        <v>9.1302166416239085E-3</v>
      </c>
      <c r="D208" s="92">
        <v>0.26865770999999999</v>
      </c>
      <c r="E208" s="155">
        <f t="shared" si="16"/>
        <v>2.1576639081389713E-3</v>
      </c>
      <c r="F208" s="92">
        <v>0.54509442000000008</v>
      </c>
      <c r="G208" s="155">
        <f t="shared" si="17"/>
        <v>6.1400977985148226E-3</v>
      </c>
      <c r="H208" s="157">
        <f t="shared" si="18"/>
        <v>102.89550595812051</v>
      </c>
      <c r="I208" s="248">
        <f t="shared" si="19"/>
        <v>-41.029441755570296</v>
      </c>
      <c r="J208" s="110"/>
    </row>
    <row r="209" spans="1:10" x14ac:dyDescent="0.35">
      <c r="A209" s="142" t="s">
        <v>45</v>
      </c>
      <c r="B209" s="92">
        <v>0.24041952</v>
      </c>
      <c r="C209" s="155">
        <f t="shared" si="15"/>
        <v>2.374730395688742E-3</v>
      </c>
      <c r="D209" s="92">
        <v>0.96062929000000008</v>
      </c>
      <c r="E209" s="155">
        <f t="shared" si="16"/>
        <v>7.7150778517920274E-3</v>
      </c>
      <c r="F209" s="92">
        <v>0.51728668</v>
      </c>
      <c r="G209" s="155">
        <f t="shared" si="17"/>
        <v>5.8268635460789371E-3</v>
      </c>
      <c r="H209" s="157">
        <f t="shared" si="18"/>
        <v>-46.151269237272587</v>
      </c>
      <c r="I209" s="248">
        <f t="shared" si="19"/>
        <v>115.1600169570258</v>
      </c>
      <c r="J209" s="110"/>
    </row>
    <row r="210" spans="1:10" x14ac:dyDescent="0.35">
      <c r="A210" s="142" t="s">
        <v>56</v>
      </c>
      <c r="B210" s="92">
        <v>5.0283470000000004E-2</v>
      </c>
      <c r="C210" s="155">
        <f t="shared" si="15"/>
        <v>4.9667216958798935E-4</v>
      </c>
      <c r="D210" s="92">
        <v>0.33179708000000002</v>
      </c>
      <c r="E210" s="155">
        <f t="shared" si="16"/>
        <v>2.6647535421257741E-3</v>
      </c>
      <c r="F210" s="92">
        <v>0.45334661999999998</v>
      </c>
      <c r="G210" s="155">
        <f t="shared" si="17"/>
        <v>5.1066246163850573E-3</v>
      </c>
      <c r="H210" s="157">
        <f t="shared" si="18"/>
        <v>36.633697921633292</v>
      </c>
      <c r="I210" s="248">
        <f t="shared" si="19"/>
        <v>801.58181207462405</v>
      </c>
      <c r="J210" s="110"/>
    </row>
    <row r="211" spans="1:10" x14ac:dyDescent="0.35">
      <c r="A211" s="142" t="s">
        <v>48</v>
      </c>
      <c r="B211" s="92">
        <v>6.8587240000000008E-2</v>
      </c>
      <c r="C211" s="155">
        <f t="shared" si="15"/>
        <v>6.7746663658757296E-4</v>
      </c>
      <c r="D211" s="92">
        <v>0.47143221000000002</v>
      </c>
      <c r="E211" s="155">
        <f t="shared" si="16"/>
        <v>3.7862016491214505E-3</v>
      </c>
      <c r="F211" s="92">
        <v>0.43132655999999997</v>
      </c>
      <c r="G211" s="155">
        <f t="shared" si="17"/>
        <v>4.8585844292755214E-3</v>
      </c>
      <c r="H211" s="157">
        <f t="shared" si="18"/>
        <v>-8.50719343084344</v>
      </c>
      <c r="I211" s="248">
        <f t="shared" si="19"/>
        <v>528.87289239222912</v>
      </c>
      <c r="J211" s="110"/>
    </row>
    <row r="212" spans="1:10" x14ac:dyDescent="0.35">
      <c r="A212" s="142" t="s">
        <v>51</v>
      </c>
      <c r="B212" s="92">
        <v>2.2429999999999999E-2</v>
      </c>
      <c r="C212" s="155">
        <f t="shared" si="15"/>
        <v>2.2155107362038852E-4</v>
      </c>
      <c r="D212" s="92">
        <v>0</v>
      </c>
      <c r="E212" s="155">
        <f t="shared" si="16"/>
        <v>0</v>
      </c>
      <c r="F212" s="92">
        <v>0.40141177</v>
      </c>
      <c r="G212" s="155">
        <f t="shared" si="17"/>
        <v>4.5216157693834733E-3</v>
      </c>
      <c r="H212" s="157" t="s">
        <v>317</v>
      </c>
      <c r="I212" s="248">
        <f t="shared" si="19"/>
        <v>1689.6200178332592</v>
      </c>
      <c r="J212" s="110"/>
    </row>
    <row r="213" spans="1:10" x14ac:dyDescent="0.35">
      <c r="A213" s="142" t="s">
        <v>60</v>
      </c>
      <c r="B213" s="92">
        <v>0.64738058999999992</v>
      </c>
      <c r="C213" s="155">
        <f t="shared" si="15"/>
        <v>6.3944656600758163E-3</v>
      </c>
      <c r="D213" s="92">
        <v>0.31623820000000002</v>
      </c>
      <c r="E213" s="155">
        <f t="shared" si="16"/>
        <v>2.5397959005711533E-3</v>
      </c>
      <c r="F213" s="92">
        <v>0.39128015000000005</v>
      </c>
      <c r="G213" s="155">
        <f t="shared" si="17"/>
        <v>4.4074903346424821E-3</v>
      </c>
      <c r="H213" s="157">
        <f t="shared" ref="H213:H222" si="20">((F213/D213)-1)*100</f>
        <v>23.729565245438412</v>
      </c>
      <c r="I213" s="248">
        <f t="shared" si="19"/>
        <v>-39.559486947237623</v>
      </c>
      <c r="J213" s="110"/>
    </row>
    <row r="214" spans="1:10" x14ac:dyDescent="0.35">
      <c r="A214" s="142" t="s">
        <v>177</v>
      </c>
      <c r="B214" s="92">
        <v>1.4579526599999999</v>
      </c>
      <c r="C214" s="155">
        <f t="shared" si="15"/>
        <v>1.4400846059326851E-2</v>
      </c>
      <c r="D214" s="92">
        <v>3.5348129999999998E-2</v>
      </c>
      <c r="E214" s="155">
        <f t="shared" si="16"/>
        <v>2.8389054727372023E-4</v>
      </c>
      <c r="F214" s="92">
        <v>0.36386707000000001</v>
      </c>
      <c r="G214" s="155">
        <f t="shared" si="17"/>
        <v>4.0987016441280735E-3</v>
      </c>
      <c r="H214" s="157">
        <f t="shared" si="20"/>
        <v>929.38138453151566</v>
      </c>
      <c r="I214" s="248">
        <f t="shared" si="19"/>
        <v>-75.042600491568763</v>
      </c>
      <c r="J214" s="110"/>
    </row>
    <row r="215" spans="1:10" x14ac:dyDescent="0.35">
      <c r="A215" s="142" t="s">
        <v>42</v>
      </c>
      <c r="B215" s="92">
        <v>0.75095674999999995</v>
      </c>
      <c r="C215" s="155">
        <f t="shared" si="15"/>
        <v>7.4175334019160816E-3</v>
      </c>
      <c r="D215" s="92">
        <v>2.3164085000000001</v>
      </c>
      <c r="E215" s="155">
        <f t="shared" si="16"/>
        <v>1.8603713315937714E-2</v>
      </c>
      <c r="F215" s="92">
        <v>0.31587878999999996</v>
      </c>
      <c r="G215" s="155">
        <f t="shared" si="17"/>
        <v>3.5581480784127742E-3</v>
      </c>
      <c r="H215" s="157">
        <f t="shared" si="20"/>
        <v>-86.363424672289028</v>
      </c>
      <c r="I215" s="248">
        <f t="shared" si="19"/>
        <v>-57.936487021389716</v>
      </c>
      <c r="J215" s="110"/>
    </row>
    <row r="216" spans="1:10" x14ac:dyDescent="0.35">
      <c r="A216" s="142" t="s">
        <v>29</v>
      </c>
      <c r="B216" s="92">
        <v>0.41896560999999999</v>
      </c>
      <c r="C216" s="155">
        <f t="shared" si="15"/>
        <v>4.1383094384984838E-3</v>
      </c>
      <c r="D216" s="92">
        <v>0.23005877</v>
      </c>
      <c r="E216" s="155">
        <f t="shared" si="16"/>
        <v>1.8476652122875786E-3</v>
      </c>
      <c r="F216" s="92">
        <v>0.31417468999999998</v>
      </c>
      <c r="G216" s="155">
        <f t="shared" si="17"/>
        <v>3.538952613784006E-3</v>
      </c>
      <c r="H216" s="157">
        <f t="shared" si="20"/>
        <v>36.56279654107513</v>
      </c>
      <c r="I216" s="248">
        <f t="shared" si="19"/>
        <v>-25.011818989152836</v>
      </c>
      <c r="J216" s="110"/>
    </row>
    <row r="217" spans="1:10" x14ac:dyDescent="0.35">
      <c r="A217" s="142" t="s">
        <v>153</v>
      </c>
      <c r="B217" s="92">
        <v>0.55282081999999999</v>
      </c>
      <c r="C217" s="155">
        <f t="shared" si="15"/>
        <v>5.4604568074321704E-3</v>
      </c>
      <c r="D217" s="92">
        <v>9.1794070000000005E-2</v>
      </c>
      <c r="E217" s="155">
        <f t="shared" si="16"/>
        <v>7.3722340527722927E-4</v>
      </c>
      <c r="F217" s="92">
        <v>0.22186843000000001</v>
      </c>
      <c r="G217" s="155">
        <f t="shared" si="17"/>
        <v>2.499188780180395E-3</v>
      </c>
      <c r="H217" s="157">
        <f t="shared" si="20"/>
        <v>141.702356154379</v>
      </c>
      <c r="I217" s="248">
        <f t="shared" si="19"/>
        <v>-59.866122625410526</v>
      </c>
      <c r="J217" s="110"/>
    </row>
    <row r="218" spans="1:10" x14ac:dyDescent="0.35">
      <c r="A218" s="142" t="s">
        <v>53</v>
      </c>
      <c r="B218" s="92">
        <v>0.36364437999999999</v>
      </c>
      <c r="C218" s="155">
        <f t="shared" si="15"/>
        <v>3.5918770755693514E-3</v>
      </c>
      <c r="D218" s="92">
        <v>0.24306484</v>
      </c>
      <c r="E218" s="155">
        <f t="shared" si="16"/>
        <v>1.9521205351060789E-3</v>
      </c>
      <c r="F218" s="92">
        <v>0.21262276999999999</v>
      </c>
      <c r="G218" s="155">
        <f t="shared" si="17"/>
        <v>2.3950430495896903E-3</v>
      </c>
      <c r="H218" s="157">
        <f t="shared" si="20"/>
        <v>-12.524258959049783</v>
      </c>
      <c r="I218" s="248">
        <f t="shared" si="19"/>
        <v>-41.530027220549925</v>
      </c>
      <c r="J218" s="110"/>
    </row>
    <row r="219" spans="1:10" x14ac:dyDescent="0.35">
      <c r="A219" s="142" t="s">
        <v>100</v>
      </c>
      <c r="B219" s="92">
        <v>4.2941099999999996E-2</v>
      </c>
      <c r="C219" s="155">
        <f t="shared" si="15"/>
        <v>4.2414831954705598E-4</v>
      </c>
      <c r="D219" s="92">
        <v>0.31226386</v>
      </c>
      <c r="E219" s="155">
        <f t="shared" si="16"/>
        <v>2.5078768837051455E-3</v>
      </c>
      <c r="F219" s="92">
        <v>0.17606486999999998</v>
      </c>
      <c r="G219" s="155">
        <f t="shared" si="17"/>
        <v>1.9832445187804313E-3</v>
      </c>
      <c r="H219" s="157">
        <f t="shared" si="20"/>
        <v>-43.616635623475617</v>
      </c>
      <c r="I219" s="248">
        <f t="shared" si="19"/>
        <v>310.01481098527989</v>
      </c>
      <c r="J219" s="110"/>
    </row>
    <row r="220" spans="1:10" x14ac:dyDescent="0.35">
      <c r="A220" s="142" t="s">
        <v>102</v>
      </c>
      <c r="B220" s="92">
        <v>4.0288919999999999E-2</v>
      </c>
      <c r="C220" s="155">
        <f t="shared" si="15"/>
        <v>3.9795155956335015E-4</v>
      </c>
      <c r="D220" s="92">
        <v>0.17198147</v>
      </c>
      <c r="E220" s="155">
        <f t="shared" si="16"/>
        <v>1.3812304537535337E-3</v>
      </c>
      <c r="F220" s="92">
        <v>0.17301288000000001</v>
      </c>
      <c r="G220" s="155">
        <f t="shared" si="17"/>
        <v>1.9488660397637332E-3</v>
      </c>
      <c r="H220" s="157">
        <f t="shared" si="20"/>
        <v>0.5997215862848515</v>
      </c>
      <c r="I220" s="248">
        <f t="shared" si="19"/>
        <v>329.43042404710781</v>
      </c>
      <c r="J220" s="110"/>
    </row>
    <row r="221" spans="1:10" x14ac:dyDescent="0.35">
      <c r="A221" s="142" t="s">
        <v>125</v>
      </c>
      <c r="B221" s="92">
        <v>1.3178510800000001</v>
      </c>
      <c r="C221" s="155">
        <f t="shared" si="15"/>
        <v>1.3017000519205912E-2</v>
      </c>
      <c r="D221" s="92">
        <v>3.5373354799999999</v>
      </c>
      <c r="E221" s="155">
        <f t="shared" si="16"/>
        <v>2.8409313457542107E-2</v>
      </c>
      <c r="F221" s="92">
        <v>0.15709549</v>
      </c>
      <c r="G221" s="155">
        <f t="shared" si="17"/>
        <v>1.7695680544768874E-3</v>
      </c>
      <c r="H221" s="157">
        <f t="shared" si="20"/>
        <v>-95.558931549234899</v>
      </c>
      <c r="I221" s="248">
        <f t="shared" si="19"/>
        <v>-88.079420172421905</v>
      </c>
      <c r="J221" s="110"/>
    </row>
    <row r="222" spans="1:10" x14ac:dyDescent="0.35">
      <c r="A222" s="142" t="s">
        <v>163</v>
      </c>
      <c r="B222" s="92">
        <v>7.0191710000000004E-2</v>
      </c>
      <c r="C222" s="155">
        <f t="shared" si="15"/>
        <v>6.9331469949848268E-4</v>
      </c>
      <c r="D222" s="92">
        <v>3.077036E-2</v>
      </c>
      <c r="E222" s="155">
        <f t="shared" si="16"/>
        <v>2.4712521822821718E-4</v>
      </c>
      <c r="F222" s="92">
        <v>0.14449534</v>
      </c>
      <c r="G222" s="155">
        <f t="shared" si="17"/>
        <v>1.6276363992675815E-3</v>
      </c>
      <c r="H222" s="157">
        <f t="shared" si="20"/>
        <v>369.59262095081112</v>
      </c>
      <c r="I222" s="248">
        <f t="shared" si="19"/>
        <v>105.85812769057767</v>
      </c>
      <c r="J222" s="110"/>
    </row>
    <row r="223" spans="1:10" x14ac:dyDescent="0.35">
      <c r="A223" s="142" t="s">
        <v>168</v>
      </c>
      <c r="B223" s="92">
        <v>0</v>
      </c>
      <c r="C223" s="155">
        <f t="shared" si="15"/>
        <v>0</v>
      </c>
      <c r="D223" s="92">
        <v>0</v>
      </c>
      <c r="E223" s="155">
        <f t="shared" si="16"/>
        <v>0</v>
      </c>
      <c r="F223" s="92">
        <v>0.14085700000000001</v>
      </c>
      <c r="G223" s="155">
        <f t="shared" si="17"/>
        <v>1.5866531079246826E-3</v>
      </c>
      <c r="H223" s="157" t="s">
        <v>317</v>
      </c>
      <c r="I223" s="248" t="s">
        <v>317</v>
      </c>
      <c r="J223" s="110"/>
    </row>
    <row r="224" spans="1:10" x14ac:dyDescent="0.35">
      <c r="A224" s="142" t="s">
        <v>18</v>
      </c>
      <c r="B224" s="92">
        <v>3.1438129199999998</v>
      </c>
      <c r="C224" s="155">
        <f t="shared" si="15"/>
        <v>3.1052836722587993E-2</v>
      </c>
      <c r="D224" s="92">
        <v>1.83638831</v>
      </c>
      <c r="E224" s="155">
        <f t="shared" si="16"/>
        <v>1.4748539239076076E-2</v>
      </c>
      <c r="F224" s="92">
        <v>0.13293151</v>
      </c>
      <c r="G224" s="155">
        <f t="shared" si="17"/>
        <v>1.4973781457976603E-3</v>
      </c>
      <c r="H224" s="157">
        <f t="shared" ref="H224:H254" si="21">((F224/D224)-1)*100</f>
        <v>-92.761252656852307</v>
      </c>
      <c r="I224" s="248">
        <f t="shared" ref="I224:I232" si="22">((F224/B224)-1)*100</f>
        <v>-95.77164693374948</v>
      </c>
      <c r="J224" s="110"/>
    </row>
    <row r="225" spans="1:10" x14ac:dyDescent="0.35">
      <c r="A225" s="142" t="s">
        <v>124</v>
      </c>
      <c r="B225" s="92">
        <v>4.8397030000000001E-2</v>
      </c>
      <c r="C225" s="155">
        <f t="shared" si="15"/>
        <v>4.7803896373331046E-4</v>
      </c>
      <c r="D225" s="92">
        <v>0.10386383</v>
      </c>
      <c r="E225" s="155">
        <f t="shared" si="16"/>
        <v>8.3415896514595382E-4</v>
      </c>
      <c r="F225" s="92">
        <v>9.1446169999999993E-2</v>
      </c>
      <c r="G225" s="155">
        <f t="shared" si="17"/>
        <v>1.0300755364540553E-3</v>
      </c>
      <c r="H225" s="157">
        <f t="shared" si="21"/>
        <v>-11.955711627426036</v>
      </c>
      <c r="I225" s="248">
        <f t="shared" si="22"/>
        <v>88.949962425380221</v>
      </c>
      <c r="J225" s="110"/>
    </row>
    <row r="226" spans="1:10" x14ac:dyDescent="0.35">
      <c r="A226" s="142" t="s">
        <v>84</v>
      </c>
      <c r="B226" s="92">
        <v>1.50979058</v>
      </c>
      <c r="C226" s="155">
        <f t="shared" si="15"/>
        <v>1.4912872222066392E-2</v>
      </c>
      <c r="D226" s="92">
        <v>7.2172399999999998E-3</v>
      </c>
      <c r="E226" s="155">
        <f t="shared" si="16"/>
        <v>5.7963638059659301E-5</v>
      </c>
      <c r="F226" s="92">
        <v>7.6664270000000007E-2</v>
      </c>
      <c r="G226" s="155">
        <f t="shared" si="17"/>
        <v>8.635680318498692E-4</v>
      </c>
      <c r="H226" s="157">
        <f t="shared" si="21"/>
        <v>962.23805776169297</v>
      </c>
      <c r="I226" s="248">
        <f t="shared" si="22"/>
        <v>-94.922191791658946</v>
      </c>
      <c r="J226" s="110"/>
    </row>
    <row r="227" spans="1:10" x14ac:dyDescent="0.35">
      <c r="A227" s="142" t="s">
        <v>131</v>
      </c>
      <c r="B227" s="92">
        <v>1.3161309999999999E-2</v>
      </c>
      <c r="C227" s="155">
        <f t="shared" si="15"/>
        <v>1.3000010524969933E-4</v>
      </c>
      <c r="D227" s="92">
        <v>3.7479769999999996E-2</v>
      </c>
      <c r="E227" s="155">
        <f t="shared" si="16"/>
        <v>3.0101033398352789E-4</v>
      </c>
      <c r="F227" s="92">
        <v>7.6072350000000011E-2</v>
      </c>
      <c r="G227" s="155">
        <f t="shared" si="17"/>
        <v>8.5690047746746168E-4</v>
      </c>
      <c r="H227" s="157">
        <f t="shared" si="21"/>
        <v>102.96909506114903</v>
      </c>
      <c r="I227" s="248">
        <f t="shared" si="22"/>
        <v>477.99983436299289</v>
      </c>
      <c r="J227" s="110"/>
    </row>
    <row r="228" spans="1:10" x14ac:dyDescent="0.35">
      <c r="A228" s="142" t="s">
        <v>44</v>
      </c>
      <c r="B228" s="92">
        <v>1.4849020000000001E-2</v>
      </c>
      <c r="C228" s="155">
        <f t="shared" si="15"/>
        <v>1.4667036661661267E-4</v>
      </c>
      <c r="D228" s="92">
        <v>3.4463410000000007E-2</v>
      </c>
      <c r="E228" s="155">
        <f t="shared" si="16"/>
        <v>2.7678511779317901E-4</v>
      </c>
      <c r="F228" s="92">
        <v>7.46285E-2</v>
      </c>
      <c r="G228" s="155">
        <f t="shared" si="17"/>
        <v>8.406365424846275E-4</v>
      </c>
      <c r="H228" s="157">
        <f t="shared" si="21"/>
        <v>116.54415509086297</v>
      </c>
      <c r="I228" s="248">
        <f t="shared" si="22"/>
        <v>402.58198857567703</v>
      </c>
      <c r="J228" s="110"/>
    </row>
    <row r="229" spans="1:10" x14ac:dyDescent="0.35">
      <c r="A229" s="142" t="s">
        <v>43</v>
      </c>
      <c r="B229" s="92">
        <v>8.8484630000000009E-2</v>
      </c>
      <c r="C229" s="155">
        <f t="shared" si="15"/>
        <v>8.7400199622839254E-4</v>
      </c>
      <c r="D229" s="92">
        <v>0.84635936000000001</v>
      </c>
      <c r="E229" s="155">
        <f t="shared" si="16"/>
        <v>6.7973446374853669E-3</v>
      </c>
      <c r="F229" s="92">
        <v>5.9150389999999997E-2</v>
      </c>
      <c r="G229" s="155">
        <f t="shared" si="17"/>
        <v>6.6628673142589336E-4</v>
      </c>
      <c r="H229" s="157">
        <f t="shared" si="21"/>
        <v>-93.011196804156569</v>
      </c>
      <c r="I229" s="248">
        <f t="shared" si="22"/>
        <v>-33.15179144671793</v>
      </c>
      <c r="J229" s="110"/>
    </row>
    <row r="230" spans="1:10" x14ac:dyDescent="0.35">
      <c r="A230" s="142" t="s">
        <v>38</v>
      </c>
      <c r="B230" s="92">
        <v>2.121659E-2</v>
      </c>
      <c r="C230" s="155">
        <f t="shared" si="15"/>
        <v>2.0956568404206864E-4</v>
      </c>
      <c r="D230" s="92">
        <v>4.7657390000000001E-2</v>
      </c>
      <c r="E230" s="155">
        <f t="shared" si="16"/>
        <v>3.8274959746773375E-4</v>
      </c>
      <c r="F230" s="92">
        <v>5.68554E-2</v>
      </c>
      <c r="G230" s="155">
        <f t="shared" si="17"/>
        <v>6.4043531462618835E-4</v>
      </c>
      <c r="H230" s="157">
        <f t="shared" si="21"/>
        <v>19.300280607057996</v>
      </c>
      <c r="I230" s="248">
        <f t="shared" si="22"/>
        <v>167.97614508269234</v>
      </c>
      <c r="J230" s="110"/>
    </row>
    <row r="231" spans="1:10" x14ac:dyDescent="0.35">
      <c r="A231" s="142" t="s">
        <v>72</v>
      </c>
      <c r="B231" s="92">
        <v>5.0000000000000001E-4</v>
      </c>
      <c r="C231" s="155">
        <f t="shared" si="15"/>
        <v>4.9387221047790581E-6</v>
      </c>
      <c r="D231" s="92">
        <v>0.27529393000000002</v>
      </c>
      <c r="E231" s="155">
        <f t="shared" si="16"/>
        <v>2.2109612148884039E-3</v>
      </c>
      <c r="F231" s="92">
        <v>5.6462360000000003E-2</v>
      </c>
      <c r="G231" s="155">
        <f t="shared" si="17"/>
        <v>6.3600800084314085E-4</v>
      </c>
      <c r="H231" s="157">
        <f t="shared" si="21"/>
        <v>-79.490154396066785</v>
      </c>
      <c r="I231" s="248">
        <f t="shared" si="22"/>
        <v>11192.472000000002</v>
      </c>
      <c r="J231" s="110"/>
    </row>
    <row r="232" spans="1:10" x14ac:dyDescent="0.35">
      <c r="A232" s="142" t="s">
        <v>8</v>
      </c>
      <c r="B232" s="92">
        <v>3.2670025899999997</v>
      </c>
      <c r="C232" s="155">
        <f t="shared" si="15"/>
        <v>3.2269635815206865E-2</v>
      </c>
      <c r="D232" s="92">
        <v>1.241883E-2</v>
      </c>
      <c r="E232" s="155">
        <f t="shared" si="16"/>
        <v>9.9739036978739625E-5</v>
      </c>
      <c r="F232" s="92">
        <v>4.2491760000000003E-2</v>
      </c>
      <c r="G232" s="155">
        <f t="shared" si="17"/>
        <v>4.7863920902184291E-4</v>
      </c>
      <c r="H232" s="157">
        <f t="shared" si="21"/>
        <v>242.15590357545759</v>
      </c>
      <c r="I232" s="248">
        <f t="shared" si="22"/>
        <v>-98.699365585749348</v>
      </c>
      <c r="J232" s="110"/>
    </row>
    <row r="233" spans="1:10" x14ac:dyDescent="0.35">
      <c r="A233" s="142" t="s">
        <v>166</v>
      </c>
      <c r="B233" s="92">
        <v>0</v>
      </c>
      <c r="C233" s="155">
        <f t="shared" si="15"/>
        <v>0</v>
      </c>
      <c r="D233" s="92">
        <v>0.88105229000000007</v>
      </c>
      <c r="E233" s="155">
        <f t="shared" si="16"/>
        <v>7.0759730934808855E-3</v>
      </c>
      <c r="F233" s="92">
        <v>3.9940129999999997E-2</v>
      </c>
      <c r="G233" s="155">
        <f t="shared" si="17"/>
        <v>4.4989692663776639E-4</v>
      </c>
      <c r="H233" s="157">
        <f t="shared" si="21"/>
        <v>-95.466769628395156</v>
      </c>
      <c r="I233" s="248" t="s">
        <v>317</v>
      </c>
      <c r="J233" s="110"/>
    </row>
    <row r="234" spans="1:10" x14ac:dyDescent="0.35">
      <c r="A234" s="142" t="s">
        <v>58</v>
      </c>
      <c r="B234" s="92">
        <v>2.252672E-2</v>
      </c>
      <c r="C234" s="155">
        <f t="shared" si="15"/>
        <v>2.2250642002433701E-4</v>
      </c>
      <c r="D234" s="92">
        <v>8.9992160000000002E-2</v>
      </c>
      <c r="E234" s="155">
        <f t="shared" si="16"/>
        <v>7.2275177082194153E-4</v>
      </c>
      <c r="F234" s="92">
        <v>2.3301290000000002E-2</v>
      </c>
      <c r="G234" s="155">
        <f t="shared" si="17"/>
        <v>2.6247232439391958E-4</v>
      </c>
      <c r="H234" s="157">
        <f t="shared" si="21"/>
        <v>-74.107422246560148</v>
      </c>
      <c r="I234" s="248">
        <f>((F234/B234)-1)*100</f>
        <v>3.4384499829535953</v>
      </c>
      <c r="J234" s="110"/>
    </row>
    <row r="235" spans="1:10" x14ac:dyDescent="0.35">
      <c r="A235" s="142" t="s">
        <v>57</v>
      </c>
      <c r="B235" s="92">
        <v>0</v>
      </c>
      <c r="C235" s="155">
        <f t="shared" si="15"/>
        <v>0</v>
      </c>
      <c r="D235" s="92">
        <v>0.27353053000000005</v>
      </c>
      <c r="E235" s="155">
        <f t="shared" si="16"/>
        <v>2.1967988648273831E-3</v>
      </c>
      <c r="F235" s="92">
        <v>9.5710599999999993E-3</v>
      </c>
      <c r="G235" s="155">
        <f t="shared" si="17"/>
        <v>1.0781112827288393E-4</v>
      </c>
      <c r="H235" s="157">
        <f t="shared" si="21"/>
        <v>-96.500917100551803</v>
      </c>
      <c r="I235" s="248" t="s">
        <v>317</v>
      </c>
      <c r="J235" s="110"/>
    </row>
    <row r="236" spans="1:10" x14ac:dyDescent="0.35">
      <c r="A236" s="142" t="s">
        <v>161</v>
      </c>
      <c r="B236" s="92">
        <v>4.5020900000000003E-3</v>
      </c>
      <c r="C236" s="155">
        <f t="shared" si="15"/>
        <v>4.4469142801409502E-5</v>
      </c>
      <c r="D236" s="92">
        <v>4.1096000000000006E-3</v>
      </c>
      <c r="E236" s="155">
        <f t="shared" si="16"/>
        <v>3.3005327101492526E-5</v>
      </c>
      <c r="F236" s="92">
        <v>9.5200800000000002E-3</v>
      </c>
      <c r="G236" s="155">
        <f t="shared" si="17"/>
        <v>1.0723687512648724E-4</v>
      </c>
      <c r="H236" s="157">
        <f t="shared" si="21"/>
        <v>131.65466225423395</v>
      </c>
      <c r="I236" s="248">
        <f>((F236/B236)-1)*100</f>
        <v>111.45912231874529</v>
      </c>
      <c r="J236" s="110"/>
    </row>
    <row r="237" spans="1:10" x14ac:dyDescent="0.35">
      <c r="A237" s="142" t="s">
        <v>63</v>
      </c>
      <c r="B237" s="92">
        <v>0.13996629999999999</v>
      </c>
      <c r="C237" s="155">
        <f t="shared" si="15"/>
        <v>1.382509319468274E-3</v>
      </c>
      <c r="D237" s="92">
        <v>0.50381377000000005</v>
      </c>
      <c r="E237" s="155">
        <f t="shared" si="16"/>
        <v>4.0462668573793357E-3</v>
      </c>
      <c r="F237" s="92">
        <v>8.6612600000000005E-3</v>
      </c>
      <c r="G237" s="155">
        <f t="shared" si="17"/>
        <v>9.7562883616318243E-5</v>
      </c>
      <c r="H237" s="157">
        <f t="shared" si="21"/>
        <v>-98.280860802990759</v>
      </c>
      <c r="I237" s="248">
        <f>((F237/B237)-1)*100</f>
        <v>-93.811896149287364</v>
      </c>
      <c r="J237" s="110"/>
    </row>
    <row r="238" spans="1:10" x14ac:dyDescent="0.35">
      <c r="A238" s="142" t="s">
        <v>260</v>
      </c>
      <c r="B238" s="92">
        <v>2.4126150000000002E-2</v>
      </c>
      <c r="C238" s="155">
        <f t="shared" si="15"/>
        <v>2.3830470061643057E-4</v>
      </c>
      <c r="D238" s="92">
        <v>8.9999999999999998E-4</v>
      </c>
      <c r="E238" s="155">
        <f t="shared" si="16"/>
        <v>7.2281473601672333E-6</v>
      </c>
      <c r="F238" s="92">
        <v>7.9447600000000004E-3</v>
      </c>
      <c r="G238" s="155">
        <f t="shared" si="17"/>
        <v>8.9492024860075847E-5</v>
      </c>
      <c r="H238" s="157">
        <f t="shared" si="21"/>
        <v>782.7511111111113</v>
      </c>
      <c r="I238" s="248">
        <f>((F238/B238)-1)*100</f>
        <v>-67.069922055528963</v>
      </c>
      <c r="J238" s="110"/>
    </row>
    <row r="239" spans="1:10" x14ac:dyDescent="0.35">
      <c r="A239" s="142" t="s">
        <v>15</v>
      </c>
      <c r="B239" s="92">
        <v>0</v>
      </c>
      <c r="C239" s="155">
        <f t="shared" si="15"/>
        <v>0</v>
      </c>
      <c r="D239" s="92">
        <v>2.2491000000000001E-2</v>
      </c>
      <c r="E239" s="155">
        <f t="shared" si="16"/>
        <v>1.8063140253057918E-4</v>
      </c>
      <c r="F239" s="92">
        <v>7.4812400000000001E-3</v>
      </c>
      <c r="G239" s="155">
        <f t="shared" si="17"/>
        <v>8.4270804412492486E-5</v>
      </c>
      <c r="H239" s="157">
        <f t="shared" si="21"/>
        <v>-66.736739140100482</v>
      </c>
      <c r="I239" s="248" t="s">
        <v>317</v>
      </c>
      <c r="J239" s="110"/>
    </row>
    <row r="240" spans="1:10" x14ac:dyDescent="0.35">
      <c r="A240" s="142" t="s">
        <v>79</v>
      </c>
      <c r="B240" s="92">
        <v>17.146784800000002</v>
      </c>
      <c r="C240" s="155">
        <f t="shared" si="15"/>
        <v>0.16936641023529916</v>
      </c>
      <c r="D240" s="92">
        <v>0.48746670000000003</v>
      </c>
      <c r="E240" s="155">
        <f t="shared" si="16"/>
        <v>3.9149790453049263E-3</v>
      </c>
      <c r="F240" s="92">
        <v>7.4320699999999998E-3</v>
      </c>
      <c r="G240" s="155">
        <f t="shared" si="17"/>
        <v>8.3716939618292281E-5</v>
      </c>
      <c r="H240" s="157">
        <f t="shared" si="21"/>
        <v>-98.475368676465493</v>
      </c>
      <c r="I240" s="248">
        <f>((F240/B240)-1)*100</f>
        <v>-99.956656188978357</v>
      </c>
      <c r="J240" s="110"/>
    </row>
    <row r="241" spans="1:10" x14ac:dyDescent="0.35">
      <c r="A241" s="142" t="s">
        <v>165</v>
      </c>
      <c r="B241" s="92">
        <v>1.9863560000000002E-2</v>
      </c>
      <c r="C241" s="155">
        <f t="shared" si="15"/>
        <v>1.9620120570321026E-4</v>
      </c>
      <c r="D241" s="92">
        <v>1.0617389999999999E-2</v>
      </c>
      <c r="E241" s="155">
        <f t="shared" si="16"/>
        <v>8.5271177222628869E-5</v>
      </c>
      <c r="F241" s="92">
        <v>5.7702299999999995E-3</v>
      </c>
      <c r="G241" s="155">
        <f t="shared" si="17"/>
        <v>6.4997503588321774E-5</v>
      </c>
      <c r="H241" s="157">
        <f t="shared" si="21"/>
        <v>-45.653027721502184</v>
      </c>
      <c r="I241" s="248">
        <f>((F241/B241)-1)*100</f>
        <v>-70.950675508317744</v>
      </c>
      <c r="J241" s="110"/>
    </row>
    <row r="242" spans="1:10" x14ac:dyDescent="0.35">
      <c r="A242" s="142" t="s">
        <v>69</v>
      </c>
      <c r="B242" s="92">
        <v>7.8299999999999995E-4</v>
      </c>
      <c r="C242" s="155">
        <f t="shared" si="15"/>
        <v>7.7340388160840047E-6</v>
      </c>
      <c r="D242" s="92">
        <v>2.9180879999999999E-2</v>
      </c>
      <c r="E242" s="155">
        <f t="shared" si="16"/>
        <v>2.3435966748817425E-4</v>
      </c>
      <c r="F242" s="92">
        <v>3.5999999999999999E-3</v>
      </c>
      <c r="G242" s="155">
        <f t="shared" si="17"/>
        <v>4.0551418733388172E-5</v>
      </c>
      <c r="H242" s="157">
        <f t="shared" si="21"/>
        <v>-87.663154778060147</v>
      </c>
      <c r="I242" s="248">
        <f>((F242/B242)-1)*100</f>
        <v>359.77011494252878</v>
      </c>
      <c r="J242" s="110"/>
    </row>
    <row r="243" spans="1:10" x14ac:dyDescent="0.35">
      <c r="A243" s="142" t="s">
        <v>41</v>
      </c>
      <c r="B243" s="92">
        <v>0</v>
      </c>
      <c r="C243" s="155">
        <f t="shared" si="15"/>
        <v>0</v>
      </c>
      <c r="D243" s="92">
        <v>5.9400000000000002E-4</v>
      </c>
      <c r="E243" s="155">
        <f t="shared" si="16"/>
        <v>4.7705772577103749E-6</v>
      </c>
      <c r="F243" s="92">
        <v>1.0692E-3</v>
      </c>
      <c r="G243" s="155">
        <f t="shared" si="17"/>
        <v>1.2043771363816286E-5</v>
      </c>
      <c r="H243" s="157">
        <f t="shared" si="21"/>
        <v>79.999999999999986</v>
      </c>
      <c r="I243" s="248" t="s">
        <v>317</v>
      </c>
      <c r="J243" s="110"/>
    </row>
    <row r="244" spans="1:10" x14ac:dyDescent="0.35">
      <c r="A244" s="142" t="s">
        <v>1</v>
      </c>
      <c r="B244" s="92">
        <v>0.10116256</v>
      </c>
      <c r="C244" s="155">
        <f t="shared" si="15"/>
        <v>9.9922754249607551E-4</v>
      </c>
      <c r="D244" s="92">
        <v>0.60062856000000009</v>
      </c>
      <c r="E244" s="155">
        <f t="shared" si="16"/>
        <v>4.8238130448944976E-3</v>
      </c>
      <c r="F244" s="92">
        <v>1.0312100000000001E-3</v>
      </c>
      <c r="G244" s="155">
        <f t="shared" si="17"/>
        <v>1.1615841253349229E-5</v>
      </c>
      <c r="H244" s="157">
        <f t="shared" si="21"/>
        <v>-99.828311527510451</v>
      </c>
      <c r="I244" s="248">
        <f t="shared" ref="I244:I250" si="23">((F244/B244)-1)*100</f>
        <v>-98.980640663897788</v>
      </c>
      <c r="J244" s="110"/>
    </row>
    <row r="245" spans="1:10" x14ac:dyDescent="0.35">
      <c r="A245" s="142" t="s">
        <v>67</v>
      </c>
      <c r="B245" s="92">
        <v>0.12031</v>
      </c>
      <c r="C245" s="155">
        <f t="shared" si="15"/>
        <v>1.1883553128519369E-3</v>
      </c>
      <c r="D245" s="92">
        <v>1545.89763728</v>
      </c>
      <c r="E245" s="155">
        <f t="shared" si="16"/>
        <v>12.415528806660218</v>
      </c>
      <c r="F245" s="92">
        <v>5.5152000000000001E-4</v>
      </c>
      <c r="G245" s="155">
        <f t="shared" si="17"/>
        <v>6.2124773499550679E-6</v>
      </c>
      <c r="H245" s="157">
        <f t="shared" si="21"/>
        <v>-99.999964323640413</v>
      </c>
      <c r="I245" s="248">
        <f t="shared" si="23"/>
        <v>-99.541584240711501</v>
      </c>
      <c r="J245" s="110"/>
    </row>
    <row r="246" spans="1:10" x14ac:dyDescent="0.35">
      <c r="A246" s="142" t="s">
        <v>261</v>
      </c>
      <c r="B246" s="92">
        <v>6.7359999999999998E-3</v>
      </c>
      <c r="C246" s="155">
        <f t="shared" si="15"/>
        <v>6.6534464195583471E-5</v>
      </c>
      <c r="D246" s="92">
        <v>2.26429E-3</v>
      </c>
      <c r="E246" s="155">
        <f t="shared" si="16"/>
        <v>1.8185135317947853E-5</v>
      </c>
      <c r="F246" s="92">
        <v>2.2494E-4</v>
      </c>
      <c r="G246" s="155">
        <f t="shared" si="17"/>
        <v>2.5337878138578707E-6</v>
      </c>
      <c r="H246" s="157">
        <f t="shared" si="21"/>
        <v>-90.065760127898812</v>
      </c>
      <c r="I246" s="248">
        <f t="shared" si="23"/>
        <v>-96.660629453681707</v>
      </c>
      <c r="J246" s="110"/>
    </row>
    <row r="247" spans="1:10" x14ac:dyDescent="0.35">
      <c r="A247" s="142" t="s">
        <v>78</v>
      </c>
      <c r="B247" s="92">
        <v>2.7394000000000002E-2</v>
      </c>
      <c r="C247" s="155">
        <f t="shared" si="15"/>
        <v>2.7058270667663508E-4</v>
      </c>
      <c r="D247" s="92">
        <v>9.5019999999999993E-2</v>
      </c>
      <c r="E247" s="155">
        <f t="shared" si="16"/>
        <v>7.6313173573676731E-4</v>
      </c>
      <c r="F247" s="92">
        <v>2.23E-4</v>
      </c>
      <c r="G247" s="155">
        <f t="shared" si="17"/>
        <v>2.5119351048737673E-6</v>
      </c>
      <c r="H247" s="157">
        <f t="shared" si="21"/>
        <v>-99.765312565775616</v>
      </c>
      <c r="I247" s="248">
        <f t="shared" si="23"/>
        <v>-99.185953128422284</v>
      </c>
      <c r="J247" s="110"/>
    </row>
    <row r="248" spans="1:10" x14ac:dyDescent="0.35">
      <c r="A248" s="142" t="s">
        <v>40</v>
      </c>
      <c r="B248" s="92">
        <v>1.6100000000000001E-4</v>
      </c>
      <c r="C248" s="155">
        <f t="shared" si="15"/>
        <v>1.590268517738857E-6</v>
      </c>
      <c r="D248" s="92">
        <v>1.04479799</v>
      </c>
      <c r="E248" s="155">
        <f t="shared" si="16"/>
        <v>8.3910598148072574E-3</v>
      </c>
      <c r="F248" s="92">
        <v>8.4950000000000005E-5</v>
      </c>
      <c r="G248" s="155">
        <f t="shared" si="17"/>
        <v>9.56900839278146E-7</v>
      </c>
      <c r="H248" s="157">
        <f t="shared" si="21"/>
        <v>-99.99186924163206</v>
      </c>
      <c r="I248" s="248">
        <f t="shared" si="23"/>
        <v>-47.23602484472049</v>
      </c>
      <c r="J248" s="110"/>
    </row>
    <row r="249" spans="1:10" x14ac:dyDescent="0.35">
      <c r="A249" s="142" t="s">
        <v>46</v>
      </c>
      <c r="B249" s="92">
        <v>2.9684299999999998E-3</v>
      </c>
      <c r="C249" s="155">
        <f t="shared" si="15"/>
        <v>2.9320501714978597E-5</v>
      </c>
      <c r="D249" s="92">
        <v>4.974398E-2</v>
      </c>
      <c r="E249" s="155">
        <f t="shared" si="16"/>
        <v>3.9950757524579079E-4</v>
      </c>
      <c r="F249" s="92">
        <v>0</v>
      </c>
      <c r="G249" s="155">
        <f t="shared" si="17"/>
        <v>0</v>
      </c>
      <c r="H249" s="157">
        <f t="shared" si="21"/>
        <v>-100</v>
      </c>
      <c r="I249" s="248">
        <f t="shared" si="23"/>
        <v>-100</v>
      </c>
      <c r="J249" s="110"/>
    </row>
    <row r="250" spans="1:10" x14ac:dyDescent="0.35">
      <c r="A250" s="142" t="s">
        <v>54</v>
      </c>
      <c r="B250" s="92">
        <v>5.6150000000000002E-3</v>
      </c>
      <c r="C250" s="155">
        <f t="shared" si="15"/>
        <v>5.5461849236668831E-5</v>
      </c>
      <c r="D250" s="92">
        <v>3.1717000000000003E-4</v>
      </c>
      <c r="E250" s="155">
        <f t="shared" si="16"/>
        <v>2.5472794424713801E-6</v>
      </c>
      <c r="F250" s="92">
        <v>0</v>
      </c>
      <c r="G250" s="155">
        <f t="shared" si="17"/>
        <v>0</v>
      </c>
      <c r="H250" s="157">
        <f t="shared" si="21"/>
        <v>-100</v>
      </c>
      <c r="I250" s="248">
        <f t="shared" si="23"/>
        <v>-100</v>
      </c>
      <c r="J250" s="110"/>
    </row>
    <row r="251" spans="1:10" x14ac:dyDescent="0.35">
      <c r="A251" s="142" t="s">
        <v>65</v>
      </c>
      <c r="B251" s="92">
        <v>0</v>
      </c>
      <c r="C251" s="155">
        <f t="shared" si="15"/>
        <v>0</v>
      </c>
      <c r="D251" s="92">
        <v>2.52E-4</v>
      </c>
      <c r="E251" s="155">
        <f t="shared" si="16"/>
        <v>2.0238812608468254E-6</v>
      </c>
      <c r="F251" s="92">
        <v>0</v>
      </c>
      <c r="G251" s="155">
        <f t="shared" si="17"/>
        <v>0</v>
      </c>
      <c r="H251" s="157">
        <f t="shared" si="21"/>
        <v>-100</v>
      </c>
      <c r="I251" s="248" t="s">
        <v>317</v>
      </c>
      <c r="J251" s="110"/>
    </row>
    <row r="252" spans="1:10" x14ac:dyDescent="0.35">
      <c r="A252" s="142" t="s">
        <v>73</v>
      </c>
      <c r="B252" s="92">
        <v>4.1775589999999996</v>
      </c>
      <c r="C252" s="155">
        <f t="shared" si="15"/>
        <v>4.1263605954637392E-2</v>
      </c>
      <c r="D252" s="92">
        <v>248.34610771999999</v>
      </c>
      <c r="E252" s="155">
        <f t="shared" si="16"/>
        <v>1.9945358476934727</v>
      </c>
      <c r="F252" s="92">
        <v>0</v>
      </c>
      <c r="G252" s="155">
        <f t="shared" si="17"/>
        <v>0</v>
      </c>
      <c r="H252" s="157">
        <f t="shared" si="21"/>
        <v>-100</v>
      </c>
      <c r="I252" s="248">
        <f>((F252/B252)-1)*100</f>
        <v>-100</v>
      </c>
      <c r="J252" s="110"/>
    </row>
    <row r="253" spans="1:10" x14ac:dyDescent="0.35">
      <c r="A253" s="142" t="s">
        <v>85</v>
      </c>
      <c r="B253" s="92">
        <v>0</v>
      </c>
      <c r="C253" s="155">
        <f t="shared" si="15"/>
        <v>0</v>
      </c>
      <c r="D253" s="92">
        <v>5.3600000000000002E-4</v>
      </c>
      <c r="E253" s="155">
        <f t="shared" si="16"/>
        <v>4.3047633167218196E-6</v>
      </c>
      <c r="F253" s="92">
        <v>0</v>
      </c>
      <c r="G253" s="155">
        <f t="shared" si="17"/>
        <v>0</v>
      </c>
      <c r="H253" s="157">
        <f t="shared" si="21"/>
        <v>-100</v>
      </c>
      <c r="I253" s="248" t="s">
        <v>317</v>
      </c>
      <c r="J253" s="110"/>
    </row>
    <row r="254" spans="1:10" x14ac:dyDescent="0.35">
      <c r="A254" s="142" t="s">
        <v>127</v>
      </c>
      <c r="B254" s="92">
        <v>0</v>
      </c>
      <c r="C254" s="155">
        <f t="shared" si="15"/>
        <v>0</v>
      </c>
      <c r="D254" s="92">
        <v>2.5433000000000001E-2</v>
      </c>
      <c r="E254" s="155">
        <f t="shared" si="16"/>
        <v>2.0425941312348143E-4</v>
      </c>
      <c r="F254" s="92">
        <v>0</v>
      </c>
      <c r="G254" s="155">
        <f t="shared" si="17"/>
        <v>0</v>
      </c>
      <c r="H254" s="157">
        <f t="shared" si="21"/>
        <v>-100</v>
      </c>
      <c r="I254" s="248" t="s">
        <v>317</v>
      </c>
      <c r="J254" s="110"/>
    </row>
    <row r="255" spans="1:10" x14ac:dyDescent="0.35">
      <c r="A255" s="142" t="s">
        <v>178</v>
      </c>
      <c r="B255" s="92">
        <v>0.67036300000000004</v>
      </c>
      <c r="C255" s="155">
        <f t="shared" si="15"/>
        <v>6.6214731326520084E-3</v>
      </c>
      <c r="D255" s="92">
        <v>0</v>
      </c>
      <c r="E255" s="155">
        <f t="shared" si="16"/>
        <v>0</v>
      </c>
      <c r="F255" s="92">
        <v>0</v>
      </c>
      <c r="G255" s="155">
        <f t="shared" si="17"/>
        <v>0</v>
      </c>
      <c r="H255" s="157" t="s">
        <v>317</v>
      </c>
      <c r="I255" s="248">
        <f>((F255/B255)-1)*100</f>
        <v>-100</v>
      </c>
      <c r="J255" s="110"/>
    </row>
    <row r="256" spans="1:10" x14ac:dyDescent="0.35">
      <c r="A256" s="142" t="s">
        <v>262</v>
      </c>
      <c r="B256" s="92">
        <v>0</v>
      </c>
      <c r="C256" s="155">
        <f t="shared" si="15"/>
        <v>0</v>
      </c>
      <c r="D256" s="92">
        <v>2.4075025299999999</v>
      </c>
      <c r="E256" s="155">
        <f t="shared" si="16"/>
        <v>1.9335314507572705E-2</v>
      </c>
      <c r="F256" s="92">
        <v>0</v>
      </c>
      <c r="G256" s="155">
        <f t="shared" si="17"/>
        <v>0</v>
      </c>
      <c r="H256" s="157">
        <f>((F256/D256)-1)*100</f>
        <v>-100</v>
      </c>
      <c r="I256" s="248" t="s">
        <v>317</v>
      </c>
      <c r="J256" s="110"/>
    </row>
    <row r="257" spans="1:9" x14ac:dyDescent="0.35">
      <c r="A257" s="249" t="s">
        <v>264</v>
      </c>
      <c r="B257" s="250">
        <f t="shared" ref="B257:G257" si="24">SUM(B4:B256)</f>
        <v>10124.076418800007</v>
      </c>
      <c r="C257" s="250">
        <f t="shared" si="24"/>
        <v>100.00000000000001</v>
      </c>
      <c r="D257" s="250">
        <f t="shared" si="24"/>
        <v>12451.323349600016</v>
      </c>
      <c r="E257" s="250">
        <f t="shared" si="24"/>
        <v>99.999999999999929</v>
      </c>
      <c r="F257" s="250">
        <f t="shared" si="24"/>
        <v>8877.6178798299989</v>
      </c>
      <c r="G257" s="224">
        <f t="shared" si="24"/>
        <v>99.999999999999872</v>
      </c>
      <c r="H257" s="243">
        <f>((F257/D257)-1)*100</f>
        <v>-28.701410841481501</v>
      </c>
      <c r="I257" s="244">
        <f>((F257/B257)-1)*100</f>
        <v>-12.311824678203575</v>
      </c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77"/>
  <sheetViews>
    <sheetView zoomScale="80" zoomScaleNormal="80" workbookViewId="0">
      <selection activeCell="B44" sqref="B44"/>
    </sheetView>
  </sheetViews>
  <sheetFormatPr defaultColWidth="8.81640625" defaultRowHeight="15.5" x14ac:dyDescent="0.35"/>
  <cols>
    <col min="1" max="1" width="30.81640625" style="1" bestFit="1" customWidth="1"/>
    <col min="2" max="2" width="33" style="1" bestFit="1" customWidth="1"/>
    <col min="3" max="3" width="13.90625" style="1" bestFit="1" customWidth="1"/>
    <col min="4" max="4" width="26" style="1" customWidth="1"/>
    <col min="5" max="5" width="24.6328125" style="1" bestFit="1" customWidth="1"/>
    <col min="6" max="6" width="29.54296875" style="1" bestFit="1" customWidth="1"/>
    <col min="7" max="16384" width="8.81640625" style="1"/>
  </cols>
  <sheetData>
    <row r="1" spans="1:9" x14ac:dyDescent="0.35">
      <c r="A1" s="369" t="s">
        <v>682</v>
      </c>
      <c r="B1" s="369"/>
      <c r="C1" s="369"/>
      <c r="H1" s="368" t="s">
        <v>316</v>
      </c>
      <c r="I1" s="368"/>
    </row>
    <row r="2" spans="1:9" s="34" customFormat="1" ht="16" customHeight="1" x14ac:dyDescent="0.35">
      <c r="A2" s="2" t="s">
        <v>347</v>
      </c>
      <c r="B2" s="2" t="s">
        <v>578</v>
      </c>
      <c r="C2" s="2" t="s">
        <v>263</v>
      </c>
      <c r="D2" s="2" t="s">
        <v>477</v>
      </c>
      <c r="E2" s="111" t="s">
        <v>551</v>
      </c>
      <c r="F2" s="2" t="s">
        <v>577</v>
      </c>
    </row>
    <row r="3" spans="1:9" ht="13.5" customHeight="1" x14ac:dyDescent="0.35">
      <c r="A3" s="228" t="s">
        <v>366</v>
      </c>
      <c r="B3" s="89">
        <v>109.88843476999999</v>
      </c>
      <c r="C3" s="89">
        <v>2.0157137899999999</v>
      </c>
      <c r="D3" s="89">
        <v>0</v>
      </c>
      <c r="E3" s="89">
        <v>0</v>
      </c>
      <c r="F3" s="150">
        <v>516.31537447000005</v>
      </c>
    </row>
    <row r="4" spans="1:9" ht="13.5" customHeight="1" x14ac:dyDescent="0.35">
      <c r="A4" s="229" t="s">
        <v>359</v>
      </c>
      <c r="B4" s="72">
        <v>0</v>
      </c>
      <c r="C4" s="72">
        <v>0</v>
      </c>
      <c r="D4" s="72">
        <v>227.82278336000002</v>
      </c>
      <c r="E4" s="72">
        <v>0</v>
      </c>
      <c r="F4" s="125">
        <v>73.306141199999999</v>
      </c>
      <c r="I4" s="85"/>
    </row>
    <row r="5" spans="1:9" ht="13.5" customHeight="1" x14ac:dyDescent="0.35">
      <c r="A5" s="229" t="s">
        <v>360</v>
      </c>
      <c r="B5" s="72">
        <v>0</v>
      </c>
      <c r="C5" s="72">
        <v>39.221470289999999</v>
      </c>
      <c r="D5" s="72">
        <v>0</v>
      </c>
      <c r="E5" s="72">
        <v>0</v>
      </c>
      <c r="F5" s="125">
        <v>34.271423820000003</v>
      </c>
    </row>
    <row r="6" spans="1:9" ht="13.5" customHeight="1" x14ac:dyDescent="0.35">
      <c r="A6" s="229" t="s">
        <v>369</v>
      </c>
      <c r="B6" s="72">
        <v>0</v>
      </c>
      <c r="C6" s="72">
        <v>0</v>
      </c>
      <c r="D6" s="72">
        <v>16.005858150000002</v>
      </c>
      <c r="E6" s="72">
        <v>0</v>
      </c>
      <c r="F6" s="125">
        <v>8.9157980000000006</v>
      </c>
    </row>
    <row r="7" spans="1:9" ht="13.5" customHeight="1" x14ac:dyDescent="0.35">
      <c r="A7" s="229" t="s">
        <v>315</v>
      </c>
      <c r="B7" s="72">
        <v>0</v>
      </c>
      <c r="C7" s="72">
        <v>0</v>
      </c>
      <c r="D7" s="72">
        <v>0</v>
      </c>
      <c r="E7" s="72">
        <v>0</v>
      </c>
      <c r="F7" s="125">
        <v>6.4476270700000002</v>
      </c>
      <c r="I7" s="85"/>
    </row>
    <row r="8" spans="1:9" ht="13.5" customHeight="1" x14ac:dyDescent="0.35">
      <c r="A8" s="229" t="s">
        <v>365</v>
      </c>
      <c r="B8" s="72">
        <v>192.13767619000001</v>
      </c>
      <c r="C8" s="72">
        <v>0</v>
      </c>
      <c r="D8" s="72">
        <v>0</v>
      </c>
      <c r="E8" s="72">
        <v>0</v>
      </c>
      <c r="F8" s="125">
        <v>1.7999155099999999</v>
      </c>
      <c r="I8" s="85"/>
    </row>
    <row r="9" spans="1:9" ht="13.5" customHeight="1" x14ac:dyDescent="0.35">
      <c r="A9" s="229" t="s">
        <v>413</v>
      </c>
      <c r="B9" s="72">
        <v>0</v>
      </c>
      <c r="C9" s="72">
        <v>0</v>
      </c>
      <c r="D9" s="72">
        <v>0</v>
      </c>
      <c r="E9" s="72">
        <v>0</v>
      </c>
      <c r="F9" s="125">
        <v>1.6881013999999999</v>
      </c>
      <c r="I9" s="85"/>
    </row>
    <row r="10" spans="1:9" ht="13.5" customHeight="1" x14ac:dyDescent="0.35">
      <c r="A10" s="229" t="s">
        <v>370</v>
      </c>
      <c r="B10" s="72">
        <v>0</v>
      </c>
      <c r="C10" s="72">
        <v>2.8695450000000001E-2</v>
      </c>
      <c r="D10" s="72">
        <v>0</v>
      </c>
      <c r="E10" s="72">
        <v>0</v>
      </c>
      <c r="F10" s="125">
        <v>1.382627E-2</v>
      </c>
      <c r="I10" s="85"/>
    </row>
    <row r="11" spans="1:9" ht="13.5" customHeight="1" x14ac:dyDescent="0.35">
      <c r="A11" s="229" t="s">
        <v>524</v>
      </c>
      <c r="B11" s="72">
        <v>0</v>
      </c>
      <c r="C11" s="72">
        <v>0</v>
      </c>
      <c r="D11" s="72">
        <v>0</v>
      </c>
      <c r="E11" s="72">
        <v>0</v>
      </c>
      <c r="F11" s="125">
        <v>1.021E-2</v>
      </c>
      <c r="I11" s="85"/>
    </row>
    <row r="12" spans="1:9" ht="13.5" customHeight="1" x14ac:dyDescent="0.35">
      <c r="A12" s="229" t="s">
        <v>376</v>
      </c>
      <c r="B12" s="72">
        <v>0</v>
      </c>
      <c r="C12" s="72">
        <v>0</v>
      </c>
      <c r="D12" s="72">
        <v>27.127036879999999</v>
      </c>
      <c r="E12" s="72">
        <v>0</v>
      </c>
      <c r="F12" s="125">
        <v>2.62116E-3</v>
      </c>
    </row>
    <row r="13" spans="1:9" ht="13.5" customHeight="1" x14ac:dyDescent="0.35">
      <c r="A13" s="229" t="s">
        <v>385</v>
      </c>
      <c r="B13" s="72">
        <v>0</v>
      </c>
      <c r="C13" s="72">
        <v>0</v>
      </c>
      <c r="D13" s="72">
        <v>0</v>
      </c>
      <c r="E13" s="72">
        <v>0</v>
      </c>
      <c r="F13" s="125">
        <v>1.0120000000000001E-3</v>
      </c>
    </row>
    <row r="14" spans="1:9" ht="13.5" customHeight="1" x14ac:dyDescent="0.35">
      <c r="A14" s="229" t="s">
        <v>381</v>
      </c>
      <c r="B14" s="72">
        <v>0</v>
      </c>
      <c r="C14" s="72">
        <v>0</v>
      </c>
      <c r="D14" s="72">
        <v>5.3339765400000001</v>
      </c>
      <c r="E14" s="72">
        <v>0</v>
      </c>
      <c r="F14" s="125">
        <v>3.0000000000000001E-5</v>
      </c>
    </row>
    <row r="15" spans="1:9" ht="13.5" customHeight="1" x14ac:dyDescent="0.35">
      <c r="A15" s="229" t="s">
        <v>358</v>
      </c>
      <c r="B15" s="72">
        <v>1.2020927800000001</v>
      </c>
      <c r="C15" s="72">
        <v>0</v>
      </c>
      <c r="D15" s="72">
        <v>0</v>
      </c>
      <c r="E15" s="72">
        <v>624.34759241999996</v>
      </c>
      <c r="F15" s="125">
        <v>0</v>
      </c>
      <c r="I15" s="85"/>
    </row>
    <row r="16" spans="1:9" ht="13.5" customHeight="1" x14ac:dyDescent="0.35">
      <c r="A16" s="229" t="s">
        <v>299</v>
      </c>
      <c r="B16" s="72">
        <v>46.045938219999996</v>
      </c>
      <c r="C16" s="72">
        <v>81.509359989999993</v>
      </c>
      <c r="D16" s="72">
        <v>710.48949019000008</v>
      </c>
      <c r="E16" s="72">
        <v>0</v>
      </c>
      <c r="F16" s="125">
        <v>0</v>
      </c>
    </row>
    <row r="17" spans="1:9" ht="13.5" customHeight="1" x14ac:dyDescent="0.35">
      <c r="A17" s="229" t="s">
        <v>379</v>
      </c>
      <c r="B17" s="72">
        <v>0</v>
      </c>
      <c r="C17" s="72">
        <v>0</v>
      </c>
      <c r="D17" s="72">
        <v>3.5901172699999999</v>
      </c>
      <c r="E17" s="72">
        <v>0</v>
      </c>
      <c r="F17" s="125">
        <v>0</v>
      </c>
    </row>
    <row r="18" spans="1:9" ht="13.5" customHeight="1" x14ac:dyDescent="0.35">
      <c r="A18" s="229" t="s">
        <v>363</v>
      </c>
      <c r="B18" s="72">
        <v>0</v>
      </c>
      <c r="C18" s="72">
        <v>469.45181323000003</v>
      </c>
      <c r="D18" s="72">
        <v>0</v>
      </c>
      <c r="E18" s="72">
        <v>0</v>
      </c>
      <c r="F18" s="125">
        <v>0</v>
      </c>
    </row>
    <row r="19" spans="1:9" ht="13.5" customHeight="1" x14ac:dyDescent="0.35">
      <c r="A19" s="229" t="s">
        <v>361</v>
      </c>
      <c r="B19" s="72">
        <v>0</v>
      </c>
      <c r="C19" s="72">
        <v>208.11719308000002</v>
      </c>
      <c r="D19" s="72">
        <v>0</v>
      </c>
      <c r="E19" s="72">
        <v>0</v>
      </c>
      <c r="F19" s="125">
        <v>0</v>
      </c>
    </row>
    <row r="20" spans="1:9" ht="13.5" customHeight="1" x14ac:dyDescent="0.35">
      <c r="A20" s="229" t="s">
        <v>359</v>
      </c>
      <c r="B20" s="72">
        <v>0</v>
      </c>
      <c r="C20" s="72">
        <v>136.82539812000002</v>
      </c>
      <c r="D20" s="72">
        <v>0</v>
      </c>
      <c r="E20" s="72">
        <v>0</v>
      </c>
      <c r="F20" s="125">
        <v>0</v>
      </c>
    </row>
    <row r="21" spans="1:9" ht="13.5" customHeight="1" x14ac:dyDescent="0.35">
      <c r="A21" s="229" t="s">
        <v>372</v>
      </c>
      <c r="B21" s="72">
        <v>0</v>
      </c>
      <c r="C21" s="72">
        <v>90.668675329999999</v>
      </c>
      <c r="D21" s="72">
        <v>0</v>
      </c>
      <c r="E21" s="72">
        <v>0</v>
      </c>
      <c r="F21" s="125">
        <v>0</v>
      </c>
      <c r="I21" s="85"/>
    </row>
    <row r="22" spans="1:9" x14ac:dyDescent="0.35">
      <c r="A22" s="229" t="s">
        <v>373</v>
      </c>
      <c r="B22" s="72">
        <v>0</v>
      </c>
      <c r="C22" s="72">
        <v>83.88091759000001</v>
      </c>
      <c r="D22" s="72">
        <v>0</v>
      </c>
      <c r="E22" s="72">
        <v>0</v>
      </c>
      <c r="F22" s="125">
        <v>0</v>
      </c>
    </row>
    <row r="23" spans="1:9" x14ac:dyDescent="0.35">
      <c r="A23" s="229" t="s">
        <v>375</v>
      </c>
      <c r="B23" s="72">
        <v>0</v>
      </c>
      <c r="C23" s="72">
        <v>75.164379400000001</v>
      </c>
      <c r="D23" s="72">
        <v>0</v>
      </c>
      <c r="E23" s="72">
        <v>0</v>
      </c>
      <c r="F23" s="125">
        <v>0</v>
      </c>
    </row>
    <row r="24" spans="1:9" x14ac:dyDescent="0.35">
      <c r="A24" s="229" t="s">
        <v>376</v>
      </c>
      <c r="B24" s="72">
        <v>0</v>
      </c>
      <c r="C24" s="72">
        <v>22.956153149999999</v>
      </c>
      <c r="D24" s="72">
        <v>0</v>
      </c>
      <c r="E24" s="72">
        <v>0</v>
      </c>
      <c r="F24" s="125">
        <v>0</v>
      </c>
    </row>
    <row r="25" spans="1:9" x14ac:dyDescent="0.35">
      <c r="A25" s="229" t="s">
        <v>374</v>
      </c>
      <c r="B25" s="72">
        <v>0</v>
      </c>
      <c r="C25" s="72">
        <v>21.933319780000001</v>
      </c>
      <c r="D25" s="72">
        <v>0</v>
      </c>
      <c r="E25" s="72">
        <v>0</v>
      </c>
      <c r="F25" s="125">
        <v>0</v>
      </c>
    </row>
    <row r="26" spans="1:9" x14ac:dyDescent="0.35">
      <c r="A26" s="229" t="s">
        <v>382</v>
      </c>
      <c r="B26" s="72">
        <v>0</v>
      </c>
      <c r="C26" s="72">
        <v>18.642302230000002</v>
      </c>
      <c r="D26" s="72">
        <v>0</v>
      </c>
      <c r="E26" s="72">
        <v>0</v>
      </c>
      <c r="F26" s="125">
        <v>0</v>
      </c>
    </row>
    <row r="27" spans="1:9" x14ac:dyDescent="0.35">
      <c r="A27" s="229" t="s">
        <v>369</v>
      </c>
      <c r="B27" s="72">
        <v>0</v>
      </c>
      <c r="C27" s="72">
        <v>9.1670012100000005</v>
      </c>
      <c r="D27" s="72">
        <v>0</v>
      </c>
      <c r="E27" s="72">
        <v>0</v>
      </c>
      <c r="F27" s="125">
        <v>0</v>
      </c>
    </row>
    <row r="28" spans="1:9" x14ac:dyDescent="0.35">
      <c r="A28" s="229" t="s">
        <v>388</v>
      </c>
      <c r="B28" s="72">
        <v>4.3499999999999997E-2</v>
      </c>
      <c r="C28" s="72">
        <v>2.8844892299999998</v>
      </c>
      <c r="D28" s="72">
        <v>0</v>
      </c>
      <c r="E28" s="72">
        <v>0</v>
      </c>
      <c r="F28" s="125">
        <v>0</v>
      </c>
    </row>
    <row r="29" spans="1:9" x14ac:dyDescent="0.35">
      <c r="A29" s="229" t="s">
        <v>381</v>
      </c>
      <c r="B29" s="72">
        <v>0</v>
      </c>
      <c r="C29" s="72">
        <v>2.4080458</v>
      </c>
      <c r="D29" s="72">
        <v>0</v>
      </c>
      <c r="E29" s="72">
        <v>0</v>
      </c>
      <c r="F29" s="125">
        <v>0</v>
      </c>
      <c r="I29" s="85"/>
    </row>
    <row r="30" spans="1:9" x14ac:dyDescent="0.35">
      <c r="A30" s="229" t="s">
        <v>357</v>
      </c>
      <c r="B30" s="72">
        <v>926.69093191000002</v>
      </c>
      <c r="C30" s="72">
        <v>2.07445974</v>
      </c>
      <c r="D30" s="72">
        <v>0</v>
      </c>
      <c r="E30" s="72">
        <v>0</v>
      </c>
      <c r="F30" s="125">
        <v>0</v>
      </c>
    </row>
    <row r="31" spans="1:9" x14ac:dyDescent="0.35">
      <c r="A31" s="229" t="s">
        <v>309</v>
      </c>
      <c r="B31" s="72">
        <v>0</v>
      </c>
      <c r="C31" s="72">
        <v>1.8888480000000001</v>
      </c>
      <c r="D31" s="72">
        <v>0</v>
      </c>
      <c r="E31" s="72">
        <v>0</v>
      </c>
      <c r="F31" s="125">
        <v>0</v>
      </c>
    </row>
    <row r="32" spans="1:9" x14ac:dyDescent="0.35">
      <c r="A32" s="229" t="s">
        <v>409</v>
      </c>
      <c r="B32" s="72">
        <v>0</v>
      </c>
      <c r="C32" s="72">
        <v>1.5927065</v>
      </c>
      <c r="D32" s="72">
        <v>0</v>
      </c>
      <c r="E32" s="72">
        <v>0</v>
      </c>
      <c r="F32" s="125">
        <v>0</v>
      </c>
    </row>
    <row r="33" spans="1:9" x14ac:dyDescent="0.35">
      <c r="A33" s="229" t="s">
        <v>380</v>
      </c>
      <c r="B33" s="72">
        <v>0</v>
      </c>
      <c r="C33" s="72">
        <v>1.33713715</v>
      </c>
      <c r="D33" s="72">
        <v>0</v>
      </c>
      <c r="E33" s="72">
        <v>0</v>
      </c>
      <c r="F33" s="125">
        <v>0</v>
      </c>
    </row>
    <row r="34" spans="1:9" x14ac:dyDescent="0.35">
      <c r="A34" s="229" t="s">
        <v>455</v>
      </c>
      <c r="B34" s="72">
        <v>0</v>
      </c>
      <c r="C34" s="72">
        <v>1.2793071399999998</v>
      </c>
      <c r="D34" s="72">
        <v>0</v>
      </c>
      <c r="E34" s="72">
        <v>0</v>
      </c>
      <c r="F34" s="125">
        <v>0</v>
      </c>
    </row>
    <row r="35" spans="1:9" x14ac:dyDescent="0.35">
      <c r="A35" s="229" t="s">
        <v>301</v>
      </c>
      <c r="B35" s="72">
        <v>0</v>
      </c>
      <c r="C35" s="72">
        <v>1.1061944500000001</v>
      </c>
      <c r="D35" s="72">
        <v>0</v>
      </c>
      <c r="E35" s="72">
        <v>0</v>
      </c>
      <c r="F35" s="125">
        <v>0</v>
      </c>
    </row>
    <row r="36" spans="1:9" x14ac:dyDescent="0.35">
      <c r="A36" s="229" t="s">
        <v>391</v>
      </c>
      <c r="B36" s="72">
        <v>0</v>
      </c>
      <c r="C36" s="72">
        <v>0.61780000000000002</v>
      </c>
      <c r="D36" s="72">
        <v>0</v>
      </c>
      <c r="E36" s="72">
        <v>0</v>
      </c>
      <c r="F36" s="125">
        <v>0</v>
      </c>
      <c r="I36" s="85"/>
    </row>
    <row r="37" spans="1:9" x14ac:dyDescent="0.35">
      <c r="A37" s="229" t="s">
        <v>415</v>
      </c>
      <c r="B37" s="72">
        <v>0</v>
      </c>
      <c r="C37" s="72">
        <v>0.57265568999999994</v>
      </c>
      <c r="D37" s="72">
        <v>0</v>
      </c>
      <c r="E37" s="72">
        <v>0</v>
      </c>
      <c r="F37" s="125">
        <v>0</v>
      </c>
    </row>
    <row r="38" spans="1:9" x14ac:dyDescent="0.35">
      <c r="A38" s="229" t="s">
        <v>364</v>
      </c>
      <c r="B38" s="72">
        <v>198.43978716000001</v>
      </c>
      <c r="C38" s="72">
        <v>0</v>
      </c>
      <c r="D38" s="72">
        <v>0</v>
      </c>
      <c r="E38" s="72">
        <v>0</v>
      </c>
      <c r="F38" s="125">
        <v>0</v>
      </c>
    </row>
    <row r="39" spans="1:9" x14ac:dyDescent="0.35">
      <c r="A39" s="229" t="s">
        <v>368</v>
      </c>
      <c r="B39" s="72">
        <v>84.936774139999997</v>
      </c>
      <c r="C39" s="72">
        <v>0</v>
      </c>
      <c r="D39" s="72">
        <v>0</v>
      </c>
      <c r="E39" s="72">
        <v>0</v>
      </c>
      <c r="F39" s="125">
        <v>0</v>
      </c>
    </row>
    <row r="40" spans="1:9" x14ac:dyDescent="0.35">
      <c r="A40" s="229" t="s">
        <v>367</v>
      </c>
      <c r="B40" s="72">
        <v>42.354123250000001</v>
      </c>
      <c r="C40" s="72">
        <v>0</v>
      </c>
      <c r="D40" s="72">
        <v>0</v>
      </c>
      <c r="E40" s="72">
        <v>0</v>
      </c>
      <c r="F40" s="125">
        <v>0</v>
      </c>
    </row>
    <row r="41" spans="1:9" x14ac:dyDescent="0.35">
      <c r="A41" s="229" t="s">
        <v>392</v>
      </c>
      <c r="B41" s="72">
        <v>37.219164490000004</v>
      </c>
      <c r="C41" s="72">
        <v>0</v>
      </c>
      <c r="D41" s="72">
        <v>0</v>
      </c>
      <c r="E41" s="72">
        <v>0</v>
      </c>
      <c r="F41" s="125">
        <v>0</v>
      </c>
    </row>
    <row r="78" spans="1:3" x14ac:dyDescent="0.35">
      <c r="A78" s="33"/>
      <c r="B78" s="33"/>
      <c r="C78" s="33"/>
    </row>
    <row r="79" spans="1:3" x14ac:dyDescent="0.35">
      <c r="A79" s="33"/>
      <c r="B79" s="33"/>
      <c r="C79" s="33"/>
    </row>
    <row r="80" spans="1:3" x14ac:dyDescent="0.35">
      <c r="A80" s="33"/>
      <c r="B80" s="33"/>
      <c r="C80" s="33"/>
    </row>
    <row r="81" spans="1:3" x14ac:dyDescent="0.35">
      <c r="A81" s="33"/>
      <c r="B81" s="33"/>
      <c r="C81" s="33"/>
    </row>
    <row r="82" spans="1:3" x14ac:dyDescent="0.35">
      <c r="B82" s="33"/>
      <c r="C82" s="33"/>
    </row>
    <row r="83" spans="1:3" x14ac:dyDescent="0.35">
      <c r="B83" s="33"/>
      <c r="C83" s="33"/>
    </row>
    <row r="84" spans="1:3" x14ac:dyDescent="0.35">
      <c r="B84" s="33"/>
      <c r="C84" s="33"/>
    </row>
    <row r="85" spans="1:3" x14ac:dyDescent="0.35">
      <c r="B85" s="33"/>
      <c r="C85" s="33"/>
    </row>
    <row r="86" spans="1:3" x14ac:dyDescent="0.35">
      <c r="B86" s="33"/>
      <c r="C86" s="33"/>
    </row>
    <row r="87" spans="1:3" x14ac:dyDescent="0.35">
      <c r="B87" s="33"/>
      <c r="C87" s="33"/>
    </row>
    <row r="88" spans="1:3" x14ac:dyDescent="0.35">
      <c r="B88" s="33"/>
      <c r="C88" s="33"/>
    </row>
    <row r="89" spans="1:3" x14ac:dyDescent="0.35">
      <c r="B89" s="33"/>
      <c r="C89" s="33"/>
    </row>
    <row r="90" spans="1:3" x14ac:dyDescent="0.35">
      <c r="B90" s="33"/>
      <c r="C90" s="33"/>
    </row>
    <row r="91" spans="1:3" x14ac:dyDescent="0.35">
      <c r="B91" s="33"/>
      <c r="C91" s="33"/>
    </row>
    <row r="92" spans="1:3" x14ac:dyDescent="0.35">
      <c r="B92" s="33"/>
      <c r="C92" s="33"/>
    </row>
    <row r="93" spans="1:3" x14ac:dyDescent="0.35">
      <c r="B93" s="33"/>
      <c r="C93" s="33"/>
    </row>
    <row r="94" spans="1:3" x14ac:dyDescent="0.35">
      <c r="B94" s="33"/>
      <c r="C94" s="33"/>
    </row>
    <row r="95" spans="1:3" x14ac:dyDescent="0.35">
      <c r="B95" s="33"/>
      <c r="C95" s="33"/>
    </row>
    <row r="96" spans="1:3" x14ac:dyDescent="0.35">
      <c r="B96" s="33"/>
      <c r="C96" s="33"/>
    </row>
    <row r="97" spans="1:3" x14ac:dyDescent="0.35">
      <c r="B97" s="33"/>
      <c r="C97" s="33"/>
    </row>
    <row r="98" spans="1:3" x14ac:dyDescent="0.35">
      <c r="A98" s="33"/>
      <c r="B98" s="33"/>
    </row>
    <row r="99" spans="1:3" x14ac:dyDescent="0.35">
      <c r="A99" s="33"/>
      <c r="B99" s="33"/>
    </row>
    <row r="100" spans="1:3" x14ac:dyDescent="0.35">
      <c r="A100" s="33"/>
      <c r="B100" s="33"/>
    </row>
    <row r="101" spans="1:3" x14ac:dyDescent="0.35">
      <c r="A101" s="33"/>
      <c r="B101" s="33"/>
    </row>
    <row r="102" spans="1:3" x14ac:dyDescent="0.35">
      <c r="A102" s="33"/>
      <c r="B102" s="33"/>
    </row>
    <row r="103" spans="1:3" x14ac:dyDescent="0.35">
      <c r="A103" s="33"/>
      <c r="B103" s="33"/>
    </row>
    <row r="104" spans="1:3" x14ac:dyDescent="0.35">
      <c r="A104" s="33"/>
      <c r="B104" s="33"/>
    </row>
    <row r="105" spans="1:3" x14ac:dyDescent="0.35">
      <c r="A105" s="33"/>
      <c r="B105" s="33"/>
    </row>
    <row r="106" spans="1:3" x14ac:dyDescent="0.35">
      <c r="A106" s="33"/>
      <c r="B106" s="33"/>
    </row>
    <row r="107" spans="1:3" x14ac:dyDescent="0.35">
      <c r="A107" s="33"/>
      <c r="B107" s="33"/>
    </row>
    <row r="108" spans="1:3" x14ac:dyDescent="0.35">
      <c r="A108" s="33"/>
      <c r="B108" s="33"/>
    </row>
    <row r="109" spans="1:3" x14ac:dyDescent="0.35">
      <c r="A109" s="33"/>
      <c r="B109" s="33"/>
    </row>
    <row r="110" spans="1:3" x14ac:dyDescent="0.35">
      <c r="A110" s="33"/>
      <c r="B110" s="33"/>
    </row>
    <row r="111" spans="1:3" x14ac:dyDescent="0.35">
      <c r="A111" s="33"/>
      <c r="B111" s="33"/>
    </row>
    <row r="112" spans="1:3" x14ac:dyDescent="0.35">
      <c r="A112" s="33"/>
      <c r="B112" s="33"/>
    </row>
    <row r="113" spans="1:3" x14ac:dyDescent="0.35">
      <c r="A113" s="33"/>
      <c r="B113" s="33"/>
    </row>
    <row r="114" spans="1:3" x14ac:dyDescent="0.35">
      <c r="A114" s="33"/>
      <c r="B114" s="33"/>
      <c r="C114" s="33"/>
    </row>
    <row r="115" spans="1:3" x14ac:dyDescent="0.35">
      <c r="A115" s="33"/>
      <c r="B115" s="33"/>
      <c r="C115" s="33"/>
    </row>
    <row r="116" spans="1:3" x14ac:dyDescent="0.35">
      <c r="A116" s="33"/>
      <c r="B116" s="33"/>
      <c r="C116" s="33"/>
    </row>
    <row r="117" spans="1:3" x14ac:dyDescent="0.35">
      <c r="A117" s="33"/>
      <c r="B117" s="33"/>
      <c r="C117" s="33"/>
    </row>
    <row r="118" spans="1:3" x14ac:dyDescent="0.35">
      <c r="A118" s="33"/>
      <c r="B118" s="33"/>
      <c r="C118" s="33"/>
    </row>
    <row r="119" spans="1:3" x14ac:dyDescent="0.35">
      <c r="A119" s="33"/>
      <c r="B119" s="33"/>
      <c r="C119" s="33"/>
    </row>
    <row r="120" spans="1:3" x14ac:dyDescent="0.35">
      <c r="A120" s="33"/>
      <c r="B120" s="33"/>
      <c r="C120" s="33"/>
    </row>
    <row r="121" spans="1:3" x14ac:dyDescent="0.35">
      <c r="A121" s="33"/>
      <c r="B121" s="33"/>
      <c r="C121" s="33"/>
    </row>
    <row r="122" spans="1:3" x14ac:dyDescent="0.35">
      <c r="A122" s="33"/>
      <c r="B122" s="33"/>
      <c r="C122" s="33"/>
    </row>
    <row r="123" spans="1:3" x14ac:dyDescent="0.35">
      <c r="A123" s="33"/>
      <c r="B123" s="33"/>
      <c r="C123" s="33"/>
    </row>
    <row r="124" spans="1:3" x14ac:dyDescent="0.35">
      <c r="A124" s="33"/>
      <c r="B124" s="33"/>
      <c r="C124" s="33"/>
    </row>
    <row r="125" spans="1:3" x14ac:dyDescent="0.35">
      <c r="A125" s="33"/>
      <c r="B125" s="33"/>
      <c r="C125" s="33"/>
    </row>
    <row r="126" spans="1:3" x14ac:dyDescent="0.35">
      <c r="A126" s="33"/>
      <c r="B126" s="33"/>
      <c r="C126" s="33"/>
    </row>
    <row r="127" spans="1:3" x14ac:dyDescent="0.35">
      <c r="A127" s="33"/>
      <c r="B127" s="33"/>
      <c r="C127" s="33"/>
    </row>
    <row r="128" spans="1:3" x14ac:dyDescent="0.35">
      <c r="A128" s="33"/>
      <c r="B128" s="33"/>
      <c r="C128" s="33"/>
    </row>
    <row r="129" spans="1:3" x14ac:dyDescent="0.35">
      <c r="A129" s="33"/>
      <c r="B129" s="33"/>
      <c r="C129" s="33"/>
    </row>
    <row r="130" spans="1:3" x14ac:dyDescent="0.35">
      <c r="B130" s="33"/>
      <c r="C130" s="33"/>
    </row>
    <row r="131" spans="1:3" x14ac:dyDescent="0.35">
      <c r="B131" s="33"/>
      <c r="C131" s="33"/>
    </row>
    <row r="132" spans="1:3" x14ac:dyDescent="0.35">
      <c r="B132" s="33"/>
      <c r="C132" s="33"/>
    </row>
    <row r="133" spans="1:3" x14ac:dyDescent="0.35">
      <c r="B133" s="33"/>
      <c r="C133" s="33"/>
    </row>
    <row r="134" spans="1:3" x14ac:dyDescent="0.35">
      <c r="B134" s="33"/>
      <c r="C134" s="33"/>
    </row>
    <row r="135" spans="1:3" x14ac:dyDescent="0.35">
      <c r="B135" s="33"/>
      <c r="C135" s="33"/>
    </row>
    <row r="136" spans="1:3" x14ac:dyDescent="0.35">
      <c r="B136" s="33"/>
      <c r="C136" s="33"/>
    </row>
    <row r="137" spans="1:3" x14ac:dyDescent="0.35">
      <c r="B137" s="33"/>
      <c r="C137" s="33"/>
    </row>
    <row r="138" spans="1:3" x14ac:dyDescent="0.35">
      <c r="B138" s="33"/>
      <c r="C138" s="33"/>
    </row>
    <row r="139" spans="1:3" x14ac:dyDescent="0.35">
      <c r="B139" s="33"/>
      <c r="C139" s="33"/>
    </row>
    <row r="140" spans="1:3" x14ac:dyDescent="0.35">
      <c r="B140" s="33"/>
      <c r="C140" s="33"/>
    </row>
    <row r="141" spans="1:3" x14ac:dyDescent="0.35">
      <c r="B141" s="33"/>
      <c r="C141" s="33"/>
    </row>
    <row r="142" spans="1:3" x14ac:dyDescent="0.35">
      <c r="B142" s="33"/>
      <c r="C142" s="33"/>
    </row>
    <row r="143" spans="1:3" x14ac:dyDescent="0.35">
      <c r="B143" s="33"/>
      <c r="C143" s="33"/>
    </row>
    <row r="144" spans="1:3" x14ac:dyDescent="0.35">
      <c r="B144" s="33"/>
      <c r="C144" s="33"/>
    </row>
    <row r="145" spans="2:3" x14ac:dyDescent="0.35">
      <c r="B145" s="33"/>
      <c r="C145" s="33"/>
    </row>
    <row r="146" spans="2:3" x14ac:dyDescent="0.35">
      <c r="B146" s="33"/>
    </row>
    <row r="147" spans="2:3" x14ac:dyDescent="0.35">
      <c r="B147" s="33"/>
    </row>
    <row r="148" spans="2:3" x14ac:dyDescent="0.35">
      <c r="B148" s="33"/>
    </row>
    <row r="149" spans="2:3" x14ac:dyDescent="0.35">
      <c r="B149" s="33"/>
    </row>
    <row r="150" spans="2:3" x14ac:dyDescent="0.35">
      <c r="B150" s="33"/>
    </row>
    <row r="151" spans="2:3" x14ac:dyDescent="0.35">
      <c r="B151" s="33"/>
    </row>
    <row r="152" spans="2:3" x14ac:dyDescent="0.35">
      <c r="B152" s="33"/>
    </row>
    <row r="153" spans="2:3" x14ac:dyDescent="0.35">
      <c r="B153" s="33"/>
    </row>
    <row r="154" spans="2:3" x14ac:dyDescent="0.35">
      <c r="B154" s="33"/>
    </row>
    <row r="155" spans="2:3" x14ac:dyDescent="0.35">
      <c r="B155" s="33"/>
    </row>
    <row r="156" spans="2:3" x14ac:dyDescent="0.35">
      <c r="B156" s="33"/>
    </row>
    <row r="157" spans="2:3" x14ac:dyDescent="0.35">
      <c r="B157" s="33"/>
    </row>
    <row r="158" spans="2:3" x14ac:dyDescent="0.35">
      <c r="B158" s="33"/>
    </row>
    <row r="159" spans="2:3" x14ac:dyDescent="0.35">
      <c r="B159" s="33"/>
    </row>
    <row r="160" spans="2:3" x14ac:dyDescent="0.35">
      <c r="B160" s="33"/>
    </row>
    <row r="161" spans="1:3" x14ac:dyDescent="0.35">
      <c r="B161" s="33"/>
    </row>
    <row r="162" spans="1:3" x14ac:dyDescent="0.35">
      <c r="A162" s="33"/>
      <c r="B162" s="33"/>
      <c r="C162" s="33"/>
    </row>
    <row r="163" spans="1:3" x14ac:dyDescent="0.35">
      <c r="A163" s="33"/>
      <c r="B163" s="33"/>
      <c r="C163" s="33"/>
    </row>
    <row r="164" spans="1:3" x14ac:dyDescent="0.35">
      <c r="A164" s="33"/>
      <c r="B164" s="33"/>
      <c r="C164" s="33"/>
    </row>
    <row r="165" spans="1:3" x14ac:dyDescent="0.35">
      <c r="A165" s="33"/>
      <c r="B165" s="33"/>
      <c r="C165" s="33"/>
    </row>
    <row r="166" spans="1:3" x14ac:dyDescent="0.35">
      <c r="A166" s="33"/>
      <c r="B166" s="33"/>
      <c r="C166" s="33"/>
    </row>
    <row r="167" spans="1:3" x14ac:dyDescent="0.35">
      <c r="A167" s="33"/>
      <c r="B167" s="33"/>
      <c r="C167" s="33"/>
    </row>
    <row r="168" spans="1:3" x14ac:dyDescent="0.35">
      <c r="A168" s="33"/>
      <c r="B168" s="33"/>
      <c r="C168" s="33"/>
    </row>
    <row r="169" spans="1:3" x14ac:dyDescent="0.35">
      <c r="A169" s="33"/>
      <c r="B169" s="33"/>
      <c r="C169" s="33"/>
    </row>
    <row r="170" spans="1:3" x14ac:dyDescent="0.35">
      <c r="A170" s="33"/>
      <c r="B170" s="33"/>
      <c r="C170" s="33"/>
    </row>
    <row r="171" spans="1:3" x14ac:dyDescent="0.35">
      <c r="A171" s="33"/>
      <c r="B171" s="33"/>
      <c r="C171" s="33"/>
    </row>
    <row r="172" spans="1:3" x14ac:dyDescent="0.35">
      <c r="A172" s="33"/>
      <c r="B172" s="33"/>
      <c r="C172" s="33"/>
    </row>
    <row r="173" spans="1:3" x14ac:dyDescent="0.35">
      <c r="A173" s="33"/>
      <c r="B173" s="33"/>
      <c r="C173" s="33"/>
    </row>
    <row r="174" spans="1:3" x14ac:dyDescent="0.35">
      <c r="A174" s="33"/>
      <c r="B174" s="33"/>
      <c r="C174" s="33"/>
    </row>
    <row r="175" spans="1:3" x14ac:dyDescent="0.35">
      <c r="A175" s="33"/>
      <c r="B175" s="33"/>
      <c r="C175" s="33"/>
    </row>
    <row r="176" spans="1:3" x14ac:dyDescent="0.35">
      <c r="A176" s="33"/>
      <c r="B176" s="33"/>
      <c r="C176" s="33"/>
    </row>
    <row r="177" spans="1:3" x14ac:dyDescent="0.35">
      <c r="A177" s="33"/>
      <c r="B177" s="33"/>
      <c r="C177" s="33"/>
    </row>
    <row r="178" spans="1:3" x14ac:dyDescent="0.35">
      <c r="A178" s="33"/>
      <c r="B178" s="33"/>
      <c r="C178" s="33"/>
    </row>
    <row r="179" spans="1:3" x14ac:dyDescent="0.35">
      <c r="A179" s="33"/>
      <c r="B179" s="33"/>
      <c r="C179" s="33"/>
    </row>
    <row r="180" spans="1:3" x14ac:dyDescent="0.35">
      <c r="A180" s="33"/>
      <c r="B180" s="33"/>
      <c r="C180" s="33"/>
    </row>
    <row r="181" spans="1:3" x14ac:dyDescent="0.35">
      <c r="A181" s="33"/>
      <c r="B181" s="33"/>
      <c r="C181" s="33"/>
    </row>
    <row r="182" spans="1:3" x14ac:dyDescent="0.35">
      <c r="A182" s="33"/>
      <c r="B182" s="33"/>
      <c r="C182" s="33"/>
    </row>
    <row r="183" spans="1:3" x14ac:dyDescent="0.35">
      <c r="A183" s="33"/>
      <c r="B183" s="33"/>
      <c r="C183" s="33"/>
    </row>
    <row r="184" spans="1:3" x14ac:dyDescent="0.35">
      <c r="A184" s="33"/>
      <c r="B184" s="33"/>
      <c r="C184" s="33"/>
    </row>
    <row r="185" spans="1:3" x14ac:dyDescent="0.35">
      <c r="A185" s="33"/>
      <c r="B185" s="33"/>
      <c r="C185" s="33"/>
    </row>
    <row r="186" spans="1:3" x14ac:dyDescent="0.35">
      <c r="A186" s="33"/>
      <c r="B186" s="33"/>
      <c r="C186" s="33"/>
    </row>
    <row r="187" spans="1:3" x14ac:dyDescent="0.35">
      <c r="A187" s="33"/>
      <c r="B187" s="33"/>
      <c r="C187" s="33"/>
    </row>
    <row r="188" spans="1:3" x14ac:dyDescent="0.35">
      <c r="A188" s="33"/>
      <c r="B188" s="33"/>
      <c r="C188" s="33"/>
    </row>
    <row r="189" spans="1:3" x14ac:dyDescent="0.35">
      <c r="A189" s="33"/>
      <c r="B189" s="33"/>
      <c r="C189" s="33"/>
    </row>
    <row r="190" spans="1:3" x14ac:dyDescent="0.35">
      <c r="A190" s="33"/>
      <c r="B190" s="33"/>
      <c r="C190" s="33"/>
    </row>
    <row r="191" spans="1:3" x14ac:dyDescent="0.35">
      <c r="A191" s="33"/>
      <c r="B191" s="33"/>
      <c r="C191" s="33"/>
    </row>
    <row r="192" spans="1:3" x14ac:dyDescent="0.35">
      <c r="A192" s="33"/>
      <c r="B192" s="33"/>
      <c r="C192" s="33"/>
    </row>
    <row r="193" spans="1:3" x14ac:dyDescent="0.35">
      <c r="A193" s="33"/>
      <c r="B193" s="33"/>
      <c r="C193" s="33"/>
    </row>
    <row r="194" spans="1:3" x14ac:dyDescent="0.35">
      <c r="A194" s="33"/>
      <c r="B194" s="33"/>
      <c r="C194" s="33"/>
    </row>
    <row r="195" spans="1:3" x14ac:dyDescent="0.35">
      <c r="A195" s="33"/>
      <c r="B195" s="33"/>
      <c r="C195" s="33"/>
    </row>
    <row r="196" spans="1:3" x14ac:dyDescent="0.35">
      <c r="A196" s="33"/>
      <c r="B196" s="33"/>
      <c r="C196" s="33"/>
    </row>
    <row r="197" spans="1:3" x14ac:dyDescent="0.35">
      <c r="A197" s="33"/>
      <c r="B197" s="33"/>
      <c r="C197" s="33"/>
    </row>
    <row r="198" spans="1:3" x14ac:dyDescent="0.35">
      <c r="A198" s="33"/>
      <c r="B198" s="33"/>
      <c r="C198" s="33"/>
    </row>
    <row r="199" spans="1:3" x14ac:dyDescent="0.35">
      <c r="A199" s="33"/>
      <c r="B199" s="33"/>
      <c r="C199" s="33"/>
    </row>
    <row r="200" spans="1:3" x14ac:dyDescent="0.35">
      <c r="A200" s="33"/>
      <c r="B200" s="33"/>
      <c r="C200" s="33"/>
    </row>
    <row r="201" spans="1:3" x14ac:dyDescent="0.35">
      <c r="A201" s="33"/>
      <c r="B201" s="33"/>
      <c r="C201" s="33"/>
    </row>
    <row r="202" spans="1:3" x14ac:dyDescent="0.35">
      <c r="A202" s="33"/>
      <c r="B202" s="33"/>
      <c r="C202" s="33"/>
    </row>
    <row r="203" spans="1:3" x14ac:dyDescent="0.35">
      <c r="A203" s="33"/>
      <c r="B203" s="33"/>
      <c r="C203" s="33"/>
    </row>
    <row r="204" spans="1:3" x14ac:dyDescent="0.35">
      <c r="A204" s="33"/>
      <c r="B204" s="33"/>
      <c r="C204" s="33"/>
    </row>
    <row r="205" spans="1:3" x14ac:dyDescent="0.35">
      <c r="A205" s="33"/>
      <c r="B205" s="33"/>
      <c r="C205" s="33"/>
    </row>
    <row r="206" spans="1:3" x14ac:dyDescent="0.35">
      <c r="A206" s="33"/>
      <c r="B206" s="33"/>
      <c r="C206" s="33"/>
    </row>
    <row r="207" spans="1:3" x14ac:dyDescent="0.35">
      <c r="A207" s="33"/>
      <c r="B207" s="33"/>
      <c r="C207" s="33"/>
    </row>
    <row r="208" spans="1:3" x14ac:dyDescent="0.35">
      <c r="A208" s="33"/>
      <c r="B208" s="33"/>
      <c r="C208" s="33"/>
    </row>
    <row r="209" spans="1:3" x14ac:dyDescent="0.35">
      <c r="A209" s="33"/>
      <c r="B209" s="33"/>
      <c r="C209" s="33"/>
    </row>
    <row r="210" spans="1:3" x14ac:dyDescent="0.35">
      <c r="B210" s="33"/>
      <c r="C210" s="33"/>
    </row>
    <row r="211" spans="1:3" x14ac:dyDescent="0.35">
      <c r="B211" s="33"/>
      <c r="C211" s="33"/>
    </row>
    <row r="212" spans="1:3" x14ac:dyDescent="0.35">
      <c r="B212" s="33"/>
      <c r="C212" s="33"/>
    </row>
    <row r="213" spans="1:3" x14ac:dyDescent="0.35">
      <c r="B213" s="33"/>
      <c r="C213" s="33"/>
    </row>
    <row r="214" spans="1:3" x14ac:dyDescent="0.35">
      <c r="B214" s="33"/>
      <c r="C214" s="33"/>
    </row>
    <row r="215" spans="1:3" x14ac:dyDescent="0.35">
      <c r="B215" s="33"/>
      <c r="C215" s="33"/>
    </row>
    <row r="216" spans="1:3" x14ac:dyDescent="0.35">
      <c r="B216" s="33"/>
      <c r="C216" s="33"/>
    </row>
    <row r="217" spans="1:3" x14ac:dyDescent="0.35">
      <c r="B217" s="33"/>
      <c r="C217" s="33"/>
    </row>
    <row r="218" spans="1:3" x14ac:dyDescent="0.35">
      <c r="B218" s="33"/>
      <c r="C218" s="33"/>
    </row>
    <row r="219" spans="1:3" x14ac:dyDescent="0.35">
      <c r="B219" s="33"/>
      <c r="C219" s="33"/>
    </row>
    <row r="220" spans="1:3" x14ac:dyDescent="0.35">
      <c r="B220" s="33"/>
      <c r="C220" s="33"/>
    </row>
    <row r="221" spans="1:3" x14ac:dyDescent="0.35">
      <c r="B221" s="33"/>
      <c r="C221" s="33"/>
    </row>
    <row r="222" spans="1:3" x14ac:dyDescent="0.35">
      <c r="B222" s="33"/>
      <c r="C222" s="33"/>
    </row>
    <row r="223" spans="1:3" x14ac:dyDescent="0.35">
      <c r="B223" s="33"/>
      <c r="C223" s="33"/>
    </row>
    <row r="224" spans="1:3" x14ac:dyDescent="0.35">
      <c r="B224" s="33"/>
      <c r="C224" s="33"/>
    </row>
    <row r="225" spans="1:3" x14ac:dyDescent="0.35">
      <c r="B225" s="33"/>
      <c r="C225" s="33"/>
    </row>
    <row r="226" spans="1:3" x14ac:dyDescent="0.35">
      <c r="A226" s="33"/>
      <c r="B226" s="33"/>
    </row>
    <row r="227" spans="1:3" x14ac:dyDescent="0.35">
      <c r="A227" s="33"/>
      <c r="B227" s="33"/>
    </row>
    <row r="228" spans="1:3" x14ac:dyDescent="0.35">
      <c r="A228" s="33"/>
      <c r="B228" s="33"/>
    </row>
    <row r="229" spans="1:3" x14ac:dyDescent="0.35">
      <c r="A229" s="33"/>
      <c r="B229" s="33"/>
    </row>
    <row r="230" spans="1:3" x14ac:dyDescent="0.35">
      <c r="A230" s="33"/>
      <c r="B230" s="33"/>
    </row>
    <row r="231" spans="1:3" x14ac:dyDescent="0.35">
      <c r="A231" s="33"/>
      <c r="B231" s="33"/>
    </row>
    <row r="232" spans="1:3" x14ac:dyDescent="0.35">
      <c r="A232" s="33"/>
      <c r="B232" s="33"/>
    </row>
    <row r="233" spans="1:3" x14ac:dyDescent="0.35">
      <c r="A233" s="33"/>
      <c r="B233" s="33"/>
    </row>
    <row r="234" spans="1:3" x14ac:dyDescent="0.35">
      <c r="A234" s="33"/>
      <c r="B234" s="33"/>
    </row>
    <row r="235" spans="1:3" x14ac:dyDescent="0.35">
      <c r="A235" s="33"/>
      <c r="B235" s="33"/>
    </row>
    <row r="236" spans="1:3" x14ac:dyDescent="0.35">
      <c r="A236" s="33"/>
      <c r="B236" s="33"/>
    </row>
    <row r="237" spans="1:3" x14ac:dyDescent="0.35">
      <c r="A237" s="33"/>
      <c r="B237" s="33"/>
    </row>
    <row r="238" spans="1:3" x14ac:dyDescent="0.35">
      <c r="A238" s="33"/>
      <c r="B238" s="33"/>
    </row>
    <row r="239" spans="1:3" x14ac:dyDescent="0.35">
      <c r="A239" s="33"/>
      <c r="B239" s="33"/>
    </row>
    <row r="240" spans="1:3" x14ac:dyDescent="0.35">
      <c r="A240" s="33"/>
      <c r="B240" s="33"/>
    </row>
    <row r="241" spans="1:3" x14ac:dyDescent="0.35">
      <c r="A241" s="33"/>
      <c r="B241" s="33"/>
    </row>
    <row r="242" spans="1:3" x14ac:dyDescent="0.35">
      <c r="A242" s="33"/>
      <c r="B242" s="33"/>
      <c r="C242" s="33"/>
    </row>
    <row r="243" spans="1:3" x14ac:dyDescent="0.35">
      <c r="A243" s="33"/>
      <c r="B243" s="33"/>
      <c r="C243" s="33"/>
    </row>
    <row r="244" spans="1:3" x14ac:dyDescent="0.35">
      <c r="A244" s="33"/>
      <c r="B244" s="33"/>
      <c r="C244" s="33"/>
    </row>
    <row r="245" spans="1:3" x14ac:dyDescent="0.35">
      <c r="A245" s="33"/>
      <c r="B245" s="33"/>
      <c r="C245" s="33"/>
    </row>
    <row r="246" spans="1:3" x14ac:dyDescent="0.35">
      <c r="A246" s="33"/>
      <c r="B246" s="33"/>
      <c r="C246" s="33"/>
    </row>
    <row r="247" spans="1:3" x14ac:dyDescent="0.35">
      <c r="A247" s="33"/>
      <c r="B247" s="33"/>
      <c r="C247" s="33"/>
    </row>
    <row r="248" spans="1:3" x14ac:dyDescent="0.35">
      <c r="A248" s="33"/>
      <c r="B248" s="33"/>
      <c r="C248" s="33"/>
    </row>
    <row r="249" spans="1:3" x14ac:dyDescent="0.35">
      <c r="A249" s="33"/>
      <c r="B249" s="33"/>
      <c r="C249" s="33"/>
    </row>
    <row r="250" spans="1:3" x14ac:dyDescent="0.35">
      <c r="A250" s="33"/>
      <c r="B250" s="33"/>
      <c r="C250" s="33"/>
    </row>
    <row r="251" spans="1:3" x14ac:dyDescent="0.35">
      <c r="A251" s="33"/>
      <c r="B251" s="33"/>
      <c r="C251" s="33"/>
    </row>
    <row r="252" spans="1:3" x14ac:dyDescent="0.35">
      <c r="A252" s="33"/>
      <c r="B252" s="33"/>
      <c r="C252" s="33"/>
    </row>
    <row r="253" spans="1:3" x14ac:dyDescent="0.35">
      <c r="A253" s="33"/>
      <c r="B253" s="33"/>
      <c r="C253" s="33"/>
    </row>
    <row r="254" spans="1:3" x14ac:dyDescent="0.35">
      <c r="A254" s="33"/>
      <c r="B254" s="33"/>
      <c r="C254" s="33"/>
    </row>
    <row r="255" spans="1:3" x14ac:dyDescent="0.35">
      <c r="A255" s="33"/>
      <c r="B255" s="33"/>
      <c r="C255" s="33"/>
    </row>
    <row r="256" spans="1:3" x14ac:dyDescent="0.35">
      <c r="A256" s="33"/>
      <c r="B256" s="33"/>
      <c r="C256" s="33"/>
    </row>
    <row r="257" spans="1:3" x14ac:dyDescent="0.35">
      <c r="A257" s="33"/>
      <c r="B257" s="33"/>
      <c r="C257" s="33"/>
    </row>
    <row r="258" spans="1:3" x14ac:dyDescent="0.35">
      <c r="A258" s="33"/>
      <c r="B258" s="33"/>
      <c r="C258" s="33"/>
    </row>
    <row r="259" spans="1:3" x14ac:dyDescent="0.35">
      <c r="A259" s="33"/>
      <c r="B259" s="33"/>
      <c r="C259" s="33"/>
    </row>
    <row r="260" spans="1:3" x14ac:dyDescent="0.35">
      <c r="A260" s="33"/>
      <c r="B260" s="33"/>
      <c r="C260" s="33"/>
    </row>
    <row r="261" spans="1:3" x14ac:dyDescent="0.35">
      <c r="A261" s="33"/>
      <c r="B261" s="33"/>
      <c r="C261" s="33"/>
    </row>
    <row r="262" spans="1:3" x14ac:dyDescent="0.35">
      <c r="A262" s="33"/>
      <c r="B262" s="33"/>
      <c r="C262" s="33"/>
    </row>
    <row r="263" spans="1:3" x14ac:dyDescent="0.35">
      <c r="A263" s="33"/>
      <c r="B263" s="33"/>
      <c r="C263" s="33"/>
    </row>
    <row r="264" spans="1:3" x14ac:dyDescent="0.35">
      <c r="A264" s="33"/>
      <c r="B264" s="33"/>
      <c r="C264" s="33"/>
    </row>
    <row r="265" spans="1:3" x14ac:dyDescent="0.35">
      <c r="A265" s="33"/>
      <c r="B265" s="33"/>
      <c r="C265" s="33"/>
    </row>
    <row r="266" spans="1:3" x14ac:dyDescent="0.35">
      <c r="A266" s="33"/>
      <c r="B266" s="33"/>
      <c r="C266" s="33"/>
    </row>
    <row r="267" spans="1:3" x14ac:dyDescent="0.35">
      <c r="A267" s="33"/>
      <c r="B267" s="33"/>
      <c r="C267" s="33"/>
    </row>
    <row r="268" spans="1:3" x14ac:dyDescent="0.35">
      <c r="A268" s="33"/>
      <c r="B268" s="33"/>
      <c r="C268" s="33"/>
    </row>
    <row r="269" spans="1:3" x14ac:dyDescent="0.35">
      <c r="A269" s="33"/>
      <c r="B269" s="33"/>
      <c r="C269" s="33"/>
    </row>
    <row r="270" spans="1:3" x14ac:dyDescent="0.35">
      <c r="A270" s="33"/>
      <c r="B270" s="33"/>
      <c r="C270" s="33"/>
    </row>
    <row r="271" spans="1:3" x14ac:dyDescent="0.35">
      <c r="A271" s="33"/>
      <c r="B271" s="33"/>
      <c r="C271" s="33"/>
    </row>
    <row r="272" spans="1:3" x14ac:dyDescent="0.35">
      <c r="A272" s="33"/>
      <c r="B272" s="33"/>
      <c r="C272" s="33"/>
    </row>
    <row r="273" spans="1:3" x14ac:dyDescent="0.35">
      <c r="A273" s="33"/>
      <c r="B273" s="33"/>
      <c r="C273" s="33"/>
    </row>
    <row r="274" spans="1:3" x14ac:dyDescent="0.35">
      <c r="B274" s="33"/>
      <c r="C274" s="33"/>
    </row>
    <row r="275" spans="1:3" x14ac:dyDescent="0.35">
      <c r="B275" s="33"/>
      <c r="C275" s="33"/>
    </row>
    <row r="276" spans="1:3" x14ac:dyDescent="0.35">
      <c r="B276" s="33"/>
      <c r="C276" s="33"/>
    </row>
    <row r="277" spans="1:3" x14ac:dyDescent="0.35">
      <c r="B277" s="33"/>
      <c r="C277" s="33"/>
    </row>
    <row r="278" spans="1:3" x14ac:dyDescent="0.35">
      <c r="B278" s="33"/>
      <c r="C278" s="33"/>
    </row>
    <row r="279" spans="1:3" x14ac:dyDescent="0.35">
      <c r="B279" s="33"/>
      <c r="C279" s="33"/>
    </row>
    <row r="280" spans="1:3" x14ac:dyDescent="0.35">
      <c r="B280" s="33"/>
      <c r="C280" s="33"/>
    </row>
    <row r="281" spans="1:3" x14ac:dyDescent="0.35">
      <c r="B281" s="33"/>
      <c r="C281" s="33"/>
    </row>
    <row r="282" spans="1:3" x14ac:dyDescent="0.35">
      <c r="B282" s="33"/>
      <c r="C282" s="33"/>
    </row>
    <row r="283" spans="1:3" x14ac:dyDescent="0.35">
      <c r="B283" s="33"/>
      <c r="C283" s="33"/>
    </row>
    <row r="284" spans="1:3" x14ac:dyDescent="0.35">
      <c r="B284" s="33"/>
      <c r="C284" s="33"/>
    </row>
    <row r="285" spans="1:3" x14ac:dyDescent="0.35">
      <c r="B285" s="33"/>
      <c r="C285" s="33"/>
    </row>
    <row r="286" spans="1:3" x14ac:dyDescent="0.35">
      <c r="B286" s="33"/>
      <c r="C286" s="33"/>
    </row>
    <row r="287" spans="1:3" x14ac:dyDescent="0.35">
      <c r="B287" s="33"/>
      <c r="C287" s="33"/>
    </row>
    <row r="288" spans="1:3" x14ac:dyDescent="0.35">
      <c r="B288" s="33"/>
      <c r="C288" s="33"/>
    </row>
    <row r="289" spans="1:3" x14ac:dyDescent="0.35">
      <c r="B289" s="33"/>
      <c r="C289" s="33"/>
    </row>
    <row r="290" spans="1:3" x14ac:dyDescent="0.35">
      <c r="A290" s="33"/>
      <c r="B290" s="33"/>
      <c r="C290" s="33"/>
    </row>
    <row r="291" spans="1:3" x14ac:dyDescent="0.35">
      <c r="A291" s="33"/>
      <c r="B291" s="33"/>
      <c r="C291" s="33"/>
    </row>
    <row r="292" spans="1:3" x14ac:dyDescent="0.35">
      <c r="A292" s="33"/>
      <c r="B292" s="33"/>
      <c r="C292" s="33"/>
    </row>
    <row r="293" spans="1:3" x14ac:dyDescent="0.35">
      <c r="A293" s="33"/>
      <c r="B293" s="33"/>
      <c r="C293" s="33"/>
    </row>
    <row r="294" spans="1:3" x14ac:dyDescent="0.35">
      <c r="A294" s="33"/>
      <c r="B294" s="33"/>
      <c r="C294" s="33"/>
    </row>
    <row r="295" spans="1:3" x14ac:dyDescent="0.35">
      <c r="A295" s="33"/>
      <c r="B295" s="33"/>
      <c r="C295" s="33"/>
    </row>
    <row r="296" spans="1:3" x14ac:dyDescent="0.35">
      <c r="A296" s="33"/>
      <c r="B296" s="33"/>
      <c r="C296" s="33"/>
    </row>
    <row r="297" spans="1:3" x14ac:dyDescent="0.35">
      <c r="A297" s="33"/>
      <c r="B297" s="33"/>
      <c r="C297" s="33"/>
    </row>
    <row r="298" spans="1:3" x14ac:dyDescent="0.35">
      <c r="A298" s="33"/>
      <c r="B298" s="33"/>
      <c r="C298" s="33"/>
    </row>
    <row r="299" spans="1:3" x14ac:dyDescent="0.35">
      <c r="A299" s="33"/>
      <c r="B299" s="33"/>
      <c r="C299" s="33"/>
    </row>
    <row r="300" spans="1:3" x14ac:dyDescent="0.35">
      <c r="A300" s="33"/>
      <c r="B300" s="33"/>
      <c r="C300" s="33"/>
    </row>
    <row r="301" spans="1:3" x14ac:dyDescent="0.35">
      <c r="A301" s="33"/>
      <c r="B301" s="33"/>
      <c r="C301" s="33"/>
    </row>
    <row r="302" spans="1:3" x14ac:dyDescent="0.35">
      <c r="A302" s="33"/>
      <c r="B302" s="33"/>
      <c r="C302" s="33"/>
    </row>
    <row r="303" spans="1:3" x14ac:dyDescent="0.35">
      <c r="A303" s="33"/>
      <c r="B303" s="33"/>
      <c r="C303" s="33"/>
    </row>
    <row r="304" spans="1:3" x14ac:dyDescent="0.35">
      <c r="A304" s="33"/>
      <c r="B304" s="33"/>
      <c r="C304" s="33"/>
    </row>
    <row r="305" spans="1:3" x14ac:dyDescent="0.35">
      <c r="A305" s="33"/>
      <c r="B305" s="33"/>
      <c r="C305" s="33"/>
    </row>
    <row r="306" spans="1:3" x14ac:dyDescent="0.35">
      <c r="A306" s="33"/>
      <c r="B306" s="33"/>
    </row>
    <row r="307" spans="1:3" x14ac:dyDescent="0.35">
      <c r="A307" s="33"/>
      <c r="B307" s="33"/>
    </row>
    <row r="308" spans="1:3" x14ac:dyDescent="0.35">
      <c r="A308" s="33"/>
      <c r="B308" s="33"/>
    </row>
    <row r="309" spans="1:3" x14ac:dyDescent="0.35">
      <c r="A309" s="33"/>
      <c r="B309" s="33"/>
    </row>
    <row r="310" spans="1:3" x14ac:dyDescent="0.35">
      <c r="A310" s="33"/>
      <c r="B310" s="33"/>
    </row>
    <row r="311" spans="1:3" x14ac:dyDescent="0.35">
      <c r="A311" s="33"/>
      <c r="B311" s="33"/>
    </row>
    <row r="312" spans="1:3" x14ac:dyDescent="0.35">
      <c r="A312" s="33"/>
      <c r="B312" s="33"/>
    </row>
    <row r="313" spans="1:3" x14ac:dyDescent="0.35">
      <c r="A313" s="33"/>
      <c r="B313" s="33"/>
    </row>
    <row r="314" spans="1:3" x14ac:dyDescent="0.35">
      <c r="A314" s="33"/>
      <c r="B314" s="33"/>
    </row>
    <row r="315" spans="1:3" x14ac:dyDescent="0.35">
      <c r="A315" s="33"/>
      <c r="B315" s="33"/>
    </row>
    <row r="316" spans="1:3" x14ac:dyDescent="0.35">
      <c r="A316" s="33"/>
      <c r="B316" s="33"/>
    </row>
    <row r="317" spans="1:3" x14ac:dyDescent="0.35">
      <c r="A317" s="33"/>
      <c r="B317" s="33"/>
    </row>
    <row r="318" spans="1:3" x14ac:dyDescent="0.35">
      <c r="A318" s="33"/>
      <c r="B318" s="33"/>
    </row>
    <row r="319" spans="1:3" x14ac:dyDescent="0.35">
      <c r="A319" s="33"/>
      <c r="B319" s="33"/>
    </row>
    <row r="320" spans="1:3" x14ac:dyDescent="0.35">
      <c r="A320" s="33"/>
      <c r="B320" s="33"/>
    </row>
    <row r="321" spans="1:3" x14ac:dyDescent="0.35">
      <c r="A321" s="33"/>
      <c r="B321" s="33"/>
    </row>
    <row r="322" spans="1:3" x14ac:dyDescent="0.35">
      <c r="A322" s="33"/>
      <c r="B322" s="33"/>
      <c r="C322" s="33"/>
    </row>
    <row r="323" spans="1:3" x14ac:dyDescent="0.35">
      <c r="A323" s="33"/>
      <c r="B323" s="33"/>
      <c r="C323" s="33"/>
    </row>
    <row r="324" spans="1:3" x14ac:dyDescent="0.35">
      <c r="A324" s="33"/>
      <c r="B324" s="33"/>
      <c r="C324" s="33"/>
    </row>
    <row r="325" spans="1:3" x14ac:dyDescent="0.35">
      <c r="A325" s="33"/>
      <c r="B325" s="33"/>
      <c r="C325" s="33"/>
    </row>
    <row r="326" spans="1:3" x14ac:dyDescent="0.35">
      <c r="A326" s="33"/>
      <c r="B326" s="33"/>
      <c r="C326" s="33"/>
    </row>
    <row r="327" spans="1:3" x14ac:dyDescent="0.35">
      <c r="A327" s="33"/>
      <c r="B327" s="33"/>
      <c r="C327" s="33"/>
    </row>
    <row r="328" spans="1:3" x14ac:dyDescent="0.35">
      <c r="A328" s="33"/>
      <c r="B328" s="33"/>
      <c r="C328" s="33"/>
    </row>
    <row r="329" spans="1:3" x14ac:dyDescent="0.35">
      <c r="A329" s="33"/>
      <c r="B329" s="33"/>
      <c r="C329" s="33"/>
    </row>
    <row r="330" spans="1:3" x14ac:dyDescent="0.35">
      <c r="A330" s="33"/>
      <c r="B330" s="33"/>
      <c r="C330" s="33"/>
    </row>
    <row r="331" spans="1:3" x14ac:dyDescent="0.35">
      <c r="A331" s="33"/>
      <c r="B331" s="33"/>
      <c r="C331" s="33"/>
    </row>
    <row r="332" spans="1:3" x14ac:dyDescent="0.35">
      <c r="A332" s="33"/>
      <c r="B332" s="33"/>
      <c r="C332" s="33"/>
    </row>
    <row r="333" spans="1:3" x14ac:dyDescent="0.35">
      <c r="A333" s="33"/>
      <c r="B333" s="33"/>
      <c r="C333" s="33"/>
    </row>
    <row r="334" spans="1:3" x14ac:dyDescent="0.35">
      <c r="A334" s="33"/>
      <c r="B334" s="33"/>
      <c r="C334" s="33"/>
    </row>
    <row r="335" spans="1:3" x14ac:dyDescent="0.35">
      <c r="A335" s="33"/>
      <c r="B335" s="33"/>
      <c r="C335" s="33"/>
    </row>
    <row r="336" spans="1:3" x14ac:dyDescent="0.35">
      <c r="A336" s="33"/>
      <c r="B336" s="33"/>
      <c r="C336" s="33"/>
    </row>
    <row r="337" spans="1:3" x14ac:dyDescent="0.35">
      <c r="A337" s="33"/>
      <c r="B337" s="33"/>
      <c r="C337" s="33"/>
    </row>
    <row r="338" spans="1:3" x14ac:dyDescent="0.35">
      <c r="B338" s="33"/>
    </row>
    <row r="339" spans="1:3" x14ac:dyDescent="0.35">
      <c r="B339" s="33"/>
    </row>
    <row r="340" spans="1:3" x14ac:dyDescent="0.35">
      <c r="B340" s="33"/>
    </row>
    <row r="341" spans="1:3" x14ac:dyDescent="0.35">
      <c r="B341" s="33"/>
    </row>
    <row r="342" spans="1:3" x14ac:dyDescent="0.35">
      <c r="B342" s="33"/>
    </row>
    <row r="343" spans="1:3" x14ac:dyDescent="0.35">
      <c r="B343" s="33"/>
    </row>
    <row r="344" spans="1:3" x14ac:dyDescent="0.35">
      <c r="B344" s="33"/>
    </row>
    <row r="345" spans="1:3" x14ac:dyDescent="0.35">
      <c r="B345" s="33"/>
    </row>
    <row r="346" spans="1:3" x14ac:dyDescent="0.35">
      <c r="B346" s="33"/>
    </row>
    <row r="347" spans="1:3" x14ac:dyDescent="0.35">
      <c r="B347" s="33"/>
    </row>
    <row r="348" spans="1:3" x14ac:dyDescent="0.35">
      <c r="B348" s="33"/>
    </row>
    <row r="349" spans="1:3" x14ac:dyDescent="0.35">
      <c r="B349" s="33"/>
    </row>
    <row r="350" spans="1:3" x14ac:dyDescent="0.35">
      <c r="B350" s="33"/>
    </row>
    <row r="351" spans="1:3" x14ac:dyDescent="0.35">
      <c r="B351" s="33"/>
    </row>
    <row r="352" spans="1:3" x14ac:dyDescent="0.35">
      <c r="B352" s="33"/>
    </row>
    <row r="353" spans="1:2" x14ac:dyDescent="0.35">
      <c r="B353" s="33"/>
    </row>
    <row r="354" spans="1:2" x14ac:dyDescent="0.35">
      <c r="A354" s="33"/>
      <c r="B354" s="33"/>
    </row>
    <row r="355" spans="1:2" x14ac:dyDescent="0.35">
      <c r="A355" s="33"/>
      <c r="B355" s="33"/>
    </row>
    <row r="356" spans="1:2" x14ac:dyDescent="0.35">
      <c r="A356" s="33"/>
      <c r="B356" s="33"/>
    </row>
    <row r="357" spans="1:2" x14ac:dyDescent="0.35">
      <c r="A357" s="33"/>
      <c r="B357" s="33"/>
    </row>
    <row r="358" spans="1:2" x14ac:dyDescent="0.35">
      <c r="A358" s="33"/>
      <c r="B358" s="33"/>
    </row>
    <row r="359" spans="1:2" x14ac:dyDescent="0.35">
      <c r="A359" s="33"/>
      <c r="B359" s="33"/>
    </row>
    <row r="360" spans="1:2" x14ac:dyDescent="0.35">
      <c r="A360" s="33"/>
      <c r="B360" s="33"/>
    </row>
    <row r="361" spans="1:2" x14ac:dyDescent="0.35">
      <c r="A361" s="33"/>
      <c r="B361" s="33"/>
    </row>
    <row r="362" spans="1:2" x14ac:dyDescent="0.35">
      <c r="A362" s="33"/>
      <c r="B362" s="33"/>
    </row>
    <row r="363" spans="1:2" x14ac:dyDescent="0.35">
      <c r="A363" s="33"/>
      <c r="B363" s="33"/>
    </row>
    <row r="364" spans="1:2" x14ac:dyDescent="0.35">
      <c r="A364" s="33"/>
      <c r="B364" s="33"/>
    </row>
    <row r="365" spans="1:2" x14ac:dyDescent="0.35">
      <c r="A365" s="33"/>
      <c r="B365" s="33"/>
    </row>
    <row r="366" spans="1:2" x14ac:dyDescent="0.35">
      <c r="A366" s="33"/>
      <c r="B366" s="33"/>
    </row>
    <row r="367" spans="1:2" x14ac:dyDescent="0.35">
      <c r="A367" s="33"/>
      <c r="B367" s="33"/>
    </row>
    <row r="368" spans="1:2" x14ac:dyDescent="0.35">
      <c r="A368" s="33"/>
      <c r="B368" s="33"/>
    </row>
    <row r="369" spans="1:2" x14ac:dyDescent="0.35">
      <c r="A369" s="33"/>
      <c r="B369" s="33"/>
    </row>
    <row r="370" spans="1:2" x14ac:dyDescent="0.35">
      <c r="A370" s="33"/>
      <c r="B370" s="33"/>
    </row>
    <row r="371" spans="1:2" x14ac:dyDescent="0.35">
      <c r="A371" s="33"/>
      <c r="B371" s="33"/>
    </row>
    <row r="372" spans="1:2" x14ac:dyDescent="0.35">
      <c r="A372" s="33"/>
      <c r="B372" s="33"/>
    </row>
    <row r="373" spans="1:2" x14ac:dyDescent="0.35">
      <c r="A373" s="33"/>
      <c r="B373" s="33"/>
    </row>
    <row r="374" spans="1:2" x14ac:dyDescent="0.35">
      <c r="A374" s="33"/>
      <c r="B374" s="33"/>
    </row>
    <row r="375" spans="1:2" x14ac:dyDescent="0.35">
      <c r="A375" s="33"/>
      <c r="B375" s="33"/>
    </row>
    <row r="376" spans="1:2" x14ac:dyDescent="0.35">
      <c r="A376" s="33"/>
      <c r="B376" s="33"/>
    </row>
    <row r="377" spans="1:2" x14ac:dyDescent="0.35">
      <c r="A377" s="33"/>
      <c r="B377" s="33"/>
    </row>
    <row r="378" spans="1:2" x14ac:dyDescent="0.35">
      <c r="A378" s="33"/>
      <c r="B378" s="33"/>
    </row>
    <row r="379" spans="1:2" x14ac:dyDescent="0.35">
      <c r="A379" s="33"/>
      <c r="B379" s="33"/>
    </row>
    <row r="380" spans="1:2" x14ac:dyDescent="0.35">
      <c r="A380" s="33"/>
      <c r="B380" s="33"/>
    </row>
    <row r="381" spans="1:2" x14ac:dyDescent="0.35">
      <c r="A381" s="33"/>
      <c r="B381" s="33"/>
    </row>
    <row r="382" spans="1:2" x14ac:dyDescent="0.35">
      <c r="A382" s="33"/>
      <c r="B382" s="33"/>
    </row>
    <row r="383" spans="1:2" x14ac:dyDescent="0.35">
      <c r="A383" s="33"/>
      <c r="B383" s="33"/>
    </row>
    <row r="384" spans="1:2" x14ac:dyDescent="0.35">
      <c r="A384" s="33"/>
      <c r="B384" s="33"/>
    </row>
    <row r="385" spans="1:3" x14ac:dyDescent="0.35">
      <c r="A385" s="33"/>
      <c r="B385" s="33"/>
    </row>
    <row r="386" spans="1:3" x14ac:dyDescent="0.35">
      <c r="B386" s="33"/>
      <c r="C386" s="33"/>
    </row>
    <row r="387" spans="1:3" x14ac:dyDescent="0.35">
      <c r="B387" s="33"/>
      <c r="C387" s="33"/>
    </row>
    <row r="388" spans="1:3" x14ac:dyDescent="0.35">
      <c r="B388" s="33"/>
      <c r="C388" s="33"/>
    </row>
    <row r="389" spans="1:3" x14ac:dyDescent="0.35">
      <c r="B389" s="33"/>
      <c r="C389" s="33"/>
    </row>
    <row r="390" spans="1:3" x14ac:dyDescent="0.35">
      <c r="B390" s="33"/>
      <c r="C390" s="33"/>
    </row>
    <row r="391" spans="1:3" x14ac:dyDescent="0.35">
      <c r="B391" s="33"/>
      <c r="C391" s="33"/>
    </row>
    <row r="392" spans="1:3" x14ac:dyDescent="0.35">
      <c r="B392" s="33"/>
      <c r="C392" s="33"/>
    </row>
    <row r="393" spans="1:3" x14ac:dyDescent="0.35">
      <c r="B393" s="33"/>
      <c r="C393" s="33"/>
    </row>
    <row r="394" spans="1:3" x14ac:dyDescent="0.35">
      <c r="B394" s="33"/>
      <c r="C394" s="33"/>
    </row>
    <row r="395" spans="1:3" x14ac:dyDescent="0.35">
      <c r="B395" s="33"/>
      <c r="C395" s="33"/>
    </row>
    <row r="396" spans="1:3" x14ac:dyDescent="0.35">
      <c r="B396" s="33"/>
      <c r="C396" s="33"/>
    </row>
    <row r="397" spans="1:3" x14ac:dyDescent="0.35">
      <c r="B397" s="33"/>
      <c r="C397" s="33"/>
    </row>
    <row r="398" spans="1:3" x14ac:dyDescent="0.35">
      <c r="B398" s="33"/>
      <c r="C398" s="33"/>
    </row>
    <row r="399" spans="1:3" x14ac:dyDescent="0.35">
      <c r="B399" s="33"/>
      <c r="C399" s="33"/>
    </row>
    <row r="400" spans="1:3" x14ac:dyDescent="0.35">
      <c r="B400" s="33"/>
      <c r="C400" s="33"/>
    </row>
    <row r="401" spans="2:3" x14ac:dyDescent="0.35">
      <c r="B401" s="33"/>
      <c r="C401" s="33"/>
    </row>
    <row r="402" spans="2:3" x14ac:dyDescent="0.35">
      <c r="B402" s="33"/>
    </row>
    <row r="403" spans="2:3" x14ac:dyDescent="0.35">
      <c r="B403" s="33"/>
    </row>
    <row r="404" spans="2:3" x14ac:dyDescent="0.35">
      <c r="B404" s="33"/>
    </row>
    <row r="405" spans="2:3" x14ac:dyDescent="0.35">
      <c r="B405" s="33"/>
    </row>
    <row r="406" spans="2:3" x14ac:dyDescent="0.35">
      <c r="B406" s="33"/>
    </row>
    <row r="407" spans="2:3" x14ac:dyDescent="0.35">
      <c r="B407" s="33"/>
    </row>
    <row r="408" spans="2:3" x14ac:dyDescent="0.35">
      <c r="B408" s="33"/>
    </row>
    <row r="409" spans="2:3" x14ac:dyDescent="0.35">
      <c r="B409" s="33"/>
    </row>
    <row r="410" spans="2:3" x14ac:dyDescent="0.35">
      <c r="B410" s="33"/>
    </row>
    <row r="411" spans="2:3" x14ac:dyDescent="0.35">
      <c r="B411" s="33"/>
    </row>
    <row r="412" spans="2:3" x14ac:dyDescent="0.35">
      <c r="B412" s="33"/>
    </row>
    <row r="413" spans="2:3" x14ac:dyDescent="0.35">
      <c r="B413" s="33"/>
    </row>
    <row r="414" spans="2:3" x14ac:dyDescent="0.35">
      <c r="B414" s="33"/>
    </row>
    <row r="415" spans="2:3" x14ac:dyDescent="0.35">
      <c r="B415" s="33"/>
    </row>
    <row r="416" spans="2:3" x14ac:dyDescent="0.35">
      <c r="B416" s="33"/>
    </row>
    <row r="417" spans="2:2" x14ac:dyDescent="0.35">
      <c r="B417" s="33"/>
    </row>
    <row r="418" spans="2:2" x14ac:dyDescent="0.35">
      <c r="B418" s="33"/>
    </row>
    <row r="419" spans="2:2" x14ac:dyDescent="0.35">
      <c r="B419" s="33"/>
    </row>
    <row r="420" spans="2:2" x14ac:dyDescent="0.35">
      <c r="B420" s="33"/>
    </row>
    <row r="421" spans="2:2" x14ac:dyDescent="0.35">
      <c r="B421" s="33"/>
    </row>
    <row r="422" spans="2:2" x14ac:dyDescent="0.35">
      <c r="B422" s="33"/>
    </row>
    <row r="423" spans="2:2" x14ac:dyDescent="0.35">
      <c r="B423" s="33"/>
    </row>
    <row r="424" spans="2:2" x14ac:dyDescent="0.35">
      <c r="B424" s="33"/>
    </row>
    <row r="425" spans="2:2" x14ac:dyDescent="0.35">
      <c r="B425" s="33"/>
    </row>
    <row r="426" spans="2:2" x14ac:dyDescent="0.35">
      <c r="B426" s="33"/>
    </row>
    <row r="427" spans="2:2" x14ac:dyDescent="0.35">
      <c r="B427" s="33"/>
    </row>
    <row r="428" spans="2:2" x14ac:dyDescent="0.35">
      <c r="B428" s="33"/>
    </row>
    <row r="429" spans="2:2" x14ac:dyDescent="0.35">
      <c r="B429" s="33"/>
    </row>
    <row r="430" spans="2:2" x14ac:dyDescent="0.35">
      <c r="B430" s="33"/>
    </row>
    <row r="431" spans="2:2" x14ac:dyDescent="0.35">
      <c r="B431" s="33"/>
    </row>
    <row r="432" spans="2:2" x14ac:dyDescent="0.35">
      <c r="B432" s="33"/>
    </row>
    <row r="433" spans="1:2" x14ac:dyDescent="0.35">
      <c r="B433" s="33"/>
    </row>
    <row r="434" spans="1:2" x14ac:dyDescent="0.35">
      <c r="A434" s="33"/>
      <c r="B434" s="33"/>
    </row>
    <row r="435" spans="1:2" x14ac:dyDescent="0.35">
      <c r="A435" s="33"/>
      <c r="B435" s="33"/>
    </row>
    <row r="436" spans="1:2" x14ac:dyDescent="0.35">
      <c r="A436" s="33"/>
      <c r="B436" s="33"/>
    </row>
    <row r="437" spans="1:2" x14ac:dyDescent="0.35">
      <c r="A437" s="33"/>
      <c r="B437" s="33"/>
    </row>
    <row r="438" spans="1:2" x14ac:dyDescent="0.35">
      <c r="A438" s="33"/>
      <c r="B438" s="33"/>
    </row>
    <row r="439" spans="1:2" x14ac:dyDescent="0.35">
      <c r="A439" s="33"/>
      <c r="B439" s="33"/>
    </row>
    <row r="440" spans="1:2" x14ac:dyDescent="0.35">
      <c r="A440" s="33"/>
      <c r="B440" s="33"/>
    </row>
    <row r="441" spans="1:2" x14ac:dyDescent="0.35">
      <c r="A441" s="33"/>
      <c r="B441" s="33"/>
    </row>
    <row r="442" spans="1:2" x14ac:dyDescent="0.35">
      <c r="A442" s="33"/>
      <c r="B442" s="33"/>
    </row>
    <row r="443" spans="1:2" x14ac:dyDescent="0.35">
      <c r="A443" s="33"/>
      <c r="B443" s="33"/>
    </row>
    <row r="444" spans="1:2" x14ac:dyDescent="0.35">
      <c r="A444" s="33"/>
      <c r="B444" s="33"/>
    </row>
    <row r="445" spans="1:2" x14ac:dyDescent="0.35">
      <c r="A445" s="33"/>
      <c r="B445" s="33"/>
    </row>
    <row r="446" spans="1:2" x14ac:dyDescent="0.35">
      <c r="A446" s="33"/>
      <c r="B446" s="33"/>
    </row>
    <row r="447" spans="1:2" x14ac:dyDescent="0.35">
      <c r="A447" s="33"/>
      <c r="B447" s="33"/>
    </row>
    <row r="448" spans="1:2" x14ac:dyDescent="0.35">
      <c r="A448" s="33"/>
      <c r="B448" s="33"/>
    </row>
    <row r="449" spans="1:2" x14ac:dyDescent="0.35">
      <c r="A449" s="33"/>
      <c r="B449" s="33"/>
    </row>
    <row r="450" spans="1:2" x14ac:dyDescent="0.35">
      <c r="A450" s="33"/>
      <c r="B450" s="33"/>
    </row>
    <row r="451" spans="1:2" x14ac:dyDescent="0.35">
      <c r="A451" s="33"/>
      <c r="B451" s="33"/>
    </row>
    <row r="452" spans="1:2" x14ac:dyDescent="0.35">
      <c r="A452" s="33"/>
      <c r="B452" s="33"/>
    </row>
    <row r="453" spans="1:2" x14ac:dyDescent="0.35">
      <c r="A453" s="33"/>
      <c r="B453" s="33"/>
    </row>
    <row r="454" spans="1:2" x14ac:dyDescent="0.35">
      <c r="A454" s="33"/>
      <c r="B454" s="33"/>
    </row>
    <row r="455" spans="1:2" x14ac:dyDescent="0.35">
      <c r="A455" s="33"/>
      <c r="B455" s="33"/>
    </row>
    <row r="456" spans="1:2" x14ac:dyDescent="0.35">
      <c r="A456" s="33"/>
      <c r="B456" s="33"/>
    </row>
    <row r="457" spans="1:2" x14ac:dyDescent="0.35">
      <c r="A457" s="33"/>
      <c r="B457" s="33"/>
    </row>
    <row r="458" spans="1:2" x14ac:dyDescent="0.35">
      <c r="A458" s="33"/>
      <c r="B458" s="33"/>
    </row>
    <row r="459" spans="1:2" x14ac:dyDescent="0.35">
      <c r="A459" s="33"/>
      <c r="B459" s="33"/>
    </row>
    <row r="460" spans="1:2" x14ac:dyDescent="0.35">
      <c r="A460" s="33"/>
      <c r="B460" s="33"/>
    </row>
    <row r="461" spans="1:2" x14ac:dyDescent="0.35">
      <c r="A461" s="33"/>
      <c r="B461" s="33"/>
    </row>
    <row r="462" spans="1:2" x14ac:dyDescent="0.35">
      <c r="A462" s="33"/>
      <c r="B462" s="33"/>
    </row>
    <row r="463" spans="1:2" x14ac:dyDescent="0.35">
      <c r="A463" s="33"/>
      <c r="B463" s="33"/>
    </row>
    <row r="464" spans="1:2" x14ac:dyDescent="0.35">
      <c r="A464" s="33"/>
      <c r="B464" s="33"/>
    </row>
    <row r="465" spans="1:2" x14ac:dyDescent="0.35">
      <c r="A465" s="33"/>
      <c r="B465" s="33"/>
    </row>
    <row r="466" spans="1:2" x14ac:dyDescent="0.35">
      <c r="B466" s="33"/>
    </row>
    <row r="467" spans="1:2" x14ac:dyDescent="0.35">
      <c r="B467" s="33"/>
    </row>
    <row r="468" spans="1:2" x14ac:dyDescent="0.35">
      <c r="B468" s="33"/>
    </row>
    <row r="469" spans="1:2" x14ac:dyDescent="0.35">
      <c r="B469" s="33"/>
    </row>
    <row r="470" spans="1:2" x14ac:dyDescent="0.35">
      <c r="B470" s="33"/>
    </row>
    <row r="471" spans="1:2" x14ac:dyDescent="0.35">
      <c r="B471" s="33"/>
    </row>
    <row r="472" spans="1:2" x14ac:dyDescent="0.35">
      <c r="B472" s="33"/>
    </row>
    <row r="473" spans="1:2" x14ac:dyDescent="0.35">
      <c r="B473" s="33"/>
    </row>
    <row r="474" spans="1:2" x14ac:dyDescent="0.35">
      <c r="B474" s="33"/>
    </row>
    <row r="475" spans="1:2" x14ac:dyDescent="0.35">
      <c r="B475" s="33"/>
    </row>
    <row r="476" spans="1:2" x14ac:dyDescent="0.35">
      <c r="B476" s="33"/>
    </row>
    <row r="477" spans="1:2" x14ac:dyDescent="0.35">
      <c r="B477" s="33"/>
    </row>
    <row r="478" spans="1:2" x14ac:dyDescent="0.35">
      <c r="B478" s="33"/>
    </row>
    <row r="479" spans="1:2" x14ac:dyDescent="0.35">
      <c r="B479" s="33"/>
    </row>
    <row r="480" spans="1:2" x14ac:dyDescent="0.35">
      <c r="B480" s="33"/>
    </row>
    <row r="481" spans="2:2" x14ac:dyDescent="0.35">
      <c r="B481" s="33"/>
    </row>
    <row r="482" spans="2:2" x14ac:dyDescent="0.35">
      <c r="B482" s="33"/>
    </row>
    <row r="483" spans="2:2" x14ac:dyDescent="0.35">
      <c r="B483" s="33"/>
    </row>
    <row r="484" spans="2:2" x14ac:dyDescent="0.35">
      <c r="B484" s="33"/>
    </row>
    <row r="485" spans="2:2" x14ac:dyDescent="0.35">
      <c r="B485" s="33"/>
    </row>
    <row r="486" spans="2:2" x14ac:dyDescent="0.35">
      <c r="B486" s="33"/>
    </row>
    <row r="487" spans="2:2" x14ac:dyDescent="0.35">
      <c r="B487" s="33"/>
    </row>
    <row r="488" spans="2:2" x14ac:dyDescent="0.35">
      <c r="B488" s="33"/>
    </row>
    <row r="489" spans="2:2" x14ac:dyDescent="0.35">
      <c r="B489" s="33"/>
    </row>
    <row r="490" spans="2:2" x14ac:dyDescent="0.35">
      <c r="B490" s="33"/>
    </row>
    <row r="491" spans="2:2" x14ac:dyDescent="0.35">
      <c r="B491" s="33"/>
    </row>
    <row r="492" spans="2:2" x14ac:dyDescent="0.35">
      <c r="B492" s="33"/>
    </row>
    <row r="493" spans="2:2" x14ac:dyDescent="0.35">
      <c r="B493" s="33"/>
    </row>
    <row r="494" spans="2:2" x14ac:dyDescent="0.35">
      <c r="B494" s="33"/>
    </row>
    <row r="495" spans="2:2" x14ac:dyDescent="0.35">
      <c r="B495" s="33"/>
    </row>
    <row r="496" spans="2:2" x14ac:dyDescent="0.35">
      <c r="B496" s="33"/>
    </row>
    <row r="497" spans="1:2" x14ac:dyDescent="0.35">
      <c r="B497" s="33"/>
    </row>
    <row r="498" spans="1:2" x14ac:dyDescent="0.35">
      <c r="A498" s="33"/>
      <c r="B498" s="33"/>
    </row>
    <row r="499" spans="1:2" x14ac:dyDescent="0.35">
      <c r="A499" s="33"/>
      <c r="B499" s="33"/>
    </row>
    <row r="500" spans="1:2" x14ac:dyDescent="0.35">
      <c r="A500" s="33"/>
      <c r="B500" s="33"/>
    </row>
    <row r="501" spans="1:2" x14ac:dyDescent="0.35">
      <c r="A501" s="33"/>
      <c r="B501" s="33"/>
    </row>
    <row r="502" spans="1:2" x14ac:dyDescent="0.35">
      <c r="A502" s="33"/>
      <c r="B502" s="33"/>
    </row>
    <row r="503" spans="1:2" x14ac:dyDescent="0.35">
      <c r="A503" s="33"/>
      <c r="B503" s="33"/>
    </row>
    <row r="504" spans="1:2" x14ac:dyDescent="0.35">
      <c r="A504" s="33"/>
      <c r="B504" s="33"/>
    </row>
    <row r="505" spans="1:2" x14ac:dyDescent="0.35">
      <c r="A505" s="33"/>
      <c r="B505" s="33"/>
    </row>
    <row r="506" spans="1:2" x14ac:dyDescent="0.35">
      <c r="A506" s="33"/>
      <c r="B506" s="33"/>
    </row>
    <row r="507" spans="1:2" x14ac:dyDescent="0.35">
      <c r="A507" s="33"/>
      <c r="B507" s="33"/>
    </row>
    <row r="508" spans="1:2" x14ac:dyDescent="0.35">
      <c r="A508" s="33"/>
      <c r="B508" s="33"/>
    </row>
    <row r="509" spans="1:2" x14ac:dyDescent="0.35">
      <c r="A509" s="33"/>
      <c r="B509" s="33"/>
    </row>
    <row r="510" spans="1:2" x14ac:dyDescent="0.35">
      <c r="A510" s="33"/>
      <c r="B510" s="33"/>
    </row>
    <row r="511" spans="1:2" x14ac:dyDescent="0.35">
      <c r="A511" s="33"/>
      <c r="B511" s="33"/>
    </row>
    <row r="512" spans="1:2" x14ac:dyDescent="0.35">
      <c r="A512" s="33"/>
      <c r="B512" s="33"/>
    </row>
    <row r="513" spans="1:2" x14ac:dyDescent="0.35">
      <c r="A513" s="33"/>
      <c r="B513" s="33"/>
    </row>
    <row r="514" spans="1:2" x14ac:dyDescent="0.35">
      <c r="A514" s="33"/>
      <c r="B514" s="33"/>
    </row>
    <row r="515" spans="1:2" x14ac:dyDescent="0.35">
      <c r="A515" s="33"/>
      <c r="B515" s="33"/>
    </row>
    <row r="516" spans="1:2" x14ac:dyDescent="0.35">
      <c r="A516" s="33"/>
      <c r="B516" s="33"/>
    </row>
    <row r="517" spans="1:2" x14ac:dyDescent="0.35">
      <c r="A517" s="33"/>
      <c r="B517" s="33"/>
    </row>
    <row r="518" spans="1:2" x14ac:dyDescent="0.35">
      <c r="A518" s="33"/>
      <c r="B518" s="33"/>
    </row>
    <row r="519" spans="1:2" x14ac:dyDescent="0.35">
      <c r="A519" s="33"/>
      <c r="B519" s="33"/>
    </row>
    <row r="520" spans="1:2" x14ac:dyDescent="0.35">
      <c r="A520" s="33"/>
      <c r="B520" s="33"/>
    </row>
    <row r="521" spans="1:2" x14ac:dyDescent="0.35">
      <c r="A521" s="33"/>
      <c r="B521" s="33"/>
    </row>
    <row r="522" spans="1:2" x14ac:dyDescent="0.35">
      <c r="A522" s="33"/>
      <c r="B522" s="33"/>
    </row>
    <row r="523" spans="1:2" x14ac:dyDescent="0.35">
      <c r="A523" s="33"/>
      <c r="B523" s="33"/>
    </row>
    <row r="524" spans="1:2" x14ac:dyDescent="0.35">
      <c r="A524" s="33"/>
      <c r="B524" s="33"/>
    </row>
    <row r="525" spans="1:2" x14ac:dyDescent="0.35">
      <c r="A525" s="33"/>
      <c r="B525" s="33"/>
    </row>
    <row r="526" spans="1:2" x14ac:dyDescent="0.35">
      <c r="A526" s="33"/>
      <c r="B526" s="33"/>
    </row>
    <row r="527" spans="1:2" x14ac:dyDescent="0.35">
      <c r="A527" s="33"/>
      <c r="B527" s="33"/>
    </row>
    <row r="528" spans="1:2" x14ac:dyDescent="0.35">
      <c r="A528" s="33"/>
      <c r="B528" s="33"/>
    </row>
    <row r="529" spans="1:2" x14ac:dyDescent="0.35">
      <c r="A529" s="33"/>
      <c r="B529" s="33"/>
    </row>
    <row r="530" spans="1:2" x14ac:dyDescent="0.35">
      <c r="B530" s="33"/>
    </row>
    <row r="531" spans="1:2" x14ac:dyDescent="0.35">
      <c r="B531" s="33"/>
    </row>
    <row r="532" spans="1:2" x14ac:dyDescent="0.35">
      <c r="B532" s="33"/>
    </row>
    <row r="533" spans="1:2" x14ac:dyDescent="0.35">
      <c r="B533" s="33"/>
    </row>
    <row r="534" spans="1:2" x14ac:dyDescent="0.35">
      <c r="B534" s="33"/>
    </row>
    <row r="535" spans="1:2" x14ac:dyDescent="0.35">
      <c r="B535" s="33"/>
    </row>
    <row r="536" spans="1:2" x14ac:dyDescent="0.35">
      <c r="B536" s="33"/>
    </row>
    <row r="537" spans="1:2" x14ac:dyDescent="0.35">
      <c r="B537" s="33"/>
    </row>
    <row r="538" spans="1:2" x14ac:dyDescent="0.35">
      <c r="B538" s="33"/>
    </row>
    <row r="539" spans="1:2" x14ac:dyDescent="0.35">
      <c r="B539" s="33"/>
    </row>
    <row r="540" spans="1:2" x14ac:dyDescent="0.35">
      <c r="B540" s="33"/>
    </row>
    <row r="541" spans="1:2" x14ac:dyDescent="0.35">
      <c r="B541" s="33"/>
    </row>
    <row r="542" spans="1:2" x14ac:dyDescent="0.35">
      <c r="B542" s="33"/>
    </row>
    <row r="543" spans="1:2" x14ac:dyDescent="0.35">
      <c r="B543" s="33"/>
    </row>
    <row r="544" spans="1:2" x14ac:dyDescent="0.35">
      <c r="B544" s="33"/>
    </row>
    <row r="545" spans="2:2" x14ac:dyDescent="0.35">
      <c r="B545" s="33"/>
    </row>
    <row r="546" spans="2:2" x14ac:dyDescent="0.35">
      <c r="B546" s="33"/>
    </row>
    <row r="547" spans="2:2" x14ac:dyDescent="0.35">
      <c r="B547" s="33"/>
    </row>
    <row r="548" spans="2:2" x14ac:dyDescent="0.35">
      <c r="B548" s="33"/>
    </row>
    <row r="549" spans="2:2" x14ac:dyDescent="0.35">
      <c r="B549" s="33"/>
    </row>
    <row r="550" spans="2:2" x14ac:dyDescent="0.35">
      <c r="B550" s="33"/>
    </row>
    <row r="551" spans="2:2" x14ac:dyDescent="0.35">
      <c r="B551" s="33"/>
    </row>
    <row r="552" spans="2:2" x14ac:dyDescent="0.35">
      <c r="B552" s="33"/>
    </row>
    <row r="553" spans="2:2" x14ac:dyDescent="0.35">
      <c r="B553" s="33"/>
    </row>
    <row r="554" spans="2:2" x14ac:dyDescent="0.35">
      <c r="B554" s="33"/>
    </row>
    <row r="555" spans="2:2" x14ac:dyDescent="0.35">
      <c r="B555" s="33"/>
    </row>
    <row r="556" spans="2:2" x14ac:dyDescent="0.35">
      <c r="B556" s="33"/>
    </row>
    <row r="557" spans="2:2" x14ac:dyDescent="0.35">
      <c r="B557" s="33"/>
    </row>
    <row r="558" spans="2:2" x14ac:dyDescent="0.35">
      <c r="B558" s="33"/>
    </row>
    <row r="559" spans="2:2" x14ac:dyDescent="0.35">
      <c r="B559" s="33"/>
    </row>
    <row r="560" spans="2:2" x14ac:dyDescent="0.35">
      <c r="B560" s="33"/>
    </row>
    <row r="561" spans="2:2" x14ac:dyDescent="0.35">
      <c r="B561" s="33"/>
    </row>
    <row r="562" spans="2:2" x14ac:dyDescent="0.35">
      <c r="B562" s="33"/>
    </row>
    <row r="563" spans="2:2" x14ac:dyDescent="0.35">
      <c r="B563" s="33"/>
    </row>
    <row r="564" spans="2:2" x14ac:dyDescent="0.35">
      <c r="B564" s="33"/>
    </row>
    <row r="565" spans="2:2" x14ac:dyDescent="0.35">
      <c r="B565" s="33"/>
    </row>
    <row r="566" spans="2:2" x14ac:dyDescent="0.35">
      <c r="B566" s="33"/>
    </row>
    <row r="567" spans="2:2" x14ac:dyDescent="0.35">
      <c r="B567" s="33"/>
    </row>
    <row r="568" spans="2:2" x14ac:dyDescent="0.35">
      <c r="B568" s="33"/>
    </row>
    <row r="569" spans="2:2" x14ac:dyDescent="0.35">
      <c r="B569" s="33"/>
    </row>
    <row r="570" spans="2:2" x14ac:dyDescent="0.35">
      <c r="B570" s="33"/>
    </row>
    <row r="571" spans="2:2" x14ac:dyDescent="0.35">
      <c r="B571" s="33"/>
    </row>
    <row r="572" spans="2:2" x14ac:dyDescent="0.35">
      <c r="B572" s="33"/>
    </row>
    <row r="573" spans="2:2" x14ac:dyDescent="0.35">
      <c r="B573" s="33"/>
    </row>
    <row r="574" spans="2:2" x14ac:dyDescent="0.35">
      <c r="B574" s="33"/>
    </row>
    <row r="575" spans="2:2" x14ac:dyDescent="0.35">
      <c r="B575" s="33"/>
    </row>
    <row r="576" spans="2:2" x14ac:dyDescent="0.35">
      <c r="B576" s="33"/>
    </row>
    <row r="577" spans="2:2" x14ac:dyDescent="0.35">
      <c r="B577" s="33"/>
    </row>
  </sheetData>
  <sortState xmlns:xlrd2="http://schemas.microsoft.com/office/spreadsheetml/2017/richdata2" ref="A3:F41">
    <sortCondition descending="1" ref="F3:F41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401"/>
  <sheetViews>
    <sheetView zoomScale="80" zoomScaleNormal="80" workbookViewId="0">
      <selection activeCell="D34" sqref="D34"/>
    </sheetView>
  </sheetViews>
  <sheetFormatPr defaultColWidth="8.81640625" defaultRowHeight="15.5" x14ac:dyDescent="0.35"/>
  <cols>
    <col min="1" max="1" width="21" style="1" customWidth="1"/>
    <col min="2" max="2" width="20.81640625" style="1" bestFit="1" customWidth="1"/>
    <col min="3" max="3" width="20" style="1" bestFit="1" customWidth="1"/>
    <col min="4" max="4" width="19.81640625" style="1" bestFit="1" customWidth="1"/>
    <col min="5" max="5" width="37.6328125" style="1" bestFit="1" customWidth="1"/>
    <col min="6" max="6" width="42.81640625" style="1" customWidth="1"/>
    <col min="7" max="16384" width="8.81640625" style="1"/>
  </cols>
  <sheetData>
    <row r="1" spans="1:9" x14ac:dyDescent="0.35">
      <c r="A1" s="369" t="s">
        <v>683</v>
      </c>
      <c r="B1" s="369"/>
      <c r="C1" s="369"/>
      <c r="H1" s="352" t="s">
        <v>316</v>
      </c>
      <c r="I1" s="352"/>
    </row>
    <row r="2" spans="1:9" s="31" customFormat="1" ht="15" customHeight="1" x14ac:dyDescent="0.35">
      <c r="A2" s="83" t="s">
        <v>347</v>
      </c>
      <c r="B2" s="83" t="s">
        <v>552</v>
      </c>
      <c r="C2" s="83" t="s">
        <v>577</v>
      </c>
      <c r="D2" s="83" t="s">
        <v>528</v>
      </c>
      <c r="E2" s="83" t="s">
        <v>605</v>
      </c>
      <c r="F2" s="83" t="s">
        <v>606</v>
      </c>
    </row>
    <row r="3" spans="1:9" x14ac:dyDescent="0.35">
      <c r="A3" s="210" t="s">
        <v>359</v>
      </c>
      <c r="B3" s="89">
        <v>0</v>
      </c>
      <c r="C3" s="89">
        <v>0</v>
      </c>
      <c r="D3" s="89">
        <v>8.0944868899999989</v>
      </c>
      <c r="E3" s="89">
        <v>0</v>
      </c>
      <c r="F3" s="150">
        <v>103.11676134</v>
      </c>
    </row>
    <row r="4" spans="1:9" x14ac:dyDescent="0.35">
      <c r="A4" s="211" t="s">
        <v>361</v>
      </c>
      <c r="B4" s="72">
        <v>0</v>
      </c>
      <c r="C4" s="72">
        <v>0</v>
      </c>
      <c r="D4" s="72">
        <v>0</v>
      </c>
      <c r="E4" s="72">
        <v>0</v>
      </c>
      <c r="F4" s="125">
        <v>33.71632924</v>
      </c>
    </row>
    <row r="5" spans="1:9" x14ac:dyDescent="0.35">
      <c r="A5" s="211" t="s">
        <v>369</v>
      </c>
      <c r="B5" s="72">
        <v>0</v>
      </c>
      <c r="C5" s="72">
        <v>0</v>
      </c>
      <c r="D5" s="72">
        <v>0</v>
      </c>
      <c r="E5" s="72">
        <v>9.2857925199999993</v>
      </c>
      <c r="F5" s="125">
        <v>15.6541791</v>
      </c>
    </row>
    <row r="6" spans="1:9" x14ac:dyDescent="0.35">
      <c r="A6" s="211" t="s">
        <v>299</v>
      </c>
      <c r="B6" s="72">
        <v>45.357985720000002</v>
      </c>
      <c r="C6" s="72">
        <v>0</v>
      </c>
      <c r="D6" s="72">
        <v>14.4499</v>
      </c>
      <c r="E6" s="72">
        <v>163.68848600000001</v>
      </c>
      <c r="F6" s="125">
        <v>15.258471</v>
      </c>
    </row>
    <row r="7" spans="1:9" x14ac:dyDescent="0.35">
      <c r="A7" s="211" t="s">
        <v>391</v>
      </c>
      <c r="B7" s="72">
        <v>0</v>
      </c>
      <c r="C7" s="72">
        <v>0</v>
      </c>
      <c r="D7" s="72">
        <v>0</v>
      </c>
      <c r="E7" s="72">
        <v>0</v>
      </c>
      <c r="F7" s="125">
        <v>2.8141962899999999</v>
      </c>
    </row>
    <row r="8" spans="1:9" x14ac:dyDescent="0.35">
      <c r="A8" s="211" t="s">
        <v>371</v>
      </c>
      <c r="B8" s="72">
        <v>0</v>
      </c>
      <c r="C8" s="72">
        <v>0</v>
      </c>
      <c r="D8" s="72">
        <v>3.7500000000000001E-4</v>
      </c>
      <c r="E8" s="72">
        <v>0</v>
      </c>
      <c r="F8" s="125">
        <v>0.64360474999999995</v>
      </c>
    </row>
    <row r="9" spans="1:9" x14ac:dyDescent="0.35">
      <c r="A9" s="211" t="s">
        <v>357</v>
      </c>
      <c r="B9" s="72">
        <v>77.061561799999993</v>
      </c>
      <c r="C9" s="72">
        <v>0</v>
      </c>
      <c r="D9" s="72">
        <v>236.94343515</v>
      </c>
      <c r="E9" s="72">
        <v>3.7111960000000002</v>
      </c>
      <c r="F9" s="125">
        <v>0.34947462000000001</v>
      </c>
    </row>
    <row r="10" spans="1:9" x14ac:dyDescent="0.35">
      <c r="A10" s="211" t="s">
        <v>616</v>
      </c>
      <c r="B10" s="72">
        <v>0</v>
      </c>
      <c r="C10" s="72">
        <v>0</v>
      </c>
      <c r="D10" s="72">
        <v>0</v>
      </c>
      <c r="E10" s="72">
        <v>0</v>
      </c>
      <c r="F10" s="125">
        <v>0.13386582999999999</v>
      </c>
    </row>
    <row r="11" spans="1:9" x14ac:dyDescent="0.35">
      <c r="A11" s="211" t="s">
        <v>370</v>
      </c>
      <c r="B11" s="72">
        <v>0</v>
      </c>
      <c r="C11" s="72">
        <v>1.149229E-2</v>
      </c>
      <c r="D11" s="72">
        <v>0.38633608000000003</v>
      </c>
      <c r="E11" s="72">
        <v>0.34624882000000001</v>
      </c>
      <c r="F11" s="125">
        <v>0</v>
      </c>
    </row>
    <row r="12" spans="1:9" x14ac:dyDescent="0.35">
      <c r="A12" s="211" t="s">
        <v>307</v>
      </c>
      <c r="B12" s="72">
        <v>0</v>
      </c>
      <c r="C12" s="72">
        <v>0</v>
      </c>
      <c r="D12" s="72">
        <v>0</v>
      </c>
      <c r="E12" s="72">
        <v>3.2290000000000001E-3</v>
      </c>
      <c r="F12" s="125">
        <v>0</v>
      </c>
    </row>
    <row r="13" spans="1:9" x14ac:dyDescent="0.35">
      <c r="A13" s="211" t="s">
        <v>360</v>
      </c>
      <c r="B13" s="72">
        <v>0</v>
      </c>
      <c r="C13" s="72">
        <v>34.271423820000003</v>
      </c>
      <c r="D13" s="72">
        <v>1.4763230000000001</v>
      </c>
      <c r="E13" s="72">
        <v>0</v>
      </c>
      <c r="F13" s="125">
        <v>0</v>
      </c>
    </row>
    <row r="14" spans="1:9" x14ac:dyDescent="0.35">
      <c r="A14" s="211" t="s">
        <v>385</v>
      </c>
      <c r="B14" s="72">
        <v>0</v>
      </c>
      <c r="C14" s="72">
        <v>0</v>
      </c>
      <c r="D14" s="72">
        <v>2.2761759999999999E-2</v>
      </c>
      <c r="E14" s="72">
        <v>0</v>
      </c>
      <c r="F14" s="125">
        <v>0</v>
      </c>
    </row>
    <row r="15" spans="1:9" x14ac:dyDescent="0.35">
      <c r="A15" s="211" t="s">
        <v>381</v>
      </c>
      <c r="B15" s="72">
        <v>0</v>
      </c>
      <c r="C15" s="72">
        <v>0</v>
      </c>
      <c r="D15" s="72">
        <v>1.6569E-2</v>
      </c>
      <c r="E15" s="72">
        <v>0</v>
      </c>
      <c r="F15" s="125">
        <v>0</v>
      </c>
    </row>
    <row r="16" spans="1:9" x14ac:dyDescent="0.35">
      <c r="A16" s="211" t="s">
        <v>365</v>
      </c>
      <c r="B16" s="72">
        <v>169.25495112999999</v>
      </c>
      <c r="C16" s="72">
        <v>0</v>
      </c>
      <c r="D16" s="72">
        <v>4.1100000000000002E-4</v>
      </c>
      <c r="E16" s="72">
        <v>0</v>
      </c>
      <c r="F16" s="125">
        <v>0</v>
      </c>
    </row>
    <row r="17" spans="1:6" x14ac:dyDescent="0.35">
      <c r="A17" s="211" t="s">
        <v>366</v>
      </c>
      <c r="B17" s="72">
        <v>109.88843476999999</v>
      </c>
      <c r="C17" s="72">
        <v>516.31537447000005</v>
      </c>
      <c r="D17" s="72">
        <v>2.6699999999999998E-4</v>
      </c>
      <c r="E17" s="72">
        <v>0</v>
      </c>
      <c r="F17" s="125">
        <v>0</v>
      </c>
    </row>
    <row r="18" spans="1:6" x14ac:dyDescent="0.35">
      <c r="A18" s="211" t="s">
        <v>380</v>
      </c>
      <c r="B18" s="72">
        <v>0</v>
      </c>
      <c r="C18" s="72">
        <v>0</v>
      </c>
      <c r="D18" s="72">
        <v>1.7899999999999999E-4</v>
      </c>
      <c r="E18" s="72">
        <v>0</v>
      </c>
      <c r="F18" s="125">
        <v>0</v>
      </c>
    </row>
    <row r="19" spans="1:6" x14ac:dyDescent="0.35">
      <c r="A19" s="211" t="s">
        <v>368</v>
      </c>
      <c r="B19" s="72">
        <v>84.936774139999997</v>
      </c>
      <c r="C19" s="72">
        <v>0</v>
      </c>
      <c r="D19" s="72">
        <v>1.6899999999999999E-4</v>
      </c>
      <c r="E19" s="72">
        <v>0</v>
      </c>
      <c r="F19" s="125">
        <v>0</v>
      </c>
    </row>
    <row r="20" spans="1:6" ht="13.5" customHeight="1" x14ac:dyDescent="0.35">
      <c r="A20" s="211" t="s">
        <v>373</v>
      </c>
      <c r="B20" s="72">
        <v>0</v>
      </c>
      <c r="C20" s="72">
        <v>0</v>
      </c>
      <c r="D20" s="72">
        <v>5.0000000000000002E-5</v>
      </c>
      <c r="E20" s="72">
        <v>0</v>
      </c>
      <c r="F20" s="125">
        <v>0</v>
      </c>
    </row>
    <row r="21" spans="1:6" x14ac:dyDescent="0.35">
      <c r="A21" s="211" t="s">
        <v>364</v>
      </c>
      <c r="B21" s="72">
        <v>198.40578715999999</v>
      </c>
      <c r="C21" s="72">
        <v>0</v>
      </c>
      <c r="D21" s="72">
        <v>0</v>
      </c>
      <c r="E21" s="72">
        <v>0</v>
      </c>
      <c r="F21" s="125">
        <v>0</v>
      </c>
    </row>
    <row r="22" spans="1:6" x14ac:dyDescent="0.35">
      <c r="A22" s="211" t="s">
        <v>367</v>
      </c>
      <c r="B22" s="72">
        <v>42.354123250000001</v>
      </c>
      <c r="C22" s="72">
        <v>0</v>
      </c>
      <c r="D22" s="72">
        <v>0</v>
      </c>
      <c r="E22" s="72">
        <v>0</v>
      </c>
      <c r="F22" s="125">
        <v>0</v>
      </c>
    </row>
    <row r="23" spans="1:6" x14ac:dyDescent="0.35">
      <c r="A23" s="211" t="s">
        <v>392</v>
      </c>
      <c r="B23" s="72">
        <v>37.219164490000004</v>
      </c>
      <c r="C23" s="72">
        <v>0</v>
      </c>
      <c r="D23" s="72">
        <v>0</v>
      </c>
      <c r="E23" s="72">
        <v>0</v>
      </c>
      <c r="F23" s="125">
        <v>0</v>
      </c>
    </row>
    <row r="24" spans="1:6" ht="13.5" customHeight="1" x14ac:dyDescent="0.35"/>
    <row r="34" ht="13.5" customHeight="1" x14ac:dyDescent="0.35"/>
    <row r="44" ht="13.5" customHeight="1" x14ac:dyDescent="0.35"/>
    <row r="53" spans="1:3" x14ac:dyDescent="0.35">
      <c r="A53" s="33"/>
      <c r="B53" s="33"/>
      <c r="C53" s="33"/>
    </row>
    <row r="54" spans="1:3" x14ac:dyDescent="0.35">
      <c r="A54" s="33"/>
      <c r="B54" s="33"/>
      <c r="C54" s="33"/>
    </row>
    <row r="55" spans="1:3" x14ac:dyDescent="0.35">
      <c r="A55" s="33"/>
      <c r="B55" s="33"/>
      <c r="C55" s="33"/>
    </row>
    <row r="56" spans="1:3" x14ac:dyDescent="0.35">
      <c r="A56" s="33"/>
      <c r="B56" s="33"/>
      <c r="C56" s="33"/>
    </row>
    <row r="57" spans="1:3" x14ac:dyDescent="0.35">
      <c r="A57" s="33"/>
      <c r="B57" s="33"/>
      <c r="C57" s="33"/>
    </row>
    <row r="58" spans="1:3" x14ac:dyDescent="0.35">
      <c r="A58" s="33"/>
      <c r="B58" s="33"/>
      <c r="C58" s="33"/>
    </row>
    <row r="59" spans="1:3" x14ac:dyDescent="0.35">
      <c r="A59" s="33"/>
      <c r="B59" s="33"/>
      <c r="C59" s="33"/>
    </row>
    <row r="60" spans="1:3" x14ac:dyDescent="0.35">
      <c r="A60" s="33"/>
      <c r="B60" s="33"/>
      <c r="C60" s="33"/>
    </row>
    <row r="61" spans="1:3" x14ac:dyDescent="0.35">
      <c r="A61" s="33"/>
      <c r="B61" s="33"/>
      <c r="C61" s="33"/>
    </row>
    <row r="62" spans="1:3" x14ac:dyDescent="0.35">
      <c r="A62" s="33"/>
      <c r="B62" s="33"/>
      <c r="C62" s="33"/>
    </row>
    <row r="63" spans="1:3" x14ac:dyDescent="0.35">
      <c r="A63" s="33"/>
      <c r="B63" s="33"/>
      <c r="C63" s="33"/>
    </row>
    <row r="64" spans="1:3" x14ac:dyDescent="0.35">
      <c r="A64" s="33"/>
      <c r="B64" s="33"/>
      <c r="C64" s="33"/>
    </row>
    <row r="65" spans="1:3" x14ac:dyDescent="0.35">
      <c r="A65" s="33"/>
      <c r="B65" s="33"/>
      <c r="C65" s="33"/>
    </row>
    <row r="66" spans="1:3" x14ac:dyDescent="0.35">
      <c r="A66" s="33"/>
      <c r="B66" s="33"/>
      <c r="C66" s="33"/>
    </row>
    <row r="67" spans="1:3" x14ac:dyDescent="0.35">
      <c r="A67" s="33"/>
      <c r="B67" s="33"/>
      <c r="C67" s="33"/>
    </row>
    <row r="68" spans="1:3" x14ac:dyDescent="0.35">
      <c r="A68" s="33"/>
      <c r="B68" s="33"/>
      <c r="C68" s="33"/>
    </row>
    <row r="69" spans="1:3" x14ac:dyDescent="0.35">
      <c r="A69" s="33"/>
      <c r="B69" s="33"/>
      <c r="C69" s="33"/>
    </row>
    <row r="70" spans="1:3" x14ac:dyDescent="0.35">
      <c r="A70" s="33"/>
      <c r="B70" s="33"/>
      <c r="C70" s="33"/>
    </row>
    <row r="71" spans="1:3" x14ac:dyDescent="0.35">
      <c r="A71" s="33"/>
      <c r="B71" s="33"/>
      <c r="C71" s="33"/>
    </row>
    <row r="72" spans="1:3" x14ac:dyDescent="0.35">
      <c r="B72" s="33"/>
      <c r="C72" s="33"/>
    </row>
    <row r="73" spans="1:3" x14ac:dyDescent="0.35">
      <c r="B73" s="33"/>
      <c r="C73" s="33"/>
    </row>
    <row r="74" spans="1:3" x14ac:dyDescent="0.35">
      <c r="B74" s="33"/>
      <c r="C74" s="33"/>
    </row>
    <row r="75" spans="1:3" x14ac:dyDescent="0.35">
      <c r="B75" s="33"/>
      <c r="C75" s="33"/>
    </row>
    <row r="76" spans="1:3" x14ac:dyDescent="0.35">
      <c r="B76" s="33"/>
      <c r="C76" s="33"/>
    </row>
    <row r="77" spans="1:3" x14ac:dyDescent="0.35">
      <c r="B77" s="33"/>
      <c r="C77" s="33"/>
    </row>
    <row r="78" spans="1:3" x14ac:dyDescent="0.35">
      <c r="B78" s="33"/>
      <c r="C78" s="33"/>
    </row>
    <row r="79" spans="1:3" x14ac:dyDescent="0.35">
      <c r="B79" s="33"/>
      <c r="C79" s="33"/>
    </row>
    <row r="80" spans="1:3" x14ac:dyDescent="0.35">
      <c r="B80" s="33"/>
      <c r="C80" s="33"/>
    </row>
    <row r="81" spans="2:3" x14ac:dyDescent="0.35">
      <c r="B81" s="33"/>
      <c r="C81" s="33"/>
    </row>
    <row r="82" spans="2:3" x14ac:dyDescent="0.35">
      <c r="B82" s="33"/>
      <c r="C82" s="33"/>
    </row>
    <row r="83" spans="2:3" x14ac:dyDescent="0.35">
      <c r="B83" s="33"/>
      <c r="C83" s="33"/>
    </row>
    <row r="84" spans="2:3" x14ac:dyDescent="0.35">
      <c r="B84" s="33"/>
      <c r="C84" s="33"/>
    </row>
    <row r="85" spans="2:3" x14ac:dyDescent="0.35">
      <c r="B85" s="33"/>
      <c r="C85" s="33"/>
    </row>
    <row r="86" spans="2:3" x14ac:dyDescent="0.35">
      <c r="B86" s="33"/>
      <c r="C86" s="33"/>
    </row>
    <row r="87" spans="2:3" x14ac:dyDescent="0.35">
      <c r="B87" s="33"/>
      <c r="C87" s="33"/>
    </row>
    <row r="88" spans="2:3" x14ac:dyDescent="0.35">
      <c r="B88" s="33"/>
      <c r="C88" s="33"/>
    </row>
    <row r="89" spans="2:3" x14ac:dyDescent="0.35">
      <c r="B89" s="33"/>
      <c r="C89" s="33"/>
    </row>
    <row r="90" spans="2:3" x14ac:dyDescent="0.35">
      <c r="B90" s="33"/>
      <c r="C90" s="33"/>
    </row>
    <row r="91" spans="2:3" x14ac:dyDescent="0.35">
      <c r="B91" s="33"/>
      <c r="C91" s="33"/>
    </row>
    <row r="92" spans="2:3" x14ac:dyDescent="0.35">
      <c r="B92" s="33"/>
      <c r="C92" s="33"/>
    </row>
    <row r="93" spans="2:3" x14ac:dyDescent="0.35">
      <c r="B93" s="33"/>
      <c r="C93" s="33"/>
    </row>
    <row r="94" spans="2:3" x14ac:dyDescent="0.35">
      <c r="B94" s="33"/>
      <c r="C94" s="33"/>
    </row>
    <row r="95" spans="2:3" x14ac:dyDescent="0.35">
      <c r="B95" s="33"/>
      <c r="C95" s="33"/>
    </row>
    <row r="96" spans="2:3" x14ac:dyDescent="0.35">
      <c r="B96" s="33"/>
      <c r="C96" s="33"/>
    </row>
    <row r="97" spans="1:3" x14ac:dyDescent="0.35">
      <c r="B97" s="33"/>
      <c r="C97" s="33"/>
    </row>
    <row r="98" spans="1:3" x14ac:dyDescent="0.35">
      <c r="B98" s="33"/>
      <c r="C98" s="33"/>
    </row>
    <row r="99" spans="1:3" x14ac:dyDescent="0.35">
      <c r="B99" s="33"/>
      <c r="C99" s="33"/>
    </row>
    <row r="100" spans="1:3" x14ac:dyDescent="0.35">
      <c r="B100" s="33"/>
      <c r="C100" s="33"/>
    </row>
    <row r="101" spans="1:3" x14ac:dyDescent="0.35">
      <c r="B101" s="33"/>
      <c r="C101" s="33"/>
    </row>
    <row r="102" spans="1:3" x14ac:dyDescent="0.35">
      <c r="B102" s="33"/>
      <c r="C102" s="33"/>
    </row>
    <row r="103" spans="1:3" x14ac:dyDescent="0.35">
      <c r="B103" s="33"/>
      <c r="C103" s="33"/>
    </row>
    <row r="104" spans="1:3" x14ac:dyDescent="0.35">
      <c r="A104" s="33"/>
      <c r="B104" s="33"/>
      <c r="C104" s="33"/>
    </row>
    <row r="105" spans="1:3" x14ac:dyDescent="0.35">
      <c r="A105" s="33"/>
      <c r="B105" s="33"/>
      <c r="C105" s="33"/>
    </row>
    <row r="106" spans="1:3" x14ac:dyDescent="0.35">
      <c r="A106" s="33"/>
      <c r="B106" s="33"/>
      <c r="C106" s="33"/>
    </row>
    <row r="107" spans="1:3" x14ac:dyDescent="0.35">
      <c r="A107" s="33"/>
      <c r="B107" s="33"/>
      <c r="C107" s="33"/>
    </row>
    <row r="108" spans="1:3" x14ac:dyDescent="0.35">
      <c r="A108" s="33"/>
      <c r="B108" s="33"/>
      <c r="C108" s="33"/>
    </row>
    <row r="109" spans="1:3" x14ac:dyDescent="0.35">
      <c r="A109" s="33"/>
      <c r="B109" s="33"/>
      <c r="C109" s="33"/>
    </row>
    <row r="110" spans="1:3" x14ac:dyDescent="0.35">
      <c r="A110" s="33"/>
      <c r="B110" s="33"/>
      <c r="C110" s="33"/>
    </row>
    <row r="111" spans="1:3" x14ac:dyDescent="0.35">
      <c r="A111" s="33"/>
      <c r="B111" s="33"/>
      <c r="C111" s="33"/>
    </row>
    <row r="112" spans="1:3" x14ac:dyDescent="0.35">
      <c r="A112" s="33"/>
      <c r="B112" s="33"/>
      <c r="C112" s="33"/>
    </row>
    <row r="113" spans="1:3" x14ac:dyDescent="0.35">
      <c r="A113" s="33"/>
      <c r="B113" s="33"/>
      <c r="C113" s="33"/>
    </row>
    <row r="114" spans="1:3" x14ac:dyDescent="0.35">
      <c r="A114" s="33"/>
      <c r="B114" s="33"/>
      <c r="C114" s="33"/>
    </row>
    <row r="115" spans="1:3" x14ac:dyDescent="0.35">
      <c r="A115" s="33"/>
      <c r="B115" s="33"/>
      <c r="C115" s="33"/>
    </row>
    <row r="116" spans="1:3" x14ac:dyDescent="0.35">
      <c r="A116" s="33"/>
      <c r="B116" s="33"/>
      <c r="C116" s="33"/>
    </row>
    <row r="117" spans="1:3" x14ac:dyDescent="0.35">
      <c r="A117" s="33"/>
      <c r="B117" s="33"/>
      <c r="C117" s="33"/>
    </row>
    <row r="118" spans="1:3" x14ac:dyDescent="0.35">
      <c r="A118" s="33"/>
      <c r="B118" s="33"/>
      <c r="C118" s="33"/>
    </row>
    <row r="119" spans="1:3" x14ac:dyDescent="0.35">
      <c r="A119" s="33"/>
      <c r="B119" s="33"/>
      <c r="C119" s="33"/>
    </row>
    <row r="120" spans="1:3" x14ac:dyDescent="0.35">
      <c r="A120" s="33"/>
      <c r="B120" s="33"/>
      <c r="C120" s="33"/>
    </row>
    <row r="121" spans="1:3" x14ac:dyDescent="0.35">
      <c r="A121" s="33"/>
      <c r="B121" s="33"/>
      <c r="C121" s="33"/>
    </row>
    <row r="122" spans="1:3" x14ac:dyDescent="0.35">
      <c r="A122" s="33"/>
      <c r="B122" s="33"/>
      <c r="C122" s="33"/>
    </row>
    <row r="123" spans="1:3" x14ac:dyDescent="0.35">
      <c r="A123" s="33"/>
      <c r="B123" s="33"/>
      <c r="C123" s="33"/>
    </row>
    <row r="124" spans="1:3" x14ac:dyDescent="0.35">
      <c r="A124" s="33"/>
      <c r="B124" s="33"/>
      <c r="C124" s="33"/>
    </row>
    <row r="125" spans="1:3" x14ac:dyDescent="0.35">
      <c r="A125" s="33"/>
      <c r="B125" s="33"/>
      <c r="C125" s="33"/>
    </row>
    <row r="126" spans="1:3" x14ac:dyDescent="0.35">
      <c r="A126" s="33"/>
      <c r="B126" s="33"/>
      <c r="C126" s="33"/>
    </row>
    <row r="127" spans="1:3" x14ac:dyDescent="0.35">
      <c r="A127" s="33"/>
      <c r="B127" s="33"/>
      <c r="C127" s="33"/>
    </row>
    <row r="128" spans="1:3" x14ac:dyDescent="0.35">
      <c r="A128" s="33"/>
      <c r="B128" s="33"/>
      <c r="C128" s="33"/>
    </row>
    <row r="129" spans="1:3" x14ac:dyDescent="0.35">
      <c r="A129" s="33"/>
      <c r="B129" s="33"/>
      <c r="C129" s="33"/>
    </row>
    <row r="130" spans="1:3" x14ac:dyDescent="0.35">
      <c r="A130" s="33"/>
      <c r="B130" s="33"/>
      <c r="C130" s="33"/>
    </row>
    <row r="131" spans="1:3" x14ac:dyDescent="0.35">
      <c r="A131" s="33"/>
      <c r="B131" s="33"/>
      <c r="C131" s="33"/>
    </row>
    <row r="132" spans="1:3" x14ac:dyDescent="0.35">
      <c r="A132" s="33"/>
      <c r="B132" s="33"/>
      <c r="C132" s="33"/>
    </row>
    <row r="133" spans="1:3" x14ac:dyDescent="0.35">
      <c r="A133" s="33"/>
      <c r="B133" s="33"/>
      <c r="C133" s="33"/>
    </row>
    <row r="134" spans="1:3" x14ac:dyDescent="0.35">
      <c r="A134" s="33"/>
      <c r="B134" s="33"/>
      <c r="C134" s="33"/>
    </row>
    <row r="135" spans="1:3" x14ac:dyDescent="0.35">
      <c r="A135" s="33"/>
      <c r="B135" s="33"/>
      <c r="C135" s="33"/>
    </row>
    <row r="136" spans="1:3" x14ac:dyDescent="0.35">
      <c r="B136" s="33"/>
      <c r="C136" s="33"/>
    </row>
    <row r="137" spans="1:3" x14ac:dyDescent="0.35">
      <c r="B137" s="33"/>
      <c r="C137" s="33"/>
    </row>
    <row r="138" spans="1:3" x14ac:dyDescent="0.35">
      <c r="B138" s="33"/>
      <c r="C138" s="33"/>
    </row>
    <row r="139" spans="1:3" x14ac:dyDescent="0.35">
      <c r="B139" s="33"/>
      <c r="C139" s="33"/>
    </row>
    <row r="140" spans="1:3" x14ac:dyDescent="0.35">
      <c r="B140" s="33"/>
      <c r="C140" s="33"/>
    </row>
    <row r="141" spans="1:3" x14ac:dyDescent="0.35">
      <c r="B141" s="33"/>
      <c r="C141" s="33"/>
    </row>
    <row r="142" spans="1:3" x14ac:dyDescent="0.35">
      <c r="B142" s="33"/>
      <c r="C142" s="33"/>
    </row>
    <row r="143" spans="1:3" x14ac:dyDescent="0.35">
      <c r="B143" s="33"/>
      <c r="C143" s="33"/>
    </row>
    <row r="144" spans="1:3" x14ac:dyDescent="0.35">
      <c r="B144" s="33"/>
      <c r="C144" s="33"/>
    </row>
    <row r="145" spans="2:3" x14ac:dyDescent="0.35">
      <c r="B145" s="33"/>
      <c r="C145" s="33"/>
    </row>
    <row r="146" spans="2:3" x14ac:dyDescent="0.35">
      <c r="B146" s="33"/>
      <c r="C146" s="33"/>
    </row>
    <row r="147" spans="2:3" x14ac:dyDescent="0.35">
      <c r="B147" s="33"/>
      <c r="C147" s="33"/>
    </row>
    <row r="148" spans="2:3" x14ac:dyDescent="0.35">
      <c r="B148" s="33"/>
      <c r="C148" s="33"/>
    </row>
    <row r="149" spans="2:3" x14ac:dyDescent="0.35">
      <c r="B149" s="33"/>
      <c r="C149" s="33"/>
    </row>
    <row r="150" spans="2:3" x14ac:dyDescent="0.35">
      <c r="B150" s="33"/>
      <c r="C150" s="33"/>
    </row>
    <row r="151" spans="2:3" x14ac:dyDescent="0.35">
      <c r="B151" s="33"/>
      <c r="C151" s="33"/>
    </row>
    <row r="152" spans="2:3" x14ac:dyDescent="0.35">
      <c r="B152" s="33"/>
      <c r="C152" s="33"/>
    </row>
    <row r="153" spans="2:3" x14ac:dyDescent="0.35">
      <c r="B153" s="33"/>
      <c r="C153" s="33"/>
    </row>
    <row r="154" spans="2:3" x14ac:dyDescent="0.35">
      <c r="B154" s="33"/>
      <c r="C154" s="33"/>
    </row>
    <row r="155" spans="2:3" x14ac:dyDescent="0.35">
      <c r="B155" s="33"/>
      <c r="C155" s="33"/>
    </row>
    <row r="156" spans="2:3" x14ac:dyDescent="0.35">
      <c r="B156" s="33"/>
      <c r="C156" s="33"/>
    </row>
    <row r="157" spans="2:3" x14ac:dyDescent="0.35">
      <c r="B157" s="33"/>
      <c r="C157" s="33"/>
    </row>
    <row r="158" spans="2:3" x14ac:dyDescent="0.35">
      <c r="B158" s="33"/>
      <c r="C158" s="33"/>
    </row>
    <row r="159" spans="2:3" x14ac:dyDescent="0.35">
      <c r="B159" s="33"/>
      <c r="C159" s="33"/>
    </row>
    <row r="160" spans="2:3" x14ac:dyDescent="0.35">
      <c r="B160" s="33"/>
      <c r="C160" s="33"/>
    </row>
    <row r="161" spans="2:3" x14ac:dyDescent="0.35">
      <c r="B161" s="33"/>
      <c r="C161" s="33"/>
    </row>
    <row r="162" spans="2:3" x14ac:dyDescent="0.35">
      <c r="B162" s="33"/>
      <c r="C162" s="33"/>
    </row>
    <row r="163" spans="2:3" x14ac:dyDescent="0.35">
      <c r="B163" s="33"/>
      <c r="C163" s="33"/>
    </row>
    <row r="164" spans="2:3" x14ac:dyDescent="0.35">
      <c r="B164" s="33"/>
      <c r="C164" s="33"/>
    </row>
    <row r="165" spans="2:3" x14ac:dyDescent="0.35">
      <c r="B165" s="33"/>
      <c r="C165" s="33"/>
    </row>
    <row r="166" spans="2:3" x14ac:dyDescent="0.35">
      <c r="B166" s="33"/>
      <c r="C166" s="33"/>
    </row>
    <row r="167" spans="2:3" x14ac:dyDescent="0.35">
      <c r="B167" s="33"/>
      <c r="C167" s="33"/>
    </row>
    <row r="168" spans="2:3" x14ac:dyDescent="0.35">
      <c r="B168" s="33"/>
      <c r="C168" s="33"/>
    </row>
    <row r="169" spans="2:3" x14ac:dyDescent="0.35">
      <c r="B169" s="33"/>
      <c r="C169" s="33"/>
    </row>
    <row r="170" spans="2:3" x14ac:dyDescent="0.35">
      <c r="B170" s="33"/>
      <c r="C170" s="33"/>
    </row>
    <row r="171" spans="2:3" x14ac:dyDescent="0.35">
      <c r="B171" s="33"/>
      <c r="C171" s="33"/>
    </row>
    <row r="172" spans="2:3" x14ac:dyDescent="0.35">
      <c r="B172" s="33"/>
      <c r="C172" s="33"/>
    </row>
    <row r="173" spans="2:3" x14ac:dyDescent="0.35">
      <c r="B173" s="33"/>
      <c r="C173" s="33"/>
    </row>
    <row r="174" spans="2:3" x14ac:dyDescent="0.35">
      <c r="B174" s="33"/>
      <c r="C174" s="33"/>
    </row>
    <row r="175" spans="2:3" x14ac:dyDescent="0.35">
      <c r="B175" s="33"/>
      <c r="C175" s="33"/>
    </row>
    <row r="176" spans="2:3" x14ac:dyDescent="0.35">
      <c r="B176" s="33"/>
      <c r="C176" s="33"/>
    </row>
    <row r="177" spans="1:3" x14ac:dyDescent="0.35">
      <c r="B177" s="33"/>
      <c r="C177" s="33"/>
    </row>
    <row r="178" spans="1:3" x14ac:dyDescent="0.35">
      <c r="B178" s="33"/>
      <c r="C178" s="33"/>
    </row>
    <row r="179" spans="1:3" x14ac:dyDescent="0.35">
      <c r="B179" s="33"/>
      <c r="C179" s="33"/>
    </row>
    <row r="180" spans="1:3" x14ac:dyDescent="0.35">
      <c r="B180" s="33"/>
      <c r="C180" s="33"/>
    </row>
    <row r="181" spans="1:3" x14ac:dyDescent="0.35">
      <c r="B181" s="33"/>
      <c r="C181" s="33"/>
    </row>
    <row r="182" spans="1:3" x14ac:dyDescent="0.35">
      <c r="B182" s="33"/>
      <c r="C182" s="33"/>
    </row>
    <row r="183" spans="1:3" x14ac:dyDescent="0.35">
      <c r="B183" s="33"/>
      <c r="C183" s="33"/>
    </row>
    <row r="184" spans="1:3" x14ac:dyDescent="0.35">
      <c r="A184" s="33"/>
      <c r="B184" s="33"/>
      <c r="C184" s="33"/>
    </row>
    <row r="185" spans="1:3" x14ac:dyDescent="0.35">
      <c r="A185" s="33"/>
      <c r="B185" s="33"/>
      <c r="C185" s="33"/>
    </row>
    <row r="186" spans="1:3" x14ac:dyDescent="0.35">
      <c r="A186" s="33"/>
      <c r="B186" s="33"/>
      <c r="C186" s="33"/>
    </row>
    <row r="187" spans="1:3" x14ac:dyDescent="0.35">
      <c r="A187" s="33"/>
      <c r="B187" s="33"/>
      <c r="C187" s="33"/>
    </row>
    <row r="188" spans="1:3" x14ac:dyDescent="0.35">
      <c r="A188" s="33"/>
      <c r="B188" s="33"/>
      <c r="C188" s="33"/>
    </row>
    <row r="189" spans="1:3" x14ac:dyDescent="0.35">
      <c r="A189" s="33"/>
      <c r="B189" s="33"/>
      <c r="C189" s="33"/>
    </row>
    <row r="190" spans="1:3" x14ac:dyDescent="0.35">
      <c r="A190" s="33"/>
      <c r="B190" s="33"/>
      <c r="C190" s="33"/>
    </row>
    <row r="191" spans="1:3" x14ac:dyDescent="0.35">
      <c r="A191" s="33"/>
      <c r="B191" s="33"/>
      <c r="C191" s="33"/>
    </row>
    <row r="192" spans="1:3" x14ac:dyDescent="0.35">
      <c r="A192" s="33"/>
      <c r="B192" s="33"/>
      <c r="C192" s="33"/>
    </row>
    <row r="193" spans="1:3" x14ac:dyDescent="0.35">
      <c r="A193" s="33"/>
      <c r="B193" s="33"/>
      <c r="C193" s="33"/>
    </row>
    <row r="194" spans="1:3" x14ac:dyDescent="0.35">
      <c r="A194" s="33"/>
      <c r="B194" s="33"/>
      <c r="C194" s="33"/>
    </row>
    <row r="195" spans="1:3" x14ac:dyDescent="0.35">
      <c r="A195" s="33"/>
      <c r="B195" s="33"/>
      <c r="C195" s="33"/>
    </row>
    <row r="196" spans="1:3" x14ac:dyDescent="0.35">
      <c r="A196" s="33"/>
      <c r="B196" s="33"/>
      <c r="C196" s="33"/>
    </row>
    <row r="197" spans="1:3" x14ac:dyDescent="0.35">
      <c r="A197" s="33"/>
      <c r="B197" s="33"/>
      <c r="C197" s="33"/>
    </row>
    <row r="198" spans="1:3" x14ac:dyDescent="0.35">
      <c r="A198" s="33"/>
      <c r="B198" s="33"/>
      <c r="C198" s="33"/>
    </row>
    <row r="199" spans="1:3" x14ac:dyDescent="0.35">
      <c r="A199" s="33"/>
      <c r="B199" s="33"/>
      <c r="C199" s="33"/>
    </row>
    <row r="200" spans="1:3" x14ac:dyDescent="0.35">
      <c r="A200" s="33"/>
      <c r="B200" s="33"/>
      <c r="C200" s="33"/>
    </row>
    <row r="201" spans="1:3" x14ac:dyDescent="0.35">
      <c r="A201" s="33"/>
      <c r="B201" s="33"/>
      <c r="C201" s="33"/>
    </row>
    <row r="202" spans="1:3" x14ac:dyDescent="0.35">
      <c r="A202" s="33"/>
      <c r="B202" s="33"/>
      <c r="C202" s="33"/>
    </row>
    <row r="203" spans="1:3" x14ac:dyDescent="0.35">
      <c r="A203" s="33"/>
      <c r="B203" s="33"/>
      <c r="C203" s="33"/>
    </row>
    <row r="204" spans="1:3" x14ac:dyDescent="0.35">
      <c r="A204" s="33"/>
      <c r="B204" s="33"/>
      <c r="C204" s="33"/>
    </row>
    <row r="205" spans="1:3" x14ac:dyDescent="0.35">
      <c r="A205" s="33"/>
      <c r="B205" s="33"/>
      <c r="C205" s="33"/>
    </row>
    <row r="206" spans="1:3" x14ac:dyDescent="0.35">
      <c r="A206" s="33"/>
      <c r="B206" s="33"/>
      <c r="C206" s="33"/>
    </row>
    <row r="207" spans="1:3" x14ac:dyDescent="0.35">
      <c r="A207" s="33"/>
      <c r="B207" s="33"/>
      <c r="C207" s="33"/>
    </row>
    <row r="208" spans="1:3" x14ac:dyDescent="0.35">
      <c r="A208" s="33"/>
      <c r="B208" s="33"/>
      <c r="C208" s="33"/>
    </row>
    <row r="209" spans="1:3" x14ac:dyDescent="0.35">
      <c r="A209" s="33"/>
      <c r="B209" s="33"/>
      <c r="C209" s="33"/>
    </row>
    <row r="210" spans="1:3" x14ac:dyDescent="0.35">
      <c r="A210" s="33"/>
      <c r="B210" s="33"/>
      <c r="C210" s="33"/>
    </row>
    <row r="211" spans="1:3" x14ac:dyDescent="0.35">
      <c r="A211" s="33"/>
      <c r="B211" s="33"/>
      <c r="C211" s="33"/>
    </row>
    <row r="212" spans="1:3" x14ac:dyDescent="0.35">
      <c r="A212" s="33"/>
      <c r="B212" s="33"/>
      <c r="C212" s="33"/>
    </row>
    <row r="213" spans="1:3" x14ac:dyDescent="0.35">
      <c r="A213" s="33"/>
      <c r="B213" s="33"/>
      <c r="C213" s="33"/>
    </row>
    <row r="214" spans="1:3" x14ac:dyDescent="0.35">
      <c r="A214" s="33"/>
      <c r="B214" s="33"/>
      <c r="C214" s="33"/>
    </row>
    <row r="215" spans="1:3" x14ac:dyDescent="0.35">
      <c r="A215" s="33"/>
      <c r="B215" s="33"/>
      <c r="C215" s="33"/>
    </row>
    <row r="216" spans="1:3" x14ac:dyDescent="0.35">
      <c r="B216" s="33"/>
      <c r="C216" s="33"/>
    </row>
    <row r="217" spans="1:3" x14ac:dyDescent="0.35">
      <c r="B217" s="33"/>
      <c r="C217" s="33"/>
    </row>
    <row r="218" spans="1:3" x14ac:dyDescent="0.35">
      <c r="B218" s="33"/>
      <c r="C218" s="33"/>
    </row>
    <row r="219" spans="1:3" x14ac:dyDescent="0.35">
      <c r="B219" s="33"/>
      <c r="C219" s="33"/>
    </row>
    <row r="220" spans="1:3" x14ac:dyDescent="0.35">
      <c r="B220" s="33"/>
      <c r="C220" s="33"/>
    </row>
    <row r="221" spans="1:3" x14ac:dyDescent="0.35">
      <c r="B221" s="33"/>
      <c r="C221" s="33"/>
    </row>
    <row r="222" spans="1:3" x14ac:dyDescent="0.35">
      <c r="B222" s="33"/>
      <c r="C222" s="33"/>
    </row>
    <row r="223" spans="1:3" x14ac:dyDescent="0.35">
      <c r="B223" s="33"/>
      <c r="C223" s="33"/>
    </row>
    <row r="224" spans="1:3" x14ac:dyDescent="0.35">
      <c r="B224" s="33"/>
      <c r="C224" s="33"/>
    </row>
    <row r="225" spans="2:3" x14ac:dyDescent="0.35">
      <c r="B225" s="33"/>
      <c r="C225" s="33"/>
    </row>
    <row r="226" spans="2:3" x14ac:dyDescent="0.35">
      <c r="B226" s="33"/>
      <c r="C226" s="33"/>
    </row>
    <row r="227" spans="2:3" x14ac:dyDescent="0.35">
      <c r="B227" s="33"/>
      <c r="C227" s="33"/>
    </row>
    <row r="228" spans="2:3" x14ac:dyDescent="0.35">
      <c r="B228" s="33"/>
      <c r="C228" s="33"/>
    </row>
    <row r="229" spans="2:3" x14ac:dyDescent="0.35">
      <c r="B229" s="33"/>
      <c r="C229" s="33"/>
    </row>
    <row r="230" spans="2:3" x14ac:dyDescent="0.35">
      <c r="B230" s="33"/>
      <c r="C230" s="33"/>
    </row>
    <row r="231" spans="2:3" x14ac:dyDescent="0.35">
      <c r="B231" s="33"/>
      <c r="C231" s="33"/>
    </row>
    <row r="232" spans="2:3" x14ac:dyDescent="0.35">
      <c r="B232" s="33"/>
      <c r="C232" s="33"/>
    </row>
    <row r="233" spans="2:3" x14ac:dyDescent="0.35">
      <c r="B233" s="33"/>
      <c r="C233" s="33"/>
    </row>
    <row r="234" spans="2:3" x14ac:dyDescent="0.35">
      <c r="B234" s="33"/>
      <c r="C234" s="33"/>
    </row>
    <row r="235" spans="2:3" x14ac:dyDescent="0.35">
      <c r="B235" s="33"/>
      <c r="C235" s="33"/>
    </row>
    <row r="236" spans="2:3" x14ac:dyDescent="0.35">
      <c r="B236" s="33"/>
      <c r="C236" s="33"/>
    </row>
    <row r="237" spans="2:3" x14ac:dyDescent="0.35">
      <c r="B237" s="33"/>
      <c r="C237" s="33"/>
    </row>
    <row r="238" spans="2:3" x14ac:dyDescent="0.35">
      <c r="B238" s="33"/>
      <c r="C238" s="33"/>
    </row>
    <row r="239" spans="2:3" x14ac:dyDescent="0.35">
      <c r="B239" s="33"/>
      <c r="C239" s="33"/>
    </row>
    <row r="240" spans="2:3" x14ac:dyDescent="0.35">
      <c r="B240" s="33"/>
      <c r="C240" s="33"/>
    </row>
    <row r="241" spans="1:3" x14ac:dyDescent="0.35">
      <c r="B241" s="33"/>
      <c r="C241" s="33"/>
    </row>
    <row r="242" spans="1:3" x14ac:dyDescent="0.35">
      <c r="B242" s="33"/>
      <c r="C242" s="33"/>
    </row>
    <row r="243" spans="1:3" x14ac:dyDescent="0.35">
      <c r="B243" s="33"/>
      <c r="C243" s="33"/>
    </row>
    <row r="244" spans="1:3" x14ac:dyDescent="0.35">
      <c r="B244" s="33"/>
      <c r="C244" s="33"/>
    </row>
    <row r="245" spans="1:3" x14ac:dyDescent="0.35">
      <c r="B245" s="33"/>
      <c r="C245" s="33"/>
    </row>
    <row r="246" spans="1:3" x14ac:dyDescent="0.35">
      <c r="B246" s="33"/>
      <c r="C246" s="33"/>
    </row>
    <row r="247" spans="1:3" x14ac:dyDescent="0.35">
      <c r="B247" s="33"/>
      <c r="C247" s="33"/>
    </row>
    <row r="248" spans="1:3" x14ac:dyDescent="0.35">
      <c r="A248" s="33"/>
      <c r="B248" s="33"/>
      <c r="C248" s="33"/>
    </row>
    <row r="249" spans="1:3" x14ac:dyDescent="0.35">
      <c r="A249" s="33"/>
      <c r="B249" s="33"/>
      <c r="C249" s="33"/>
    </row>
    <row r="250" spans="1:3" x14ac:dyDescent="0.35">
      <c r="A250" s="33"/>
      <c r="B250" s="33"/>
      <c r="C250" s="33"/>
    </row>
    <row r="251" spans="1:3" x14ac:dyDescent="0.35">
      <c r="A251" s="33"/>
      <c r="B251" s="33"/>
      <c r="C251" s="33"/>
    </row>
    <row r="252" spans="1:3" x14ac:dyDescent="0.35">
      <c r="A252" s="33"/>
      <c r="B252" s="33"/>
      <c r="C252" s="33"/>
    </row>
    <row r="253" spans="1:3" x14ac:dyDescent="0.35">
      <c r="A253" s="33"/>
      <c r="B253" s="33"/>
      <c r="C253" s="33"/>
    </row>
    <row r="254" spans="1:3" x14ac:dyDescent="0.35">
      <c r="A254" s="33"/>
      <c r="B254" s="33"/>
      <c r="C254" s="33"/>
    </row>
    <row r="255" spans="1:3" x14ac:dyDescent="0.35">
      <c r="A255" s="33"/>
      <c r="B255" s="33"/>
      <c r="C255" s="33"/>
    </row>
    <row r="256" spans="1:3" x14ac:dyDescent="0.35">
      <c r="A256" s="33"/>
      <c r="B256" s="33"/>
      <c r="C256" s="33"/>
    </row>
    <row r="257" spans="1:3" x14ac:dyDescent="0.35">
      <c r="A257" s="33"/>
      <c r="B257" s="33"/>
      <c r="C257" s="33"/>
    </row>
    <row r="258" spans="1:3" x14ac:dyDescent="0.35">
      <c r="A258" s="33"/>
      <c r="B258" s="33"/>
      <c r="C258" s="33"/>
    </row>
    <row r="259" spans="1:3" x14ac:dyDescent="0.35">
      <c r="A259" s="33"/>
      <c r="B259" s="33"/>
      <c r="C259" s="33"/>
    </row>
    <row r="260" spans="1:3" x14ac:dyDescent="0.35">
      <c r="A260" s="33"/>
      <c r="B260" s="33"/>
      <c r="C260" s="33"/>
    </row>
    <row r="261" spans="1:3" x14ac:dyDescent="0.35">
      <c r="A261" s="33"/>
      <c r="B261" s="33"/>
      <c r="C261" s="33"/>
    </row>
    <row r="262" spans="1:3" x14ac:dyDescent="0.35">
      <c r="A262" s="33"/>
      <c r="B262" s="33"/>
      <c r="C262" s="33"/>
    </row>
    <row r="263" spans="1:3" x14ac:dyDescent="0.35">
      <c r="A263" s="33"/>
      <c r="B263" s="33"/>
      <c r="C263" s="33"/>
    </row>
    <row r="264" spans="1:3" x14ac:dyDescent="0.35">
      <c r="A264" s="33"/>
      <c r="B264" s="33"/>
      <c r="C264" s="33"/>
    </row>
    <row r="265" spans="1:3" x14ac:dyDescent="0.35">
      <c r="A265" s="33"/>
      <c r="B265" s="33"/>
      <c r="C265" s="33"/>
    </row>
    <row r="266" spans="1:3" x14ac:dyDescent="0.35">
      <c r="A266" s="33"/>
      <c r="B266" s="33"/>
      <c r="C266" s="33"/>
    </row>
    <row r="267" spans="1:3" x14ac:dyDescent="0.35">
      <c r="A267" s="33"/>
      <c r="B267" s="33"/>
      <c r="C267" s="33"/>
    </row>
    <row r="268" spans="1:3" x14ac:dyDescent="0.35">
      <c r="A268" s="33"/>
      <c r="B268" s="33"/>
      <c r="C268" s="33"/>
    </row>
    <row r="269" spans="1:3" x14ac:dyDescent="0.35">
      <c r="A269" s="33"/>
      <c r="B269" s="33"/>
      <c r="C269" s="33"/>
    </row>
    <row r="270" spans="1:3" x14ac:dyDescent="0.35">
      <c r="A270" s="33"/>
      <c r="B270" s="33"/>
      <c r="C270" s="33"/>
    </row>
    <row r="271" spans="1:3" x14ac:dyDescent="0.35">
      <c r="A271" s="33"/>
      <c r="B271" s="33"/>
      <c r="C271" s="33"/>
    </row>
    <row r="272" spans="1:3" x14ac:dyDescent="0.35">
      <c r="A272" s="33"/>
      <c r="B272" s="33"/>
      <c r="C272" s="33"/>
    </row>
    <row r="273" spans="1:3" x14ac:dyDescent="0.35">
      <c r="A273" s="33"/>
      <c r="B273" s="33"/>
      <c r="C273" s="33"/>
    </row>
    <row r="274" spans="1:3" x14ac:dyDescent="0.35">
      <c r="A274" s="33"/>
      <c r="B274" s="33"/>
      <c r="C274" s="33"/>
    </row>
    <row r="275" spans="1:3" x14ac:dyDescent="0.35">
      <c r="A275" s="33"/>
      <c r="B275" s="33"/>
      <c r="C275" s="33"/>
    </row>
    <row r="276" spans="1:3" x14ac:dyDescent="0.35">
      <c r="A276" s="33"/>
      <c r="B276" s="33"/>
      <c r="C276" s="33"/>
    </row>
    <row r="277" spans="1:3" x14ac:dyDescent="0.35">
      <c r="A277" s="33"/>
      <c r="B277" s="33"/>
      <c r="C277" s="33"/>
    </row>
    <row r="278" spans="1:3" x14ac:dyDescent="0.35">
      <c r="A278" s="33"/>
      <c r="B278" s="33"/>
      <c r="C278" s="33"/>
    </row>
    <row r="279" spans="1:3" x14ac:dyDescent="0.35">
      <c r="A279" s="33"/>
      <c r="B279" s="33"/>
      <c r="C279" s="33"/>
    </row>
    <row r="280" spans="1:3" x14ac:dyDescent="0.35">
      <c r="B280" s="33"/>
      <c r="C280" s="33"/>
    </row>
    <row r="281" spans="1:3" x14ac:dyDescent="0.35">
      <c r="B281" s="33"/>
      <c r="C281" s="33"/>
    </row>
    <row r="282" spans="1:3" x14ac:dyDescent="0.35">
      <c r="B282" s="33"/>
      <c r="C282" s="33"/>
    </row>
    <row r="283" spans="1:3" x14ac:dyDescent="0.35">
      <c r="B283" s="33"/>
      <c r="C283" s="33"/>
    </row>
    <row r="284" spans="1:3" x14ac:dyDescent="0.35">
      <c r="B284" s="33"/>
      <c r="C284" s="33"/>
    </row>
    <row r="285" spans="1:3" x14ac:dyDescent="0.35">
      <c r="B285" s="33"/>
      <c r="C285" s="33"/>
    </row>
    <row r="286" spans="1:3" x14ac:dyDescent="0.35">
      <c r="B286" s="33"/>
      <c r="C286" s="33"/>
    </row>
    <row r="287" spans="1:3" x14ac:dyDescent="0.35">
      <c r="B287" s="33"/>
      <c r="C287" s="33"/>
    </row>
    <row r="288" spans="1:3" x14ac:dyDescent="0.35">
      <c r="B288" s="33"/>
      <c r="C288" s="33"/>
    </row>
    <row r="289" spans="2:3" x14ac:dyDescent="0.35">
      <c r="B289" s="33"/>
      <c r="C289" s="33"/>
    </row>
    <row r="290" spans="2:3" x14ac:dyDescent="0.35">
      <c r="B290" s="33"/>
      <c r="C290" s="33"/>
    </row>
    <row r="291" spans="2:3" x14ac:dyDescent="0.35">
      <c r="B291" s="33"/>
      <c r="C291" s="33"/>
    </row>
    <row r="292" spans="2:3" x14ac:dyDescent="0.35">
      <c r="B292" s="33"/>
      <c r="C292" s="33"/>
    </row>
    <row r="293" spans="2:3" x14ac:dyDescent="0.35">
      <c r="B293" s="33"/>
      <c r="C293" s="33"/>
    </row>
    <row r="294" spans="2:3" x14ac:dyDescent="0.35">
      <c r="B294" s="33"/>
      <c r="C294" s="33"/>
    </row>
    <row r="295" spans="2:3" x14ac:dyDescent="0.35">
      <c r="B295" s="33"/>
      <c r="C295" s="33"/>
    </row>
    <row r="296" spans="2:3" x14ac:dyDescent="0.35">
      <c r="B296" s="33"/>
      <c r="C296" s="33"/>
    </row>
    <row r="297" spans="2:3" x14ac:dyDescent="0.35">
      <c r="B297" s="33"/>
      <c r="C297" s="33"/>
    </row>
    <row r="298" spans="2:3" x14ac:dyDescent="0.35">
      <c r="B298" s="33"/>
      <c r="C298" s="33"/>
    </row>
    <row r="299" spans="2:3" x14ac:dyDescent="0.35">
      <c r="B299" s="33"/>
      <c r="C299" s="33"/>
    </row>
    <row r="300" spans="2:3" x14ac:dyDescent="0.35">
      <c r="B300" s="33"/>
      <c r="C300" s="33"/>
    </row>
    <row r="301" spans="2:3" x14ac:dyDescent="0.35">
      <c r="B301" s="33"/>
      <c r="C301" s="33"/>
    </row>
    <row r="302" spans="2:3" x14ac:dyDescent="0.35">
      <c r="B302" s="33"/>
      <c r="C302" s="33"/>
    </row>
    <row r="303" spans="2:3" x14ac:dyDescent="0.35">
      <c r="B303" s="33"/>
      <c r="C303" s="33"/>
    </row>
    <row r="304" spans="2:3" x14ac:dyDescent="0.35">
      <c r="B304" s="33"/>
      <c r="C304" s="33"/>
    </row>
    <row r="305" spans="1:3" x14ac:dyDescent="0.35">
      <c r="B305" s="33"/>
      <c r="C305" s="33"/>
    </row>
    <row r="306" spans="1:3" x14ac:dyDescent="0.35">
      <c r="B306" s="33"/>
      <c r="C306" s="33"/>
    </row>
    <row r="307" spans="1:3" x14ac:dyDescent="0.35">
      <c r="B307" s="33"/>
      <c r="C307" s="33"/>
    </row>
    <row r="308" spans="1:3" x14ac:dyDescent="0.35">
      <c r="B308" s="33"/>
      <c r="C308" s="33"/>
    </row>
    <row r="309" spans="1:3" x14ac:dyDescent="0.35">
      <c r="B309" s="33"/>
      <c r="C309" s="33"/>
    </row>
    <row r="310" spans="1:3" x14ac:dyDescent="0.35">
      <c r="B310" s="33"/>
      <c r="C310" s="33"/>
    </row>
    <row r="311" spans="1:3" x14ac:dyDescent="0.35">
      <c r="B311" s="33"/>
      <c r="C311" s="33"/>
    </row>
    <row r="312" spans="1:3" x14ac:dyDescent="0.35">
      <c r="A312" s="33"/>
      <c r="B312" s="33"/>
      <c r="C312" s="33"/>
    </row>
    <row r="313" spans="1:3" x14ac:dyDescent="0.35">
      <c r="A313" s="33"/>
      <c r="B313" s="33"/>
      <c r="C313" s="33"/>
    </row>
    <row r="314" spans="1:3" x14ac:dyDescent="0.35">
      <c r="A314" s="33"/>
      <c r="B314" s="33"/>
      <c r="C314" s="33"/>
    </row>
    <row r="315" spans="1:3" x14ac:dyDescent="0.35">
      <c r="A315" s="33"/>
      <c r="B315" s="33"/>
      <c r="C315" s="33"/>
    </row>
    <row r="316" spans="1:3" x14ac:dyDescent="0.35">
      <c r="A316" s="33"/>
      <c r="B316" s="33"/>
      <c r="C316" s="33"/>
    </row>
    <row r="317" spans="1:3" x14ac:dyDescent="0.35">
      <c r="A317" s="33"/>
      <c r="B317" s="33"/>
      <c r="C317" s="33"/>
    </row>
    <row r="318" spans="1:3" x14ac:dyDescent="0.35">
      <c r="A318" s="33"/>
      <c r="B318" s="33"/>
      <c r="C318" s="33"/>
    </row>
    <row r="319" spans="1:3" x14ac:dyDescent="0.35">
      <c r="A319" s="33"/>
      <c r="B319" s="33"/>
      <c r="C319" s="33"/>
    </row>
    <row r="320" spans="1:3" x14ac:dyDescent="0.35">
      <c r="A320" s="33"/>
      <c r="B320" s="33"/>
      <c r="C320" s="33"/>
    </row>
    <row r="321" spans="1:3" x14ac:dyDescent="0.35">
      <c r="A321" s="33"/>
      <c r="B321" s="33"/>
      <c r="C321" s="33"/>
    </row>
    <row r="322" spans="1:3" x14ac:dyDescent="0.35">
      <c r="A322" s="33"/>
      <c r="B322" s="33"/>
      <c r="C322" s="33"/>
    </row>
    <row r="323" spans="1:3" x14ac:dyDescent="0.35">
      <c r="A323" s="33"/>
      <c r="B323" s="33"/>
      <c r="C323" s="33"/>
    </row>
    <row r="324" spans="1:3" x14ac:dyDescent="0.35">
      <c r="A324" s="33"/>
      <c r="B324" s="33"/>
      <c r="C324" s="33"/>
    </row>
    <row r="325" spans="1:3" x14ac:dyDescent="0.35">
      <c r="A325" s="33"/>
      <c r="B325" s="33"/>
      <c r="C325" s="33"/>
    </row>
    <row r="326" spans="1:3" x14ac:dyDescent="0.35">
      <c r="A326" s="33"/>
      <c r="B326" s="33"/>
      <c r="C326" s="33"/>
    </row>
    <row r="327" spans="1:3" x14ac:dyDescent="0.35">
      <c r="A327" s="33"/>
      <c r="B327" s="33"/>
      <c r="C327" s="33"/>
    </row>
    <row r="328" spans="1:3" x14ac:dyDescent="0.35">
      <c r="A328" s="33"/>
      <c r="B328" s="33"/>
      <c r="C328" s="33"/>
    </row>
    <row r="329" spans="1:3" x14ac:dyDescent="0.35">
      <c r="A329" s="33"/>
      <c r="B329" s="33"/>
      <c r="C329" s="33"/>
    </row>
    <row r="330" spans="1:3" x14ac:dyDescent="0.35">
      <c r="A330" s="33"/>
      <c r="B330" s="33"/>
      <c r="C330" s="33"/>
    </row>
    <row r="331" spans="1:3" x14ac:dyDescent="0.35">
      <c r="A331" s="33"/>
      <c r="B331" s="33"/>
      <c r="C331" s="33"/>
    </row>
    <row r="332" spans="1:3" x14ac:dyDescent="0.35">
      <c r="A332" s="33"/>
      <c r="B332" s="33"/>
      <c r="C332" s="33"/>
    </row>
    <row r="333" spans="1:3" x14ac:dyDescent="0.35">
      <c r="A333" s="33"/>
      <c r="B333" s="33"/>
      <c r="C333" s="33"/>
    </row>
    <row r="334" spans="1:3" x14ac:dyDescent="0.35">
      <c r="A334" s="33"/>
      <c r="B334" s="33"/>
      <c r="C334" s="33"/>
    </row>
    <row r="335" spans="1:3" x14ac:dyDescent="0.35">
      <c r="A335" s="33"/>
      <c r="B335" s="33"/>
      <c r="C335" s="33"/>
    </row>
    <row r="336" spans="1:3" x14ac:dyDescent="0.35">
      <c r="A336" s="33"/>
      <c r="B336" s="33"/>
      <c r="C336" s="33"/>
    </row>
    <row r="337" spans="1:3" x14ac:dyDescent="0.35">
      <c r="A337" s="33"/>
      <c r="B337" s="33"/>
      <c r="C337" s="33"/>
    </row>
    <row r="338" spans="1:3" x14ac:dyDescent="0.35">
      <c r="A338" s="33"/>
      <c r="B338" s="33"/>
      <c r="C338" s="33"/>
    </row>
    <row r="339" spans="1:3" x14ac:dyDescent="0.35">
      <c r="A339" s="33"/>
      <c r="B339" s="33"/>
      <c r="C339" s="33"/>
    </row>
    <row r="340" spans="1:3" x14ac:dyDescent="0.35">
      <c r="A340" s="33"/>
      <c r="B340" s="33"/>
      <c r="C340" s="33"/>
    </row>
    <row r="341" spans="1:3" x14ac:dyDescent="0.35">
      <c r="A341" s="33"/>
      <c r="B341" s="33"/>
      <c r="C341" s="33"/>
    </row>
    <row r="342" spans="1:3" x14ac:dyDescent="0.35">
      <c r="A342" s="33"/>
      <c r="B342" s="33"/>
      <c r="C342" s="33"/>
    </row>
    <row r="343" spans="1:3" x14ac:dyDescent="0.35">
      <c r="A343" s="33"/>
      <c r="B343" s="33"/>
      <c r="C343" s="33"/>
    </row>
    <row r="344" spans="1:3" x14ac:dyDescent="0.35">
      <c r="B344" s="33"/>
    </row>
    <row r="345" spans="1:3" x14ac:dyDescent="0.35">
      <c r="B345" s="33"/>
    </row>
    <row r="346" spans="1:3" x14ac:dyDescent="0.35">
      <c r="B346" s="33"/>
    </row>
    <row r="347" spans="1:3" x14ac:dyDescent="0.35">
      <c r="B347" s="33"/>
    </row>
    <row r="348" spans="1:3" x14ac:dyDescent="0.35">
      <c r="B348" s="33"/>
    </row>
    <row r="349" spans="1:3" x14ac:dyDescent="0.35">
      <c r="B349" s="33"/>
    </row>
    <row r="350" spans="1:3" x14ac:dyDescent="0.35">
      <c r="B350" s="33"/>
    </row>
    <row r="351" spans="1:3" x14ac:dyDescent="0.35">
      <c r="B351" s="33"/>
    </row>
    <row r="352" spans="1:3" x14ac:dyDescent="0.35">
      <c r="B352" s="33"/>
    </row>
    <row r="353" spans="2:2" x14ac:dyDescent="0.35">
      <c r="B353" s="33"/>
    </row>
    <row r="354" spans="2:2" x14ac:dyDescent="0.35">
      <c r="B354" s="33"/>
    </row>
    <row r="355" spans="2:2" x14ac:dyDescent="0.35">
      <c r="B355" s="33"/>
    </row>
    <row r="356" spans="2:2" x14ac:dyDescent="0.35">
      <c r="B356" s="33"/>
    </row>
    <row r="357" spans="2:2" x14ac:dyDescent="0.35">
      <c r="B357" s="33"/>
    </row>
    <row r="358" spans="2:2" x14ac:dyDescent="0.35">
      <c r="B358" s="33"/>
    </row>
    <row r="359" spans="2:2" x14ac:dyDescent="0.35">
      <c r="B359" s="33"/>
    </row>
    <row r="360" spans="2:2" x14ac:dyDescent="0.35">
      <c r="B360" s="33"/>
    </row>
    <row r="361" spans="2:2" x14ac:dyDescent="0.35">
      <c r="B361" s="33"/>
    </row>
    <row r="362" spans="2:2" x14ac:dyDescent="0.35">
      <c r="B362" s="33"/>
    </row>
    <row r="363" spans="2:2" x14ac:dyDescent="0.35">
      <c r="B363" s="33"/>
    </row>
    <row r="364" spans="2:2" x14ac:dyDescent="0.35">
      <c r="B364" s="33"/>
    </row>
    <row r="365" spans="2:2" x14ac:dyDescent="0.35">
      <c r="B365" s="33"/>
    </row>
    <row r="366" spans="2:2" x14ac:dyDescent="0.35">
      <c r="B366" s="33"/>
    </row>
    <row r="367" spans="2:2" x14ac:dyDescent="0.35">
      <c r="B367" s="33"/>
    </row>
    <row r="368" spans="2:2" x14ac:dyDescent="0.35">
      <c r="B368" s="33"/>
    </row>
    <row r="369" spans="2:3" x14ac:dyDescent="0.35">
      <c r="B369" s="33"/>
    </row>
    <row r="370" spans="2:3" x14ac:dyDescent="0.35">
      <c r="B370" s="33"/>
    </row>
    <row r="371" spans="2:3" x14ac:dyDescent="0.35">
      <c r="B371" s="33"/>
    </row>
    <row r="372" spans="2:3" x14ac:dyDescent="0.35">
      <c r="B372" s="33"/>
    </row>
    <row r="373" spans="2:3" x14ac:dyDescent="0.35">
      <c r="B373" s="33"/>
    </row>
    <row r="374" spans="2:3" x14ac:dyDescent="0.35">
      <c r="B374" s="33"/>
    </row>
    <row r="375" spans="2:3" x14ac:dyDescent="0.35">
      <c r="B375" s="33"/>
    </row>
    <row r="376" spans="2:3" x14ac:dyDescent="0.35">
      <c r="B376" s="33"/>
      <c r="C376" s="33"/>
    </row>
    <row r="377" spans="2:3" x14ac:dyDescent="0.35">
      <c r="B377" s="33"/>
      <c r="C377" s="33"/>
    </row>
    <row r="378" spans="2:3" x14ac:dyDescent="0.35">
      <c r="B378" s="33"/>
      <c r="C378" s="33"/>
    </row>
    <row r="379" spans="2:3" x14ac:dyDescent="0.35">
      <c r="B379" s="33"/>
      <c r="C379" s="33"/>
    </row>
    <row r="380" spans="2:3" x14ac:dyDescent="0.35">
      <c r="B380" s="33"/>
      <c r="C380" s="33"/>
    </row>
    <row r="381" spans="2:3" x14ac:dyDescent="0.35">
      <c r="B381" s="33"/>
      <c r="C381" s="33"/>
    </row>
    <row r="382" spans="2:3" x14ac:dyDescent="0.35">
      <c r="B382" s="33"/>
      <c r="C382" s="33"/>
    </row>
    <row r="383" spans="2:3" x14ac:dyDescent="0.35">
      <c r="B383" s="33"/>
      <c r="C383" s="33"/>
    </row>
    <row r="384" spans="2:3" x14ac:dyDescent="0.35">
      <c r="B384" s="33"/>
      <c r="C384" s="33"/>
    </row>
    <row r="385" spans="2:3" x14ac:dyDescent="0.35">
      <c r="B385" s="33"/>
      <c r="C385" s="33"/>
    </row>
    <row r="386" spans="2:3" x14ac:dyDescent="0.35">
      <c r="B386" s="33"/>
      <c r="C386" s="33"/>
    </row>
    <row r="387" spans="2:3" x14ac:dyDescent="0.35">
      <c r="B387" s="33"/>
      <c r="C387" s="33"/>
    </row>
    <row r="388" spans="2:3" x14ac:dyDescent="0.35">
      <c r="B388" s="33"/>
      <c r="C388" s="33"/>
    </row>
    <row r="389" spans="2:3" x14ac:dyDescent="0.35">
      <c r="B389" s="33"/>
      <c r="C389" s="33"/>
    </row>
    <row r="390" spans="2:3" x14ac:dyDescent="0.35">
      <c r="B390" s="33"/>
      <c r="C390" s="33"/>
    </row>
    <row r="391" spans="2:3" x14ac:dyDescent="0.35">
      <c r="B391" s="33"/>
      <c r="C391" s="33"/>
    </row>
    <row r="392" spans="2:3" x14ac:dyDescent="0.35">
      <c r="B392" s="33"/>
      <c r="C392" s="33"/>
    </row>
    <row r="393" spans="2:3" x14ac:dyDescent="0.35">
      <c r="B393" s="33"/>
      <c r="C393" s="33"/>
    </row>
    <row r="394" spans="2:3" x14ac:dyDescent="0.35">
      <c r="B394" s="33"/>
      <c r="C394" s="33"/>
    </row>
    <row r="395" spans="2:3" x14ac:dyDescent="0.35">
      <c r="B395" s="33"/>
      <c r="C395" s="33"/>
    </row>
    <row r="396" spans="2:3" x14ac:dyDescent="0.35">
      <c r="B396" s="33"/>
      <c r="C396" s="33"/>
    </row>
    <row r="397" spans="2:3" x14ac:dyDescent="0.35">
      <c r="B397" s="33"/>
      <c r="C397" s="33"/>
    </row>
    <row r="398" spans="2:3" x14ac:dyDescent="0.35">
      <c r="B398" s="33"/>
      <c r="C398" s="33"/>
    </row>
    <row r="399" spans="2:3" x14ac:dyDescent="0.35">
      <c r="B399" s="33"/>
      <c r="C399" s="33"/>
    </row>
    <row r="400" spans="2:3" x14ac:dyDescent="0.35">
      <c r="B400" s="33"/>
      <c r="C400" s="33"/>
    </row>
    <row r="401" spans="2:3" x14ac:dyDescent="0.35">
      <c r="B401" s="33"/>
      <c r="C401" s="33"/>
    </row>
  </sheetData>
  <sortState xmlns:xlrd2="http://schemas.microsoft.com/office/spreadsheetml/2017/richdata2" ref="A3:F23">
    <sortCondition descending="1" ref="F3:F23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104"/>
  <sheetViews>
    <sheetView zoomScale="80" zoomScaleNormal="80" workbookViewId="0">
      <selection sqref="A1:C1"/>
    </sheetView>
  </sheetViews>
  <sheetFormatPr defaultColWidth="8.81640625" defaultRowHeight="15.5" x14ac:dyDescent="0.35"/>
  <cols>
    <col min="1" max="1" width="23.08984375" style="1" customWidth="1"/>
    <col min="2" max="2" width="19.453125" style="1" bestFit="1" customWidth="1"/>
    <col min="3" max="3" width="21.81640625" style="1" customWidth="1"/>
    <col min="4" max="4" width="27.54296875" style="1" customWidth="1"/>
    <col min="5" max="5" width="20.6328125" style="1" customWidth="1"/>
    <col min="6" max="6" width="52.6328125" style="1" customWidth="1"/>
    <col min="7" max="7" width="12.81640625" style="1" customWidth="1"/>
    <col min="8" max="16384" width="8.81640625" style="1"/>
  </cols>
  <sheetData>
    <row r="1" spans="1:9" x14ac:dyDescent="0.35">
      <c r="A1" s="369" t="s">
        <v>684</v>
      </c>
      <c r="B1" s="369"/>
      <c r="C1" s="369"/>
      <c r="H1" s="352" t="s">
        <v>316</v>
      </c>
      <c r="I1" s="352"/>
    </row>
    <row r="2" spans="1:9" s="31" customFormat="1" ht="18.5" customHeight="1" x14ac:dyDescent="0.35">
      <c r="A2" s="2" t="s">
        <v>347</v>
      </c>
      <c r="B2" s="2" t="s">
        <v>528</v>
      </c>
      <c r="C2" s="2" t="s">
        <v>553</v>
      </c>
      <c r="D2" s="2" t="s">
        <v>627</v>
      </c>
      <c r="E2" s="2" t="s">
        <v>630</v>
      </c>
      <c r="F2" s="2" t="s">
        <v>582</v>
      </c>
      <c r="G2" s="30"/>
    </row>
    <row r="3" spans="1:9" ht="13.5" customHeight="1" x14ac:dyDescent="0.35">
      <c r="A3" s="228" t="s">
        <v>299</v>
      </c>
      <c r="B3" s="89">
        <v>56.269301950000006</v>
      </c>
      <c r="C3" s="89">
        <v>265.57186144999997</v>
      </c>
      <c r="D3" s="89">
        <v>42.68629112</v>
      </c>
      <c r="E3" s="89">
        <v>88.046818279999997</v>
      </c>
      <c r="F3" s="150">
        <v>65.764454709999995</v>
      </c>
      <c r="G3" s="32"/>
    </row>
    <row r="4" spans="1:9" x14ac:dyDescent="0.35">
      <c r="A4" s="229" t="s">
        <v>358</v>
      </c>
      <c r="B4" s="72">
        <v>0.18559987</v>
      </c>
      <c r="C4" s="72">
        <v>171.91167093000001</v>
      </c>
      <c r="D4" s="72">
        <v>274.75432675999997</v>
      </c>
      <c r="E4" s="72">
        <v>28.666301000000001</v>
      </c>
      <c r="F4" s="125">
        <v>56.178787939999999</v>
      </c>
      <c r="G4" s="32"/>
    </row>
    <row r="5" spans="1:9" x14ac:dyDescent="0.35">
      <c r="A5" s="229" t="s">
        <v>377</v>
      </c>
      <c r="B5" s="72">
        <v>0.34105618999999998</v>
      </c>
      <c r="C5" s="72">
        <v>22.146860100000001</v>
      </c>
      <c r="D5" s="72">
        <v>2.2301349999999998E-2</v>
      </c>
      <c r="E5" s="72">
        <v>34.725577969999996</v>
      </c>
      <c r="F5" s="125">
        <v>21.98911056</v>
      </c>
      <c r="G5" s="32"/>
    </row>
    <row r="6" spans="1:9" x14ac:dyDescent="0.35">
      <c r="A6" s="229" t="s">
        <v>398</v>
      </c>
      <c r="B6" s="72">
        <v>1.6654990000000001E-2</v>
      </c>
      <c r="C6" s="72">
        <v>33.096235999999998</v>
      </c>
      <c r="D6" s="72">
        <v>3.9792399999999999E-2</v>
      </c>
      <c r="E6" s="72">
        <v>2.0020069999999999</v>
      </c>
      <c r="F6" s="125">
        <v>12.370975570000001</v>
      </c>
      <c r="G6" s="32"/>
    </row>
    <row r="7" spans="1:9" x14ac:dyDescent="0.35">
      <c r="A7" s="229" t="s">
        <v>392</v>
      </c>
      <c r="B7" s="72">
        <v>191.51450646000001</v>
      </c>
      <c r="C7" s="72">
        <v>2.0519162899999999</v>
      </c>
      <c r="D7" s="72">
        <v>9.4790400000000011E-3</v>
      </c>
      <c r="E7" s="72">
        <v>49.984805219999998</v>
      </c>
      <c r="F7" s="125">
        <v>10.29295003</v>
      </c>
      <c r="G7" s="32"/>
    </row>
    <row r="8" spans="1:9" x14ac:dyDescent="0.35">
      <c r="A8" s="229" t="s">
        <v>385</v>
      </c>
      <c r="B8" s="72">
        <v>0</v>
      </c>
      <c r="C8" s="72">
        <v>0</v>
      </c>
      <c r="D8" s="72">
        <v>0</v>
      </c>
      <c r="E8" s="72">
        <v>0</v>
      </c>
      <c r="F8" s="125">
        <v>10.2818574</v>
      </c>
      <c r="G8" s="32"/>
    </row>
    <row r="9" spans="1:9" x14ac:dyDescent="0.35">
      <c r="A9" s="229" t="s">
        <v>368</v>
      </c>
      <c r="B9" s="72">
        <v>0.11729433</v>
      </c>
      <c r="C9" s="72">
        <v>0.14299181</v>
      </c>
      <c r="D9" s="72">
        <v>3.9946660000000002E-2</v>
      </c>
      <c r="E9" s="72">
        <v>23.26510777</v>
      </c>
      <c r="F9" s="125">
        <v>9.6793552799999993</v>
      </c>
      <c r="G9" s="32"/>
    </row>
    <row r="10" spans="1:9" x14ac:dyDescent="0.35">
      <c r="A10" s="229" t="s">
        <v>374</v>
      </c>
      <c r="B10" s="72">
        <v>3.6362684500000002</v>
      </c>
      <c r="C10" s="72">
        <v>20.855599999999999</v>
      </c>
      <c r="D10" s="72">
        <v>0.12813899000000001</v>
      </c>
      <c r="E10" s="72">
        <v>10.156680619999999</v>
      </c>
      <c r="F10" s="125">
        <v>6.3821786999999999</v>
      </c>
      <c r="G10" s="32"/>
    </row>
    <row r="11" spans="1:9" x14ac:dyDescent="0.35">
      <c r="A11" s="229" t="s">
        <v>366</v>
      </c>
      <c r="B11" s="72">
        <v>1.1262092699999999</v>
      </c>
      <c r="C11" s="72">
        <v>0</v>
      </c>
      <c r="D11" s="72">
        <v>0</v>
      </c>
      <c r="E11" s="72">
        <v>0</v>
      </c>
      <c r="F11" s="125">
        <v>5.6235269800000003</v>
      </c>
      <c r="G11" s="32"/>
    </row>
    <row r="12" spans="1:9" ht="13.5" customHeight="1" x14ac:dyDescent="0.35">
      <c r="A12" s="229" t="s">
        <v>421</v>
      </c>
      <c r="B12" s="72">
        <v>0</v>
      </c>
      <c r="C12" s="72">
        <v>0</v>
      </c>
      <c r="D12" s="72">
        <v>0</v>
      </c>
      <c r="E12" s="72">
        <v>0</v>
      </c>
      <c r="F12" s="125">
        <v>5.0367318299999999</v>
      </c>
      <c r="G12" s="32"/>
    </row>
    <row r="13" spans="1:9" x14ac:dyDescent="0.35">
      <c r="A13" s="229" t="s">
        <v>581</v>
      </c>
      <c r="B13" s="72">
        <v>0.47683461999999999</v>
      </c>
      <c r="C13" s="72">
        <v>0</v>
      </c>
      <c r="D13" s="72">
        <v>0</v>
      </c>
      <c r="E13" s="72">
        <v>0</v>
      </c>
      <c r="F13" s="125">
        <v>3.5393229500000003</v>
      </c>
      <c r="G13" s="32"/>
    </row>
    <row r="14" spans="1:9" x14ac:dyDescent="0.35">
      <c r="A14" s="229" t="s">
        <v>390</v>
      </c>
      <c r="B14" s="72">
        <v>0</v>
      </c>
      <c r="C14" s="72">
        <v>0</v>
      </c>
      <c r="D14" s="72">
        <v>0.13341823999999999</v>
      </c>
      <c r="E14" s="72">
        <v>0</v>
      </c>
      <c r="F14" s="125">
        <v>3.2279034500000003</v>
      </c>
      <c r="G14" s="32"/>
    </row>
    <row r="15" spans="1:9" x14ac:dyDescent="0.35">
      <c r="A15" s="229" t="s">
        <v>382</v>
      </c>
      <c r="B15" s="72">
        <v>0</v>
      </c>
      <c r="C15" s="72">
        <v>0</v>
      </c>
      <c r="D15" s="72">
        <v>0</v>
      </c>
      <c r="E15" s="72">
        <v>0</v>
      </c>
      <c r="F15" s="125">
        <v>2.6179445800000001</v>
      </c>
      <c r="G15" s="32"/>
    </row>
    <row r="16" spans="1:9" x14ac:dyDescent="0.35">
      <c r="A16" s="229" t="s">
        <v>388</v>
      </c>
      <c r="B16" s="72">
        <v>9.2320669999999994E-2</v>
      </c>
      <c r="C16" s="72">
        <v>0</v>
      </c>
      <c r="D16" s="72">
        <v>3.3570699999999995E-2</v>
      </c>
      <c r="E16" s="72">
        <v>0</v>
      </c>
      <c r="F16" s="125">
        <v>2.4341568799999997</v>
      </c>
      <c r="G16" s="32"/>
    </row>
    <row r="17" spans="1:7" x14ac:dyDescent="0.35">
      <c r="A17" s="229" t="s">
        <v>384</v>
      </c>
      <c r="B17" s="72">
        <v>0</v>
      </c>
      <c r="C17" s="72">
        <v>0</v>
      </c>
      <c r="D17" s="72">
        <v>0</v>
      </c>
      <c r="E17" s="72">
        <v>0</v>
      </c>
      <c r="F17" s="125">
        <v>1.43987051</v>
      </c>
      <c r="G17" s="32"/>
    </row>
    <row r="18" spans="1:7" x14ac:dyDescent="0.35">
      <c r="A18" s="229" t="s">
        <v>371</v>
      </c>
      <c r="B18" s="72">
        <v>0.13744579999999998</v>
      </c>
      <c r="C18" s="72">
        <v>28.426535250000001</v>
      </c>
      <c r="D18" s="72">
        <v>0</v>
      </c>
      <c r="E18" s="72">
        <v>27.06940307</v>
      </c>
      <c r="F18" s="125">
        <v>1.37220436</v>
      </c>
      <c r="G18" s="32"/>
    </row>
    <row r="19" spans="1:7" x14ac:dyDescent="0.35">
      <c r="A19" s="229" t="s">
        <v>301</v>
      </c>
      <c r="B19" s="72">
        <v>0</v>
      </c>
      <c r="C19" s="72">
        <v>0.28223399999999998</v>
      </c>
      <c r="D19" s="72">
        <v>0</v>
      </c>
      <c r="E19" s="72">
        <v>8.6757480000000005</v>
      </c>
      <c r="F19" s="125">
        <v>1.2658052900000001</v>
      </c>
      <c r="G19" s="32"/>
    </row>
    <row r="20" spans="1:7" x14ac:dyDescent="0.35">
      <c r="A20" s="229" t="s">
        <v>373</v>
      </c>
      <c r="B20" s="72">
        <v>0.13232711999999999</v>
      </c>
      <c r="C20" s="72">
        <v>0</v>
      </c>
      <c r="D20" s="72">
        <v>0</v>
      </c>
      <c r="E20" s="72">
        <v>0</v>
      </c>
      <c r="F20" s="125">
        <v>1.1046368200000001</v>
      </c>
      <c r="G20" s="32"/>
    </row>
    <row r="21" spans="1:7" x14ac:dyDescent="0.35">
      <c r="A21" s="229" t="s">
        <v>451</v>
      </c>
      <c r="B21" s="72">
        <v>0</v>
      </c>
      <c r="C21" s="72">
        <v>0</v>
      </c>
      <c r="D21" s="72">
        <v>0</v>
      </c>
      <c r="E21" s="72">
        <v>0</v>
      </c>
      <c r="F21" s="125">
        <v>0.88055284</v>
      </c>
      <c r="G21" s="32"/>
    </row>
    <row r="22" spans="1:7" ht="13.5" customHeight="1" x14ac:dyDescent="0.35">
      <c r="A22" s="229" t="s">
        <v>363</v>
      </c>
      <c r="B22" s="72">
        <v>2.8333520000000001E-2</v>
      </c>
      <c r="C22" s="72">
        <v>0</v>
      </c>
      <c r="D22" s="72">
        <v>0</v>
      </c>
      <c r="E22" s="72">
        <v>6.64942265</v>
      </c>
      <c r="F22" s="125">
        <v>0.86582440000000005</v>
      </c>
      <c r="G22" s="32"/>
    </row>
    <row r="23" spans="1:7" x14ac:dyDescent="0.35">
      <c r="A23" s="229" t="s">
        <v>424</v>
      </c>
      <c r="B23" s="72">
        <v>0</v>
      </c>
      <c r="C23" s="72">
        <v>0</v>
      </c>
      <c r="D23" s="72">
        <v>0</v>
      </c>
      <c r="E23" s="72">
        <v>0</v>
      </c>
      <c r="F23" s="125">
        <v>0.65221644999999995</v>
      </c>
      <c r="G23" s="32"/>
    </row>
    <row r="24" spans="1:7" x14ac:dyDescent="0.35">
      <c r="A24" s="229" t="s">
        <v>365</v>
      </c>
      <c r="B24" s="72">
        <v>130.35467217000001</v>
      </c>
      <c r="C24" s="72">
        <v>0</v>
      </c>
      <c r="D24" s="72">
        <v>0</v>
      </c>
      <c r="E24" s="72">
        <v>0</v>
      </c>
      <c r="F24" s="125">
        <v>0.32480858000000001</v>
      </c>
      <c r="G24" s="32"/>
    </row>
    <row r="25" spans="1:7" x14ac:dyDescent="0.35">
      <c r="A25" s="229" t="s">
        <v>370</v>
      </c>
      <c r="B25" s="72">
        <v>0</v>
      </c>
      <c r="C25" s="72">
        <v>0</v>
      </c>
      <c r="D25" s="72">
        <v>0</v>
      </c>
      <c r="E25" s="72">
        <v>0</v>
      </c>
      <c r="F25" s="125">
        <v>0.32461619000000003</v>
      </c>
      <c r="G25" s="32"/>
    </row>
    <row r="26" spans="1:7" x14ac:dyDescent="0.35">
      <c r="A26" s="229" t="s">
        <v>372</v>
      </c>
      <c r="B26" s="72">
        <v>1.2767200000000001E-3</v>
      </c>
      <c r="C26" s="72">
        <v>0</v>
      </c>
      <c r="D26" s="72">
        <v>3.4994339999999999E-2</v>
      </c>
      <c r="E26" s="72">
        <v>0</v>
      </c>
      <c r="F26" s="125">
        <v>0.26932603000000005</v>
      </c>
      <c r="G26" s="32"/>
    </row>
    <row r="27" spans="1:7" x14ac:dyDescent="0.35">
      <c r="A27" s="229" t="s">
        <v>362</v>
      </c>
      <c r="B27" s="72">
        <v>2.2120999999999998E-3</v>
      </c>
      <c r="C27" s="72">
        <v>0</v>
      </c>
      <c r="D27" s="72">
        <v>0</v>
      </c>
      <c r="E27" s="72">
        <v>0</v>
      </c>
      <c r="F27" s="125">
        <v>0.20323774999999999</v>
      </c>
      <c r="G27" s="32"/>
    </row>
    <row r="28" spans="1:7" x14ac:dyDescent="0.35">
      <c r="A28" s="229" t="s">
        <v>408</v>
      </c>
      <c r="B28" s="72">
        <v>0</v>
      </c>
      <c r="C28" s="72">
        <v>0</v>
      </c>
      <c r="D28" s="72">
        <v>4.8943999999999995E-4</v>
      </c>
      <c r="E28" s="72">
        <v>0</v>
      </c>
      <c r="F28" s="125">
        <v>0.13902534</v>
      </c>
      <c r="G28" s="32"/>
    </row>
    <row r="29" spans="1:7" x14ac:dyDescent="0.35">
      <c r="A29" s="229" t="s">
        <v>360</v>
      </c>
      <c r="B29" s="72">
        <v>58.72686101</v>
      </c>
      <c r="C29" s="72">
        <v>0</v>
      </c>
      <c r="D29" s="72">
        <v>0</v>
      </c>
      <c r="E29" s="72">
        <v>0</v>
      </c>
      <c r="F29" s="125">
        <v>0.1038343</v>
      </c>
      <c r="G29" s="32"/>
    </row>
    <row r="30" spans="1:7" x14ac:dyDescent="0.35">
      <c r="A30" s="229" t="s">
        <v>435</v>
      </c>
      <c r="B30" s="72">
        <v>0</v>
      </c>
      <c r="C30" s="72">
        <v>0</v>
      </c>
      <c r="D30" s="72">
        <v>0</v>
      </c>
      <c r="E30" s="72">
        <v>0</v>
      </c>
      <c r="F30" s="125">
        <v>5.0012339999999995E-2</v>
      </c>
      <c r="G30" s="32"/>
    </row>
    <row r="31" spans="1:7" x14ac:dyDescent="0.35">
      <c r="A31" s="229" t="s">
        <v>307</v>
      </c>
      <c r="B31" s="72">
        <v>0</v>
      </c>
      <c r="C31" s="72">
        <v>0</v>
      </c>
      <c r="D31" s="72">
        <v>0</v>
      </c>
      <c r="E31" s="72">
        <v>0</v>
      </c>
      <c r="F31" s="125">
        <v>3.077763E-2</v>
      </c>
      <c r="G31" s="32"/>
    </row>
    <row r="32" spans="1:7" x14ac:dyDescent="0.35">
      <c r="A32" s="229" t="s">
        <v>411</v>
      </c>
      <c r="B32" s="72">
        <v>0</v>
      </c>
      <c r="C32" s="72">
        <v>0</v>
      </c>
      <c r="D32" s="72">
        <v>0</v>
      </c>
      <c r="E32" s="72">
        <v>0</v>
      </c>
      <c r="F32" s="125">
        <v>1.0237389999999999E-2</v>
      </c>
      <c r="G32" s="32"/>
    </row>
    <row r="33" spans="1:7" x14ac:dyDescent="0.35">
      <c r="A33" s="229" t="s">
        <v>472</v>
      </c>
      <c r="B33" s="72">
        <v>0</v>
      </c>
      <c r="C33" s="72">
        <v>0</v>
      </c>
      <c r="D33" s="72">
        <v>0</v>
      </c>
      <c r="E33" s="72">
        <v>0</v>
      </c>
      <c r="F33" s="125">
        <v>5.9059999999999998E-3</v>
      </c>
      <c r="G33" s="32"/>
    </row>
    <row r="34" spans="1:7" x14ac:dyDescent="0.35">
      <c r="A34" s="229" t="s">
        <v>448</v>
      </c>
      <c r="B34" s="72">
        <v>0</v>
      </c>
      <c r="C34" s="72">
        <v>0</v>
      </c>
      <c r="D34" s="72">
        <v>0</v>
      </c>
      <c r="E34" s="72">
        <v>0</v>
      </c>
      <c r="F34" s="125">
        <v>4.2101499999999993E-3</v>
      </c>
      <c r="G34" s="32"/>
    </row>
    <row r="35" spans="1:7" x14ac:dyDescent="0.35">
      <c r="A35" s="229" t="s">
        <v>357</v>
      </c>
      <c r="B35" s="72">
        <v>0.68611053</v>
      </c>
      <c r="C35" s="72">
        <v>0</v>
      </c>
      <c r="D35" s="72">
        <v>1.08556454</v>
      </c>
      <c r="E35" s="72">
        <v>0.136299</v>
      </c>
      <c r="F35" s="125">
        <v>3.87975E-3</v>
      </c>
      <c r="G35" s="32"/>
    </row>
    <row r="36" spans="1:7" x14ac:dyDescent="0.35">
      <c r="A36" s="229" t="s">
        <v>378</v>
      </c>
      <c r="B36" s="72">
        <v>0</v>
      </c>
      <c r="C36" s="72">
        <v>0</v>
      </c>
      <c r="D36" s="72">
        <v>0</v>
      </c>
      <c r="E36" s="72">
        <v>12.098257740000001</v>
      </c>
      <c r="F36" s="125">
        <v>2.6596700000000003E-3</v>
      </c>
      <c r="G36" s="32"/>
    </row>
    <row r="37" spans="1:7" x14ac:dyDescent="0.35">
      <c r="A37" s="229" t="s">
        <v>393</v>
      </c>
      <c r="B37" s="72">
        <v>0</v>
      </c>
      <c r="C37" s="72">
        <v>0</v>
      </c>
      <c r="D37" s="72">
        <v>0</v>
      </c>
      <c r="E37" s="72">
        <v>0</v>
      </c>
      <c r="F37" s="125">
        <v>1.3713E-3</v>
      </c>
      <c r="G37" s="32"/>
    </row>
    <row r="38" spans="1:7" x14ac:dyDescent="0.35">
      <c r="A38" s="229" t="s">
        <v>379</v>
      </c>
      <c r="B38" s="72">
        <v>0</v>
      </c>
      <c r="C38" s="72">
        <v>4.0286488399999998</v>
      </c>
      <c r="D38" s="72">
        <v>0</v>
      </c>
      <c r="E38" s="72">
        <v>0.52562138000000003</v>
      </c>
      <c r="F38" s="125">
        <v>1.2922300000000001E-3</v>
      </c>
      <c r="G38" s="32"/>
    </row>
    <row r="39" spans="1:7" x14ac:dyDescent="0.35">
      <c r="A39" s="229" t="s">
        <v>313</v>
      </c>
      <c r="B39" s="72">
        <v>0</v>
      </c>
      <c r="C39" s="72">
        <v>0</v>
      </c>
      <c r="D39" s="72">
        <v>0</v>
      </c>
      <c r="E39" s="72">
        <v>1.3687264399999999</v>
      </c>
      <c r="F39" s="125">
        <v>0</v>
      </c>
      <c r="G39" s="32"/>
    </row>
    <row r="40" spans="1:7" x14ac:dyDescent="0.35">
      <c r="A40" s="229" t="s">
        <v>376</v>
      </c>
      <c r="B40" s="72">
        <v>0</v>
      </c>
      <c r="C40" s="72">
        <v>24.385919999999999</v>
      </c>
      <c r="D40" s="72">
        <v>0</v>
      </c>
      <c r="E40" s="72">
        <v>1.1143886699999999</v>
      </c>
      <c r="F40" s="125">
        <v>0</v>
      </c>
      <c r="G40" s="32"/>
    </row>
    <row r="41" spans="1:7" x14ac:dyDescent="0.35">
      <c r="A41" s="229" t="s">
        <v>381</v>
      </c>
      <c r="B41" s="72">
        <v>293.84793519999999</v>
      </c>
      <c r="C41" s="72">
        <v>0</v>
      </c>
      <c r="D41" s="72">
        <v>0</v>
      </c>
      <c r="E41" s="72">
        <v>0.828851</v>
      </c>
      <c r="F41" s="125">
        <v>0</v>
      </c>
      <c r="G41" s="32"/>
    </row>
    <row r="42" spans="1:7" x14ac:dyDescent="0.35">
      <c r="A42" s="229" t="s">
        <v>405</v>
      </c>
      <c r="B42" s="72">
        <v>0</v>
      </c>
      <c r="C42" s="72">
        <v>0</v>
      </c>
      <c r="D42" s="72">
        <v>0</v>
      </c>
      <c r="E42" s="72">
        <v>0.61079614999999998</v>
      </c>
      <c r="F42" s="125">
        <v>0</v>
      </c>
      <c r="G42" s="32"/>
    </row>
    <row r="43" spans="1:7" x14ac:dyDescent="0.35">
      <c r="A43" s="229" t="s">
        <v>404</v>
      </c>
      <c r="B43" s="72">
        <v>4.3909999999999999E-3</v>
      </c>
      <c r="C43" s="72">
        <v>0</v>
      </c>
      <c r="D43" s="72">
        <v>0</v>
      </c>
      <c r="E43" s="72">
        <v>0.59039399999999997</v>
      </c>
      <c r="F43" s="125">
        <v>0</v>
      </c>
      <c r="G43" s="32"/>
    </row>
    <row r="44" spans="1:7" x14ac:dyDescent="0.35">
      <c r="A44" s="229" t="s">
        <v>359</v>
      </c>
      <c r="B44" s="72">
        <v>0</v>
      </c>
      <c r="C44" s="72">
        <v>0</v>
      </c>
      <c r="D44" s="72">
        <v>0</v>
      </c>
      <c r="E44" s="72">
        <v>0.135964</v>
      </c>
      <c r="F44" s="125">
        <v>0</v>
      </c>
      <c r="G44" s="32"/>
    </row>
    <row r="45" spans="1:7" x14ac:dyDescent="0.35">
      <c r="A45" s="229" t="s">
        <v>576</v>
      </c>
      <c r="B45" s="72">
        <v>0</v>
      </c>
      <c r="C45" s="72">
        <v>0</v>
      </c>
      <c r="D45" s="72">
        <v>5.4470999999999999E-2</v>
      </c>
      <c r="E45" s="72">
        <v>0</v>
      </c>
      <c r="F45" s="125">
        <v>0</v>
      </c>
      <c r="G45" s="32"/>
    </row>
    <row r="46" spans="1:7" x14ac:dyDescent="0.35">
      <c r="A46" s="229" t="s">
        <v>449</v>
      </c>
      <c r="B46" s="72">
        <v>0</v>
      </c>
      <c r="C46" s="72">
        <v>0</v>
      </c>
      <c r="D46" s="72">
        <v>2.3291249999999999E-2</v>
      </c>
      <c r="E46" s="72">
        <v>0</v>
      </c>
      <c r="F46" s="125">
        <v>0</v>
      </c>
      <c r="G46" s="32"/>
    </row>
    <row r="47" spans="1:7" x14ac:dyDescent="0.35">
      <c r="A47" s="229" t="s">
        <v>389</v>
      </c>
      <c r="B47" s="72">
        <v>0</v>
      </c>
      <c r="C47" s="72">
        <v>0.73451999999999995</v>
      </c>
      <c r="D47" s="72">
        <v>0</v>
      </c>
      <c r="E47" s="72">
        <v>0</v>
      </c>
      <c r="F47" s="125">
        <v>0</v>
      </c>
    </row>
    <row r="48" spans="1:7" x14ac:dyDescent="0.35">
      <c r="A48" s="229" t="s">
        <v>610</v>
      </c>
      <c r="B48" s="72">
        <v>0</v>
      </c>
      <c r="C48" s="72">
        <v>0.53081906000000001</v>
      </c>
      <c r="D48" s="72">
        <v>0</v>
      </c>
      <c r="E48" s="72">
        <v>0</v>
      </c>
      <c r="F48" s="125">
        <v>0</v>
      </c>
    </row>
    <row r="49" spans="1:6" x14ac:dyDescent="0.35">
      <c r="A49" s="229" t="s">
        <v>300</v>
      </c>
      <c r="B49" s="72">
        <v>102.26103252999999</v>
      </c>
      <c r="C49" s="72">
        <v>0</v>
      </c>
      <c r="D49" s="72">
        <v>0</v>
      </c>
      <c r="E49" s="72">
        <v>0</v>
      </c>
      <c r="F49" s="125">
        <v>0</v>
      </c>
    </row>
    <row r="50" spans="1:6" x14ac:dyDescent="0.35">
      <c r="A50" s="229" t="s">
        <v>407</v>
      </c>
      <c r="B50" s="72">
        <v>72.685365439999998</v>
      </c>
      <c r="C50" s="72">
        <v>0</v>
      </c>
      <c r="D50" s="72">
        <v>0</v>
      </c>
      <c r="E50" s="72">
        <v>0</v>
      </c>
      <c r="F50" s="125">
        <v>0</v>
      </c>
    </row>
    <row r="51" spans="1:6" x14ac:dyDescent="0.35">
      <c r="A51" s="229" t="s">
        <v>386</v>
      </c>
      <c r="B51" s="72">
        <v>32.06044</v>
      </c>
      <c r="C51" s="72">
        <v>0</v>
      </c>
      <c r="D51" s="72">
        <v>0</v>
      </c>
      <c r="E51" s="72">
        <v>0</v>
      </c>
      <c r="F51" s="125">
        <v>0</v>
      </c>
    </row>
    <row r="52" spans="1:6" x14ac:dyDescent="0.35">
      <c r="A52" s="229" t="s">
        <v>409</v>
      </c>
      <c r="B52" s="72">
        <v>0.32398300000000002</v>
      </c>
      <c r="C52" s="72">
        <v>0</v>
      </c>
      <c r="D52" s="72">
        <v>0</v>
      </c>
      <c r="E52" s="72">
        <v>0</v>
      </c>
      <c r="F52" s="125">
        <v>0</v>
      </c>
    </row>
    <row r="53" spans="1:6" x14ac:dyDescent="0.35">
      <c r="A53" s="229" t="s">
        <v>461</v>
      </c>
      <c r="B53" s="72">
        <v>7.519400000000001E-4</v>
      </c>
      <c r="C53" s="72">
        <v>0</v>
      </c>
      <c r="D53" s="72">
        <v>0</v>
      </c>
      <c r="E53" s="72">
        <v>0</v>
      </c>
      <c r="F53" s="125">
        <v>0</v>
      </c>
    </row>
    <row r="56" spans="1:6" ht="13.5" customHeight="1" x14ac:dyDescent="0.35"/>
    <row r="93" ht="13.5" customHeight="1" x14ac:dyDescent="0.35"/>
    <row r="104" ht="13.5" customHeight="1" x14ac:dyDescent="0.35"/>
  </sheetData>
  <sortState xmlns:xlrd2="http://schemas.microsoft.com/office/spreadsheetml/2017/richdata2" ref="A3:F53">
    <sortCondition descending="1" ref="F3:F53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7"/>
  <sheetViews>
    <sheetView zoomScale="80" zoomScaleNormal="80" workbookViewId="0">
      <selection activeCell="E19" sqref="E19"/>
    </sheetView>
  </sheetViews>
  <sheetFormatPr defaultColWidth="8.81640625" defaultRowHeight="15.5" x14ac:dyDescent="0.35"/>
  <cols>
    <col min="1" max="1" width="28.81640625" style="107" customWidth="1"/>
    <col min="2" max="2" width="13.6328125" style="107" bestFit="1" customWidth="1"/>
    <col min="3" max="3" width="13.36328125" style="107" customWidth="1"/>
    <col min="4" max="4" width="14" style="107" bestFit="1" customWidth="1"/>
    <col min="5" max="5" width="12.453125" style="107" customWidth="1"/>
    <col min="6" max="6" width="15" style="107" bestFit="1" customWidth="1"/>
    <col min="7" max="9" width="12.453125" style="107" customWidth="1"/>
    <col min="10" max="10" width="9" style="107" customWidth="1"/>
    <col min="11" max="16384" width="8.81640625" style="107"/>
  </cols>
  <sheetData>
    <row r="1" spans="1:12" x14ac:dyDescent="0.35">
      <c r="A1" s="118" t="s">
        <v>487</v>
      </c>
      <c r="K1" s="370" t="s">
        <v>316</v>
      </c>
      <c r="L1" s="370"/>
    </row>
    <row r="2" spans="1:12" x14ac:dyDescent="0.35">
      <c r="A2" s="371" t="s">
        <v>327</v>
      </c>
      <c r="B2" s="375">
        <v>44652</v>
      </c>
      <c r="C2" s="375"/>
      <c r="D2" s="375">
        <v>44986</v>
      </c>
      <c r="E2" s="375"/>
      <c r="F2" s="375">
        <v>45017</v>
      </c>
      <c r="G2" s="375"/>
      <c r="H2" s="373" t="s">
        <v>296</v>
      </c>
      <c r="I2" s="373" t="s">
        <v>637</v>
      </c>
    </row>
    <row r="3" spans="1:12" x14ac:dyDescent="0.35">
      <c r="A3" s="372"/>
      <c r="B3" s="83" t="s">
        <v>685</v>
      </c>
      <c r="C3" s="83" t="s">
        <v>298</v>
      </c>
      <c r="D3" s="83" t="s">
        <v>685</v>
      </c>
      <c r="E3" s="83" t="s">
        <v>298</v>
      </c>
      <c r="F3" s="83" t="s">
        <v>685</v>
      </c>
      <c r="G3" s="83" t="s">
        <v>298</v>
      </c>
      <c r="H3" s="374"/>
      <c r="I3" s="374"/>
    </row>
    <row r="4" spans="1:12" x14ac:dyDescent="0.35">
      <c r="A4" s="252" t="s">
        <v>325</v>
      </c>
      <c r="B4" s="91">
        <v>2456.6892595700001</v>
      </c>
      <c r="C4" s="117">
        <f t="shared" ref="C4:C13" si="0">(B4/$B$13)*100</f>
        <v>36.860010615510127</v>
      </c>
      <c r="D4" s="91">
        <v>3877.5668091399998</v>
      </c>
      <c r="E4" s="156">
        <f t="shared" ref="E4:E13" si="1">(D4/$D$13)*100</f>
        <v>37.863909565213163</v>
      </c>
      <c r="F4" s="91">
        <v>2829.3362573099998</v>
      </c>
      <c r="G4" s="156">
        <f t="shared" ref="G4:G13" si="2">(F4/$F$13)*100</f>
        <v>37.424668656474537</v>
      </c>
      <c r="H4" s="91">
        <f>(F4/D4)-1</f>
        <v>-0.27033204156770818</v>
      </c>
      <c r="I4" s="91">
        <f>(F4/B4)-1</f>
        <v>0.15168666378474938</v>
      </c>
    </row>
    <row r="5" spans="1:12" x14ac:dyDescent="0.35">
      <c r="A5" s="253" t="s">
        <v>324</v>
      </c>
      <c r="B5" s="92">
        <v>2065.8062870499998</v>
      </c>
      <c r="C5" s="140">
        <f t="shared" si="0"/>
        <v>30.995227163397331</v>
      </c>
      <c r="D5" s="92">
        <v>3155.1967769299999</v>
      </c>
      <c r="E5" s="157">
        <f t="shared" si="1"/>
        <v>30.810064997597351</v>
      </c>
      <c r="F5" s="92">
        <v>1879.47138399</v>
      </c>
      <c r="G5" s="157">
        <f t="shared" si="2"/>
        <v>24.860457506039246</v>
      </c>
      <c r="H5" s="92">
        <f>(F5/D5)-1</f>
        <v>-0.40432514455763302</v>
      </c>
      <c r="I5" s="92">
        <f>(F5/B5)-1</f>
        <v>-9.0199601108818639E-2</v>
      </c>
    </row>
    <row r="6" spans="1:12" x14ac:dyDescent="0.35">
      <c r="A6" s="253" t="s">
        <v>322</v>
      </c>
      <c r="B6" s="92">
        <v>1849.68111402</v>
      </c>
      <c r="C6" s="140">
        <f t="shared" si="0"/>
        <v>27.752498706335928</v>
      </c>
      <c r="D6" s="92">
        <v>2526.1947321999996</v>
      </c>
      <c r="E6" s="157">
        <f t="shared" si="1"/>
        <v>24.667946057995351</v>
      </c>
      <c r="F6" s="92">
        <v>1627.9493208399999</v>
      </c>
      <c r="G6" s="157">
        <f t="shared" si="2"/>
        <v>21.533482902415717</v>
      </c>
      <c r="H6" s="92">
        <f>(F6/D6)-1</f>
        <v>-0.3555725138329856</v>
      </c>
      <c r="I6" s="92">
        <f>(F6/B6)-1</f>
        <v>-0.11987568640850732</v>
      </c>
    </row>
    <row r="7" spans="1:12" x14ac:dyDescent="0.35">
      <c r="A7" s="253" t="s">
        <v>583</v>
      </c>
      <c r="B7" s="92">
        <v>1207.6472013599998</v>
      </c>
      <c r="C7" s="140">
        <f t="shared" si="0"/>
        <v>18.119462397825622</v>
      </c>
      <c r="D7" s="92">
        <v>1458.36016823</v>
      </c>
      <c r="E7" s="157">
        <f t="shared" si="1"/>
        <v>14.240687586145489</v>
      </c>
      <c r="F7" s="92">
        <v>1400.06120695</v>
      </c>
      <c r="G7" s="157">
        <f t="shared" si="2"/>
        <v>18.519123216094513</v>
      </c>
      <c r="H7" s="92"/>
      <c r="I7" s="92"/>
    </row>
    <row r="8" spans="1:12" x14ac:dyDescent="0.35">
      <c r="A8" s="254" t="s">
        <v>320</v>
      </c>
      <c r="B8" s="290">
        <v>1037.93411292</v>
      </c>
      <c r="C8" s="140">
        <f t="shared" si="0"/>
        <v>15.573097929010245</v>
      </c>
      <c r="D8" s="329">
        <v>1285.0555341300001</v>
      </c>
      <c r="E8" s="157">
        <f t="shared" si="1"/>
        <v>12.54839153664167</v>
      </c>
      <c r="F8" s="329">
        <v>1271.94578531</v>
      </c>
      <c r="G8" s="157">
        <f t="shared" si="2"/>
        <v>16.82449353315252</v>
      </c>
      <c r="H8" s="92">
        <f>(F8/D8)-1</f>
        <v>-1.0201698270476345E-2</v>
      </c>
      <c r="I8" s="92">
        <f>(F8/B8)-1</f>
        <v>0.22545908211038523</v>
      </c>
    </row>
    <row r="9" spans="1:12" x14ac:dyDescent="0.35">
      <c r="A9" s="253" t="s">
        <v>323</v>
      </c>
      <c r="B9" s="92">
        <v>119.33772906</v>
      </c>
      <c r="C9" s="140">
        <f t="shared" si="0"/>
        <v>1.7905357557318429</v>
      </c>
      <c r="D9" s="92">
        <v>886.31110946000001</v>
      </c>
      <c r="E9" s="157">
        <f t="shared" si="1"/>
        <v>8.6547067651118645</v>
      </c>
      <c r="F9" s="92">
        <v>907.89391778999993</v>
      </c>
      <c r="G9" s="157">
        <f t="shared" si="2"/>
        <v>12.009045924015979</v>
      </c>
      <c r="H9" s="92">
        <f>(F9/D9)-1</f>
        <v>2.4351278123039277E-2</v>
      </c>
      <c r="I9" s="92">
        <f>(F9/B9)-1</f>
        <v>6.6077693529221904</v>
      </c>
    </row>
    <row r="10" spans="1:12" x14ac:dyDescent="0.35">
      <c r="A10" s="253" t="s">
        <v>319</v>
      </c>
      <c r="B10" s="92">
        <v>12.401208669999999</v>
      </c>
      <c r="C10" s="140">
        <f t="shared" si="0"/>
        <v>0.18606695227762138</v>
      </c>
      <c r="D10" s="92">
        <v>17.362935520000001</v>
      </c>
      <c r="E10" s="157">
        <f t="shared" si="1"/>
        <v>0.16954669066339506</v>
      </c>
      <c r="F10" s="92">
        <v>23.868035249999998</v>
      </c>
      <c r="G10" s="157">
        <f t="shared" si="2"/>
        <v>0.31571125856972815</v>
      </c>
      <c r="H10" s="92">
        <f>(F10/D10)-1</f>
        <v>0.37465437353648579</v>
      </c>
      <c r="I10" s="92">
        <f>(F10/B10)-1</f>
        <v>0.92465394987987093</v>
      </c>
    </row>
    <row r="11" spans="1:12" s="118" customFormat="1" x14ac:dyDescent="0.35">
      <c r="A11" s="253" t="s">
        <v>636</v>
      </c>
      <c r="B11" s="92">
        <v>4.8399609999999997</v>
      </c>
      <c r="C11" s="140">
        <f t="shared" si="0"/>
        <v>7.2618469407026653E-2</v>
      </c>
      <c r="D11" s="92">
        <v>3.8128335400000002</v>
      </c>
      <c r="E11" s="157">
        <f t="shared" si="1"/>
        <v>3.7231798045483822E-2</v>
      </c>
      <c r="F11" s="92">
        <v>2.1073409999999999</v>
      </c>
      <c r="G11" s="157">
        <f t="shared" si="2"/>
        <v>2.7874572514115487E-2</v>
      </c>
      <c r="H11" s="92">
        <f>(F11/D11)-1</f>
        <v>-0.44730317285238741</v>
      </c>
      <c r="I11" s="92">
        <f>(F11/B11)-1</f>
        <v>-0.56459545851712445</v>
      </c>
    </row>
    <row r="12" spans="1:12" s="118" customFormat="1" x14ac:dyDescent="0.35">
      <c r="A12" s="253" t="s">
        <v>584</v>
      </c>
      <c r="B12" s="175">
        <v>1.7210000000000001</v>
      </c>
      <c r="C12" s="140">
        <f t="shared" si="0"/>
        <v>2.5821775392300239E-2</v>
      </c>
      <c r="D12" s="175">
        <v>1.679</v>
      </c>
      <c r="E12" s="157">
        <f t="shared" si="1"/>
        <v>1.6395205366968979E-2</v>
      </c>
      <c r="F12" s="175">
        <v>0</v>
      </c>
      <c r="G12" s="157">
        <f t="shared" si="2"/>
        <v>0</v>
      </c>
      <c r="H12" s="92">
        <f>(F12/D12)-1</f>
        <v>-1</v>
      </c>
      <c r="I12" s="92">
        <f>(F12/B12)-1</f>
        <v>-1</v>
      </c>
    </row>
    <row r="13" spans="1:12" x14ac:dyDescent="0.35">
      <c r="A13" s="255" t="s">
        <v>264</v>
      </c>
      <c r="B13" s="323">
        <v>6664.9173956999975</v>
      </c>
      <c r="C13" s="313">
        <f t="shared" si="0"/>
        <v>100</v>
      </c>
      <c r="D13" s="323">
        <v>10240.798833680001</v>
      </c>
      <c r="E13" s="323">
        <f t="shared" si="1"/>
        <v>100</v>
      </c>
      <c r="F13" s="323">
        <v>7560.0836530599972</v>
      </c>
      <c r="G13" s="323">
        <f t="shared" si="2"/>
        <v>100</v>
      </c>
      <c r="H13" s="328">
        <v>-26.176817103404581</v>
      </c>
      <c r="I13" s="328">
        <v>13.431018033884911</v>
      </c>
    </row>
    <row r="15" spans="1:12" x14ac:dyDescent="0.35">
      <c r="B15" s="118"/>
      <c r="C15" s="118"/>
      <c r="D15" s="118"/>
      <c r="G15" s="120"/>
    </row>
    <row r="16" spans="1:12" x14ac:dyDescent="0.35">
      <c r="G16" s="120"/>
    </row>
    <row r="17" spans="4:10" x14ac:dyDescent="0.35">
      <c r="G17" s="120"/>
    </row>
    <row r="18" spans="4:10" x14ac:dyDescent="0.35">
      <c r="G18" s="120"/>
    </row>
    <row r="19" spans="4:10" x14ac:dyDescent="0.35">
      <c r="G19" s="120"/>
    </row>
    <row r="20" spans="4:10" x14ac:dyDescent="0.35">
      <c r="G20" s="120"/>
    </row>
    <row r="21" spans="4:10" x14ac:dyDescent="0.35">
      <c r="G21" s="120"/>
    </row>
    <row r="22" spans="4:10" x14ac:dyDescent="0.35">
      <c r="G22" s="120"/>
    </row>
    <row r="23" spans="4:10" x14ac:dyDescent="0.35">
      <c r="G23" s="120"/>
    </row>
    <row r="26" spans="4:10" x14ac:dyDescent="0.35">
      <c r="D26" s="187"/>
      <c r="E26" s="187"/>
      <c r="F26" s="187"/>
      <c r="J26" s="121"/>
    </row>
    <row r="44" s="118" customFormat="1" x14ac:dyDescent="0.35"/>
    <row r="271" s="118" customFormat="1" x14ac:dyDescent="0.35"/>
    <row r="277" spans="2:3" x14ac:dyDescent="0.35">
      <c r="B277" s="122"/>
      <c r="C277" s="122"/>
    </row>
  </sheetData>
  <sortState xmlns:xlrd2="http://schemas.microsoft.com/office/spreadsheetml/2017/richdata2" ref="A4:F11">
    <sortCondition descending="1" ref="F4:F11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5"/>
  <sheetViews>
    <sheetView zoomScale="80" zoomScaleNormal="80" workbookViewId="0">
      <selection activeCell="F6" sqref="F6"/>
    </sheetView>
  </sheetViews>
  <sheetFormatPr defaultColWidth="8.81640625" defaultRowHeight="15.5" x14ac:dyDescent="0.35"/>
  <cols>
    <col min="1" max="1" width="29.81640625" style="1" customWidth="1"/>
    <col min="2" max="2" width="30.36328125" style="1" customWidth="1"/>
    <col min="3" max="3" width="29" style="1" customWidth="1"/>
    <col min="4" max="4" width="19.6328125" style="1" bestFit="1" customWidth="1"/>
    <col min="5" max="5" width="14.36328125" style="1" customWidth="1"/>
    <col min="6" max="6" width="41.6328125" style="1" customWidth="1"/>
    <col min="7" max="7" width="29.1796875" style="1" customWidth="1"/>
    <col min="8" max="8" width="28.81640625" style="1" customWidth="1"/>
    <col min="9" max="9" width="21.1796875" style="1" customWidth="1"/>
    <col min="10" max="16384" width="8.81640625" style="1"/>
  </cols>
  <sheetData>
    <row r="1" spans="1:10" ht="16" thickBot="1" x14ac:dyDescent="0.4"/>
    <row r="2" spans="1:10" x14ac:dyDescent="0.35">
      <c r="A2" s="335"/>
      <c r="B2" s="336"/>
      <c r="C2" s="336"/>
      <c r="D2" s="336"/>
      <c r="E2" s="337"/>
      <c r="F2" s="77"/>
    </row>
    <row r="3" spans="1:10" ht="31" x14ac:dyDescent="0.35">
      <c r="A3" s="53" t="s">
        <v>265</v>
      </c>
      <c r="B3" s="54" t="s">
        <v>634</v>
      </c>
      <c r="C3" s="54" t="s">
        <v>678</v>
      </c>
      <c r="D3" s="54" t="s">
        <v>266</v>
      </c>
      <c r="E3" s="54" t="s">
        <v>267</v>
      </c>
    </row>
    <row r="4" spans="1:10" x14ac:dyDescent="0.35">
      <c r="A4" s="3" t="s">
        <v>345</v>
      </c>
      <c r="B4" s="55">
        <f>B274</f>
        <v>10228.799124860001</v>
      </c>
      <c r="C4" s="55">
        <f>C274</f>
        <v>10240.798833680001</v>
      </c>
      <c r="D4" s="56">
        <f>C4-B4</f>
        <v>11.999708819999796</v>
      </c>
      <c r="E4" s="57">
        <f>(C4/B4)-1</f>
        <v>1.1731297754040693E-3</v>
      </c>
    </row>
    <row r="5" spans="1:10" x14ac:dyDescent="0.35">
      <c r="A5" s="3" t="s">
        <v>268</v>
      </c>
      <c r="B5" s="55">
        <f>G274</f>
        <v>12440.523927099999</v>
      </c>
      <c r="C5" s="55">
        <f>H274</f>
        <v>12451.323349599998</v>
      </c>
      <c r="D5" s="56">
        <f>C5-B5</f>
        <v>10.7994224999984</v>
      </c>
      <c r="E5" s="57">
        <f>(C5/B5)-1</f>
        <v>8.6808421922435208E-4</v>
      </c>
      <c r="F5" s="28"/>
    </row>
    <row r="6" spans="1:10" x14ac:dyDescent="0.35">
      <c r="A6" s="58" t="s">
        <v>269</v>
      </c>
      <c r="B6" s="59">
        <f>(B4-B5)</f>
        <v>-2211.7248022399981</v>
      </c>
      <c r="C6" s="59">
        <f>(C4-C5)</f>
        <v>-2210.5245159199967</v>
      </c>
      <c r="D6" s="59">
        <f>C6-B6</f>
        <v>1.2002863200013962</v>
      </c>
      <c r="E6" s="60">
        <f>(C6/B6)-1</f>
        <v>-5.4269243568905168E-4</v>
      </c>
    </row>
    <row r="7" spans="1:10" x14ac:dyDescent="0.35">
      <c r="A7" s="4"/>
      <c r="B7" s="78"/>
      <c r="C7" s="79"/>
      <c r="D7" s="78"/>
      <c r="E7" s="45"/>
    </row>
    <row r="8" spans="1:10" s="52" customFormat="1" x14ac:dyDescent="0.35">
      <c r="A8" s="49"/>
      <c r="B8" s="50"/>
      <c r="C8" s="50"/>
      <c r="D8" s="50"/>
      <c r="E8" s="51"/>
    </row>
    <row r="9" spans="1:10" x14ac:dyDescent="0.35">
      <c r="A9" s="338" t="s">
        <v>579</v>
      </c>
      <c r="B9" s="339"/>
      <c r="C9" s="339"/>
      <c r="D9" s="340"/>
      <c r="F9" s="338" t="s">
        <v>580</v>
      </c>
      <c r="G9" s="339"/>
      <c r="H9" s="339"/>
      <c r="I9" s="340"/>
    </row>
    <row r="10" spans="1:10" ht="38" customHeight="1" x14ac:dyDescent="0.35">
      <c r="A10" s="217" t="s">
        <v>527</v>
      </c>
      <c r="B10" s="215" t="s">
        <v>634</v>
      </c>
      <c r="C10" s="215" t="s">
        <v>635</v>
      </c>
      <c r="D10" s="216" t="s">
        <v>266</v>
      </c>
      <c r="F10" s="214" t="s">
        <v>527</v>
      </c>
      <c r="G10" s="215" t="s">
        <v>634</v>
      </c>
      <c r="H10" s="215" t="s">
        <v>635</v>
      </c>
      <c r="I10" s="216" t="s">
        <v>266</v>
      </c>
    </row>
    <row r="11" spans="1:10" x14ac:dyDescent="0.35">
      <c r="A11" s="70" t="s">
        <v>552</v>
      </c>
      <c r="B11" s="168">
        <v>3310.8370733000002</v>
      </c>
      <c r="C11" s="169">
        <v>3322.5280893000004</v>
      </c>
      <c r="D11" s="304">
        <f>Table7[[#This Row],[As reported in Apr_2023 Bulletin  (N$ m)]]-Table7[[#This Row],[As reported in Mar_2023 Bulletin (N$ m)]]</f>
        <v>11.691016000000218</v>
      </c>
      <c r="E11" s="28"/>
      <c r="F11" s="70" t="s">
        <v>195</v>
      </c>
      <c r="G11" s="173">
        <v>48.88744458</v>
      </c>
      <c r="H11" s="131">
        <v>55.15061695</v>
      </c>
      <c r="I11" s="304">
        <f>Table8[[#This Row],[As reported in Apr_2023 Bulletin  (N$ m)]]-Table8[[#This Row],[As reported in Mar_2023 Bulletin (N$ m)]]</f>
        <v>6.2631723699999995</v>
      </c>
      <c r="J11" s="28"/>
    </row>
    <row r="12" spans="1:10" x14ac:dyDescent="0.35">
      <c r="A12" s="71" t="s">
        <v>263</v>
      </c>
      <c r="B12" s="170">
        <v>1282.35149256</v>
      </c>
      <c r="C12" s="171">
        <v>1282.58185708</v>
      </c>
      <c r="D12" s="305">
        <f>Table7[[#This Row],[As reported in Apr_2023 Bulletin  (N$ m)]]-Table7[[#This Row],[As reported in Mar_2023 Bulletin (N$ m)]]</f>
        <v>0.23036451999996643</v>
      </c>
      <c r="E12" s="28"/>
      <c r="F12" s="71" t="s">
        <v>607</v>
      </c>
      <c r="G12" s="174">
        <v>384.68813976000001</v>
      </c>
      <c r="H12" s="123">
        <v>388.02045276000001</v>
      </c>
      <c r="I12" s="305">
        <f>Table8[[#This Row],[As reported in Apr_2023 Bulletin  (N$ m)]]-Table8[[#This Row],[As reported in Mar_2023 Bulletin (N$ m)]]</f>
        <v>3.3323129999999992</v>
      </c>
      <c r="J12" s="28"/>
    </row>
    <row r="13" spans="1:10" x14ac:dyDescent="0.35">
      <c r="A13" s="71" t="s">
        <v>1</v>
      </c>
      <c r="B13" s="170">
        <v>69.703641680000004</v>
      </c>
      <c r="C13" s="171">
        <v>69.870077760000001</v>
      </c>
      <c r="D13" s="305">
        <f>Table7[[#This Row],[As reported in Apr_2023 Bulletin  (N$ m)]]-Table7[[#This Row],[As reported in Mar_2023 Bulletin (N$ m)]]</f>
        <v>0.16643607999999688</v>
      </c>
      <c r="E13" s="28"/>
      <c r="F13" s="71" t="s">
        <v>171</v>
      </c>
      <c r="G13" s="174">
        <v>27.715214510000003</v>
      </c>
      <c r="H13" s="123">
        <v>29.072218920000001</v>
      </c>
      <c r="I13" s="305">
        <f>Table8[[#This Row],[As reported in Apr_2023 Bulletin  (N$ m)]]-Table8[[#This Row],[As reported in Mar_2023 Bulletin (N$ m)]]</f>
        <v>1.3570044099999983</v>
      </c>
      <c r="J13" s="28"/>
    </row>
    <row r="14" spans="1:10" x14ac:dyDescent="0.35">
      <c r="A14" s="71" t="s">
        <v>225</v>
      </c>
      <c r="B14" s="170">
        <v>4.0050732999999994</v>
      </c>
      <c r="C14" s="171">
        <v>4.0101782999999998</v>
      </c>
      <c r="D14" s="305">
        <f>Table7[[#This Row],[As reported in Apr_2023 Bulletin  (N$ m)]]-Table7[[#This Row],[As reported in Mar_2023 Bulletin (N$ m)]]</f>
        <v>5.1050000000003593E-3</v>
      </c>
      <c r="E14" s="28"/>
      <c r="F14" s="71" t="s">
        <v>105</v>
      </c>
      <c r="G14" s="174">
        <v>158.69533365000001</v>
      </c>
      <c r="H14" s="123">
        <v>159.04746865000001</v>
      </c>
      <c r="I14" s="305">
        <f>Table8[[#This Row],[As reported in Apr_2023 Bulletin  (N$ m)]]-Table8[[#This Row],[As reported in Mar_2023 Bulletin (N$ m)]]</f>
        <v>0.35213500000000408</v>
      </c>
      <c r="J14" s="28"/>
    </row>
    <row r="15" spans="1:10" x14ac:dyDescent="0.35">
      <c r="A15" s="71" t="s">
        <v>62</v>
      </c>
      <c r="B15" s="170">
        <v>57.491412009999998</v>
      </c>
      <c r="C15" s="171">
        <v>57.495342669999999</v>
      </c>
      <c r="D15" s="305">
        <f>Table7[[#This Row],[As reported in Apr_2023 Bulletin  (N$ m)]]-Table7[[#This Row],[As reported in Mar_2023 Bulletin (N$ m)]]</f>
        <v>3.9306600000017511E-3</v>
      </c>
      <c r="E15" s="28"/>
      <c r="F15" s="71" t="s">
        <v>200</v>
      </c>
      <c r="G15" s="174">
        <v>16.496102109999999</v>
      </c>
      <c r="H15" s="123">
        <v>16.60954911</v>
      </c>
      <c r="I15" s="305">
        <f>Table8[[#This Row],[As reported in Apr_2023 Bulletin  (N$ m)]]-Table8[[#This Row],[As reported in Mar_2023 Bulletin (N$ m)]]</f>
        <v>0.11344700000000074</v>
      </c>
      <c r="J15" s="28"/>
    </row>
    <row r="16" spans="1:10" x14ac:dyDescent="0.35">
      <c r="A16" s="71" t="s">
        <v>143</v>
      </c>
      <c r="B16" s="170">
        <v>2.9123772400000001</v>
      </c>
      <c r="C16" s="171">
        <v>2.9124608999999997</v>
      </c>
      <c r="D16" s="305">
        <f>Table7[[#This Row],[As reported in Apr_2023 Bulletin  (N$ m)]]-Table7[[#This Row],[As reported in Mar_2023 Bulletin (N$ m)]]</f>
        <v>8.3659999999596835E-5</v>
      </c>
      <c r="E16" s="28"/>
      <c r="F16" s="71" t="s">
        <v>236</v>
      </c>
      <c r="G16" s="174">
        <v>75.493323489999995</v>
      </c>
      <c r="H16" s="123">
        <v>75.573323489999993</v>
      </c>
      <c r="I16" s="305">
        <f>Table8[[#This Row],[As reported in Apr_2023 Bulletin  (N$ m)]]-Table8[[#This Row],[As reported in Mar_2023 Bulletin (N$ m)]]</f>
        <v>7.9999999999998295E-2</v>
      </c>
      <c r="J16" s="28"/>
    </row>
    <row r="17" spans="1:10" x14ac:dyDescent="0.35">
      <c r="A17" s="71" t="s">
        <v>0</v>
      </c>
      <c r="B17" s="170">
        <v>184.210927</v>
      </c>
      <c r="C17" s="171">
        <v>184.210927</v>
      </c>
      <c r="D17" s="305">
        <f>Table7[[#This Row],[As reported in Apr_2023 Bulletin  (N$ m)]]-Table7[[#This Row],[As reported in Mar_2023 Bulletin (N$ m)]]</f>
        <v>0</v>
      </c>
      <c r="E17" s="28"/>
      <c r="F17" s="71" t="s">
        <v>226</v>
      </c>
      <c r="G17" s="174">
        <v>7.5278872300000002</v>
      </c>
      <c r="H17" s="123">
        <v>7.5801682300000008</v>
      </c>
      <c r="I17" s="305">
        <f>Table8[[#This Row],[As reported in Apr_2023 Bulletin  (N$ m)]]-Table8[[#This Row],[As reported in Mar_2023 Bulletin (N$ m)]]</f>
        <v>5.2281000000000688E-2</v>
      </c>
      <c r="J17" s="28"/>
    </row>
    <row r="18" spans="1:10" x14ac:dyDescent="0.35">
      <c r="A18" s="71" t="s">
        <v>2</v>
      </c>
      <c r="B18" s="170">
        <v>90.057829470000001</v>
      </c>
      <c r="C18" s="171">
        <v>90.057829470000001</v>
      </c>
      <c r="D18" s="305">
        <f>Table7[[#This Row],[As reported in Apr_2023 Bulletin  (N$ m)]]-Table7[[#This Row],[As reported in Mar_2023 Bulletin (N$ m)]]</f>
        <v>0</v>
      </c>
      <c r="E18" s="28"/>
      <c r="F18" s="71" t="s">
        <v>221</v>
      </c>
      <c r="G18" s="174">
        <v>134.80479177999999</v>
      </c>
      <c r="H18" s="123">
        <v>134.85463372999999</v>
      </c>
      <c r="I18" s="305">
        <f>Table8[[#This Row],[As reported in Apr_2023 Bulletin  (N$ m)]]-Table8[[#This Row],[As reported in Mar_2023 Bulletin (N$ m)]]</f>
        <v>4.9841950000001134E-2</v>
      </c>
      <c r="J18" s="28"/>
    </row>
    <row r="19" spans="1:10" x14ac:dyDescent="0.35">
      <c r="A19" s="71" t="s">
        <v>3</v>
      </c>
      <c r="B19" s="170">
        <v>0.84012657999999996</v>
      </c>
      <c r="C19" s="171">
        <v>0.84012657999999996</v>
      </c>
      <c r="D19" s="305">
        <f>Table7[[#This Row],[As reported in Apr_2023 Bulletin  (N$ m)]]-Table7[[#This Row],[As reported in Mar_2023 Bulletin (N$ m)]]</f>
        <v>0</v>
      </c>
      <c r="E19" s="28"/>
      <c r="F19" s="71" t="s">
        <v>215</v>
      </c>
      <c r="G19" s="174">
        <v>54.025558400000001</v>
      </c>
      <c r="H19" s="123">
        <v>54.0394322</v>
      </c>
      <c r="I19" s="305">
        <f>Table8[[#This Row],[As reported in Apr_2023 Bulletin  (N$ m)]]-Table8[[#This Row],[As reported in Mar_2023 Bulletin (N$ m)]]</f>
        <v>1.3873799999998937E-2</v>
      </c>
      <c r="J19" s="28"/>
    </row>
    <row r="20" spans="1:10" x14ac:dyDescent="0.35">
      <c r="A20" s="71" t="s">
        <v>4</v>
      </c>
      <c r="B20" s="170">
        <v>0.57116830000000007</v>
      </c>
      <c r="C20" s="171">
        <v>0.57116830000000007</v>
      </c>
      <c r="D20" s="305">
        <f>Table7[[#This Row],[As reported in Apr_2023 Bulletin  (N$ m)]]-Table7[[#This Row],[As reported in Mar_2023 Bulletin (N$ m)]]</f>
        <v>0</v>
      </c>
      <c r="E20" s="28"/>
      <c r="F20" s="71" t="s">
        <v>21</v>
      </c>
      <c r="G20" s="174">
        <v>48.413753390000004</v>
      </c>
      <c r="H20" s="123">
        <v>48.423439090000002</v>
      </c>
      <c r="I20" s="305">
        <f>Table8[[#This Row],[As reported in Apr_2023 Bulletin  (N$ m)]]-Table8[[#This Row],[As reported in Mar_2023 Bulletin (N$ m)]]</f>
        <v>9.685699999998576E-3</v>
      </c>
      <c r="J20" s="28"/>
    </row>
    <row r="21" spans="1:10" x14ac:dyDescent="0.35">
      <c r="A21" s="71" t="s">
        <v>5</v>
      </c>
      <c r="B21" s="170">
        <v>0.47124686999999998</v>
      </c>
      <c r="C21" s="171">
        <v>0.47124686999999998</v>
      </c>
      <c r="D21" s="305">
        <f>Table7[[#This Row],[As reported in Apr_2023 Bulletin  (N$ m)]]-Table7[[#This Row],[As reported in Mar_2023 Bulletin (N$ m)]]</f>
        <v>0</v>
      </c>
      <c r="E21" s="28"/>
      <c r="F21" s="71" t="s">
        <v>23</v>
      </c>
      <c r="G21" s="174">
        <v>36.735158169999998</v>
      </c>
      <c r="H21" s="123">
        <v>36.742154369999994</v>
      </c>
      <c r="I21" s="305">
        <f>Table8[[#This Row],[As reported in Apr_2023 Bulletin  (N$ m)]]-Table8[[#This Row],[As reported in Mar_2023 Bulletin (N$ m)]]</f>
        <v>6.9961999999961222E-3</v>
      </c>
      <c r="J21" s="28"/>
    </row>
    <row r="22" spans="1:10" x14ac:dyDescent="0.35">
      <c r="A22" s="71" t="s">
        <v>6</v>
      </c>
      <c r="B22" s="170">
        <v>0.40420819000000002</v>
      </c>
      <c r="C22" s="171">
        <v>0.40420819000000002</v>
      </c>
      <c r="D22" s="305">
        <f>Table7[[#This Row],[As reported in Apr_2023 Bulletin  (N$ m)]]-Table7[[#This Row],[As reported in Mar_2023 Bulletin (N$ m)]]</f>
        <v>0</v>
      </c>
      <c r="E22" s="28"/>
      <c r="F22" s="71" t="s">
        <v>210</v>
      </c>
      <c r="G22" s="174">
        <v>158.76998194999999</v>
      </c>
      <c r="H22" s="123">
        <v>158.77676631</v>
      </c>
      <c r="I22" s="305">
        <f>Table8[[#This Row],[As reported in Apr_2023 Bulletin  (N$ m)]]-Table8[[#This Row],[As reported in Mar_2023 Bulletin (N$ m)]]</f>
        <v>6.7843600000117021E-3</v>
      </c>
      <c r="J22" s="28"/>
    </row>
    <row r="23" spans="1:10" x14ac:dyDescent="0.35">
      <c r="A23" s="71" t="s">
        <v>7</v>
      </c>
      <c r="B23" s="170">
        <v>7.5663729999999998E-2</v>
      </c>
      <c r="C23" s="171">
        <v>7.5663729999999998E-2</v>
      </c>
      <c r="D23" s="305">
        <f>Table7[[#This Row],[As reported in Apr_2023 Bulletin  (N$ m)]]-Table7[[#This Row],[As reported in Mar_2023 Bulletin (N$ m)]]</f>
        <v>0</v>
      </c>
      <c r="E23" s="28"/>
      <c r="F23" s="71" t="s">
        <v>250</v>
      </c>
      <c r="G23" s="174">
        <v>40.635247700000001</v>
      </c>
      <c r="H23" s="123">
        <v>40.638358229999994</v>
      </c>
      <c r="I23" s="305">
        <f>Table8[[#This Row],[As reported in Apr_2023 Bulletin  (N$ m)]]-Table8[[#This Row],[As reported in Mar_2023 Bulletin (N$ m)]]</f>
        <v>3.1105299999936165E-3</v>
      </c>
      <c r="J23" s="28"/>
    </row>
    <row r="24" spans="1:10" x14ac:dyDescent="0.35">
      <c r="A24" s="71" t="s">
        <v>8</v>
      </c>
      <c r="B24" s="170">
        <v>1.61847188</v>
      </c>
      <c r="C24" s="171">
        <v>1.61847188</v>
      </c>
      <c r="D24" s="305">
        <f>Table7[[#This Row],[As reported in Apr_2023 Bulletin  (N$ m)]]-Table7[[#This Row],[As reported in Mar_2023 Bulletin (N$ m)]]</f>
        <v>0</v>
      </c>
      <c r="E24" s="28"/>
      <c r="F24" s="71" t="s">
        <v>205</v>
      </c>
      <c r="G24" s="174">
        <v>71.756869359999996</v>
      </c>
      <c r="H24" s="123">
        <v>71.757414870000005</v>
      </c>
      <c r="I24" s="305">
        <f>Table8[[#This Row],[As reported in Apr_2023 Bulletin  (N$ m)]]-Table8[[#This Row],[As reported in Mar_2023 Bulletin (N$ m)]]</f>
        <v>5.4551000000913064E-4</v>
      </c>
      <c r="J24" s="28"/>
    </row>
    <row r="25" spans="1:10" x14ac:dyDescent="0.35">
      <c r="A25" s="71" t="s">
        <v>10</v>
      </c>
      <c r="B25" s="170">
        <v>10.581734769999999</v>
      </c>
      <c r="C25" s="171">
        <v>10.581734769999999</v>
      </c>
      <c r="D25" s="305">
        <f>Table7[[#This Row],[As reported in Apr_2023 Bulletin  (N$ m)]]-Table7[[#This Row],[As reported in Mar_2023 Bulletin (N$ m)]]</f>
        <v>0</v>
      </c>
      <c r="E25" s="28"/>
      <c r="F25" s="71" t="s">
        <v>222</v>
      </c>
      <c r="G25" s="174">
        <v>8.94566339</v>
      </c>
      <c r="H25" s="123">
        <v>8.9457236499999997</v>
      </c>
      <c r="I25" s="305">
        <f>Table8[[#This Row],[As reported in Apr_2023 Bulletin  (N$ m)]]-Table8[[#This Row],[As reported in Mar_2023 Bulletin (N$ m)]]</f>
        <v>6.0259999999701108E-5</v>
      </c>
      <c r="J25" s="28"/>
    </row>
    <row r="26" spans="1:10" x14ac:dyDescent="0.35">
      <c r="A26" s="85" t="s">
        <v>11</v>
      </c>
      <c r="B26" s="170">
        <v>122.84506071999999</v>
      </c>
      <c r="C26" s="171">
        <v>122.84506071999999</v>
      </c>
      <c r="D26" s="305">
        <f>Table7[[#This Row],[As reported in Apr_2023 Bulletin  (N$ m)]]-Table7[[#This Row],[As reported in Mar_2023 Bulletin (N$ m)]]</f>
        <v>0</v>
      </c>
      <c r="E26" s="28"/>
      <c r="F26" s="71" t="s">
        <v>94</v>
      </c>
      <c r="G26" s="174">
        <v>10.893757599999999</v>
      </c>
      <c r="H26" s="123">
        <v>10.89381376</v>
      </c>
      <c r="I26" s="305">
        <f>Table8[[#This Row],[As reported in Apr_2023 Bulletin  (N$ m)]]-Table8[[#This Row],[As reported in Mar_2023 Bulletin (N$ m)]]</f>
        <v>5.61600000015261E-5</v>
      </c>
      <c r="J26" s="28"/>
    </row>
    <row r="27" spans="1:10" x14ac:dyDescent="0.35">
      <c r="A27" s="71" t="s">
        <v>12</v>
      </c>
      <c r="B27" s="170">
        <v>39.711069530000003</v>
      </c>
      <c r="C27" s="171">
        <v>39.711069530000003</v>
      </c>
      <c r="D27" s="305">
        <f>Table7[[#This Row],[As reported in Apr_2023 Bulletin  (N$ m)]]-Table7[[#This Row],[As reported in Mar_2023 Bulletin (N$ m)]]</f>
        <v>0</v>
      </c>
      <c r="E27" s="28"/>
      <c r="F27" s="71" t="s">
        <v>130</v>
      </c>
      <c r="G27" s="174">
        <v>30.115736739999999</v>
      </c>
      <c r="H27" s="123">
        <v>30.11578811</v>
      </c>
      <c r="I27" s="305">
        <f>Table8[[#This Row],[As reported in Apr_2023 Bulletin  (N$ m)]]-Table8[[#This Row],[As reported in Mar_2023 Bulletin (N$ m)]]</f>
        <v>5.1370000001327298E-5</v>
      </c>
      <c r="J27" s="28"/>
    </row>
    <row r="28" spans="1:10" x14ac:dyDescent="0.35">
      <c r="A28" s="71" t="s">
        <v>13</v>
      </c>
      <c r="B28" s="170">
        <v>0</v>
      </c>
      <c r="C28" s="171"/>
      <c r="D28" s="305">
        <f>Table7[[#This Row],[As reported in Apr_2023 Bulletin  (N$ m)]]-Table7[[#This Row],[As reported in Mar_2023 Bulletin (N$ m)]]</f>
        <v>0</v>
      </c>
      <c r="E28" s="28"/>
      <c r="F28" s="71" t="s">
        <v>231</v>
      </c>
      <c r="G28" s="174">
        <v>14.941288980000001</v>
      </c>
      <c r="H28" s="123">
        <v>14.94132664</v>
      </c>
      <c r="I28" s="305">
        <f>Table8[[#This Row],[As reported in Apr_2023 Bulletin  (N$ m)]]-Table8[[#This Row],[As reported in Mar_2023 Bulletin (N$ m)]]</f>
        <v>3.7659999998496119E-5</v>
      </c>
      <c r="J28" s="28"/>
    </row>
    <row r="29" spans="1:10" x14ac:dyDescent="0.35">
      <c r="A29" s="71" t="s">
        <v>14</v>
      </c>
      <c r="B29" s="170">
        <v>0</v>
      </c>
      <c r="C29" s="171">
        <v>0</v>
      </c>
      <c r="D29" s="305">
        <f>Table7[[#This Row],[As reported in Apr_2023 Bulletin  (N$ m)]]-Table7[[#This Row],[As reported in Mar_2023 Bulletin (N$ m)]]</f>
        <v>0</v>
      </c>
      <c r="E29" s="28"/>
      <c r="F29" s="71" t="s">
        <v>197</v>
      </c>
      <c r="G29" s="174">
        <v>79.546998090000002</v>
      </c>
      <c r="H29" s="123">
        <v>79.547012319999993</v>
      </c>
      <c r="I29" s="305">
        <f>Table8[[#This Row],[As reported in Apr_2023 Bulletin  (N$ m)]]-Table8[[#This Row],[As reported in Mar_2023 Bulletin (N$ m)]]</f>
        <v>1.4229999990789111E-5</v>
      </c>
      <c r="J29" s="28"/>
    </row>
    <row r="30" spans="1:10" x14ac:dyDescent="0.35">
      <c r="A30" s="71" t="s">
        <v>15</v>
      </c>
      <c r="B30" s="170"/>
      <c r="C30" s="171"/>
      <c r="D30" s="305">
        <f>Table7[[#This Row],[As reported in Apr_2023 Bulletin  (N$ m)]]-Table7[[#This Row],[As reported in Mar_2023 Bulletin (N$ m)]]</f>
        <v>0</v>
      </c>
      <c r="E30" s="28"/>
      <c r="F30" s="71" t="s">
        <v>213</v>
      </c>
      <c r="G30" s="174">
        <v>51.247025409999999</v>
      </c>
      <c r="H30" s="123">
        <v>51.2470359</v>
      </c>
      <c r="I30" s="305">
        <f>Table8[[#This Row],[As reported in Apr_2023 Bulletin  (N$ m)]]-Table8[[#This Row],[As reported in Mar_2023 Bulletin (N$ m)]]</f>
        <v>1.0490000001084354E-5</v>
      </c>
      <c r="J30" s="28"/>
    </row>
    <row r="31" spans="1:10" x14ac:dyDescent="0.35">
      <c r="A31" s="71" t="s">
        <v>16</v>
      </c>
      <c r="B31" s="170">
        <v>1.038762E-2</v>
      </c>
      <c r="C31" s="171">
        <v>1.038762E-2</v>
      </c>
      <c r="D31" s="305">
        <f>Table7[[#This Row],[As reported in Apr_2023 Bulletin  (N$ m)]]-Table7[[#This Row],[As reported in Mar_2023 Bulletin (N$ m)]]</f>
        <v>0</v>
      </c>
      <c r="E31" s="28"/>
      <c r="F31" s="71" t="s">
        <v>128</v>
      </c>
      <c r="G31" s="174">
        <v>12.9405909</v>
      </c>
      <c r="H31" s="123">
        <v>12.940595439999999</v>
      </c>
      <c r="I31" s="305">
        <f>Table8[[#This Row],[As reported in Apr_2023 Bulletin  (N$ m)]]-Table8[[#This Row],[As reported in Mar_2023 Bulletin (N$ m)]]</f>
        <v>4.5399999990536344E-6</v>
      </c>
      <c r="J31" s="28"/>
    </row>
    <row r="32" spans="1:10" x14ac:dyDescent="0.35">
      <c r="A32" s="71" t="s">
        <v>17</v>
      </c>
      <c r="B32" s="170">
        <v>0</v>
      </c>
      <c r="C32" s="171">
        <v>0</v>
      </c>
      <c r="D32" s="305">
        <f>Table7[[#This Row],[As reported in Apr_2023 Bulletin  (N$ m)]]-Table7[[#This Row],[As reported in Mar_2023 Bulletin (N$ m)]]</f>
        <v>0</v>
      </c>
      <c r="E32" s="28"/>
      <c r="F32" s="71" t="s">
        <v>176</v>
      </c>
      <c r="G32" s="174">
        <v>128.65607032</v>
      </c>
      <c r="H32" s="123">
        <v>128.65607301</v>
      </c>
      <c r="I32" s="305">
        <f>Table8[[#This Row],[As reported in Apr_2023 Bulletin  (N$ m)]]-Table8[[#This Row],[As reported in Mar_2023 Bulletin (N$ m)]]</f>
        <v>2.6900000023033499E-6</v>
      </c>
      <c r="J32" s="28"/>
    </row>
    <row r="33" spans="1:10" x14ac:dyDescent="0.35">
      <c r="A33" s="71" t="s">
        <v>18</v>
      </c>
      <c r="B33" s="170">
        <v>1.7248349999999999E-2</v>
      </c>
      <c r="C33" s="171">
        <v>1.7248349999999999E-2</v>
      </c>
      <c r="D33" s="305">
        <f>Table7[[#This Row],[As reported in Apr_2023 Bulletin  (N$ m)]]-Table7[[#This Row],[As reported in Mar_2023 Bulletin (N$ m)]]</f>
        <v>0</v>
      </c>
      <c r="E33" s="28"/>
      <c r="F33" s="71" t="s">
        <v>0</v>
      </c>
      <c r="G33" s="174">
        <v>4.55439696</v>
      </c>
      <c r="H33" s="123">
        <v>4.55439696</v>
      </c>
      <c r="I33" s="305">
        <f>Table8[[#This Row],[As reported in Apr_2023 Bulletin  (N$ m)]]-Table8[[#This Row],[As reported in Mar_2023 Bulletin (N$ m)]]</f>
        <v>0</v>
      </c>
      <c r="J33" s="28"/>
    </row>
    <row r="34" spans="1:10" x14ac:dyDescent="0.35">
      <c r="A34" s="71" t="s">
        <v>19</v>
      </c>
      <c r="B34" s="170">
        <v>0.15569203000000001</v>
      </c>
      <c r="C34" s="171">
        <v>0.15569203000000001</v>
      </c>
      <c r="D34" s="305">
        <f>Table7[[#This Row],[As reported in Apr_2023 Bulletin  (N$ m)]]-Table7[[#This Row],[As reported in Mar_2023 Bulletin (N$ m)]]</f>
        <v>0</v>
      </c>
      <c r="E34" s="28"/>
      <c r="F34" s="71" t="s">
        <v>1</v>
      </c>
      <c r="G34" s="174">
        <v>0.60062856000000009</v>
      </c>
      <c r="H34" s="123">
        <v>0.60062856000000009</v>
      </c>
      <c r="I34" s="305">
        <f>Table8[[#This Row],[As reported in Apr_2023 Bulletin  (N$ m)]]-Table8[[#This Row],[As reported in Mar_2023 Bulletin (N$ m)]]</f>
        <v>0</v>
      </c>
      <c r="J34" s="28"/>
    </row>
    <row r="35" spans="1:10" x14ac:dyDescent="0.35">
      <c r="A35" s="71" t="s">
        <v>20</v>
      </c>
      <c r="B35" s="170">
        <v>26.974506760000001</v>
      </c>
      <c r="C35" s="171">
        <v>26.974506760000001</v>
      </c>
      <c r="D35" s="305">
        <f>Table7[[#This Row],[As reported in Apr_2023 Bulletin  (N$ m)]]-Table7[[#This Row],[As reported in Mar_2023 Bulletin (N$ m)]]</f>
        <v>0</v>
      </c>
      <c r="E35" s="28"/>
      <c r="F35" s="71" t="s">
        <v>2</v>
      </c>
      <c r="G35" s="174">
        <v>82.707852610000003</v>
      </c>
      <c r="H35" s="123">
        <v>82.707852610000003</v>
      </c>
      <c r="I35" s="305">
        <f>Table8[[#This Row],[As reported in Apr_2023 Bulletin  (N$ m)]]-Table8[[#This Row],[As reported in Mar_2023 Bulletin (N$ m)]]</f>
        <v>0</v>
      </c>
      <c r="J35" s="28"/>
    </row>
    <row r="36" spans="1:10" x14ac:dyDescent="0.35">
      <c r="A36" s="71" t="s">
        <v>21</v>
      </c>
      <c r="B36" s="170">
        <v>8.7181674900000008</v>
      </c>
      <c r="C36" s="171">
        <v>8.7181674900000008</v>
      </c>
      <c r="D36" s="305">
        <f>Table7[[#This Row],[As reported in Apr_2023 Bulletin  (N$ m)]]-Table7[[#This Row],[As reported in Mar_2023 Bulletin (N$ m)]]</f>
        <v>0</v>
      </c>
      <c r="E36" s="28"/>
      <c r="F36" s="71" t="s">
        <v>3</v>
      </c>
      <c r="G36" s="174">
        <v>1.5720554199999999</v>
      </c>
      <c r="H36" s="123">
        <v>1.5720554199999999</v>
      </c>
      <c r="I36" s="305">
        <f>Table8[[#This Row],[As reported in Apr_2023 Bulletin  (N$ m)]]-Table8[[#This Row],[As reported in Mar_2023 Bulletin (N$ m)]]</f>
        <v>0</v>
      </c>
      <c r="J36" s="28"/>
    </row>
    <row r="37" spans="1:10" x14ac:dyDescent="0.35">
      <c r="A37" s="71" t="s">
        <v>22</v>
      </c>
      <c r="B37" s="170">
        <v>0.21712064</v>
      </c>
      <c r="C37" s="171">
        <v>0.21712064</v>
      </c>
      <c r="D37" s="305">
        <f>Table7[[#This Row],[As reported in Apr_2023 Bulletin  (N$ m)]]-Table7[[#This Row],[As reported in Mar_2023 Bulletin (N$ m)]]</f>
        <v>0</v>
      </c>
      <c r="E37" s="28"/>
      <c r="F37" s="71" t="s">
        <v>4</v>
      </c>
      <c r="G37" s="174">
        <v>14.0800903</v>
      </c>
      <c r="H37" s="123">
        <v>14.0800903</v>
      </c>
      <c r="I37" s="305">
        <f>Table8[[#This Row],[As reported in Apr_2023 Bulletin  (N$ m)]]-Table8[[#This Row],[As reported in Mar_2023 Bulletin (N$ m)]]</f>
        <v>0</v>
      </c>
      <c r="J37" s="28"/>
    </row>
    <row r="38" spans="1:10" x14ac:dyDescent="0.35">
      <c r="A38" s="71" t="s">
        <v>23</v>
      </c>
      <c r="B38" s="170">
        <v>27.330825860000001</v>
      </c>
      <c r="C38" s="171">
        <v>27.330825860000001</v>
      </c>
      <c r="D38" s="305">
        <f>Table7[[#This Row],[As reported in Apr_2023 Bulletin  (N$ m)]]-Table7[[#This Row],[As reported in Mar_2023 Bulletin (N$ m)]]</f>
        <v>0</v>
      </c>
      <c r="E38" s="28"/>
      <c r="F38" s="71" t="s">
        <v>5</v>
      </c>
      <c r="G38" s="174">
        <v>53.953499380000004</v>
      </c>
      <c r="H38" s="123">
        <v>53.953499380000004</v>
      </c>
      <c r="I38" s="305">
        <f>Table8[[#This Row],[As reported in Apr_2023 Bulletin  (N$ m)]]-Table8[[#This Row],[As reported in Mar_2023 Bulletin (N$ m)]]</f>
        <v>0</v>
      </c>
      <c r="J38" s="28"/>
    </row>
    <row r="39" spans="1:10" x14ac:dyDescent="0.35">
      <c r="A39" s="71" t="s">
        <v>24</v>
      </c>
      <c r="B39" s="170">
        <v>1.5737999999999999E-2</v>
      </c>
      <c r="C39" s="171">
        <v>1.5737999999999999E-2</v>
      </c>
      <c r="D39" s="305">
        <f>Table7[[#This Row],[As reported in Apr_2023 Bulletin  (N$ m)]]-Table7[[#This Row],[As reported in Mar_2023 Bulletin (N$ m)]]</f>
        <v>0</v>
      </c>
      <c r="E39" s="28"/>
      <c r="F39" s="71" t="s">
        <v>6</v>
      </c>
      <c r="G39" s="174">
        <v>9.9484160399999997</v>
      </c>
      <c r="H39" s="123">
        <v>9.9484160399999997</v>
      </c>
      <c r="I39" s="305">
        <f>Table8[[#This Row],[As reported in Apr_2023 Bulletin  (N$ m)]]-Table8[[#This Row],[As reported in Mar_2023 Bulletin (N$ m)]]</f>
        <v>0</v>
      </c>
      <c r="J39" s="28"/>
    </row>
    <row r="40" spans="1:10" x14ac:dyDescent="0.35">
      <c r="A40" s="71" t="s">
        <v>25</v>
      </c>
      <c r="B40" s="170">
        <v>7.0304779999999997E-2</v>
      </c>
      <c r="C40" s="171">
        <v>7.0304779999999997E-2</v>
      </c>
      <c r="D40" s="305">
        <f>Table7[[#This Row],[As reported in Apr_2023 Bulletin  (N$ m)]]-Table7[[#This Row],[As reported in Mar_2023 Bulletin (N$ m)]]</f>
        <v>0</v>
      </c>
      <c r="E40" s="28"/>
      <c r="F40" s="71" t="s">
        <v>7</v>
      </c>
      <c r="G40" s="174">
        <v>25.385471280000001</v>
      </c>
      <c r="H40" s="123">
        <v>25.385471280000001</v>
      </c>
      <c r="I40" s="305">
        <f>Table8[[#This Row],[As reported in Apr_2023 Bulletin  (N$ m)]]-Table8[[#This Row],[As reported in Mar_2023 Bulletin (N$ m)]]</f>
        <v>0</v>
      </c>
      <c r="J40" s="28"/>
    </row>
    <row r="41" spans="1:10" x14ac:dyDescent="0.35">
      <c r="A41" s="71" t="s">
        <v>26</v>
      </c>
      <c r="B41" s="170">
        <v>69.156952310000008</v>
      </c>
      <c r="C41" s="171">
        <v>69.156952310000008</v>
      </c>
      <c r="D41" s="305">
        <f>Table7[[#This Row],[As reported in Apr_2023 Bulletin  (N$ m)]]-Table7[[#This Row],[As reported in Mar_2023 Bulletin (N$ m)]]</f>
        <v>0</v>
      </c>
      <c r="E41" s="28"/>
      <c r="F41" s="71" t="s">
        <v>8</v>
      </c>
      <c r="G41" s="174">
        <v>1.241883E-2</v>
      </c>
      <c r="H41" s="123">
        <v>1.241883E-2</v>
      </c>
      <c r="I41" s="305">
        <f>Table8[[#This Row],[As reported in Apr_2023 Bulletin  (N$ m)]]-Table8[[#This Row],[As reported in Mar_2023 Bulletin (N$ m)]]</f>
        <v>0</v>
      </c>
      <c r="J41" s="28"/>
    </row>
    <row r="42" spans="1:10" x14ac:dyDescent="0.35">
      <c r="A42" s="71" t="s">
        <v>27</v>
      </c>
      <c r="B42" s="170">
        <v>0.18682773999999999</v>
      </c>
      <c r="C42" s="171">
        <v>0.18682773999999999</v>
      </c>
      <c r="D42" s="305">
        <f>Table7[[#This Row],[As reported in Apr_2023 Bulletin  (N$ m)]]-Table7[[#This Row],[As reported in Mar_2023 Bulletin (N$ m)]]</f>
        <v>0</v>
      </c>
      <c r="E42" s="28"/>
      <c r="F42" s="71" t="s">
        <v>9</v>
      </c>
      <c r="G42" s="174">
        <v>23.602125780000001</v>
      </c>
      <c r="H42" s="123">
        <v>23.602125780000001</v>
      </c>
      <c r="I42" s="305">
        <f>Table8[[#This Row],[As reported in Apr_2023 Bulletin  (N$ m)]]-Table8[[#This Row],[As reported in Mar_2023 Bulletin (N$ m)]]</f>
        <v>0</v>
      </c>
      <c r="J42" s="28"/>
    </row>
    <row r="43" spans="1:10" x14ac:dyDescent="0.35">
      <c r="A43" s="71" t="s">
        <v>28</v>
      </c>
      <c r="B43" s="170">
        <v>4.8330230000000002E-2</v>
      </c>
      <c r="C43" s="171">
        <v>4.8330230000000002E-2</v>
      </c>
      <c r="D43" s="305">
        <f>Table7[[#This Row],[As reported in Apr_2023 Bulletin  (N$ m)]]-Table7[[#This Row],[As reported in Mar_2023 Bulletin (N$ m)]]</f>
        <v>0</v>
      </c>
      <c r="E43" s="28"/>
      <c r="F43" s="71" t="s">
        <v>10</v>
      </c>
      <c r="G43" s="174">
        <v>0.11784480999999999</v>
      </c>
      <c r="H43" s="123">
        <v>0.11784480999999999</v>
      </c>
      <c r="I43" s="305">
        <f>Table8[[#This Row],[As reported in Apr_2023 Bulletin  (N$ m)]]-Table8[[#This Row],[As reported in Mar_2023 Bulletin (N$ m)]]</f>
        <v>0</v>
      </c>
      <c r="J43" s="28"/>
    </row>
    <row r="44" spans="1:10" x14ac:dyDescent="0.35">
      <c r="A44" s="71" t="s">
        <v>29</v>
      </c>
      <c r="B44" s="170">
        <v>5.1459100000000001E-3</v>
      </c>
      <c r="C44" s="171">
        <v>5.1459100000000001E-3</v>
      </c>
      <c r="D44" s="305">
        <f>Table7[[#This Row],[As reported in Apr_2023 Bulletin  (N$ m)]]-Table7[[#This Row],[As reported in Mar_2023 Bulletin (N$ m)]]</f>
        <v>0</v>
      </c>
      <c r="E44" s="28"/>
      <c r="F44" s="71" t="s">
        <v>11</v>
      </c>
      <c r="G44" s="174">
        <v>1.3352113400000001</v>
      </c>
      <c r="H44" s="123">
        <v>1.3352113400000001</v>
      </c>
      <c r="I44" s="305">
        <f>Table8[[#This Row],[As reported in Apr_2023 Bulletin  (N$ m)]]-Table8[[#This Row],[As reported in Mar_2023 Bulletin (N$ m)]]</f>
        <v>0</v>
      </c>
      <c r="J44" s="28"/>
    </row>
    <row r="45" spans="1:10" x14ac:dyDescent="0.35">
      <c r="A45" s="71" t="s">
        <v>30</v>
      </c>
      <c r="B45" s="170">
        <v>9.6290850000000011E-2</v>
      </c>
      <c r="C45" s="171">
        <v>9.6290850000000011E-2</v>
      </c>
      <c r="D45" s="305">
        <f>Table7[[#This Row],[As reported in Apr_2023 Bulletin  (N$ m)]]-Table7[[#This Row],[As reported in Mar_2023 Bulletin (N$ m)]]</f>
        <v>0</v>
      </c>
      <c r="E45" s="28"/>
      <c r="F45" s="71" t="s">
        <v>12</v>
      </c>
      <c r="G45" s="174">
        <v>20.89160914</v>
      </c>
      <c r="H45" s="123">
        <v>20.89160914</v>
      </c>
      <c r="I45" s="305">
        <f>Table8[[#This Row],[As reported in Apr_2023 Bulletin  (N$ m)]]-Table8[[#This Row],[As reported in Mar_2023 Bulletin (N$ m)]]</f>
        <v>0</v>
      </c>
      <c r="J45" s="28"/>
    </row>
    <row r="46" spans="1:10" x14ac:dyDescent="0.35">
      <c r="A46" s="71" t="s">
        <v>31</v>
      </c>
      <c r="B46" s="170">
        <v>3.1250000000000002E-3</v>
      </c>
      <c r="C46" s="171">
        <v>3.1250000000000002E-3</v>
      </c>
      <c r="D46" s="305">
        <f>Table7[[#This Row],[As reported in Apr_2023 Bulletin  (N$ m)]]-Table7[[#This Row],[As reported in Mar_2023 Bulletin (N$ m)]]</f>
        <v>0</v>
      </c>
      <c r="E46" s="28"/>
      <c r="F46" s="71" t="s">
        <v>13</v>
      </c>
      <c r="G46" s="174">
        <v>13.031328999999999</v>
      </c>
      <c r="H46" s="123">
        <v>13.031328999999999</v>
      </c>
      <c r="I46" s="305">
        <f>Table8[[#This Row],[As reported in Apr_2023 Bulletin  (N$ m)]]-Table8[[#This Row],[As reported in Mar_2023 Bulletin (N$ m)]]</f>
        <v>0</v>
      </c>
      <c r="J46" s="28"/>
    </row>
    <row r="47" spans="1:10" x14ac:dyDescent="0.35">
      <c r="A47" s="71" t="s">
        <v>32</v>
      </c>
      <c r="B47" s="170">
        <v>0.60452424000000005</v>
      </c>
      <c r="C47" s="171">
        <v>0.60452424000000005</v>
      </c>
      <c r="D47" s="305">
        <f>Table7[[#This Row],[As reported in Apr_2023 Bulletin  (N$ m)]]-Table7[[#This Row],[As reported in Mar_2023 Bulletin (N$ m)]]</f>
        <v>0</v>
      </c>
      <c r="E47" s="28"/>
      <c r="F47" s="71" t="s">
        <v>14</v>
      </c>
      <c r="G47" s="174">
        <v>22.972707700000001</v>
      </c>
      <c r="H47" s="123">
        <v>22.972707700000001</v>
      </c>
      <c r="I47" s="305">
        <f>Table8[[#This Row],[As reported in Apr_2023 Bulletin  (N$ m)]]-Table8[[#This Row],[As reported in Mar_2023 Bulletin (N$ m)]]</f>
        <v>0</v>
      </c>
      <c r="J47" s="28"/>
    </row>
    <row r="48" spans="1:10" x14ac:dyDescent="0.35">
      <c r="A48" s="71" t="s">
        <v>33</v>
      </c>
      <c r="B48" s="170">
        <v>22.270406780000002</v>
      </c>
      <c r="C48" s="171">
        <v>22.270406780000002</v>
      </c>
      <c r="D48" s="305">
        <f>Table7[[#This Row],[As reported in Apr_2023 Bulletin  (N$ m)]]-Table7[[#This Row],[As reported in Mar_2023 Bulletin (N$ m)]]</f>
        <v>0</v>
      </c>
      <c r="E48" s="28"/>
      <c r="F48" s="71" t="s">
        <v>15</v>
      </c>
      <c r="G48" s="174">
        <v>2.2491000000000001E-2</v>
      </c>
      <c r="H48" s="123">
        <v>2.2491000000000001E-2</v>
      </c>
      <c r="I48" s="305">
        <f>Table8[[#This Row],[As reported in Apr_2023 Bulletin  (N$ m)]]-Table8[[#This Row],[As reported in Mar_2023 Bulletin (N$ m)]]</f>
        <v>0</v>
      </c>
      <c r="J48" s="28"/>
    </row>
    <row r="49" spans="1:10" x14ac:dyDescent="0.35">
      <c r="A49" s="85" t="s">
        <v>34</v>
      </c>
      <c r="B49" s="170">
        <v>1.4116139999999999E-2</v>
      </c>
      <c r="C49" s="171">
        <v>1.4116139999999999E-2</v>
      </c>
      <c r="D49" s="305">
        <f>Table7[[#This Row],[As reported in Apr_2023 Bulletin  (N$ m)]]-Table7[[#This Row],[As reported in Mar_2023 Bulletin (N$ m)]]</f>
        <v>0</v>
      </c>
      <c r="E49" s="28"/>
      <c r="F49" s="71" t="s">
        <v>16</v>
      </c>
      <c r="G49" s="174">
        <v>140.88264483</v>
      </c>
      <c r="H49" s="123">
        <v>140.88264483</v>
      </c>
      <c r="I49" s="305">
        <f>Table8[[#This Row],[As reported in Apr_2023 Bulletin  (N$ m)]]-Table8[[#This Row],[As reported in Mar_2023 Bulletin (N$ m)]]</f>
        <v>0</v>
      </c>
      <c r="J49" s="28"/>
    </row>
    <row r="50" spans="1:10" x14ac:dyDescent="0.35">
      <c r="A50" s="71" t="s">
        <v>35</v>
      </c>
      <c r="B50" s="170">
        <v>21.531817960000001</v>
      </c>
      <c r="C50" s="171">
        <v>21.531817960000001</v>
      </c>
      <c r="D50" s="305">
        <f>Table7[[#This Row],[As reported in Apr_2023 Bulletin  (N$ m)]]-Table7[[#This Row],[As reported in Mar_2023 Bulletin (N$ m)]]</f>
        <v>0</v>
      </c>
      <c r="E50" s="28"/>
      <c r="F50" s="71" t="s">
        <v>17</v>
      </c>
      <c r="G50" s="174">
        <v>3.5668087799999997</v>
      </c>
      <c r="H50" s="123">
        <v>3.5668087799999997</v>
      </c>
      <c r="I50" s="305">
        <f>Table8[[#This Row],[As reported in Apr_2023 Bulletin  (N$ m)]]-Table8[[#This Row],[As reported in Mar_2023 Bulletin (N$ m)]]</f>
        <v>0</v>
      </c>
      <c r="J50" s="28"/>
    </row>
    <row r="51" spans="1:10" x14ac:dyDescent="0.35">
      <c r="A51" s="71" t="s">
        <v>36</v>
      </c>
      <c r="B51" s="170">
        <v>0.73605404000000008</v>
      </c>
      <c r="C51" s="171">
        <v>0.73605404000000008</v>
      </c>
      <c r="D51" s="305">
        <f>Table7[[#This Row],[As reported in Apr_2023 Bulletin  (N$ m)]]-Table7[[#This Row],[As reported in Mar_2023 Bulletin (N$ m)]]</f>
        <v>0</v>
      </c>
      <c r="E51" s="28"/>
      <c r="F51" s="71" t="s">
        <v>18</v>
      </c>
      <c r="G51" s="174">
        <v>1.83638831</v>
      </c>
      <c r="H51" s="123">
        <v>1.83638831</v>
      </c>
      <c r="I51" s="305">
        <f>Table8[[#This Row],[As reported in Apr_2023 Bulletin  (N$ m)]]-Table8[[#This Row],[As reported in Mar_2023 Bulletin (N$ m)]]</f>
        <v>0</v>
      </c>
      <c r="J51" s="28"/>
    </row>
    <row r="52" spans="1:10" x14ac:dyDescent="0.35">
      <c r="A52" s="71" t="s">
        <v>37</v>
      </c>
      <c r="B52" s="170">
        <v>73.730389709999997</v>
      </c>
      <c r="C52" s="171">
        <v>73.730389709999997</v>
      </c>
      <c r="D52" s="305">
        <f>Table7[[#This Row],[As reported in Apr_2023 Bulletin  (N$ m)]]-Table7[[#This Row],[As reported in Mar_2023 Bulletin (N$ m)]]</f>
        <v>0</v>
      </c>
      <c r="E52" s="28"/>
      <c r="F52" s="71" t="s">
        <v>19</v>
      </c>
      <c r="G52" s="174">
        <v>1.3081334199999999</v>
      </c>
      <c r="H52" s="123">
        <v>1.3081334199999999</v>
      </c>
      <c r="I52" s="305">
        <f>Table8[[#This Row],[As reported in Apr_2023 Bulletin  (N$ m)]]-Table8[[#This Row],[As reported in Mar_2023 Bulletin (N$ m)]]</f>
        <v>0</v>
      </c>
      <c r="J52" s="28"/>
    </row>
    <row r="53" spans="1:10" x14ac:dyDescent="0.35">
      <c r="A53" s="71" t="s">
        <v>38</v>
      </c>
      <c r="B53" s="170"/>
      <c r="C53" s="171">
        <v>0</v>
      </c>
      <c r="D53" s="305">
        <f>Table7[[#This Row],[As reported in Apr_2023 Bulletin  (N$ m)]]-Table7[[#This Row],[As reported in Mar_2023 Bulletin (N$ m)]]</f>
        <v>0</v>
      </c>
      <c r="E53" s="28"/>
      <c r="F53" s="71" t="s">
        <v>20</v>
      </c>
      <c r="G53" s="174">
        <v>82.795142589999998</v>
      </c>
      <c r="H53" s="123">
        <v>82.795142589999998</v>
      </c>
      <c r="I53" s="305">
        <f>Table8[[#This Row],[As reported in Apr_2023 Bulletin  (N$ m)]]-Table8[[#This Row],[As reported in Mar_2023 Bulletin (N$ m)]]</f>
        <v>0</v>
      </c>
      <c r="J53" s="28"/>
    </row>
    <row r="54" spans="1:10" x14ac:dyDescent="0.35">
      <c r="A54" s="71" t="s">
        <v>39</v>
      </c>
      <c r="B54" s="170">
        <v>6.02605609</v>
      </c>
      <c r="C54" s="171">
        <v>6.02605609</v>
      </c>
      <c r="D54" s="305">
        <f>Table7[[#This Row],[As reported in Apr_2023 Bulletin  (N$ m)]]-Table7[[#This Row],[As reported in Mar_2023 Bulletin (N$ m)]]</f>
        <v>0</v>
      </c>
      <c r="E54" s="28"/>
      <c r="F54" s="71" t="s">
        <v>22</v>
      </c>
      <c r="G54" s="174">
        <v>26.615220399999998</v>
      </c>
      <c r="H54" s="123">
        <v>26.615220399999998</v>
      </c>
      <c r="I54" s="305">
        <f>Table8[[#This Row],[As reported in Apr_2023 Bulletin  (N$ m)]]-Table8[[#This Row],[As reported in Mar_2023 Bulletin (N$ m)]]</f>
        <v>0</v>
      </c>
      <c r="J54" s="28"/>
    </row>
    <row r="55" spans="1:10" x14ac:dyDescent="0.35">
      <c r="A55" s="71" t="s">
        <v>40</v>
      </c>
      <c r="B55" s="170">
        <v>2.7255999999999999E-2</v>
      </c>
      <c r="C55" s="171">
        <v>2.7255999999999999E-2</v>
      </c>
      <c r="D55" s="305">
        <f>Table7[[#This Row],[As reported in Apr_2023 Bulletin  (N$ m)]]-Table7[[#This Row],[As reported in Mar_2023 Bulletin (N$ m)]]</f>
        <v>0</v>
      </c>
      <c r="E55" s="28"/>
      <c r="F55" s="71" t="s">
        <v>24</v>
      </c>
      <c r="G55" s="174">
        <v>12.989373820000001</v>
      </c>
      <c r="H55" s="123">
        <v>12.989373820000001</v>
      </c>
      <c r="I55" s="305">
        <f>Table8[[#This Row],[As reported in Apr_2023 Bulletin  (N$ m)]]-Table8[[#This Row],[As reported in Mar_2023 Bulletin (N$ m)]]</f>
        <v>0</v>
      </c>
      <c r="J55" s="28"/>
    </row>
    <row r="56" spans="1:10" x14ac:dyDescent="0.35">
      <c r="A56" s="71" t="s">
        <v>41</v>
      </c>
      <c r="B56" s="170">
        <v>0.50214736999999998</v>
      </c>
      <c r="C56" s="171">
        <v>0.50214736999999998</v>
      </c>
      <c r="D56" s="305">
        <f>Table7[[#This Row],[As reported in Apr_2023 Bulletin  (N$ m)]]-Table7[[#This Row],[As reported in Mar_2023 Bulletin (N$ m)]]</f>
        <v>0</v>
      </c>
      <c r="E56" s="28"/>
      <c r="F56" s="71" t="s">
        <v>25</v>
      </c>
      <c r="G56" s="174">
        <v>26.03379035</v>
      </c>
      <c r="H56" s="123">
        <v>26.03379035</v>
      </c>
      <c r="I56" s="305">
        <f>Table8[[#This Row],[As reported in Apr_2023 Bulletin  (N$ m)]]-Table8[[#This Row],[As reported in Mar_2023 Bulletin (N$ m)]]</f>
        <v>0</v>
      </c>
      <c r="J56" s="28"/>
    </row>
    <row r="57" spans="1:10" x14ac:dyDescent="0.35">
      <c r="A57" s="85" t="s">
        <v>42</v>
      </c>
      <c r="B57" s="170">
        <v>2.3027959999999998</v>
      </c>
      <c r="C57" s="171">
        <v>2.3027959999999998</v>
      </c>
      <c r="D57" s="305">
        <f>Table7[[#This Row],[As reported in Apr_2023 Bulletin  (N$ m)]]-Table7[[#This Row],[As reported in Mar_2023 Bulletin (N$ m)]]</f>
        <v>0</v>
      </c>
      <c r="E57" s="28"/>
      <c r="F57" s="71" t="s">
        <v>26</v>
      </c>
      <c r="G57" s="174">
        <v>151.22576572</v>
      </c>
      <c r="H57" s="123">
        <v>151.22576572</v>
      </c>
      <c r="I57" s="305">
        <f>Table8[[#This Row],[As reported in Apr_2023 Bulletin  (N$ m)]]-Table8[[#This Row],[As reported in Mar_2023 Bulletin (N$ m)]]</f>
        <v>0</v>
      </c>
      <c r="J57" s="28"/>
    </row>
    <row r="58" spans="1:10" x14ac:dyDescent="0.35">
      <c r="A58" s="71" t="s">
        <v>43</v>
      </c>
      <c r="B58" s="170">
        <v>6.2872000000000004E-4</v>
      </c>
      <c r="C58" s="171">
        <v>6.2872000000000004E-4</v>
      </c>
      <c r="D58" s="305">
        <f>Table7[[#This Row],[As reported in Apr_2023 Bulletin  (N$ m)]]-Table7[[#This Row],[As reported in Mar_2023 Bulletin (N$ m)]]</f>
        <v>0</v>
      </c>
      <c r="E58" s="28"/>
      <c r="F58" s="71" t="s">
        <v>27</v>
      </c>
      <c r="G58" s="174">
        <v>28.630607909999998</v>
      </c>
      <c r="H58" s="123">
        <v>28.630607909999998</v>
      </c>
      <c r="I58" s="305">
        <f>Table8[[#This Row],[As reported in Apr_2023 Bulletin  (N$ m)]]-Table8[[#This Row],[As reported in Mar_2023 Bulletin (N$ m)]]</f>
        <v>0</v>
      </c>
      <c r="J58" s="28"/>
    </row>
    <row r="59" spans="1:10" x14ac:dyDescent="0.35">
      <c r="A59" s="71" t="s">
        <v>44</v>
      </c>
      <c r="B59" s="170">
        <v>2.3825599999999999E-2</v>
      </c>
      <c r="C59" s="171">
        <v>2.3825599999999999E-2</v>
      </c>
      <c r="D59" s="305">
        <f>Table7[[#This Row],[As reported in Apr_2023 Bulletin  (N$ m)]]-Table7[[#This Row],[As reported in Mar_2023 Bulletin (N$ m)]]</f>
        <v>0</v>
      </c>
      <c r="E59" s="28"/>
      <c r="F59" s="71" t="s">
        <v>28</v>
      </c>
      <c r="G59" s="174">
        <v>14.226102730000001</v>
      </c>
      <c r="H59" s="123">
        <v>14.226102730000001</v>
      </c>
      <c r="I59" s="305">
        <f>Table8[[#This Row],[As reported in Apr_2023 Bulletin  (N$ m)]]-Table8[[#This Row],[As reported in Mar_2023 Bulletin (N$ m)]]</f>
        <v>0</v>
      </c>
      <c r="J59" s="28"/>
    </row>
    <row r="60" spans="1:10" x14ac:dyDescent="0.35">
      <c r="A60" s="71" t="s">
        <v>45</v>
      </c>
      <c r="B60" s="170">
        <v>2.6681000000000001E-3</v>
      </c>
      <c r="C60" s="171">
        <v>2.6681000000000001E-3</v>
      </c>
      <c r="D60" s="305">
        <f>Table7[[#This Row],[As reported in Apr_2023 Bulletin  (N$ m)]]-Table7[[#This Row],[As reported in Mar_2023 Bulletin (N$ m)]]</f>
        <v>0</v>
      </c>
      <c r="E60" s="28"/>
      <c r="F60" s="71" t="s">
        <v>29</v>
      </c>
      <c r="G60" s="174">
        <v>0.23005877</v>
      </c>
      <c r="H60" s="123">
        <v>0.23005877</v>
      </c>
      <c r="I60" s="305">
        <f>Table8[[#This Row],[As reported in Apr_2023 Bulletin  (N$ m)]]-Table8[[#This Row],[As reported in Mar_2023 Bulletin (N$ m)]]</f>
        <v>0</v>
      </c>
      <c r="J60" s="28"/>
    </row>
    <row r="61" spans="1:10" x14ac:dyDescent="0.35">
      <c r="A61" s="71" t="s">
        <v>46</v>
      </c>
      <c r="B61" s="170"/>
      <c r="C61" s="171"/>
      <c r="D61" s="305">
        <f>Table7[[#This Row],[As reported in Apr_2023 Bulletin  (N$ m)]]-Table7[[#This Row],[As reported in Mar_2023 Bulletin (N$ m)]]</f>
        <v>0</v>
      </c>
      <c r="E61" s="28"/>
      <c r="F61" s="71" t="s">
        <v>30</v>
      </c>
      <c r="G61" s="174">
        <v>23.529996239999999</v>
      </c>
      <c r="H61" s="123">
        <v>23.529996239999999</v>
      </c>
      <c r="I61" s="305">
        <f>Table8[[#This Row],[As reported in Apr_2023 Bulletin  (N$ m)]]-Table8[[#This Row],[As reported in Mar_2023 Bulletin (N$ m)]]</f>
        <v>0</v>
      </c>
      <c r="J61" s="28"/>
    </row>
    <row r="62" spans="1:10" x14ac:dyDescent="0.35">
      <c r="A62" s="71" t="s">
        <v>48</v>
      </c>
      <c r="B62" s="170">
        <v>0.30823</v>
      </c>
      <c r="C62" s="171">
        <v>0.30823</v>
      </c>
      <c r="D62" s="305">
        <f>Table7[[#This Row],[As reported in Apr_2023 Bulletin  (N$ m)]]-Table7[[#This Row],[As reported in Mar_2023 Bulletin (N$ m)]]</f>
        <v>0</v>
      </c>
      <c r="E62" s="28"/>
      <c r="F62" s="71" t="s">
        <v>31</v>
      </c>
      <c r="G62" s="174">
        <v>7.0401953300000004</v>
      </c>
      <c r="H62" s="123">
        <v>7.0401953300000004</v>
      </c>
      <c r="I62" s="305">
        <f>Table8[[#This Row],[As reported in Apr_2023 Bulletin  (N$ m)]]-Table8[[#This Row],[As reported in Mar_2023 Bulletin (N$ m)]]</f>
        <v>0</v>
      </c>
      <c r="J62" s="28"/>
    </row>
    <row r="63" spans="1:10" x14ac:dyDescent="0.35">
      <c r="A63" s="85" t="s">
        <v>49</v>
      </c>
      <c r="B63" s="170">
        <v>3.3134166400000002</v>
      </c>
      <c r="C63" s="171">
        <v>3.3134166400000002</v>
      </c>
      <c r="D63" s="305">
        <f>Table7[[#This Row],[As reported in Apr_2023 Bulletin  (N$ m)]]-Table7[[#This Row],[As reported in Mar_2023 Bulletin (N$ m)]]</f>
        <v>0</v>
      </c>
      <c r="E63" s="28"/>
      <c r="F63" s="85" t="s">
        <v>32</v>
      </c>
      <c r="G63" s="174">
        <v>16.381922790000001</v>
      </c>
      <c r="H63" s="123">
        <v>16.381922790000001</v>
      </c>
      <c r="I63" s="305">
        <f>Table8[[#This Row],[As reported in Apr_2023 Bulletin  (N$ m)]]-Table8[[#This Row],[As reported in Mar_2023 Bulletin (N$ m)]]</f>
        <v>0</v>
      </c>
      <c r="J63" s="28"/>
    </row>
    <row r="64" spans="1:10" x14ac:dyDescent="0.35">
      <c r="A64" s="85" t="s">
        <v>50</v>
      </c>
      <c r="B64" s="170">
        <v>0.84087443000000006</v>
      </c>
      <c r="C64" s="171">
        <v>0.84087443000000006</v>
      </c>
      <c r="D64" s="305">
        <f>Table7[[#This Row],[As reported in Apr_2023 Bulletin  (N$ m)]]-Table7[[#This Row],[As reported in Mar_2023 Bulletin (N$ m)]]</f>
        <v>0</v>
      </c>
      <c r="E64" s="28"/>
      <c r="F64" s="71" t="s">
        <v>33</v>
      </c>
      <c r="G64" s="174">
        <v>88.575412170000007</v>
      </c>
      <c r="H64" s="123">
        <v>88.575412170000007</v>
      </c>
      <c r="I64" s="305">
        <f>Table8[[#This Row],[As reported in Apr_2023 Bulletin  (N$ m)]]-Table8[[#This Row],[As reported in Mar_2023 Bulletin (N$ m)]]</f>
        <v>0</v>
      </c>
      <c r="J64" s="28"/>
    </row>
    <row r="65" spans="1:10" x14ac:dyDescent="0.35">
      <c r="A65" s="85" t="s">
        <v>51</v>
      </c>
      <c r="B65" s="170">
        <v>1.9251180000000001</v>
      </c>
      <c r="C65" s="171">
        <v>1.9251180000000001</v>
      </c>
      <c r="D65" s="305">
        <f>Table7[[#This Row],[As reported in Apr_2023 Bulletin  (N$ m)]]-Table7[[#This Row],[As reported in Mar_2023 Bulletin (N$ m)]]</f>
        <v>0</v>
      </c>
      <c r="E65" s="28"/>
      <c r="F65" s="71" t="s">
        <v>34</v>
      </c>
      <c r="G65" s="174">
        <v>14.076602359999999</v>
      </c>
      <c r="H65" s="123">
        <v>14.076602359999999</v>
      </c>
      <c r="I65" s="305">
        <f>Table8[[#This Row],[As reported in Apr_2023 Bulletin  (N$ m)]]-Table8[[#This Row],[As reported in Mar_2023 Bulletin (N$ m)]]</f>
        <v>0</v>
      </c>
      <c r="J65" s="28"/>
    </row>
    <row r="66" spans="1:10" x14ac:dyDescent="0.35">
      <c r="A66" s="85" t="s">
        <v>52</v>
      </c>
      <c r="B66" s="170"/>
      <c r="C66" s="171"/>
      <c r="D66" s="305">
        <f>Table7[[#This Row],[As reported in Apr_2023 Bulletin  (N$ m)]]-Table7[[#This Row],[As reported in Mar_2023 Bulletin (N$ m)]]</f>
        <v>0</v>
      </c>
      <c r="E66" s="28"/>
      <c r="F66" s="71" t="s">
        <v>36</v>
      </c>
      <c r="G66" s="174">
        <v>50.072622150000001</v>
      </c>
      <c r="H66" s="123">
        <v>50.072622150000001</v>
      </c>
      <c r="I66" s="305">
        <f>Table8[[#This Row],[As reported in Apr_2023 Bulletin  (N$ m)]]-Table8[[#This Row],[As reported in Mar_2023 Bulletin (N$ m)]]</f>
        <v>0</v>
      </c>
      <c r="J66" s="28"/>
    </row>
    <row r="67" spans="1:10" x14ac:dyDescent="0.35">
      <c r="A67" s="71" t="s">
        <v>53</v>
      </c>
      <c r="B67" s="170"/>
      <c r="C67" s="171"/>
      <c r="D67" s="305">
        <f>Table7[[#This Row],[As reported in Apr_2023 Bulletin  (N$ m)]]-Table7[[#This Row],[As reported in Mar_2023 Bulletin (N$ m)]]</f>
        <v>0</v>
      </c>
      <c r="E67" s="28"/>
      <c r="F67" s="71" t="s">
        <v>37</v>
      </c>
      <c r="G67" s="174">
        <v>163.44060440999999</v>
      </c>
      <c r="H67" s="123">
        <v>163.44060440999999</v>
      </c>
      <c r="I67" s="305">
        <f>Table8[[#This Row],[As reported in Apr_2023 Bulletin  (N$ m)]]-Table8[[#This Row],[As reported in Mar_2023 Bulletin (N$ m)]]</f>
        <v>0</v>
      </c>
      <c r="J67" s="28"/>
    </row>
    <row r="68" spans="1:10" x14ac:dyDescent="0.35">
      <c r="A68" s="85" t="s">
        <v>54</v>
      </c>
      <c r="B68" s="170"/>
      <c r="C68" s="171"/>
      <c r="D68" s="305">
        <f>Table7[[#This Row],[As reported in Apr_2023 Bulletin  (N$ m)]]-Table7[[#This Row],[As reported in Mar_2023 Bulletin (N$ m)]]</f>
        <v>0</v>
      </c>
      <c r="E68" s="28"/>
      <c r="F68" s="71" t="s">
        <v>38</v>
      </c>
      <c r="G68" s="174">
        <v>4.7657390000000001E-2</v>
      </c>
      <c r="H68" s="123">
        <v>4.7657390000000001E-2</v>
      </c>
      <c r="I68" s="305">
        <f>Table8[[#This Row],[As reported in Apr_2023 Bulletin  (N$ m)]]-Table8[[#This Row],[As reported in Mar_2023 Bulletin (N$ m)]]</f>
        <v>0</v>
      </c>
      <c r="J68" s="28"/>
    </row>
    <row r="69" spans="1:10" x14ac:dyDescent="0.35">
      <c r="A69" s="71" t="s">
        <v>55</v>
      </c>
      <c r="B69" s="170"/>
      <c r="C69" s="171">
        <v>0</v>
      </c>
      <c r="D69" s="305">
        <f>Table7[[#This Row],[As reported in Apr_2023 Bulletin  (N$ m)]]-Table7[[#This Row],[As reported in Mar_2023 Bulletin (N$ m)]]</f>
        <v>0</v>
      </c>
      <c r="E69" s="28"/>
      <c r="F69" s="71" t="s">
        <v>39</v>
      </c>
      <c r="G69" s="174">
        <v>37.615298549999999</v>
      </c>
      <c r="H69" s="123">
        <v>37.615298549999999</v>
      </c>
      <c r="I69" s="305">
        <f>Table8[[#This Row],[As reported in Apr_2023 Bulletin  (N$ m)]]-Table8[[#This Row],[As reported in Mar_2023 Bulletin (N$ m)]]</f>
        <v>0</v>
      </c>
      <c r="J69" s="28"/>
    </row>
    <row r="70" spans="1:10" x14ac:dyDescent="0.35">
      <c r="A70" s="71" t="s">
        <v>56</v>
      </c>
      <c r="B70" s="170">
        <v>0</v>
      </c>
      <c r="C70" s="171">
        <v>0</v>
      </c>
      <c r="D70" s="305">
        <f>Table7[[#This Row],[As reported in Apr_2023 Bulletin  (N$ m)]]-Table7[[#This Row],[As reported in Mar_2023 Bulletin (N$ m)]]</f>
        <v>0</v>
      </c>
      <c r="E70" s="28"/>
      <c r="F70" s="71" t="s">
        <v>40</v>
      </c>
      <c r="G70" s="174">
        <v>1.04479799</v>
      </c>
      <c r="H70" s="123">
        <v>1.04479799</v>
      </c>
      <c r="I70" s="305">
        <f>Table8[[#This Row],[As reported in Apr_2023 Bulletin  (N$ m)]]-Table8[[#This Row],[As reported in Mar_2023 Bulletin (N$ m)]]</f>
        <v>0</v>
      </c>
      <c r="J70" s="28"/>
    </row>
    <row r="71" spans="1:10" x14ac:dyDescent="0.35">
      <c r="A71" s="71" t="s">
        <v>57</v>
      </c>
      <c r="B71" s="170"/>
      <c r="C71" s="171">
        <v>0</v>
      </c>
      <c r="D71" s="305">
        <f>Table7[[#This Row],[As reported in Apr_2023 Bulletin  (N$ m)]]-Table7[[#This Row],[As reported in Mar_2023 Bulletin (N$ m)]]</f>
        <v>0</v>
      </c>
      <c r="E71" s="28"/>
      <c r="F71" s="71" t="s">
        <v>41</v>
      </c>
      <c r="G71" s="174">
        <v>5.9400000000000002E-4</v>
      </c>
      <c r="H71" s="123">
        <v>5.9400000000000002E-4</v>
      </c>
      <c r="I71" s="305">
        <f>Table8[[#This Row],[As reported in Apr_2023 Bulletin  (N$ m)]]-Table8[[#This Row],[As reported in Mar_2023 Bulletin (N$ m)]]</f>
        <v>0</v>
      </c>
      <c r="J71" s="28"/>
    </row>
    <row r="72" spans="1:10" x14ac:dyDescent="0.35">
      <c r="A72" s="71" t="s">
        <v>58</v>
      </c>
      <c r="B72" s="170">
        <v>0</v>
      </c>
      <c r="C72" s="171">
        <v>0</v>
      </c>
      <c r="D72" s="305">
        <f>Table7[[#This Row],[As reported in Apr_2023 Bulletin  (N$ m)]]-Table7[[#This Row],[As reported in Mar_2023 Bulletin (N$ m)]]</f>
        <v>0</v>
      </c>
      <c r="E72" s="28"/>
      <c r="F72" s="71" t="s">
        <v>42</v>
      </c>
      <c r="G72" s="174">
        <v>2.3164085000000001</v>
      </c>
      <c r="H72" s="123">
        <v>2.3164085000000001</v>
      </c>
      <c r="I72" s="305">
        <f>Table8[[#This Row],[As reported in Apr_2023 Bulletin  (N$ m)]]-Table8[[#This Row],[As reported in Mar_2023 Bulletin (N$ m)]]</f>
        <v>0</v>
      </c>
      <c r="J72" s="28"/>
    </row>
    <row r="73" spans="1:10" x14ac:dyDescent="0.35">
      <c r="A73" s="71" t="s">
        <v>59</v>
      </c>
      <c r="B73" s="170">
        <v>7.4867200000000005E-3</v>
      </c>
      <c r="C73" s="171">
        <v>7.4867200000000005E-3</v>
      </c>
      <c r="D73" s="305">
        <f>Table7[[#This Row],[As reported in Apr_2023 Bulletin  (N$ m)]]-Table7[[#This Row],[As reported in Mar_2023 Bulletin (N$ m)]]</f>
        <v>0</v>
      </c>
      <c r="E73" s="28"/>
      <c r="F73" s="71" t="s">
        <v>43</v>
      </c>
      <c r="G73" s="174">
        <v>0.84635936000000001</v>
      </c>
      <c r="H73" s="123">
        <v>0.84635936000000001</v>
      </c>
      <c r="I73" s="305">
        <f>Table8[[#This Row],[As reported in Apr_2023 Bulletin  (N$ m)]]-Table8[[#This Row],[As reported in Mar_2023 Bulletin (N$ m)]]</f>
        <v>0</v>
      </c>
      <c r="J73" s="28"/>
    </row>
    <row r="74" spans="1:10" x14ac:dyDescent="0.35">
      <c r="A74" s="71" t="s">
        <v>60</v>
      </c>
      <c r="B74" s="170">
        <v>1.2254121</v>
      </c>
      <c r="C74" s="171">
        <v>1.2254121</v>
      </c>
      <c r="D74" s="305">
        <f>Table7[[#This Row],[As reported in Apr_2023 Bulletin  (N$ m)]]-Table7[[#This Row],[As reported in Mar_2023 Bulletin (N$ m)]]</f>
        <v>0</v>
      </c>
      <c r="E74" s="28"/>
      <c r="F74" s="71" t="s">
        <v>44</v>
      </c>
      <c r="G74" s="174">
        <v>3.4463410000000007E-2</v>
      </c>
      <c r="H74" s="123">
        <v>3.4463410000000007E-2</v>
      </c>
      <c r="I74" s="305">
        <f>Table8[[#This Row],[As reported in Apr_2023 Bulletin  (N$ m)]]-Table8[[#This Row],[As reported in Mar_2023 Bulletin (N$ m)]]</f>
        <v>0</v>
      </c>
      <c r="J74" s="28"/>
    </row>
    <row r="75" spans="1:10" x14ac:dyDescent="0.35">
      <c r="A75" s="71" t="s">
        <v>61</v>
      </c>
      <c r="B75" s="170">
        <v>72.454578650000002</v>
      </c>
      <c r="C75" s="171">
        <v>72.454578650000002</v>
      </c>
      <c r="D75" s="305">
        <f>Table7[[#This Row],[As reported in Apr_2023 Bulletin  (N$ m)]]-Table7[[#This Row],[As reported in Mar_2023 Bulletin (N$ m)]]</f>
        <v>0</v>
      </c>
      <c r="E75" s="28"/>
      <c r="F75" s="71" t="s">
        <v>45</v>
      </c>
      <c r="G75" s="174">
        <v>0.96062929000000008</v>
      </c>
      <c r="H75" s="123">
        <v>0.96062929000000008</v>
      </c>
      <c r="I75" s="305">
        <f>Table8[[#This Row],[As reported in Apr_2023 Bulletin  (N$ m)]]-Table8[[#This Row],[As reported in Mar_2023 Bulletin (N$ m)]]</f>
        <v>0</v>
      </c>
      <c r="J75" s="28"/>
    </row>
    <row r="76" spans="1:10" x14ac:dyDescent="0.35">
      <c r="A76" s="71" t="s">
        <v>63</v>
      </c>
      <c r="B76" s="170">
        <v>1.0598639999999999E-2</v>
      </c>
      <c r="C76" s="171">
        <v>1.0598639999999999E-2</v>
      </c>
      <c r="D76" s="305">
        <f>Table7[[#This Row],[As reported in Apr_2023 Bulletin  (N$ m)]]-Table7[[#This Row],[As reported in Mar_2023 Bulletin (N$ m)]]</f>
        <v>0</v>
      </c>
      <c r="E76" s="28"/>
      <c r="F76" s="71" t="s">
        <v>46</v>
      </c>
      <c r="G76" s="174">
        <v>4.974398E-2</v>
      </c>
      <c r="H76" s="123">
        <v>4.974398E-2</v>
      </c>
      <c r="I76" s="305">
        <f>Table8[[#This Row],[As reported in Apr_2023 Bulletin  (N$ m)]]-Table8[[#This Row],[As reported in Mar_2023 Bulletin (N$ m)]]</f>
        <v>0</v>
      </c>
      <c r="J76" s="28"/>
    </row>
    <row r="77" spans="1:10" x14ac:dyDescent="0.35">
      <c r="A77" s="71" t="s">
        <v>64</v>
      </c>
      <c r="B77" s="170">
        <v>163.66695405000002</v>
      </c>
      <c r="C77" s="171">
        <v>163.66695405000002</v>
      </c>
      <c r="D77" s="305">
        <f>Table7[[#This Row],[As reported in Apr_2023 Bulletin  (N$ m)]]-Table7[[#This Row],[As reported in Mar_2023 Bulletin (N$ m)]]</f>
        <v>0</v>
      </c>
      <c r="E77" s="28"/>
      <c r="F77" s="71" t="s">
        <v>47</v>
      </c>
      <c r="G77" s="174">
        <v>0.20227237000000001</v>
      </c>
      <c r="H77" s="123">
        <v>0.20227237000000001</v>
      </c>
      <c r="I77" s="305">
        <f>Table8[[#This Row],[As reported in Apr_2023 Bulletin  (N$ m)]]-Table8[[#This Row],[As reported in Mar_2023 Bulletin (N$ m)]]</f>
        <v>0</v>
      </c>
      <c r="J77" s="28"/>
    </row>
    <row r="78" spans="1:10" x14ac:dyDescent="0.35">
      <c r="A78" s="71" t="s">
        <v>65</v>
      </c>
      <c r="B78" s="170">
        <v>7.0916999999999994E-2</v>
      </c>
      <c r="C78" s="171">
        <v>7.0916999999999994E-2</v>
      </c>
      <c r="D78" s="305">
        <f>Table7[[#This Row],[As reported in Apr_2023 Bulletin  (N$ m)]]-Table7[[#This Row],[As reported in Mar_2023 Bulletin (N$ m)]]</f>
        <v>0</v>
      </c>
      <c r="E78" s="28"/>
      <c r="F78" s="71" t="s">
        <v>48</v>
      </c>
      <c r="G78" s="174">
        <v>0.47143221000000002</v>
      </c>
      <c r="H78" s="123">
        <v>0.47143221000000002</v>
      </c>
      <c r="I78" s="305">
        <f>Table8[[#This Row],[As reported in Apr_2023 Bulletin  (N$ m)]]-Table8[[#This Row],[As reported in Mar_2023 Bulletin (N$ m)]]</f>
        <v>0</v>
      </c>
      <c r="J78" s="28"/>
    </row>
    <row r="79" spans="1:10" x14ac:dyDescent="0.35">
      <c r="A79" s="85" t="s">
        <v>66</v>
      </c>
      <c r="B79" s="170">
        <v>49.431749570000001</v>
      </c>
      <c r="C79" s="171">
        <v>49.431749570000001</v>
      </c>
      <c r="D79" s="305">
        <f>Table7[[#This Row],[As reported in Apr_2023 Bulletin  (N$ m)]]-Table7[[#This Row],[As reported in Mar_2023 Bulletin (N$ m)]]</f>
        <v>0</v>
      </c>
      <c r="E79" s="28"/>
      <c r="F79" s="85" t="s">
        <v>49</v>
      </c>
      <c r="G79" s="174">
        <v>14.06949075</v>
      </c>
      <c r="H79" s="123">
        <v>14.06949075</v>
      </c>
      <c r="I79" s="305">
        <f>Table8[[#This Row],[As reported in Apr_2023 Bulletin  (N$ m)]]-Table8[[#This Row],[As reported in Mar_2023 Bulletin (N$ m)]]</f>
        <v>0</v>
      </c>
      <c r="J79" s="28"/>
    </row>
    <row r="80" spans="1:10" x14ac:dyDescent="0.35">
      <c r="A80" s="85" t="s">
        <v>67</v>
      </c>
      <c r="B80" s="170">
        <v>0.12730580999999999</v>
      </c>
      <c r="C80" s="171">
        <v>0.12730580999999999</v>
      </c>
      <c r="D80" s="305">
        <f>Table7[[#This Row],[As reported in Apr_2023 Bulletin  (N$ m)]]-Table7[[#This Row],[As reported in Mar_2023 Bulletin (N$ m)]]</f>
        <v>0</v>
      </c>
      <c r="E80" s="28"/>
      <c r="F80" s="71" t="s">
        <v>50</v>
      </c>
      <c r="G80" s="174">
        <v>20.63082039</v>
      </c>
      <c r="H80" s="123">
        <v>20.63082039</v>
      </c>
      <c r="I80" s="305">
        <f>Table8[[#This Row],[As reported in Apr_2023 Bulletin  (N$ m)]]-Table8[[#This Row],[As reported in Mar_2023 Bulletin (N$ m)]]</f>
        <v>0</v>
      </c>
      <c r="J80" s="28"/>
    </row>
    <row r="81" spans="1:10" x14ac:dyDescent="0.35">
      <c r="A81" s="71" t="s">
        <v>68</v>
      </c>
      <c r="B81" s="170"/>
      <c r="C81" s="171"/>
      <c r="D81" s="305">
        <f>Table7[[#This Row],[As reported in Apr_2023 Bulletin  (N$ m)]]-Table7[[#This Row],[As reported in Mar_2023 Bulletin (N$ m)]]</f>
        <v>0</v>
      </c>
      <c r="E81" s="28"/>
      <c r="F81" s="85" t="s">
        <v>51</v>
      </c>
      <c r="G81" s="174">
        <v>0</v>
      </c>
      <c r="H81" s="123">
        <v>0</v>
      </c>
      <c r="I81" s="305">
        <f>Table8[[#This Row],[As reported in Apr_2023 Bulletin  (N$ m)]]-Table8[[#This Row],[As reported in Mar_2023 Bulletin (N$ m)]]</f>
        <v>0</v>
      </c>
      <c r="J81" s="28"/>
    </row>
    <row r="82" spans="1:10" x14ac:dyDescent="0.35">
      <c r="A82" s="71" t="s">
        <v>69</v>
      </c>
      <c r="B82" s="170"/>
      <c r="C82" s="171"/>
      <c r="D82" s="305">
        <f>Table7[[#This Row],[As reported in Apr_2023 Bulletin  (N$ m)]]-Table7[[#This Row],[As reported in Mar_2023 Bulletin (N$ m)]]</f>
        <v>0</v>
      </c>
      <c r="E82" s="28"/>
      <c r="F82" s="71" t="s">
        <v>52</v>
      </c>
      <c r="G82" s="174"/>
      <c r="H82" s="123"/>
      <c r="I82" s="305">
        <f>Table8[[#This Row],[As reported in Apr_2023 Bulletin  (N$ m)]]-Table8[[#This Row],[As reported in Mar_2023 Bulletin (N$ m)]]</f>
        <v>0</v>
      </c>
      <c r="J82" s="28"/>
    </row>
    <row r="83" spans="1:10" x14ac:dyDescent="0.35">
      <c r="A83" s="71" t="s">
        <v>602</v>
      </c>
      <c r="B83" s="170">
        <v>1476.6364628399999</v>
      </c>
      <c r="C83" s="171">
        <v>1476.6364628399999</v>
      </c>
      <c r="D83" s="305">
        <f>Table7[[#This Row],[As reported in Apr_2023 Bulletin  (N$ m)]]-Table7[[#This Row],[As reported in Mar_2023 Bulletin (N$ m)]]</f>
        <v>0</v>
      </c>
      <c r="E83" s="28"/>
      <c r="F83" s="71" t="s">
        <v>53</v>
      </c>
      <c r="G83" s="174">
        <v>0.24306484</v>
      </c>
      <c r="H83" s="123">
        <v>0.24306484</v>
      </c>
      <c r="I83" s="305">
        <f>Table8[[#This Row],[As reported in Apr_2023 Bulletin  (N$ m)]]-Table8[[#This Row],[As reported in Mar_2023 Bulletin (N$ m)]]</f>
        <v>0</v>
      </c>
      <c r="J83" s="28"/>
    </row>
    <row r="84" spans="1:10" x14ac:dyDescent="0.35">
      <c r="A84" s="71" t="s">
        <v>71</v>
      </c>
      <c r="B84" s="170">
        <v>211.53266959999999</v>
      </c>
      <c r="C84" s="171">
        <v>211.53266959999999</v>
      </c>
      <c r="D84" s="305">
        <f>Table7[[#This Row],[As reported in Apr_2023 Bulletin  (N$ m)]]-Table7[[#This Row],[As reported in Mar_2023 Bulletin (N$ m)]]</f>
        <v>0</v>
      </c>
      <c r="E84" s="28"/>
      <c r="F84" s="71" t="s">
        <v>54</v>
      </c>
      <c r="G84" s="174">
        <v>3.1717000000000003E-4</v>
      </c>
      <c r="H84" s="123">
        <v>3.1717000000000003E-4</v>
      </c>
      <c r="I84" s="305">
        <f>Table8[[#This Row],[As reported in Apr_2023 Bulletin  (N$ m)]]-Table8[[#This Row],[As reported in Mar_2023 Bulletin (N$ m)]]</f>
        <v>0</v>
      </c>
      <c r="J84" s="28"/>
    </row>
    <row r="85" spans="1:10" x14ac:dyDescent="0.35">
      <c r="A85" s="71" t="s">
        <v>72</v>
      </c>
      <c r="B85" s="170">
        <v>21.600613550000002</v>
      </c>
      <c r="C85" s="171">
        <v>21.600613550000002</v>
      </c>
      <c r="D85" s="305">
        <f>Table7[[#This Row],[As reported in Apr_2023 Bulletin  (N$ m)]]-Table7[[#This Row],[As reported in Mar_2023 Bulletin (N$ m)]]</f>
        <v>0</v>
      </c>
      <c r="E85" s="28"/>
      <c r="F85" s="71" t="s">
        <v>55</v>
      </c>
      <c r="G85" s="174">
        <v>1.1565686799999999</v>
      </c>
      <c r="H85" s="123">
        <v>1.1565686799999999</v>
      </c>
      <c r="I85" s="305">
        <f>Table8[[#This Row],[As reported in Apr_2023 Bulletin  (N$ m)]]-Table8[[#This Row],[As reported in Mar_2023 Bulletin (N$ m)]]</f>
        <v>0</v>
      </c>
      <c r="J85" s="28"/>
    </row>
    <row r="86" spans="1:10" x14ac:dyDescent="0.35">
      <c r="A86" s="71" t="s">
        <v>73</v>
      </c>
      <c r="B86" s="170">
        <v>4.1000000000000003E-3</v>
      </c>
      <c r="C86" s="171">
        <v>4.1000000000000003E-3</v>
      </c>
      <c r="D86" s="305">
        <f>Table7[[#This Row],[As reported in Apr_2023 Bulletin  (N$ m)]]-Table7[[#This Row],[As reported in Mar_2023 Bulletin (N$ m)]]</f>
        <v>0</v>
      </c>
      <c r="E86" s="28"/>
      <c r="F86" s="71" t="s">
        <v>56</v>
      </c>
      <c r="G86" s="174">
        <v>0.33179708000000002</v>
      </c>
      <c r="H86" s="123">
        <v>0.33179708000000002</v>
      </c>
      <c r="I86" s="305">
        <f>Table8[[#This Row],[As reported in Apr_2023 Bulletin  (N$ m)]]-Table8[[#This Row],[As reported in Mar_2023 Bulletin (N$ m)]]</f>
        <v>0</v>
      </c>
      <c r="J86" s="28"/>
    </row>
    <row r="87" spans="1:10" x14ac:dyDescent="0.35">
      <c r="A87" s="71" t="s">
        <v>74</v>
      </c>
      <c r="B87" s="170">
        <v>0.88963599000000004</v>
      </c>
      <c r="C87" s="171">
        <v>0.88963599000000004</v>
      </c>
      <c r="D87" s="305">
        <f>Table7[[#This Row],[As reported in Apr_2023 Bulletin  (N$ m)]]-Table7[[#This Row],[As reported in Mar_2023 Bulletin (N$ m)]]</f>
        <v>0</v>
      </c>
      <c r="E87" s="28"/>
      <c r="F87" s="71" t="s">
        <v>57</v>
      </c>
      <c r="G87" s="174">
        <v>0.27353053000000005</v>
      </c>
      <c r="H87" s="123">
        <v>0.27353053000000005</v>
      </c>
      <c r="I87" s="305">
        <f>Table8[[#This Row],[As reported in Apr_2023 Bulletin  (N$ m)]]-Table8[[#This Row],[As reported in Mar_2023 Bulletin (N$ m)]]</f>
        <v>0</v>
      </c>
      <c r="J87" s="28"/>
    </row>
    <row r="88" spans="1:10" x14ac:dyDescent="0.35">
      <c r="A88" s="71" t="s">
        <v>75</v>
      </c>
      <c r="B88" s="170">
        <v>15.392558660000001</v>
      </c>
      <c r="C88" s="171">
        <v>15.392558660000001</v>
      </c>
      <c r="D88" s="305">
        <f>Table7[[#This Row],[As reported in Apr_2023 Bulletin  (N$ m)]]-Table7[[#This Row],[As reported in Mar_2023 Bulletin (N$ m)]]</f>
        <v>0</v>
      </c>
      <c r="E88" s="28"/>
      <c r="F88" s="71" t="s">
        <v>58</v>
      </c>
      <c r="G88" s="174">
        <v>8.9992160000000002E-2</v>
      </c>
      <c r="H88" s="123">
        <v>8.9992160000000002E-2</v>
      </c>
      <c r="I88" s="305">
        <f>Table8[[#This Row],[As reported in Apr_2023 Bulletin  (N$ m)]]-Table8[[#This Row],[As reported in Mar_2023 Bulletin (N$ m)]]</f>
        <v>0</v>
      </c>
      <c r="J88" s="28"/>
    </row>
    <row r="89" spans="1:10" x14ac:dyDescent="0.35">
      <c r="A89" s="85" t="s">
        <v>76</v>
      </c>
      <c r="B89" s="170">
        <v>16.225715000000001</v>
      </c>
      <c r="C89" s="171">
        <v>16.225715000000001</v>
      </c>
      <c r="D89" s="305">
        <f>Table7[[#This Row],[As reported in Apr_2023 Bulletin  (N$ m)]]-Table7[[#This Row],[As reported in Mar_2023 Bulletin (N$ m)]]</f>
        <v>0</v>
      </c>
      <c r="E89" s="28"/>
      <c r="F89" s="71" t="s">
        <v>59</v>
      </c>
      <c r="G89" s="174">
        <v>0.99712111999999997</v>
      </c>
      <c r="H89" s="123">
        <v>0.99712111999999997</v>
      </c>
      <c r="I89" s="305">
        <f>Table8[[#This Row],[As reported in Apr_2023 Bulletin  (N$ m)]]-Table8[[#This Row],[As reported in Mar_2023 Bulletin (N$ m)]]</f>
        <v>0</v>
      </c>
      <c r="J89" s="28"/>
    </row>
    <row r="90" spans="1:10" x14ac:dyDescent="0.35">
      <c r="A90" s="71" t="s">
        <v>77</v>
      </c>
      <c r="B90" s="170">
        <v>0.42561640000000001</v>
      </c>
      <c r="C90" s="171">
        <v>0.42561640000000001</v>
      </c>
      <c r="D90" s="305">
        <f>Table7[[#This Row],[As reported in Apr_2023 Bulletin  (N$ m)]]-Table7[[#This Row],[As reported in Mar_2023 Bulletin (N$ m)]]</f>
        <v>0</v>
      </c>
      <c r="E90" s="28"/>
      <c r="F90" s="71" t="s">
        <v>60</v>
      </c>
      <c r="G90" s="174">
        <v>0.31623820000000002</v>
      </c>
      <c r="H90" s="123">
        <v>0.31623820000000002</v>
      </c>
      <c r="I90" s="305">
        <f>Table8[[#This Row],[As reported in Apr_2023 Bulletin  (N$ m)]]-Table8[[#This Row],[As reported in Mar_2023 Bulletin (N$ m)]]</f>
        <v>0</v>
      </c>
      <c r="J90" s="28"/>
    </row>
    <row r="91" spans="1:10" x14ac:dyDescent="0.35">
      <c r="A91" s="71" t="s">
        <v>78</v>
      </c>
      <c r="B91" s="170"/>
      <c r="C91" s="171">
        <v>0</v>
      </c>
      <c r="D91" s="305">
        <f>Table7[[#This Row],[As reported in Apr_2023 Bulletin  (N$ m)]]-Table7[[#This Row],[As reported in Mar_2023 Bulletin (N$ m)]]</f>
        <v>0</v>
      </c>
      <c r="E91" s="28"/>
      <c r="F91" s="71" t="s">
        <v>61</v>
      </c>
      <c r="G91" s="174">
        <v>4.3371836100000003</v>
      </c>
      <c r="H91" s="123">
        <v>4.3371836100000003</v>
      </c>
      <c r="I91" s="305">
        <f>Table8[[#This Row],[As reported in Apr_2023 Bulletin  (N$ m)]]-Table8[[#This Row],[As reported in Mar_2023 Bulletin (N$ m)]]</f>
        <v>0</v>
      </c>
      <c r="J91" s="28"/>
    </row>
    <row r="92" spans="1:10" x14ac:dyDescent="0.35">
      <c r="A92" s="71" t="s">
        <v>79</v>
      </c>
      <c r="B92" s="170">
        <v>2.6833580000000003E-2</v>
      </c>
      <c r="C92" s="171">
        <v>2.6833580000000003E-2</v>
      </c>
      <c r="D92" s="305">
        <f>Table7[[#This Row],[As reported in Apr_2023 Bulletin  (N$ m)]]-Table7[[#This Row],[As reported in Mar_2023 Bulletin (N$ m)]]</f>
        <v>0</v>
      </c>
      <c r="E92" s="28"/>
      <c r="F92" s="71" t="s">
        <v>62</v>
      </c>
      <c r="G92" s="174">
        <v>175.72865333000001</v>
      </c>
      <c r="H92" s="123">
        <v>175.72865333000001</v>
      </c>
      <c r="I92" s="305">
        <f>Table8[[#This Row],[As reported in Apr_2023 Bulletin  (N$ m)]]-Table8[[#This Row],[As reported in Mar_2023 Bulletin (N$ m)]]</f>
        <v>0</v>
      </c>
      <c r="J92" s="28"/>
    </row>
    <row r="93" spans="1:10" x14ac:dyDescent="0.35">
      <c r="A93" s="71" t="s">
        <v>528</v>
      </c>
      <c r="B93" s="170">
        <v>463.13194077999998</v>
      </c>
      <c r="C93" s="171">
        <v>463.13194077999998</v>
      </c>
      <c r="D93" s="305">
        <f>Table7[[#This Row],[As reported in Apr_2023 Bulletin  (N$ m)]]-Table7[[#This Row],[As reported in Mar_2023 Bulletin (N$ m)]]</f>
        <v>0</v>
      </c>
      <c r="E93" s="28"/>
      <c r="F93" s="71" t="s">
        <v>63</v>
      </c>
      <c r="G93" s="174">
        <v>0.50381377000000005</v>
      </c>
      <c r="H93" s="123">
        <v>0.50381377000000005</v>
      </c>
      <c r="I93" s="305">
        <f>Table8[[#This Row],[As reported in Apr_2023 Bulletin  (N$ m)]]-Table8[[#This Row],[As reported in Mar_2023 Bulletin (N$ m)]]</f>
        <v>0</v>
      </c>
      <c r="J93" s="28"/>
    </row>
    <row r="94" spans="1:10" x14ac:dyDescent="0.35">
      <c r="A94" s="71" t="s">
        <v>81</v>
      </c>
      <c r="B94" s="170">
        <v>23.699921800000002</v>
      </c>
      <c r="C94" s="171">
        <v>23.699921800000002</v>
      </c>
      <c r="D94" s="305">
        <f>Table7[[#This Row],[As reported in Apr_2023 Bulletin  (N$ m)]]-Table7[[#This Row],[As reported in Mar_2023 Bulletin (N$ m)]]</f>
        <v>0</v>
      </c>
      <c r="E94" s="28"/>
      <c r="F94" s="71" t="s">
        <v>64</v>
      </c>
      <c r="G94" s="174">
        <v>46.000418799999998</v>
      </c>
      <c r="H94" s="123">
        <v>46.000418799999998</v>
      </c>
      <c r="I94" s="305">
        <f>Table8[[#This Row],[As reported in Apr_2023 Bulletin  (N$ m)]]-Table8[[#This Row],[As reported in Mar_2023 Bulletin (N$ m)]]</f>
        <v>0</v>
      </c>
      <c r="J94" s="28"/>
    </row>
    <row r="95" spans="1:10" x14ac:dyDescent="0.35">
      <c r="A95" s="71" t="s">
        <v>82</v>
      </c>
      <c r="B95" s="170">
        <v>1.7103689999999998E-2</v>
      </c>
      <c r="C95" s="171">
        <v>1.7103689999999998E-2</v>
      </c>
      <c r="D95" s="305">
        <f>Table7[[#This Row],[As reported in Apr_2023 Bulletin  (N$ m)]]-Table7[[#This Row],[As reported in Mar_2023 Bulletin (N$ m)]]</f>
        <v>0</v>
      </c>
      <c r="E95" s="28"/>
      <c r="F95" s="71" t="s">
        <v>65</v>
      </c>
      <c r="G95" s="174">
        <v>2.52E-4</v>
      </c>
      <c r="H95" s="123">
        <v>2.52E-4</v>
      </c>
      <c r="I95" s="305">
        <f>Table8[[#This Row],[As reported in Apr_2023 Bulletin  (N$ m)]]-Table8[[#This Row],[As reported in Mar_2023 Bulletin (N$ m)]]</f>
        <v>0</v>
      </c>
      <c r="J95" s="28"/>
    </row>
    <row r="96" spans="1:10" x14ac:dyDescent="0.35">
      <c r="A96" s="85" t="s">
        <v>83</v>
      </c>
      <c r="B96" s="170">
        <v>1.3651999999999999E-2</v>
      </c>
      <c r="C96" s="171">
        <v>1.3651999999999999E-2</v>
      </c>
      <c r="D96" s="305">
        <f>Table7[[#This Row],[As reported in Apr_2023 Bulletin  (N$ m)]]-Table7[[#This Row],[As reported in Mar_2023 Bulletin (N$ m)]]</f>
        <v>0</v>
      </c>
      <c r="E96" s="28"/>
      <c r="F96" s="71" t="s">
        <v>66</v>
      </c>
      <c r="G96" s="174">
        <v>0</v>
      </c>
      <c r="H96" s="123"/>
      <c r="I96" s="305">
        <f>Table8[[#This Row],[As reported in Apr_2023 Bulletin  (N$ m)]]-Table8[[#This Row],[As reported in Mar_2023 Bulletin (N$ m)]]</f>
        <v>0</v>
      </c>
      <c r="J96" s="28"/>
    </row>
    <row r="97" spans="1:10" x14ac:dyDescent="0.35">
      <c r="A97" s="85" t="s">
        <v>84</v>
      </c>
      <c r="B97" s="170">
        <v>0</v>
      </c>
      <c r="C97" s="171">
        <v>0</v>
      </c>
      <c r="D97" s="305">
        <f>Table7[[#This Row],[As reported in Apr_2023 Bulletin  (N$ m)]]-Table7[[#This Row],[As reported in Mar_2023 Bulletin (N$ m)]]</f>
        <v>0</v>
      </c>
      <c r="E97" s="28"/>
      <c r="F97" s="85" t="s">
        <v>344</v>
      </c>
      <c r="G97" s="174">
        <v>1545.89763728</v>
      </c>
      <c r="H97" s="123">
        <v>1545.89763728</v>
      </c>
      <c r="I97" s="305">
        <f>Table8[[#This Row],[As reported in Apr_2023 Bulletin  (N$ m)]]-Table8[[#This Row],[As reported in Mar_2023 Bulletin (N$ m)]]</f>
        <v>0</v>
      </c>
      <c r="J97" s="28"/>
    </row>
    <row r="98" spans="1:10" x14ac:dyDescent="0.35">
      <c r="A98" s="71" t="s">
        <v>85</v>
      </c>
      <c r="B98" s="170"/>
      <c r="C98" s="171"/>
      <c r="D98" s="305">
        <f>Table7[[#This Row],[As reported in Apr_2023 Bulletin  (N$ m)]]-Table7[[#This Row],[As reported in Mar_2023 Bulletin (N$ m)]]</f>
        <v>0</v>
      </c>
      <c r="E98" s="28"/>
      <c r="F98" s="71" t="s">
        <v>68</v>
      </c>
      <c r="G98" s="174"/>
      <c r="H98" s="123"/>
      <c r="I98" s="305">
        <f>Table8[[#This Row],[As reported in Apr_2023 Bulletin  (N$ m)]]-Table8[[#This Row],[As reported in Mar_2023 Bulletin (N$ m)]]</f>
        <v>0</v>
      </c>
      <c r="J98" s="28"/>
    </row>
    <row r="99" spans="1:10" x14ac:dyDescent="0.35">
      <c r="A99" s="71" t="s">
        <v>86</v>
      </c>
      <c r="B99" s="170"/>
      <c r="C99" s="171"/>
      <c r="D99" s="305">
        <f>Table7[[#This Row],[As reported in Apr_2023 Bulletin  (N$ m)]]-Table7[[#This Row],[As reported in Mar_2023 Bulletin (N$ m)]]</f>
        <v>0</v>
      </c>
      <c r="E99" s="28"/>
      <c r="F99" s="71" t="s">
        <v>69</v>
      </c>
      <c r="G99" s="174">
        <v>2.9180879999999999E-2</v>
      </c>
      <c r="H99" s="123">
        <v>2.9180879999999999E-2</v>
      </c>
      <c r="I99" s="305">
        <f>Table8[[#This Row],[As reported in Apr_2023 Bulletin  (N$ m)]]-Table8[[#This Row],[As reported in Mar_2023 Bulletin (N$ m)]]</f>
        <v>0</v>
      </c>
      <c r="J99" s="28"/>
    </row>
    <row r="100" spans="1:10" x14ac:dyDescent="0.35">
      <c r="A100" s="71" t="s">
        <v>87</v>
      </c>
      <c r="B100" s="170">
        <v>0.126</v>
      </c>
      <c r="C100" s="171">
        <v>0.126</v>
      </c>
      <c r="D100" s="305">
        <f>Table7[[#This Row],[As reported in Apr_2023 Bulletin  (N$ m)]]-Table7[[#This Row],[As reported in Mar_2023 Bulletin (N$ m)]]</f>
        <v>0</v>
      </c>
      <c r="E100" s="28"/>
      <c r="F100" s="71" t="s">
        <v>70</v>
      </c>
      <c r="G100" s="174"/>
      <c r="H100" s="123"/>
      <c r="I100" s="305">
        <f>Table8[[#This Row],[As reported in Apr_2023 Bulletin  (N$ m)]]-Table8[[#This Row],[As reported in Mar_2023 Bulletin (N$ m)]]</f>
        <v>0</v>
      </c>
      <c r="J100" s="28"/>
    </row>
    <row r="101" spans="1:10" x14ac:dyDescent="0.35">
      <c r="A101" s="71" t="s">
        <v>88</v>
      </c>
      <c r="B101" s="170">
        <v>6.9778899999999991E-2</v>
      </c>
      <c r="C101" s="171">
        <v>6.9778899999999991E-2</v>
      </c>
      <c r="D101" s="305">
        <f>Table7[[#This Row],[As reported in Apr_2023 Bulletin  (N$ m)]]-Table7[[#This Row],[As reported in Mar_2023 Bulletin (N$ m)]]</f>
        <v>0</v>
      </c>
      <c r="E101" s="28"/>
      <c r="F101" s="71" t="s">
        <v>71</v>
      </c>
      <c r="G101" s="174">
        <v>22.05815054</v>
      </c>
      <c r="H101" s="123">
        <v>22.05815054</v>
      </c>
      <c r="I101" s="305">
        <f>Table8[[#This Row],[As reported in Apr_2023 Bulletin  (N$ m)]]-Table8[[#This Row],[As reported in Mar_2023 Bulletin (N$ m)]]</f>
        <v>0</v>
      </c>
      <c r="J101" s="28"/>
    </row>
    <row r="102" spans="1:10" x14ac:dyDescent="0.35">
      <c r="A102" s="71" t="s">
        <v>89</v>
      </c>
      <c r="B102" s="170">
        <v>0.42191899999999999</v>
      </c>
      <c r="C102" s="171">
        <v>0.42191899999999999</v>
      </c>
      <c r="D102" s="305">
        <f>Table7[[#This Row],[As reported in Apr_2023 Bulletin  (N$ m)]]-Table7[[#This Row],[As reported in Mar_2023 Bulletin (N$ m)]]</f>
        <v>0</v>
      </c>
      <c r="E102" s="28"/>
      <c r="F102" s="71" t="s">
        <v>72</v>
      </c>
      <c r="G102" s="174">
        <v>0.27529393000000002</v>
      </c>
      <c r="H102" s="123">
        <v>0.27529393000000002</v>
      </c>
      <c r="I102" s="305">
        <f>Table8[[#This Row],[As reported in Apr_2023 Bulletin  (N$ m)]]-Table8[[#This Row],[As reported in Mar_2023 Bulletin (N$ m)]]</f>
        <v>0</v>
      </c>
      <c r="J102" s="28"/>
    </row>
    <row r="103" spans="1:10" x14ac:dyDescent="0.35">
      <c r="A103" s="71" t="s">
        <v>90</v>
      </c>
      <c r="B103" s="170">
        <v>0.19591</v>
      </c>
      <c r="C103" s="171">
        <v>0.19591</v>
      </c>
      <c r="D103" s="305">
        <f>Table7[[#This Row],[As reported in Apr_2023 Bulletin  (N$ m)]]-Table7[[#This Row],[As reported in Mar_2023 Bulletin (N$ m)]]</f>
        <v>0</v>
      </c>
      <c r="E103" s="28"/>
      <c r="F103" s="71" t="s">
        <v>73</v>
      </c>
      <c r="G103" s="174">
        <v>248.34610771999999</v>
      </c>
      <c r="H103" s="123">
        <v>248.34610771999999</v>
      </c>
      <c r="I103" s="305">
        <f>Table8[[#This Row],[As reported in Apr_2023 Bulletin  (N$ m)]]-Table8[[#This Row],[As reported in Mar_2023 Bulletin (N$ m)]]</f>
        <v>0</v>
      </c>
      <c r="J103" s="28"/>
    </row>
    <row r="104" spans="1:10" x14ac:dyDescent="0.35">
      <c r="A104" s="71" t="s">
        <v>91</v>
      </c>
      <c r="B104" s="170">
        <v>1.6996300000000002E-3</v>
      </c>
      <c r="C104" s="171">
        <v>1.6996300000000002E-3</v>
      </c>
      <c r="D104" s="305">
        <f>Table7[[#This Row],[As reported in Apr_2023 Bulletin  (N$ m)]]-Table7[[#This Row],[As reported in Mar_2023 Bulletin (N$ m)]]</f>
        <v>0</v>
      </c>
      <c r="E104" s="28"/>
      <c r="F104" s="71" t="s">
        <v>74</v>
      </c>
      <c r="G104" s="174">
        <v>2.4950274000000001</v>
      </c>
      <c r="H104" s="123">
        <v>2.4950274000000001</v>
      </c>
      <c r="I104" s="305">
        <f>Table8[[#This Row],[As reported in Apr_2023 Bulletin  (N$ m)]]-Table8[[#This Row],[As reported in Mar_2023 Bulletin (N$ m)]]</f>
        <v>0</v>
      </c>
      <c r="J104" s="28"/>
    </row>
    <row r="105" spans="1:10" x14ac:dyDescent="0.35">
      <c r="A105" s="71" t="s">
        <v>92</v>
      </c>
      <c r="B105" s="170">
        <v>5.0508300000000006E-2</v>
      </c>
      <c r="C105" s="171">
        <v>5.0508300000000006E-2</v>
      </c>
      <c r="D105" s="305">
        <f>Table7[[#This Row],[As reported in Apr_2023 Bulletin  (N$ m)]]-Table7[[#This Row],[As reported in Mar_2023 Bulletin (N$ m)]]</f>
        <v>0</v>
      </c>
      <c r="E105" s="28"/>
      <c r="F105" s="71" t="s">
        <v>75</v>
      </c>
      <c r="G105" s="174">
        <v>22.4556094</v>
      </c>
      <c r="H105" s="123">
        <v>22.4556094</v>
      </c>
      <c r="I105" s="305">
        <f>Table8[[#This Row],[As reported in Apr_2023 Bulletin  (N$ m)]]-Table8[[#This Row],[As reported in Mar_2023 Bulletin (N$ m)]]</f>
        <v>0</v>
      </c>
      <c r="J105" s="28"/>
    </row>
    <row r="106" spans="1:10" x14ac:dyDescent="0.35">
      <c r="A106" s="71" t="s">
        <v>93</v>
      </c>
      <c r="B106" s="170">
        <v>1.42945E-2</v>
      </c>
      <c r="C106" s="171">
        <v>1.42945E-2</v>
      </c>
      <c r="D106" s="305">
        <f>Table7[[#This Row],[As reported in Apr_2023 Bulletin  (N$ m)]]-Table7[[#This Row],[As reported in Mar_2023 Bulletin (N$ m)]]</f>
        <v>0</v>
      </c>
      <c r="E106" s="28"/>
      <c r="F106" s="71" t="s">
        <v>76</v>
      </c>
      <c r="G106" s="174">
        <v>13.32977322</v>
      </c>
      <c r="H106" s="123">
        <v>13.32977322</v>
      </c>
      <c r="I106" s="305">
        <f>Table8[[#This Row],[As reported in Apr_2023 Bulletin  (N$ m)]]-Table8[[#This Row],[As reported in Mar_2023 Bulletin (N$ m)]]</f>
        <v>0</v>
      </c>
      <c r="J106" s="28"/>
    </row>
    <row r="107" spans="1:10" x14ac:dyDescent="0.35">
      <c r="A107" s="71" t="s">
        <v>94</v>
      </c>
      <c r="B107" s="170">
        <v>5.1775010000000004</v>
      </c>
      <c r="C107" s="171">
        <v>5.1775010000000004</v>
      </c>
      <c r="D107" s="305">
        <f>Table7[[#This Row],[As reported in Apr_2023 Bulletin  (N$ m)]]-Table7[[#This Row],[As reported in Mar_2023 Bulletin (N$ m)]]</f>
        <v>0</v>
      </c>
      <c r="E107" s="28"/>
      <c r="F107" s="71" t="s">
        <v>77</v>
      </c>
      <c r="G107" s="174">
        <v>0.18067576999999999</v>
      </c>
      <c r="H107" s="123">
        <v>0.18067576999999999</v>
      </c>
      <c r="I107" s="305">
        <f>Table8[[#This Row],[As reported in Apr_2023 Bulletin  (N$ m)]]-Table8[[#This Row],[As reported in Mar_2023 Bulletin (N$ m)]]</f>
        <v>0</v>
      </c>
      <c r="J107" s="28"/>
    </row>
    <row r="108" spans="1:10" x14ac:dyDescent="0.35">
      <c r="A108" s="71" t="s">
        <v>95</v>
      </c>
      <c r="B108" s="170">
        <v>0.48166640000000005</v>
      </c>
      <c r="C108" s="171">
        <v>0.48166640000000005</v>
      </c>
      <c r="D108" s="305">
        <f>Table7[[#This Row],[As reported in Apr_2023 Bulletin  (N$ m)]]-Table7[[#This Row],[As reported in Mar_2023 Bulletin (N$ m)]]</f>
        <v>0</v>
      </c>
      <c r="E108" s="28"/>
      <c r="F108" s="71" t="s">
        <v>78</v>
      </c>
      <c r="G108" s="174">
        <v>9.5019999999999993E-2</v>
      </c>
      <c r="H108" s="123">
        <v>9.5019999999999993E-2</v>
      </c>
      <c r="I108" s="305">
        <f>Table8[[#This Row],[As reported in Apr_2023 Bulletin  (N$ m)]]-Table8[[#This Row],[As reported in Mar_2023 Bulletin (N$ m)]]</f>
        <v>0</v>
      </c>
      <c r="J108" s="28"/>
    </row>
    <row r="109" spans="1:10" x14ac:dyDescent="0.35">
      <c r="A109" s="71" t="s">
        <v>96</v>
      </c>
      <c r="B109" s="170">
        <v>5.8214790000000002E-2</v>
      </c>
      <c r="C109" s="171">
        <v>5.8214790000000002E-2</v>
      </c>
      <c r="D109" s="305">
        <f>Table7[[#This Row],[As reported in Apr_2023 Bulletin  (N$ m)]]-Table7[[#This Row],[As reported in Mar_2023 Bulletin (N$ m)]]</f>
        <v>0</v>
      </c>
      <c r="E109" s="28"/>
      <c r="F109" s="71" t="s">
        <v>79</v>
      </c>
      <c r="G109" s="174">
        <v>0.48746670000000003</v>
      </c>
      <c r="H109" s="123">
        <v>0.48746670000000003</v>
      </c>
      <c r="I109" s="305">
        <f>Table8[[#This Row],[As reported in Apr_2023 Bulletin  (N$ m)]]-Table8[[#This Row],[As reported in Mar_2023 Bulletin (N$ m)]]</f>
        <v>0</v>
      </c>
      <c r="J109" s="28"/>
    </row>
    <row r="110" spans="1:10" x14ac:dyDescent="0.35">
      <c r="A110" s="71" t="s">
        <v>97</v>
      </c>
      <c r="B110" s="170">
        <v>61.343426049999998</v>
      </c>
      <c r="C110" s="171">
        <v>61.343426049999998</v>
      </c>
      <c r="D110" s="305">
        <f>Table7[[#This Row],[As reported in Apr_2023 Bulletin  (N$ m)]]-Table7[[#This Row],[As reported in Mar_2023 Bulletin (N$ m)]]</f>
        <v>0</v>
      </c>
      <c r="E110" s="28"/>
      <c r="F110" s="71" t="s">
        <v>528</v>
      </c>
      <c r="G110" s="174">
        <v>2161.3173814699999</v>
      </c>
      <c r="H110" s="123">
        <v>2161.3173814699999</v>
      </c>
      <c r="I110" s="305">
        <f>Table8[[#This Row],[As reported in Apr_2023 Bulletin  (N$ m)]]-Table8[[#This Row],[As reported in Mar_2023 Bulletin (N$ m)]]</f>
        <v>0</v>
      </c>
      <c r="J110" s="28"/>
    </row>
    <row r="111" spans="1:10" x14ac:dyDescent="0.35">
      <c r="A111" s="71" t="s">
        <v>98</v>
      </c>
      <c r="B111" s="170">
        <v>26.444792629999998</v>
      </c>
      <c r="C111" s="171">
        <v>26.444792629999998</v>
      </c>
      <c r="D111" s="305">
        <f>Table7[[#This Row],[As reported in Apr_2023 Bulletin  (N$ m)]]-Table7[[#This Row],[As reported in Mar_2023 Bulletin (N$ m)]]</f>
        <v>0</v>
      </c>
      <c r="E111" s="28"/>
      <c r="F111" s="71" t="s">
        <v>81</v>
      </c>
      <c r="G111" s="174">
        <v>7.3052407400000003</v>
      </c>
      <c r="H111" s="123">
        <v>7.3052407400000003</v>
      </c>
      <c r="I111" s="305">
        <f>Table8[[#This Row],[As reported in Apr_2023 Bulletin  (N$ m)]]-Table8[[#This Row],[As reported in Mar_2023 Bulletin (N$ m)]]</f>
        <v>0</v>
      </c>
      <c r="J111" s="28"/>
    </row>
    <row r="112" spans="1:10" x14ac:dyDescent="0.35">
      <c r="A112" s="71" t="s">
        <v>99</v>
      </c>
      <c r="B112" s="170">
        <v>0.31406678999999998</v>
      </c>
      <c r="C112" s="171">
        <v>0.31406678999999998</v>
      </c>
      <c r="D112" s="305">
        <f>Table7[[#This Row],[As reported in Apr_2023 Bulletin  (N$ m)]]-Table7[[#This Row],[As reported in Mar_2023 Bulletin (N$ m)]]</f>
        <v>0</v>
      </c>
      <c r="E112" s="28"/>
      <c r="F112" s="71" t="s">
        <v>82</v>
      </c>
      <c r="G112" s="174">
        <v>18.411134180000001</v>
      </c>
      <c r="H112" s="123">
        <v>18.411134180000001</v>
      </c>
      <c r="I112" s="305">
        <f>Table8[[#This Row],[As reported in Apr_2023 Bulletin  (N$ m)]]-Table8[[#This Row],[As reported in Mar_2023 Bulletin (N$ m)]]</f>
        <v>0</v>
      </c>
      <c r="J112" s="28"/>
    </row>
    <row r="113" spans="1:10" x14ac:dyDescent="0.35">
      <c r="A113" s="71" t="s">
        <v>100</v>
      </c>
      <c r="B113" s="170">
        <v>0</v>
      </c>
      <c r="C113" s="171"/>
      <c r="D113" s="305">
        <f>Table7[[#This Row],[As reported in Apr_2023 Bulletin  (N$ m)]]-Table7[[#This Row],[As reported in Mar_2023 Bulletin (N$ m)]]</f>
        <v>0</v>
      </c>
      <c r="E113" s="28"/>
      <c r="F113" s="71" t="s">
        <v>83</v>
      </c>
      <c r="G113" s="174">
        <v>6.7113974000000001</v>
      </c>
      <c r="H113" s="123">
        <v>6.7113974000000001</v>
      </c>
      <c r="I113" s="305">
        <f>Table8[[#This Row],[As reported in Apr_2023 Bulletin  (N$ m)]]-Table8[[#This Row],[As reported in Mar_2023 Bulletin (N$ m)]]</f>
        <v>0</v>
      </c>
      <c r="J113" s="28"/>
    </row>
    <row r="114" spans="1:10" x14ac:dyDescent="0.35">
      <c r="A114" s="71" t="s">
        <v>101</v>
      </c>
      <c r="B114" s="170">
        <v>0</v>
      </c>
      <c r="C114" s="171">
        <v>0</v>
      </c>
      <c r="D114" s="305">
        <f>Table7[[#This Row],[As reported in Apr_2023 Bulletin  (N$ m)]]-Table7[[#This Row],[As reported in Mar_2023 Bulletin (N$ m)]]</f>
        <v>0</v>
      </c>
      <c r="E114" s="28"/>
      <c r="F114" s="71" t="s">
        <v>84</v>
      </c>
      <c r="G114" s="174">
        <v>7.2172399999999998E-3</v>
      </c>
      <c r="H114" s="123">
        <v>7.2172399999999998E-3</v>
      </c>
      <c r="I114" s="305">
        <f>Table8[[#This Row],[As reported in Apr_2023 Bulletin  (N$ m)]]-Table8[[#This Row],[As reported in Mar_2023 Bulletin (N$ m)]]</f>
        <v>0</v>
      </c>
      <c r="J114" s="28"/>
    </row>
    <row r="115" spans="1:10" x14ac:dyDescent="0.35">
      <c r="A115" s="71" t="s">
        <v>102</v>
      </c>
      <c r="B115" s="170">
        <v>6.4540200000000004E-3</v>
      </c>
      <c r="C115" s="171">
        <v>6.4540200000000004E-3</v>
      </c>
      <c r="D115" s="305">
        <f>Table7[[#This Row],[As reported in Apr_2023 Bulletin  (N$ m)]]-Table7[[#This Row],[As reported in Mar_2023 Bulletin (N$ m)]]</f>
        <v>0</v>
      </c>
      <c r="E115" s="28"/>
      <c r="F115" s="71" t="s">
        <v>85</v>
      </c>
      <c r="G115" s="174">
        <v>5.3600000000000002E-4</v>
      </c>
      <c r="H115" s="123">
        <v>5.3600000000000002E-4</v>
      </c>
      <c r="I115" s="305">
        <f>Table8[[#This Row],[As reported in Apr_2023 Bulletin  (N$ m)]]-Table8[[#This Row],[As reported in Mar_2023 Bulletin (N$ m)]]</f>
        <v>0</v>
      </c>
      <c r="J115" s="28"/>
    </row>
    <row r="116" spans="1:10" x14ac:dyDescent="0.35">
      <c r="A116" s="71" t="s">
        <v>103</v>
      </c>
      <c r="B116" s="170">
        <v>1.7211416000000002</v>
      </c>
      <c r="C116" s="171">
        <v>1.7211416000000002</v>
      </c>
      <c r="D116" s="305">
        <f>Table7[[#This Row],[As reported in Apr_2023 Bulletin  (N$ m)]]-Table7[[#This Row],[As reported in Mar_2023 Bulletin (N$ m)]]</f>
        <v>0</v>
      </c>
      <c r="E116" s="28"/>
      <c r="F116" s="71" t="s">
        <v>86</v>
      </c>
      <c r="G116" s="174"/>
      <c r="H116" s="123"/>
      <c r="I116" s="305">
        <f>Table8[[#This Row],[As reported in Apr_2023 Bulletin  (N$ m)]]-Table8[[#This Row],[As reported in Mar_2023 Bulletin (N$ m)]]</f>
        <v>0</v>
      </c>
      <c r="J116" s="28"/>
    </row>
    <row r="117" spans="1:10" x14ac:dyDescent="0.35">
      <c r="A117" s="71" t="s">
        <v>104</v>
      </c>
      <c r="B117" s="170">
        <v>2.21199338</v>
      </c>
      <c r="C117" s="171">
        <v>2.21199338</v>
      </c>
      <c r="D117" s="305">
        <f>Table7[[#This Row],[As reported in Apr_2023 Bulletin  (N$ m)]]-Table7[[#This Row],[As reported in Mar_2023 Bulletin (N$ m)]]</f>
        <v>0</v>
      </c>
      <c r="E117" s="28"/>
      <c r="F117" s="71" t="s">
        <v>87</v>
      </c>
      <c r="G117" s="174">
        <v>1.0570811899999999</v>
      </c>
      <c r="H117" s="123">
        <v>1.0570811899999999</v>
      </c>
      <c r="I117" s="305">
        <f>Table8[[#This Row],[As reported in Apr_2023 Bulletin  (N$ m)]]-Table8[[#This Row],[As reported in Mar_2023 Bulletin (N$ m)]]</f>
        <v>0</v>
      </c>
      <c r="J117" s="28"/>
    </row>
    <row r="118" spans="1:10" x14ac:dyDescent="0.35">
      <c r="A118" s="71" t="s">
        <v>105</v>
      </c>
      <c r="B118" s="170">
        <v>0.45718665999999997</v>
      </c>
      <c r="C118" s="171">
        <v>0.45718665999999997</v>
      </c>
      <c r="D118" s="305">
        <f>Table7[[#This Row],[As reported in Apr_2023 Bulletin  (N$ m)]]-Table7[[#This Row],[As reported in Mar_2023 Bulletin (N$ m)]]</f>
        <v>0</v>
      </c>
      <c r="E118" s="28"/>
      <c r="F118" s="71" t="s">
        <v>88</v>
      </c>
      <c r="G118" s="174">
        <v>48.508498369999998</v>
      </c>
      <c r="H118" s="123">
        <v>48.508498369999998</v>
      </c>
      <c r="I118" s="305">
        <f>Table8[[#This Row],[As reported in Apr_2023 Bulletin  (N$ m)]]-Table8[[#This Row],[As reported in Mar_2023 Bulletin (N$ m)]]</f>
        <v>0</v>
      </c>
      <c r="J118" s="28"/>
    </row>
    <row r="119" spans="1:10" x14ac:dyDescent="0.35">
      <c r="A119" s="71" t="s">
        <v>106</v>
      </c>
      <c r="B119" s="170">
        <v>1.0942128500000001</v>
      </c>
      <c r="C119" s="171">
        <v>1.0942128500000001</v>
      </c>
      <c r="D119" s="305">
        <f>Table7[[#This Row],[As reported in Apr_2023 Bulletin  (N$ m)]]-Table7[[#This Row],[As reported in Mar_2023 Bulletin (N$ m)]]</f>
        <v>0</v>
      </c>
      <c r="E119" s="28"/>
      <c r="F119" s="71" t="s">
        <v>89</v>
      </c>
      <c r="G119" s="174">
        <v>7.3416475999999999</v>
      </c>
      <c r="H119" s="123">
        <v>7.3416475999999999</v>
      </c>
      <c r="I119" s="305">
        <f>Table8[[#This Row],[As reported in Apr_2023 Bulletin  (N$ m)]]-Table8[[#This Row],[As reported in Mar_2023 Bulletin (N$ m)]]</f>
        <v>0</v>
      </c>
      <c r="J119" s="28"/>
    </row>
    <row r="120" spans="1:10" x14ac:dyDescent="0.35">
      <c r="A120" s="71" t="s">
        <v>107</v>
      </c>
      <c r="B120" s="170">
        <v>0.49237326000000003</v>
      </c>
      <c r="C120" s="171">
        <v>0.49237326000000003</v>
      </c>
      <c r="D120" s="305">
        <f>Table7[[#This Row],[As reported in Apr_2023 Bulletin  (N$ m)]]-Table7[[#This Row],[As reported in Mar_2023 Bulletin (N$ m)]]</f>
        <v>0</v>
      </c>
      <c r="E120" s="28"/>
      <c r="F120" s="71" t="s">
        <v>90</v>
      </c>
      <c r="G120" s="174">
        <v>0.28602915999999995</v>
      </c>
      <c r="H120" s="123">
        <v>0.28602915999999995</v>
      </c>
      <c r="I120" s="305">
        <f>Table8[[#This Row],[As reported in Apr_2023 Bulletin  (N$ m)]]-Table8[[#This Row],[As reported in Mar_2023 Bulletin (N$ m)]]</f>
        <v>0</v>
      </c>
      <c r="J120" s="28"/>
    </row>
    <row r="121" spans="1:10" x14ac:dyDescent="0.35">
      <c r="A121" s="71" t="s">
        <v>108</v>
      </c>
      <c r="B121" s="170">
        <v>38.353546200000004</v>
      </c>
      <c r="C121" s="171">
        <v>38.353546200000004</v>
      </c>
      <c r="D121" s="305">
        <f>Table7[[#This Row],[As reported in Apr_2023 Bulletin  (N$ m)]]-Table7[[#This Row],[As reported in Mar_2023 Bulletin (N$ m)]]</f>
        <v>0</v>
      </c>
      <c r="E121" s="28"/>
      <c r="F121" s="71" t="s">
        <v>91</v>
      </c>
      <c r="G121" s="174">
        <v>2.2331947400000001</v>
      </c>
      <c r="H121" s="123">
        <v>2.2331947400000001</v>
      </c>
      <c r="I121" s="305">
        <f>Table8[[#This Row],[As reported in Apr_2023 Bulletin  (N$ m)]]-Table8[[#This Row],[As reported in Mar_2023 Bulletin (N$ m)]]</f>
        <v>0</v>
      </c>
      <c r="J121" s="28"/>
    </row>
    <row r="122" spans="1:10" x14ac:dyDescent="0.35">
      <c r="A122" s="71" t="s">
        <v>109</v>
      </c>
      <c r="B122" s="170">
        <v>10.594115029999999</v>
      </c>
      <c r="C122" s="171">
        <v>10.594115029999999</v>
      </c>
      <c r="D122" s="305">
        <f>Table7[[#This Row],[As reported in Apr_2023 Bulletin  (N$ m)]]-Table7[[#This Row],[As reported in Mar_2023 Bulletin (N$ m)]]</f>
        <v>0</v>
      </c>
      <c r="E122" s="28"/>
      <c r="F122" s="71" t="s">
        <v>92</v>
      </c>
      <c r="G122" s="174">
        <v>1.9735617299999999</v>
      </c>
      <c r="H122" s="123">
        <v>1.9735617299999999</v>
      </c>
      <c r="I122" s="305">
        <f>Table8[[#This Row],[As reported in Apr_2023 Bulletin  (N$ m)]]-Table8[[#This Row],[As reported in Mar_2023 Bulletin (N$ m)]]</f>
        <v>0</v>
      </c>
      <c r="J122" s="28"/>
    </row>
    <row r="123" spans="1:10" x14ac:dyDescent="0.35">
      <c r="A123" s="71" t="s">
        <v>110</v>
      </c>
      <c r="B123" s="170">
        <v>0.77508081000000006</v>
      </c>
      <c r="C123" s="171">
        <v>0.77508081000000006</v>
      </c>
      <c r="D123" s="305">
        <f>Table7[[#This Row],[As reported in Apr_2023 Bulletin  (N$ m)]]-Table7[[#This Row],[As reported in Mar_2023 Bulletin (N$ m)]]</f>
        <v>0</v>
      </c>
      <c r="E123" s="28"/>
      <c r="F123" s="71" t="s">
        <v>93</v>
      </c>
      <c r="G123" s="174">
        <v>1.1537864600000001</v>
      </c>
      <c r="H123" s="123">
        <v>1.1537864600000001</v>
      </c>
      <c r="I123" s="305">
        <f>Table8[[#This Row],[As reported in Apr_2023 Bulletin  (N$ m)]]-Table8[[#This Row],[As reported in Mar_2023 Bulletin (N$ m)]]</f>
        <v>0</v>
      </c>
      <c r="J123" s="28"/>
    </row>
    <row r="124" spans="1:10" x14ac:dyDescent="0.35">
      <c r="A124" s="71" t="s">
        <v>111</v>
      </c>
      <c r="B124" s="170">
        <v>0</v>
      </c>
      <c r="C124" s="171"/>
      <c r="D124" s="305">
        <f>Table7[[#This Row],[As reported in Apr_2023 Bulletin  (N$ m)]]-Table7[[#This Row],[As reported in Mar_2023 Bulletin (N$ m)]]</f>
        <v>0</v>
      </c>
      <c r="E124" s="28"/>
      <c r="F124" s="71" t="s">
        <v>95</v>
      </c>
      <c r="G124" s="174">
        <v>1.3974920399999999</v>
      </c>
      <c r="H124" s="123">
        <v>1.3974920399999999</v>
      </c>
      <c r="I124" s="305">
        <f>Table8[[#This Row],[As reported in Apr_2023 Bulletin  (N$ m)]]-Table8[[#This Row],[As reported in Mar_2023 Bulletin (N$ m)]]</f>
        <v>0</v>
      </c>
      <c r="J124" s="28"/>
    </row>
    <row r="125" spans="1:10" x14ac:dyDescent="0.35">
      <c r="A125" s="71" t="s">
        <v>112</v>
      </c>
      <c r="B125" s="170">
        <v>1.12484633</v>
      </c>
      <c r="C125" s="171">
        <v>1.12484633</v>
      </c>
      <c r="D125" s="305">
        <f>Table7[[#This Row],[As reported in Apr_2023 Bulletin  (N$ m)]]-Table7[[#This Row],[As reported in Mar_2023 Bulletin (N$ m)]]</f>
        <v>0</v>
      </c>
      <c r="E125" s="28"/>
      <c r="F125" s="71" t="s">
        <v>96</v>
      </c>
      <c r="G125" s="174">
        <v>2.4298558300000002</v>
      </c>
      <c r="H125" s="123">
        <v>2.4298558300000002</v>
      </c>
      <c r="I125" s="305">
        <f>Table8[[#This Row],[As reported in Apr_2023 Bulletin  (N$ m)]]-Table8[[#This Row],[As reported in Mar_2023 Bulletin (N$ m)]]</f>
        <v>0</v>
      </c>
      <c r="J125" s="28"/>
    </row>
    <row r="126" spans="1:10" x14ac:dyDescent="0.35">
      <c r="A126" s="71" t="s">
        <v>113</v>
      </c>
      <c r="B126" s="170">
        <v>8.53024E-2</v>
      </c>
      <c r="C126" s="171">
        <v>8.53024E-2</v>
      </c>
      <c r="D126" s="305">
        <f>Table7[[#This Row],[As reported in Apr_2023 Bulletin  (N$ m)]]-Table7[[#This Row],[As reported in Mar_2023 Bulletin (N$ m)]]</f>
        <v>0</v>
      </c>
      <c r="E126" s="28"/>
      <c r="F126" s="71" t="s">
        <v>97</v>
      </c>
      <c r="G126" s="174">
        <v>35.876294420000001</v>
      </c>
      <c r="H126" s="123">
        <v>35.876294420000001</v>
      </c>
      <c r="I126" s="305">
        <f>Table8[[#This Row],[As reported in Apr_2023 Bulletin  (N$ m)]]-Table8[[#This Row],[As reported in Mar_2023 Bulletin (N$ m)]]</f>
        <v>0</v>
      </c>
      <c r="J126" s="28"/>
    </row>
    <row r="127" spans="1:10" x14ac:dyDescent="0.35">
      <c r="A127" s="71" t="s">
        <v>114</v>
      </c>
      <c r="B127" s="170">
        <v>29.33846016</v>
      </c>
      <c r="C127" s="171">
        <v>29.33846016</v>
      </c>
      <c r="D127" s="305">
        <f>Table7[[#This Row],[As reported in Apr_2023 Bulletin  (N$ m)]]-Table7[[#This Row],[As reported in Mar_2023 Bulletin (N$ m)]]</f>
        <v>0</v>
      </c>
      <c r="E127" s="28"/>
      <c r="F127" s="71" t="s">
        <v>98</v>
      </c>
      <c r="G127" s="174">
        <v>50.702130350000004</v>
      </c>
      <c r="H127" s="123">
        <v>50.702130350000004</v>
      </c>
      <c r="I127" s="305">
        <f>Table8[[#This Row],[As reported in Apr_2023 Bulletin  (N$ m)]]-Table8[[#This Row],[As reported in Mar_2023 Bulletin (N$ m)]]</f>
        <v>0</v>
      </c>
      <c r="J127" s="28"/>
    </row>
    <row r="128" spans="1:10" x14ac:dyDescent="0.35">
      <c r="A128" s="71" t="s">
        <v>115</v>
      </c>
      <c r="B128" s="170">
        <v>3.4439999999999998E-2</v>
      </c>
      <c r="C128" s="171">
        <v>3.4439999999999998E-2</v>
      </c>
      <c r="D128" s="305">
        <f>Table7[[#This Row],[As reported in Apr_2023 Bulletin  (N$ m)]]-Table7[[#This Row],[As reported in Mar_2023 Bulletin (N$ m)]]</f>
        <v>0</v>
      </c>
      <c r="E128" s="28"/>
      <c r="F128" s="71" t="s">
        <v>99</v>
      </c>
      <c r="G128" s="174">
        <v>27.7681425</v>
      </c>
      <c r="H128" s="123">
        <v>27.7681425</v>
      </c>
      <c r="I128" s="305">
        <f>Table8[[#This Row],[As reported in Apr_2023 Bulletin  (N$ m)]]-Table8[[#This Row],[As reported in Mar_2023 Bulletin (N$ m)]]</f>
        <v>0</v>
      </c>
      <c r="J128" s="28"/>
    </row>
    <row r="129" spans="1:10" x14ac:dyDescent="0.35">
      <c r="A129" s="71" t="s">
        <v>116</v>
      </c>
      <c r="B129" s="170">
        <v>0.23208642000000002</v>
      </c>
      <c r="C129" s="171">
        <v>0.23208642000000002</v>
      </c>
      <c r="D129" s="305">
        <f>Table7[[#This Row],[As reported in Apr_2023 Bulletin  (N$ m)]]-Table7[[#This Row],[As reported in Mar_2023 Bulletin (N$ m)]]</f>
        <v>0</v>
      </c>
      <c r="E129" s="28"/>
      <c r="F129" s="71" t="s">
        <v>100</v>
      </c>
      <c r="G129" s="174">
        <v>0.31226386</v>
      </c>
      <c r="H129" s="123">
        <v>0.31226386</v>
      </c>
      <c r="I129" s="305">
        <f>Table8[[#This Row],[As reported in Apr_2023 Bulletin  (N$ m)]]-Table8[[#This Row],[As reported in Mar_2023 Bulletin (N$ m)]]</f>
        <v>0</v>
      </c>
      <c r="J129" s="28"/>
    </row>
    <row r="130" spans="1:10" x14ac:dyDescent="0.35">
      <c r="A130" s="71" t="s">
        <v>117</v>
      </c>
      <c r="B130" s="170">
        <v>0.24683107999999998</v>
      </c>
      <c r="C130" s="171">
        <v>0.24683107999999998</v>
      </c>
      <c r="D130" s="305">
        <f>Table7[[#This Row],[As reported in Apr_2023 Bulletin  (N$ m)]]-Table7[[#This Row],[As reported in Mar_2023 Bulletin (N$ m)]]</f>
        <v>0</v>
      </c>
      <c r="E130" s="28"/>
      <c r="F130" s="71" t="s">
        <v>101</v>
      </c>
      <c r="G130" s="174">
        <v>1.5920177</v>
      </c>
      <c r="H130" s="123">
        <v>1.5920177</v>
      </c>
      <c r="I130" s="305">
        <f>Table8[[#This Row],[As reported in Apr_2023 Bulletin  (N$ m)]]-Table8[[#This Row],[As reported in Mar_2023 Bulletin (N$ m)]]</f>
        <v>0</v>
      </c>
      <c r="J130" s="28"/>
    </row>
    <row r="131" spans="1:10" x14ac:dyDescent="0.35">
      <c r="A131" s="71" t="s">
        <v>118</v>
      </c>
      <c r="B131" s="170">
        <v>0</v>
      </c>
      <c r="C131" s="171">
        <v>0</v>
      </c>
      <c r="D131" s="305">
        <f>Table7[[#This Row],[As reported in Apr_2023 Bulletin  (N$ m)]]-Table7[[#This Row],[As reported in Mar_2023 Bulletin (N$ m)]]</f>
        <v>0</v>
      </c>
      <c r="E131" s="28"/>
      <c r="F131" s="71" t="s">
        <v>102</v>
      </c>
      <c r="G131" s="174">
        <v>0.17198147</v>
      </c>
      <c r="H131" s="123">
        <v>0.17198147</v>
      </c>
      <c r="I131" s="305">
        <f>Table8[[#This Row],[As reported in Apr_2023 Bulletin  (N$ m)]]-Table8[[#This Row],[As reported in Mar_2023 Bulletin (N$ m)]]</f>
        <v>0</v>
      </c>
      <c r="J131" s="28"/>
    </row>
    <row r="132" spans="1:10" x14ac:dyDescent="0.35">
      <c r="A132" s="71" t="s">
        <v>119</v>
      </c>
      <c r="B132" s="170">
        <v>9.0725810000000004E-2</v>
      </c>
      <c r="C132" s="171">
        <v>9.0725810000000004E-2</v>
      </c>
      <c r="D132" s="305">
        <f>Table7[[#This Row],[As reported in Apr_2023 Bulletin  (N$ m)]]-Table7[[#This Row],[As reported in Mar_2023 Bulletin (N$ m)]]</f>
        <v>0</v>
      </c>
      <c r="E132" s="28"/>
      <c r="F132" s="71" t="s">
        <v>103</v>
      </c>
      <c r="G132" s="174">
        <v>23.080137050000001</v>
      </c>
      <c r="H132" s="123">
        <v>23.080137050000001</v>
      </c>
      <c r="I132" s="305">
        <f>Table8[[#This Row],[As reported in Apr_2023 Bulletin  (N$ m)]]-Table8[[#This Row],[As reported in Mar_2023 Bulletin (N$ m)]]</f>
        <v>0</v>
      </c>
      <c r="J132" s="28"/>
    </row>
    <row r="133" spans="1:10" x14ac:dyDescent="0.35">
      <c r="A133" s="71" t="s">
        <v>120</v>
      </c>
      <c r="B133" s="170">
        <v>1.3859059999999999E-2</v>
      </c>
      <c r="C133" s="171">
        <v>1.3859059999999999E-2</v>
      </c>
      <c r="D133" s="305">
        <f>Table7[[#This Row],[As reported in Apr_2023 Bulletin  (N$ m)]]-Table7[[#This Row],[As reported in Mar_2023 Bulletin (N$ m)]]</f>
        <v>0</v>
      </c>
      <c r="E133" s="28"/>
      <c r="F133" s="71" t="s">
        <v>108</v>
      </c>
      <c r="G133" s="174">
        <v>96.633157120000007</v>
      </c>
      <c r="H133" s="123">
        <v>96.633157120000007</v>
      </c>
      <c r="I133" s="305">
        <f>Table8[[#This Row],[As reported in Apr_2023 Bulletin  (N$ m)]]-Table8[[#This Row],[As reported in Mar_2023 Bulletin (N$ m)]]</f>
        <v>0</v>
      </c>
      <c r="J133" s="28"/>
    </row>
    <row r="134" spans="1:10" x14ac:dyDescent="0.35">
      <c r="A134" s="71" t="s">
        <v>121</v>
      </c>
      <c r="B134" s="170">
        <v>5.0000000000000001E-4</v>
      </c>
      <c r="C134" s="171">
        <v>5.0000000000000001E-4</v>
      </c>
      <c r="D134" s="305">
        <f>Table7[[#This Row],[As reported in Apr_2023 Bulletin  (N$ m)]]-Table7[[#This Row],[As reported in Mar_2023 Bulletin (N$ m)]]</f>
        <v>0</v>
      </c>
      <c r="E134" s="28"/>
      <c r="F134" s="71" t="s">
        <v>109</v>
      </c>
      <c r="G134" s="174">
        <v>58.246231590000001</v>
      </c>
      <c r="H134" s="123">
        <v>58.246231590000001</v>
      </c>
      <c r="I134" s="305">
        <f>Table8[[#This Row],[As reported in Apr_2023 Bulletin  (N$ m)]]-Table8[[#This Row],[As reported in Mar_2023 Bulletin (N$ m)]]</f>
        <v>0</v>
      </c>
      <c r="J134" s="28"/>
    </row>
    <row r="135" spans="1:10" x14ac:dyDescent="0.35">
      <c r="A135" s="71" t="s">
        <v>122</v>
      </c>
      <c r="B135" s="170">
        <v>0.42460678000000002</v>
      </c>
      <c r="C135" s="171">
        <v>0.42460678000000002</v>
      </c>
      <c r="D135" s="305">
        <f>Table7[[#This Row],[As reported in Apr_2023 Bulletin  (N$ m)]]-Table7[[#This Row],[As reported in Mar_2023 Bulletin (N$ m)]]</f>
        <v>0</v>
      </c>
      <c r="E135" s="28"/>
      <c r="F135" s="71" t="s">
        <v>110</v>
      </c>
      <c r="G135" s="174">
        <v>23.007774179999998</v>
      </c>
      <c r="H135" s="123">
        <v>23.007774179999998</v>
      </c>
      <c r="I135" s="305">
        <f>Table8[[#This Row],[As reported in Apr_2023 Bulletin  (N$ m)]]-Table8[[#This Row],[As reported in Mar_2023 Bulletin (N$ m)]]</f>
        <v>0</v>
      </c>
      <c r="J135" s="28"/>
    </row>
    <row r="136" spans="1:10" x14ac:dyDescent="0.35">
      <c r="A136" s="71" t="s">
        <v>123</v>
      </c>
      <c r="B136" s="170">
        <v>77.409421499999993</v>
      </c>
      <c r="C136" s="171">
        <v>77.409421499999993</v>
      </c>
      <c r="D136" s="305">
        <f>Table7[[#This Row],[As reported in Apr_2023 Bulletin  (N$ m)]]-Table7[[#This Row],[As reported in Mar_2023 Bulletin (N$ m)]]</f>
        <v>0</v>
      </c>
      <c r="E136" s="28"/>
      <c r="F136" s="71" t="s">
        <v>111</v>
      </c>
      <c r="G136" s="174">
        <v>3.5360523500000003</v>
      </c>
      <c r="H136" s="123">
        <v>3.5360523500000003</v>
      </c>
      <c r="I136" s="305">
        <f>Table8[[#This Row],[As reported in Apr_2023 Bulletin  (N$ m)]]-Table8[[#This Row],[As reported in Mar_2023 Bulletin (N$ m)]]</f>
        <v>0</v>
      </c>
      <c r="J136" s="28"/>
    </row>
    <row r="137" spans="1:10" x14ac:dyDescent="0.35">
      <c r="A137" s="71" t="s">
        <v>124</v>
      </c>
      <c r="B137" s="170">
        <v>0</v>
      </c>
      <c r="C137" s="171">
        <v>0</v>
      </c>
      <c r="D137" s="305">
        <f>Table7[[#This Row],[As reported in Apr_2023 Bulletin  (N$ m)]]-Table7[[#This Row],[As reported in Mar_2023 Bulletin (N$ m)]]</f>
        <v>0</v>
      </c>
      <c r="E137" s="28"/>
      <c r="F137" s="71" t="s">
        <v>112</v>
      </c>
      <c r="G137" s="174">
        <v>2.6319600599999999</v>
      </c>
      <c r="H137" s="123">
        <v>2.6319600599999999</v>
      </c>
      <c r="I137" s="305">
        <f>Table8[[#This Row],[As reported in Apr_2023 Bulletin  (N$ m)]]-Table8[[#This Row],[As reported in Mar_2023 Bulletin (N$ m)]]</f>
        <v>0</v>
      </c>
      <c r="J137" s="28"/>
    </row>
    <row r="138" spans="1:10" x14ac:dyDescent="0.35">
      <c r="A138" s="71" t="s">
        <v>125</v>
      </c>
      <c r="B138" s="170">
        <v>8.8659794200000004</v>
      </c>
      <c r="C138" s="171">
        <v>8.8659794200000004</v>
      </c>
      <c r="D138" s="305">
        <f>Table7[[#This Row],[As reported in Apr_2023 Bulletin  (N$ m)]]-Table7[[#This Row],[As reported in Mar_2023 Bulletin (N$ m)]]</f>
        <v>0</v>
      </c>
      <c r="E138" s="28"/>
      <c r="F138" s="71" t="s">
        <v>113</v>
      </c>
      <c r="G138" s="174">
        <v>5.5450430499999994</v>
      </c>
      <c r="H138" s="123">
        <v>5.5450430499999994</v>
      </c>
      <c r="I138" s="305">
        <f>Table8[[#This Row],[As reported in Apr_2023 Bulletin  (N$ m)]]-Table8[[#This Row],[As reported in Mar_2023 Bulletin (N$ m)]]</f>
        <v>0</v>
      </c>
      <c r="J138" s="28"/>
    </row>
    <row r="139" spans="1:10" x14ac:dyDescent="0.35">
      <c r="A139" s="71" t="s">
        <v>126</v>
      </c>
      <c r="B139" s="170">
        <v>0</v>
      </c>
      <c r="C139" s="171">
        <v>0</v>
      </c>
      <c r="D139" s="305">
        <f>Table7[[#This Row],[As reported in Apr_2023 Bulletin  (N$ m)]]-Table7[[#This Row],[As reported in Mar_2023 Bulletin (N$ m)]]</f>
        <v>0</v>
      </c>
      <c r="E139" s="28"/>
      <c r="F139" s="71" t="s">
        <v>114</v>
      </c>
      <c r="G139" s="174">
        <v>74.578442629999998</v>
      </c>
      <c r="H139" s="123">
        <v>74.578442629999998</v>
      </c>
      <c r="I139" s="305">
        <f>Table8[[#This Row],[As reported in Apr_2023 Bulletin  (N$ m)]]-Table8[[#This Row],[As reported in Mar_2023 Bulletin (N$ m)]]</f>
        <v>0</v>
      </c>
      <c r="J139" s="28"/>
    </row>
    <row r="140" spans="1:10" x14ac:dyDescent="0.35">
      <c r="A140" s="71" t="s">
        <v>127</v>
      </c>
      <c r="B140" s="170">
        <v>0.39760142999999998</v>
      </c>
      <c r="C140" s="171">
        <v>0.39760142999999998</v>
      </c>
      <c r="D140" s="305">
        <f>Table7[[#This Row],[As reported in Apr_2023 Bulletin  (N$ m)]]-Table7[[#This Row],[As reported in Mar_2023 Bulletin (N$ m)]]</f>
        <v>0</v>
      </c>
      <c r="E140" s="28"/>
      <c r="F140" s="71" t="s">
        <v>115</v>
      </c>
      <c r="G140" s="174">
        <v>0</v>
      </c>
      <c r="H140" s="123"/>
      <c r="I140" s="305">
        <f>Table8[[#This Row],[As reported in Apr_2023 Bulletin  (N$ m)]]-Table8[[#This Row],[As reported in Mar_2023 Bulletin (N$ m)]]</f>
        <v>0</v>
      </c>
      <c r="J140" s="28"/>
    </row>
    <row r="141" spans="1:10" x14ac:dyDescent="0.35">
      <c r="A141" s="71" t="s">
        <v>128</v>
      </c>
      <c r="B141" s="170">
        <v>1.1469018799999999</v>
      </c>
      <c r="C141" s="171">
        <v>1.1469018799999999</v>
      </c>
      <c r="D141" s="305">
        <f>Table7[[#This Row],[As reported in Apr_2023 Bulletin  (N$ m)]]-Table7[[#This Row],[As reported in Mar_2023 Bulletin (N$ m)]]</f>
        <v>0</v>
      </c>
      <c r="E141" s="28"/>
      <c r="F141" s="71" t="s">
        <v>116</v>
      </c>
      <c r="G141" s="174">
        <v>21.794735360000001</v>
      </c>
      <c r="H141" s="123">
        <v>21.794735360000001</v>
      </c>
      <c r="I141" s="305">
        <f>Table8[[#This Row],[As reported in Apr_2023 Bulletin  (N$ m)]]-Table8[[#This Row],[As reported in Mar_2023 Bulletin (N$ m)]]</f>
        <v>0</v>
      </c>
      <c r="J141" s="28"/>
    </row>
    <row r="142" spans="1:10" x14ac:dyDescent="0.35">
      <c r="A142" s="71" t="s">
        <v>129</v>
      </c>
      <c r="B142" s="170">
        <v>32.18617502</v>
      </c>
      <c r="C142" s="171">
        <v>32.18617502</v>
      </c>
      <c r="D142" s="305">
        <f>Table7[[#This Row],[As reported in Apr_2023 Bulletin  (N$ m)]]-Table7[[#This Row],[As reported in Mar_2023 Bulletin (N$ m)]]</f>
        <v>0</v>
      </c>
      <c r="E142" s="28"/>
      <c r="F142" s="71" t="s">
        <v>117</v>
      </c>
      <c r="G142" s="174">
        <v>16.512233599999998</v>
      </c>
      <c r="H142" s="123">
        <v>16.512233599999998</v>
      </c>
      <c r="I142" s="305">
        <f>Table8[[#This Row],[As reported in Apr_2023 Bulletin  (N$ m)]]-Table8[[#This Row],[As reported in Mar_2023 Bulletin (N$ m)]]</f>
        <v>0</v>
      </c>
      <c r="J142" s="28"/>
    </row>
    <row r="143" spans="1:10" x14ac:dyDescent="0.35">
      <c r="A143" s="71" t="s">
        <v>130</v>
      </c>
      <c r="B143" s="170">
        <v>0.57980106999999992</v>
      </c>
      <c r="C143" s="171">
        <v>0.57980106999999992</v>
      </c>
      <c r="D143" s="305">
        <f>Table7[[#This Row],[As reported in Apr_2023 Bulletin  (N$ m)]]-Table7[[#This Row],[As reported in Mar_2023 Bulletin (N$ m)]]</f>
        <v>0</v>
      </c>
      <c r="E143" s="28"/>
      <c r="F143" s="71" t="s">
        <v>118</v>
      </c>
      <c r="G143" s="174">
        <v>1.60590864</v>
      </c>
      <c r="H143" s="123">
        <v>1.60590864</v>
      </c>
      <c r="I143" s="305">
        <f>Table8[[#This Row],[As reported in Apr_2023 Bulletin  (N$ m)]]-Table8[[#This Row],[As reported in Mar_2023 Bulletin (N$ m)]]</f>
        <v>0</v>
      </c>
      <c r="J143" s="28"/>
    </row>
    <row r="144" spans="1:10" x14ac:dyDescent="0.35">
      <c r="A144" s="71" t="s">
        <v>131</v>
      </c>
      <c r="B144" s="170">
        <v>4.6417639999999996E-2</v>
      </c>
      <c r="C144" s="171">
        <v>4.6417639999999996E-2</v>
      </c>
      <c r="D144" s="305">
        <f>Table7[[#This Row],[As reported in Apr_2023 Bulletin  (N$ m)]]-Table7[[#This Row],[As reported in Mar_2023 Bulletin (N$ m)]]</f>
        <v>0</v>
      </c>
      <c r="E144" s="28"/>
      <c r="F144" s="71" t="s">
        <v>119</v>
      </c>
      <c r="G144" s="174">
        <v>17.815078100000001</v>
      </c>
      <c r="H144" s="123">
        <v>17.815078100000001</v>
      </c>
      <c r="I144" s="305">
        <f>Table8[[#This Row],[As reported in Apr_2023 Bulletin  (N$ m)]]-Table8[[#This Row],[As reported in Mar_2023 Bulletin (N$ m)]]</f>
        <v>0</v>
      </c>
      <c r="J144" s="28"/>
    </row>
    <row r="145" spans="1:10" x14ac:dyDescent="0.35">
      <c r="A145" s="71" t="s">
        <v>132</v>
      </c>
      <c r="B145" s="170">
        <v>0.70118089000000006</v>
      </c>
      <c r="C145" s="171">
        <v>0.70118089000000006</v>
      </c>
      <c r="D145" s="305">
        <f>Table7[[#This Row],[As reported in Apr_2023 Bulletin  (N$ m)]]-Table7[[#This Row],[As reported in Mar_2023 Bulletin (N$ m)]]</f>
        <v>0</v>
      </c>
      <c r="E145" s="28"/>
      <c r="F145" s="71" t="s">
        <v>121</v>
      </c>
      <c r="G145" s="174">
        <v>19.205462969999999</v>
      </c>
      <c r="H145" s="123">
        <v>19.205462969999999</v>
      </c>
      <c r="I145" s="305">
        <f>Table8[[#This Row],[As reported in Apr_2023 Bulletin  (N$ m)]]-Table8[[#This Row],[As reported in Mar_2023 Bulletin (N$ m)]]</f>
        <v>0</v>
      </c>
      <c r="J145" s="28"/>
    </row>
    <row r="146" spans="1:10" x14ac:dyDescent="0.35">
      <c r="A146" s="71" t="s">
        <v>133</v>
      </c>
      <c r="B146" s="170">
        <v>4.7643291200000002</v>
      </c>
      <c r="C146" s="171">
        <v>4.7643291200000002</v>
      </c>
      <c r="D146" s="305">
        <f>Table7[[#This Row],[As reported in Apr_2023 Bulletin  (N$ m)]]-Table7[[#This Row],[As reported in Mar_2023 Bulletin (N$ m)]]</f>
        <v>0</v>
      </c>
      <c r="E146" s="28"/>
      <c r="F146" s="71" t="s">
        <v>122</v>
      </c>
      <c r="G146" s="174">
        <v>15.260199140000001</v>
      </c>
      <c r="H146" s="123">
        <v>15.260199140000001</v>
      </c>
      <c r="I146" s="305">
        <f>Table8[[#This Row],[As reported in Apr_2023 Bulletin  (N$ m)]]-Table8[[#This Row],[As reported in Mar_2023 Bulletin (N$ m)]]</f>
        <v>0</v>
      </c>
      <c r="J146" s="28"/>
    </row>
    <row r="147" spans="1:10" x14ac:dyDescent="0.35">
      <c r="A147" s="71" t="s">
        <v>134</v>
      </c>
      <c r="B147" s="170">
        <v>0.96228886999999996</v>
      </c>
      <c r="C147" s="171">
        <v>0.96228886999999996</v>
      </c>
      <c r="D147" s="305">
        <f>Table7[[#This Row],[As reported in Apr_2023 Bulletin  (N$ m)]]-Table7[[#This Row],[As reported in Mar_2023 Bulletin (N$ m)]]</f>
        <v>0</v>
      </c>
      <c r="E147" s="28"/>
      <c r="F147" s="71" t="s">
        <v>123</v>
      </c>
      <c r="G147" s="174">
        <v>166.67846024000002</v>
      </c>
      <c r="H147" s="123">
        <v>166.67846024000002</v>
      </c>
      <c r="I147" s="305">
        <f>Table8[[#This Row],[As reported in Apr_2023 Bulletin  (N$ m)]]-Table8[[#This Row],[As reported in Mar_2023 Bulletin (N$ m)]]</f>
        <v>0</v>
      </c>
      <c r="J147" s="28"/>
    </row>
    <row r="148" spans="1:10" x14ac:dyDescent="0.35">
      <c r="A148" s="71" t="s">
        <v>135</v>
      </c>
      <c r="B148" s="170">
        <v>0.80616189999999999</v>
      </c>
      <c r="C148" s="171">
        <v>0.80616189999999999</v>
      </c>
      <c r="D148" s="305">
        <f>Table7[[#This Row],[As reported in Apr_2023 Bulletin  (N$ m)]]-Table7[[#This Row],[As reported in Mar_2023 Bulletin (N$ m)]]</f>
        <v>0</v>
      </c>
      <c r="E148" s="28"/>
      <c r="F148" s="71" t="s">
        <v>124</v>
      </c>
      <c r="G148" s="174">
        <v>0.10386383</v>
      </c>
      <c r="H148" s="123">
        <v>0.10386383</v>
      </c>
      <c r="I148" s="305">
        <f>Table8[[#This Row],[As reported in Apr_2023 Bulletin  (N$ m)]]-Table8[[#This Row],[As reported in Mar_2023 Bulletin (N$ m)]]</f>
        <v>0</v>
      </c>
      <c r="J148" s="28"/>
    </row>
    <row r="149" spans="1:10" x14ac:dyDescent="0.35">
      <c r="A149" s="71" t="s">
        <v>136</v>
      </c>
      <c r="B149" s="170">
        <v>2.190752E-2</v>
      </c>
      <c r="C149" s="171">
        <v>2.190752E-2</v>
      </c>
      <c r="D149" s="305">
        <f>Table7[[#This Row],[As reported in Apr_2023 Bulletin  (N$ m)]]-Table7[[#This Row],[As reported in Mar_2023 Bulletin (N$ m)]]</f>
        <v>0</v>
      </c>
      <c r="E149" s="28"/>
      <c r="F149" s="71" t="s">
        <v>125</v>
      </c>
      <c r="G149" s="174">
        <v>3.5373354799999999</v>
      </c>
      <c r="H149" s="123">
        <v>3.5373354799999999</v>
      </c>
      <c r="I149" s="305">
        <f>Table8[[#This Row],[As reported in Apr_2023 Bulletin  (N$ m)]]-Table8[[#This Row],[As reported in Mar_2023 Bulletin (N$ m)]]</f>
        <v>0</v>
      </c>
      <c r="J149" s="28"/>
    </row>
    <row r="150" spans="1:10" x14ac:dyDescent="0.35">
      <c r="A150" s="71" t="s">
        <v>137</v>
      </c>
      <c r="B150" s="170">
        <v>2.6049029999999997E-2</v>
      </c>
      <c r="C150" s="171">
        <v>2.6049029999999997E-2</v>
      </c>
      <c r="D150" s="305">
        <f>Table7[[#This Row],[As reported in Apr_2023 Bulletin  (N$ m)]]-Table7[[#This Row],[As reported in Mar_2023 Bulletin (N$ m)]]</f>
        <v>0</v>
      </c>
      <c r="E150" s="28"/>
      <c r="F150" s="71" t="s">
        <v>126</v>
      </c>
      <c r="G150" s="174">
        <v>1.3716076000000001</v>
      </c>
      <c r="H150" s="123">
        <v>1.3716076000000001</v>
      </c>
      <c r="I150" s="305">
        <f>Table8[[#This Row],[As reported in Apr_2023 Bulletin  (N$ m)]]-Table8[[#This Row],[As reported in Mar_2023 Bulletin (N$ m)]]</f>
        <v>0</v>
      </c>
      <c r="J150" s="28"/>
    </row>
    <row r="151" spans="1:10" x14ac:dyDescent="0.35">
      <c r="A151" s="71" t="s">
        <v>138</v>
      </c>
      <c r="B151" s="170">
        <v>8.4258639999999996E-2</v>
      </c>
      <c r="C151" s="171">
        <v>8.4258639999999996E-2</v>
      </c>
      <c r="D151" s="305">
        <f>Table7[[#This Row],[As reported in Apr_2023 Bulletin  (N$ m)]]-Table7[[#This Row],[As reported in Mar_2023 Bulletin (N$ m)]]</f>
        <v>0</v>
      </c>
      <c r="E151" s="28"/>
      <c r="F151" s="71" t="s">
        <v>127</v>
      </c>
      <c r="G151" s="174">
        <v>2.5433000000000001E-2</v>
      </c>
      <c r="H151" s="123">
        <v>2.5433000000000001E-2</v>
      </c>
      <c r="I151" s="305">
        <f>Table8[[#This Row],[As reported in Apr_2023 Bulletin  (N$ m)]]-Table8[[#This Row],[As reported in Mar_2023 Bulletin (N$ m)]]</f>
        <v>0</v>
      </c>
      <c r="J151" s="28"/>
    </row>
    <row r="152" spans="1:10" x14ac:dyDescent="0.35">
      <c r="A152" s="71" t="s">
        <v>139</v>
      </c>
      <c r="B152" s="170">
        <v>4.4673500000000001E-3</v>
      </c>
      <c r="C152" s="171">
        <v>4.4673500000000001E-3</v>
      </c>
      <c r="D152" s="305">
        <f>Table7[[#This Row],[As reported in Apr_2023 Bulletin  (N$ m)]]-Table7[[#This Row],[As reported in Mar_2023 Bulletin (N$ m)]]</f>
        <v>0</v>
      </c>
      <c r="E152" s="28"/>
      <c r="F152" s="71" t="s">
        <v>129</v>
      </c>
      <c r="G152" s="174">
        <v>134.74774839</v>
      </c>
      <c r="H152" s="123">
        <v>134.74774839</v>
      </c>
      <c r="I152" s="305">
        <f>Table8[[#This Row],[As reported in Apr_2023 Bulletin  (N$ m)]]-Table8[[#This Row],[As reported in Mar_2023 Bulletin (N$ m)]]</f>
        <v>0</v>
      </c>
      <c r="J152" s="28"/>
    </row>
    <row r="153" spans="1:10" x14ac:dyDescent="0.35">
      <c r="A153" s="71" t="s">
        <v>140</v>
      </c>
      <c r="B153" s="170">
        <v>5.3749999999999996E-3</v>
      </c>
      <c r="C153" s="171">
        <v>5.3749999999999996E-3</v>
      </c>
      <c r="D153" s="305">
        <f>Table7[[#This Row],[As reported in Apr_2023 Bulletin  (N$ m)]]-Table7[[#This Row],[As reported in Mar_2023 Bulletin (N$ m)]]</f>
        <v>0</v>
      </c>
      <c r="E153" s="28"/>
      <c r="F153" s="71" t="s">
        <v>131</v>
      </c>
      <c r="G153" s="174">
        <v>3.7479769999999996E-2</v>
      </c>
      <c r="H153" s="123">
        <v>3.7479769999999996E-2</v>
      </c>
      <c r="I153" s="305">
        <f>Table8[[#This Row],[As reported in Apr_2023 Bulletin  (N$ m)]]-Table8[[#This Row],[As reported in Mar_2023 Bulletin (N$ m)]]</f>
        <v>0</v>
      </c>
      <c r="J153" s="28"/>
    </row>
    <row r="154" spans="1:10" x14ac:dyDescent="0.35">
      <c r="A154" s="71" t="s">
        <v>141</v>
      </c>
      <c r="B154" s="170">
        <v>2.2650000000000001E-3</v>
      </c>
      <c r="C154" s="171">
        <v>2.2650000000000001E-3</v>
      </c>
      <c r="D154" s="305">
        <f>Table7[[#This Row],[As reported in Apr_2023 Bulletin  (N$ m)]]-Table7[[#This Row],[As reported in Mar_2023 Bulletin (N$ m)]]</f>
        <v>0</v>
      </c>
      <c r="E154" s="28"/>
      <c r="F154" s="71" t="s">
        <v>132</v>
      </c>
      <c r="G154" s="174">
        <v>27.204383010000001</v>
      </c>
      <c r="H154" s="123">
        <v>27.204383010000001</v>
      </c>
      <c r="I154" s="305">
        <f>Table8[[#This Row],[As reported in Apr_2023 Bulletin  (N$ m)]]-Table8[[#This Row],[As reported in Mar_2023 Bulletin (N$ m)]]</f>
        <v>0</v>
      </c>
      <c r="J154" s="28"/>
    </row>
    <row r="155" spans="1:10" x14ac:dyDescent="0.35">
      <c r="A155" s="71" t="s">
        <v>142</v>
      </c>
      <c r="B155" s="170">
        <v>0.31772113000000002</v>
      </c>
      <c r="C155" s="171">
        <v>0.31772113000000002</v>
      </c>
      <c r="D155" s="305">
        <f>Table7[[#This Row],[As reported in Apr_2023 Bulletin  (N$ m)]]-Table7[[#This Row],[As reported in Mar_2023 Bulletin (N$ m)]]</f>
        <v>0</v>
      </c>
      <c r="E155" s="28"/>
      <c r="F155" s="71" t="s">
        <v>133</v>
      </c>
      <c r="G155" s="174">
        <v>13.693251829999999</v>
      </c>
      <c r="H155" s="123">
        <v>13.693251829999999</v>
      </c>
      <c r="I155" s="305">
        <f>Table8[[#This Row],[As reported in Apr_2023 Bulletin  (N$ m)]]-Table8[[#This Row],[As reported in Mar_2023 Bulletin (N$ m)]]</f>
        <v>0</v>
      </c>
      <c r="J155" s="28"/>
    </row>
    <row r="156" spans="1:10" x14ac:dyDescent="0.35">
      <c r="A156" s="71" t="s">
        <v>144</v>
      </c>
      <c r="B156" s="170">
        <v>7.8018210000000005E-2</v>
      </c>
      <c r="C156" s="171">
        <v>7.8018210000000005E-2</v>
      </c>
      <c r="D156" s="305">
        <f>Table7[[#This Row],[As reported in Apr_2023 Bulletin  (N$ m)]]-Table7[[#This Row],[As reported in Mar_2023 Bulletin (N$ m)]]</f>
        <v>0</v>
      </c>
      <c r="E156" s="28"/>
      <c r="F156" s="71" t="s">
        <v>135</v>
      </c>
      <c r="G156" s="174">
        <v>67.766168759999999</v>
      </c>
      <c r="H156" s="123">
        <v>67.766168759999999</v>
      </c>
      <c r="I156" s="305">
        <f>Table8[[#This Row],[As reported in Apr_2023 Bulletin  (N$ m)]]-Table8[[#This Row],[As reported in Mar_2023 Bulletin (N$ m)]]</f>
        <v>0</v>
      </c>
      <c r="J156" s="28"/>
    </row>
    <row r="157" spans="1:10" x14ac:dyDescent="0.35">
      <c r="A157" s="71" t="s">
        <v>145</v>
      </c>
      <c r="B157" s="170">
        <v>37.626294659999999</v>
      </c>
      <c r="C157" s="171">
        <v>37.626294659999999</v>
      </c>
      <c r="D157" s="305">
        <f>Table7[[#This Row],[As reported in Apr_2023 Bulletin  (N$ m)]]-Table7[[#This Row],[As reported in Mar_2023 Bulletin (N$ m)]]</f>
        <v>0</v>
      </c>
      <c r="E157" s="28"/>
      <c r="F157" s="71" t="s">
        <v>136</v>
      </c>
      <c r="G157" s="174">
        <v>1.35452112</v>
      </c>
      <c r="H157" s="123">
        <v>1.35452112</v>
      </c>
      <c r="I157" s="305">
        <f>Table8[[#This Row],[As reported in Apr_2023 Bulletin  (N$ m)]]-Table8[[#This Row],[As reported in Mar_2023 Bulletin (N$ m)]]</f>
        <v>0</v>
      </c>
      <c r="J157" s="28"/>
    </row>
    <row r="158" spans="1:10" x14ac:dyDescent="0.35">
      <c r="A158" s="71" t="s">
        <v>146</v>
      </c>
      <c r="B158" s="170">
        <v>1.3679813200000002</v>
      </c>
      <c r="C158" s="171">
        <v>1.3679813200000002</v>
      </c>
      <c r="D158" s="305">
        <f>Table7[[#This Row],[As reported in Apr_2023 Bulletin  (N$ m)]]-Table7[[#This Row],[As reported in Mar_2023 Bulletin (N$ m)]]</f>
        <v>0</v>
      </c>
      <c r="E158" s="28"/>
      <c r="F158" s="71" t="s">
        <v>137</v>
      </c>
      <c r="G158" s="174">
        <v>1.90081557</v>
      </c>
      <c r="H158" s="123">
        <v>1.90081557</v>
      </c>
      <c r="I158" s="305">
        <f>Table8[[#This Row],[As reported in Apr_2023 Bulletin  (N$ m)]]-Table8[[#This Row],[As reported in Mar_2023 Bulletin (N$ m)]]</f>
        <v>0</v>
      </c>
      <c r="J158" s="28"/>
    </row>
    <row r="159" spans="1:10" x14ac:dyDescent="0.35">
      <c r="A159" s="71" t="s">
        <v>147</v>
      </c>
      <c r="B159" s="170">
        <v>0.54199244999999996</v>
      </c>
      <c r="C159" s="171">
        <v>0.54199244999999996</v>
      </c>
      <c r="D159" s="305">
        <f>Table7[[#This Row],[As reported in Apr_2023 Bulletin  (N$ m)]]-Table7[[#This Row],[As reported in Mar_2023 Bulletin (N$ m)]]</f>
        <v>0</v>
      </c>
      <c r="E159" s="28"/>
      <c r="F159" s="71" t="s">
        <v>138</v>
      </c>
      <c r="G159" s="174">
        <v>3.4883057799999997</v>
      </c>
      <c r="H159" s="123">
        <v>3.4883057799999997</v>
      </c>
      <c r="I159" s="305">
        <f>Table8[[#This Row],[As reported in Apr_2023 Bulletin  (N$ m)]]-Table8[[#This Row],[As reported in Mar_2023 Bulletin (N$ m)]]</f>
        <v>0</v>
      </c>
      <c r="J159" s="28"/>
    </row>
    <row r="160" spans="1:10" x14ac:dyDescent="0.35">
      <c r="A160" s="71" t="s">
        <v>148</v>
      </c>
      <c r="B160" s="170">
        <v>0.50396993000000001</v>
      </c>
      <c r="C160" s="171">
        <v>0.50396993000000001</v>
      </c>
      <c r="D160" s="305">
        <f>Table7[[#This Row],[As reported in Apr_2023 Bulletin  (N$ m)]]-Table7[[#This Row],[As reported in Mar_2023 Bulletin (N$ m)]]</f>
        <v>0</v>
      </c>
      <c r="E160" s="28"/>
      <c r="F160" s="71" t="s">
        <v>140</v>
      </c>
      <c r="G160" s="174">
        <v>1.5615964899999999</v>
      </c>
      <c r="H160" s="123">
        <v>1.5615964899999999</v>
      </c>
      <c r="I160" s="305">
        <f>Table8[[#This Row],[As reported in Apr_2023 Bulletin  (N$ m)]]-Table8[[#This Row],[As reported in Mar_2023 Bulletin (N$ m)]]</f>
        <v>0</v>
      </c>
      <c r="J160" s="28"/>
    </row>
    <row r="161" spans="1:10" x14ac:dyDescent="0.35">
      <c r="A161" s="71" t="s">
        <v>149</v>
      </c>
      <c r="B161" s="170">
        <v>2.0378281899999999</v>
      </c>
      <c r="C161" s="171">
        <v>2.0378281899999999</v>
      </c>
      <c r="D161" s="305">
        <f>Table7[[#This Row],[As reported in Apr_2023 Bulletin  (N$ m)]]-Table7[[#This Row],[As reported in Mar_2023 Bulletin (N$ m)]]</f>
        <v>0</v>
      </c>
      <c r="E161" s="28"/>
      <c r="F161" s="71" t="s">
        <v>141</v>
      </c>
      <c r="G161" s="174">
        <v>2.28971408</v>
      </c>
      <c r="H161" s="123">
        <v>2.28971408</v>
      </c>
      <c r="I161" s="305">
        <f>Table8[[#This Row],[As reported in Apr_2023 Bulletin  (N$ m)]]-Table8[[#This Row],[As reported in Mar_2023 Bulletin (N$ m)]]</f>
        <v>0</v>
      </c>
      <c r="J161" s="28"/>
    </row>
    <row r="162" spans="1:10" x14ac:dyDescent="0.35">
      <c r="A162" s="71" t="s">
        <v>150</v>
      </c>
      <c r="B162" s="170">
        <v>7.3760770000000003E-2</v>
      </c>
      <c r="C162" s="171">
        <v>7.3760770000000003E-2</v>
      </c>
      <c r="D162" s="305">
        <f>Table7[[#This Row],[As reported in Apr_2023 Bulletin  (N$ m)]]-Table7[[#This Row],[As reported in Mar_2023 Bulletin (N$ m)]]</f>
        <v>0</v>
      </c>
      <c r="E162" s="28"/>
      <c r="F162" s="71" t="s">
        <v>143</v>
      </c>
      <c r="G162" s="174">
        <v>48.258936890000001</v>
      </c>
      <c r="H162" s="123">
        <v>48.258936890000001</v>
      </c>
      <c r="I162" s="305">
        <f>Table8[[#This Row],[As reported in Apr_2023 Bulletin  (N$ m)]]-Table8[[#This Row],[As reported in Mar_2023 Bulletin (N$ m)]]</f>
        <v>0</v>
      </c>
      <c r="J162" s="28"/>
    </row>
    <row r="163" spans="1:10" x14ac:dyDescent="0.35">
      <c r="A163" s="71" t="s">
        <v>152</v>
      </c>
      <c r="B163" s="170">
        <v>9.4011023000000016</v>
      </c>
      <c r="C163" s="171">
        <v>9.4011023000000016</v>
      </c>
      <c r="D163" s="305">
        <f>Table7[[#This Row],[As reported in Apr_2023 Bulletin  (N$ m)]]-Table7[[#This Row],[As reported in Mar_2023 Bulletin (N$ m)]]</f>
        <v>0</v>
      </c>
      <c r="E163" s="28"/>
      <c r="F163" s="71" t="s">
        <v>144</v>
      </c>
      <c r="G163" s="174">
        <v>5.2806965400000001</v>
      </c>
      <c r="H163" s="123">
        <v>5.2806965400000001</v>
      </c>
      <c r="I163" s="305">
        <f>Table8[[#This Row],[As reported in Apr_2023 Bulletin  (N$ m)]]-Table8[[#This Row],[As reported in Mar_2023 Bulletin (N$ m)]]</f>
        <v>0</v>
      </c>
      <c r="J163" s="28"/>
    </row>
    <row r="164" spans="1:10" x14ac:dyDescent="0.35">
      <c r="A164" s="85" t="s">
        <v>153</v>
      </c>
      <c r="B164" s="170"/>
      <c r="C164" s="171">
        <v>0</v>
      </c>
      <c r="D164" s="305">
        <f>Table7[[#This Row],[As reported in Apr_2023 Bulletin  (N$ m)]]-Table7[[#This Row],[As reported in Mar_2023 Bulletin (N$ m)]]</f>
        <v>0</v>
      </c>
      <c r="E164" s="28"/>
      <c r="F164" s="71" t="s">
        <v>145</v>
      </c>
      <c r="G164" s="174">
        <v>17.476608049999999</v>
      </c>
      <c r="H164" s="123">
        <v>17.476608049999999</v>
      </c>
      <c r="I164" s="305">
        <f>Table8[[#This Row],[As reported in Apr_2023 Bulletin  (N$ m)]]-Table8[[#This Row],[As reported in Mar_2023 Bulletin (N$ m)]]</f>
        <v>0</v>
      </c>
      <c r="J164" s="28"/>
    </row>
    <row r="165" spans="1:10" x14ac:dyDescent="0.35">
      <c r="A165" s="71" t="s">
        <v>154</v>
      </c>
      <c r="B165" s="170">
        <v>6.8793000000000005E-3</v>
      </c>
      <c r="C165" s="171">
        <v>6.8793000000000005E-3</v>
      </c>
      <c r="D165" s="305">
        <f>Table7[[#This Row],[As reported in Apr_2023 Bulletin  (N$ m)]]-Table7[[#This Row],[As reported in Mar_2023 Bulletin (N$ m)]]</f>
        <v>0</v>
      </c>
      <c r="E165" s="28"/>
      <c r="F165" s="71" t="s">
        <v>146</v>
      </c>
      <c r="G165" s="174">
        <v>39.645330189999996</v>
      </c>
      <c r="H165" s="123">
        <v>39.645330189999996</v>
      </c>
      <c r="I165" s="305">
        <f>Table8[[#This Row],[As reported in Apr_2023 Bulletin  (N$ m)]]-Table8[[#This Row],[As reported in Mar_2023 Bulletin (N$ m)]]</f>
        <v>0</v>
      </c>
      <c r="J165" s="28"/>
    </row>
    <row r="166" spans="1:10" x14ac:dyDescent="0.35">
      <c r="A166" s="71" t="s">
        <v>155</v>
      </c>
      <c r="B166" s="170">
        <v>6.5247877800000005</v>
      </c>
      <c r="C166" s="171">
        <v>6.5247877800000005</v>
      </c>
      <c r="D166" s="305">
        <f>Table7[[#This Row],[As reported in Apr_2023 Bulletin  (N$ m)]]-Table7[[#This Row],[As reported in Mar_2023 Bulletin (N$ m)]]</f>
        <v>0</v>
      </c>
      <c r="E166" s="28"/>
      <c r="F166" s="71" t="s">
        <v>147</v>
      </c>
      <c r="G166" s="174">
        <v>13.55658032</v>
      </c>
      <c r="H166" s="123">
        <v>13.55658032</v>
      </c>
      <c r="I166" s="305">
        <f>Table8[[#This Row],[As reported in Apr_2023 Bulletin  (N$ m)]]-Table8[[#This Row],[As reported in Mar_2023 Bulletin (N$ m)]]</f>
        <v>0</v>
      </c>
      <c r="J166" s="28"/>
    </row>
    <row r="167" spans="1:10" x14ac:dyDescent="0.35">
      <c r="A167" s="71" t="s">
        <v>156</v>
      </c>
      <c r="B167" s="170">
        <v>0</v>
      </c>
      <c r="C167" s="171">
        <v>0</v>
      </c>
      <c r="D167" s="305">
        <f>Table7[[#This Row],[As reported in Apr_2023 Bulletin  (N$ m)]]-Table7[[#This Row],[As reported in Mar_2023 Bulletin (N$ m)]]</f>
        <v>0</v>
      </c>
      <c r="E167" s="28"/>
      <c r="F167" s="71" t="s">
        <v>148</v>
      </c>
      <c r="G167" s="174">
        <v>46.588162529999998</v>
      </c>
      <c r="H167" s="123">
        <v>46.588162529999998</v>
      </c>
      <c r="I167" s="305">
        <f>Table8[[#This Row],[As reported in Apr_2023 Bulletin  (N$ m)]]-Table8[[#This Row],[As reported in Mar_2023 Bulletin (N$ m)]]</f>
        <v>0</v>
      </c>
      <c r="J167" s="28"/>
    </row>
    <row r="168" spans="1:10" x14ac:dyDescent="0.35">
      <c r="A168" s="71" t="s">
        <v>157</v>
      </c>
      <c r="B168" s="170">
        <v>41.430928030000004</v>
      </c>
      <c r="C168" s="171">
        <v>41.430928030000004</v>
      </c>
      <c r="D168" s="305">
        <f>Table7[[#This Row],[As reported in Apr_2023 Bulletin  (N$ m)]]-Table7[[#This Row],[As reported in Mar_2023 Bulletin (N$ m)]]</f>
        <v>0</v>
      </c>
      <c r="E168" s="28"/>
      <c r="F168" s="71" t="s">
        <v>149</v>
      </c>
      <c r="G168" s="174">
        <v>36.398589799999996</v>
      </c>
      <c r="H168" s="123">
        <v>36.398589799999996</v>
      </c>
      <c r="I168" s="305">
        <f>Table8[[#This Row],[As reported in Apr_2023 Bulletin  (N$ m)]]-Table8[[#This Row],[As reported in Mar_2023 Bulletin (N$ m)]]</f>
        <v>0</v>
      </c>
      <c r="J168" s="28"/>
    </row>
    <row r="169" spans="1:10" x14ac:dyDescent="0.35">
      <c r="A169" s="71" t="s">
        <v>158</v>
      </c>
      <c r="B169" s="170">
        <v>0</v>
      </c>
      <c r="C169" s="171"/>
      <c r="D169" s="305">
        <f>Table7[[#This Row],[As reported in Apr_2023 Bulletin  (N$ m)]]-Table7[[#This Row],[As reported in Mar_2023 Bulletin (N$ m)]]</f>
        <v>0</v>
      </c>
      <c r="E169" s="28"/>
      <c r="F169" s="71" t="s">
        <v>150</v>
      </c>
      <c r="G169" s="174">
        <v>9.9092987100000016</v>
      </c>
      <c r="H169" s="123">
        <v>9.9092987100000016</v>
      </c>
      <c r="I169" s="305">
        <f>Table8[[#This Row],[As reported in Apr_2023 Bulletin  (N$ m)]]-Table8[[#This Row],[As reported in Mar_2023 Bulletin (N$ m)]]</f>
        <v>0</v>
      </c>
      <c r="J169" s="28"/>
    </row>
    <row r="170" spans="1:10" x14ac:dyDescent="0.35">
      <c r="A170" s="71" t="s">
        <v>159</v>
      </c>
      <c r="B170" s="170">
        <v>0.13176842000000002</v>
      </c>
      <c r="C170" s="171">
        <v>0.13176842000000002</v>
      </c>
      <c r="D170" s="305">
        <f>Table7[[#This Row],[As reported in Apr_2023 Bulletin  (N$ m)]]-Table7[[#This Row],[As reported in Mar_2023 Bulletin (N$ m)]]</f>
        <v>0</v>
      </c>
      <c r="E170" s="28"/>
      <c r="F170" s="71" t="s">
        <v>552</v>
      </c>
      <c r="G170" s="174">
        <v>387.09864931999999</v>
      </c>
      <c r="H170" s="123">
        <v>387.09864931999999</v>
      </c>
      <c r="I170" s="305">
        <f>Table8[[#This Row],[As reported in Apr_2023 Bulletin  (N$ m)]]-Table8[[#This Row],[As reported in Mar_2023 Bulletin (N$ m)]]</f>
        <v>0</v>
      </c>
      <c r="J170" s="28"/>
    </row>
    <row r="171" spans="1:10" x14ac:dyDescent="0.35">
      <c r="A171" s="71" t="s">
        <v>160</v>
      </c>
      <c r="B171" s="170">
        <v>0.85651031000000011</v>
      </c>
      <c r="C171" s="171">
        <v>0.85651031000000011</v>
      </c>
      <c r="D171" s="305">
        <f>Table7[[#This Row],[As reported in Apr_2023 Bulletin  (N$ m)]]-Table7[[#This Row],[As reported in Mar_2023 Bulletin (N$ m)]]</f>
        <v>0</v>
      </c>
      <c r="E171" s="28"/>
      <c r="F171" s="71" t="s">
        <v>152</v>
      </c>
      <c r="G171" s="174">
        <v>10.71473885</v>
      </c>
      <c r="H171" s="123">
        <v>10.71473885</v>
      </c>
      <c r="I171" s="305">
        <f>Table8[[#This Row],[As reported in Apr_2023 Bulletin  (N$ m)]]-Table8[[#This Row],[As reported in Mar_2023 Bulletin (N$ m)]]</f>
        <v>0</v>
      </c>
      <c r="J171" s="28"/>
    </row>
    <row r="172" spans="1:10" x14ac:dyDescent="0.35">
      <c r="A172" s="85" t="s">
        <v>161</v>
      </c>
      <c r="B172" s="170"/>
      <c r="C172" s="171"/>
      <c r="D172" s="305">
        <f>Table7[[#This Row],[As reported in Apr_2023 Bulletin  (N$ m)]]-Table7[[#This Row],[As reported in Mar_2023 Bulletin (N$ m)]]</f>
        <v>0</v>
      </c>
      <c r="E172" s="28"/>
      <c r="F172" s="71" t="s">
        <v>153</v>
      </c>
      <c r="G172" s="174">
        <v>9.1794070000000005E-2</v>
      </c>
      <c r="H172" s="123">
        <v>9.1794070000000005E-2</v>
      </c>
      <c r="I172" s="305">
        <f>Table8[[#This Row],[As reported in Apr_2023 Bulletin  (N$ m)]]-Table8[[#This Row],[As reported in Mar_2023 Bulletin (N$ m)]]</f>
        <v>0</v>
      </c>
      <c r="J172" s="28"/>
    </row>
    <row r="173" spans="1:10" x14ac:dyDescent="0.35">
      <c r="A173" s="71" t="s">
        <v>162</v>
      </c>
      <c r="B173" s="170">
        <v>273.29434873000002</v>
      </c>
      <c r="C173" s="171">
        <v>273.29434873000002</v>
      </c>
      <c r="D173" s="305">
        <f>Table7[[#This Row],[As reported in Apr_2023 Bulletin  (N$ m)]]-Table7[[#This Row],[As reported in Mar_2023 Bulletin (N$ m)]]</f>
        <v>0</v>
      </c>
      <c r="E173" s="28"/>
      <c r="F173" s="71" t="s">
        <v>154</v>
      </c>
      <c r="G173" s="174">
        <v>10.685754510000001</v>
      </c>
      <c r="H173" s="123">
        <v>10.685754510000001</v>
      </c>
      <c r="I173" s="305">
        <f>Table8[[#This Row],[As reported in Apr_2023 Bulletin  (N$ m)]]-Table8[[#This Row],[As reported in Mar_2023 Bulletin (N$ m)]]</f>
        <v>0</v>
      </c>
      <c r="J173" s="28"/>
    </row>
    <row r="174" spans="1:10" x14ac:dyDescent="0.35">
      <c r="A174" s="71" t="s">
        <v>163</v>
      </c>
      <c r="B174" s="170">
        <v>0</v>
      </c>
      <c r="C174" s="171"/>
      <c r="D174" s="305">
        <f>Table7[[#This Row],[As reported in Apr_2023 Bulletin  (N$ m)]]-Table7[[#This Row],[As reported in Mar_2023 Bulletin (N$ m)]]</f>
        <v>0</v>
      </c>
      <c r="E174" s="28"/>
      <c r="F174" s="71" t="s">
        <v>155</v>
      </c>
      <c r="G174" s="174">
        <v>33.057484590000001</v>
      </c>
      <c r="H174" s="123">
        <v>33.057484590000001</v>
      </c>
      <c r="I174" s="305">
        <f>Table8[[#This Row],[As reported in Apr_2023 Bulletin  (N$ m)]]-Table8[[#This Row],[As reported in Mar_2023 Bulletin (N$ m)]]</f>
        <v>0</v>
      </c>
      <c r="J174" s="28"/>
    </row>
    <row r="175" spans="1:10" x14ac:dyDescent="0.35">
      <c r="A175" s="71" t="s">
        <v>164</v>
      </c>
      <c r="B175" s="170">
        <v>2.2503349999999998E-2</v>
      </c>
      <c r="C175" s="171">
        <v>2.2503349999999998E-2</v>
      </c>
      <c r="D175" s="305">
        <f>Table7[[#This Row],[As reported in Apr_2023 Bulletin  (N$ m)]]-Table7[[#This Row],[As reported in Mar_2023 Bulletin (N$ m)]]</f>
        <v>0</v>
      </c>
      <c r="E175" s="28"/>
      <c r="F175" s="71" t="s">
        <v>156</v>
      </c>
      <c r="G175" s="174">
        <v>3.00529431</v>
      </c>
      <c r="H175" s="123">
        <v>3.00529431</v>
      </c>
      <c r="I175" s="305">
        <f>Table8[[#This Row],[As reported in Apr_2023 Bulletin  (N$ m)]]-Table8[[#This Row],[As reported in Mar_2023 Bulletin (N$ m)]]</f>
        <v>0</v>
      </c>
      <c r="J175" s="28"/>
    </row>
    <row r="176" spans="1:10" x14ac:dyDescent="0.35">
      <c r="A176" s="71" t="s">
        <v>165</v>
      </c>
      <c r="B176" s="170">
        <v>0</v>
      </c>
      <c r="C176" s="171">
        <v>0</v>
      </c>
      <c r="D176" s="305">
        <f>Table7[[#This Row],[As reported in Apr_2023 Bulletin  (N$ m)]]-Table7[[#This Row],[As reported in Mar_2023 Bulletin (N$ m)]]</f>
        <v>0</v>
      </c>
      <c r="E176" s="28"/>
      <c r="F176" s="71" t="s">
        <v>157</v>
      </c>
      <c r="G176" s="174">
        <v>55.790584750000001</v>
      </c>
      <c r="H176" s="123">
        <v>55.790584750000001</v>
      </c>
      <c r="I176" s="305">
        <f>Table8[[#This Row],[As reported in Apr_2023 Bulletin  (N$ m)]]-Table8[[#This Row],[As reported in Mar_2023 Bulletin (N$ m)]]</f>
        <v>0</v>
      </c>
      <c r="J176" s="28"/>
    </row>
    <row r="177" spans="1:10" x14ac:dyDescent="0.35">
      <c r="A177" s="71" t="s">
        <v>166</v>
      </c>
      <c r="B177" s="170">
        <v>1.0531E-2</v>
      </c>
      <c r="C177" s="171">
        <v>1.0531E-2</v>
      </c>
      <c r="D177" s="305">
        <f>Table7[[#This Row],[As reported in Apr_2023 Bulletin  (N$ m)]]-Table7[[#This Row],[As reported in Mar_2023 Bulletin (N$ m)]]</f>
        <v>0</v>
      </c>
      <c r="E177" s="28"/>
      <c r="F177" s="71" t="s">
        <v>158</v>
      </c>
      <c r="G177" s="174">
        <v>8.2972619200000004</v>
      </c>
      <c r="H177" s="123">
        <v>8.2972619200000004</v>
      </c>
      <c r="I177" s="305">
        <f>Table8[[#This Row],[As reported in Apr_2023 Bulletin  (N$ m)]]-Table8[[#This Row],[As reported in Mar_2023 Bulletin (N$ m)]]</f>
        <v>0</v>
      </c>
      <c r="J177" s="28"/>
    </row>
    <row r="178" spans="1:10" x14ac:dyDescent="0.35">
      <c r="A178" s="85" t="s">
        <v>167</v>
      </c>
      <c r="B178" s="170"/>
      <c r="C178" s="171"/>
      <c r="D178" s="305">
        <f>Table7[[#This Row],[As reported in Apr_2023 Bulletin  (N$ m)]]-Table7[[#This Row],[As reported in Mar_2023 Bulletin (N$ m)]]</f>
        <v>0</v>
      </c>
      <c r="E178" s="28"/>
      <c r="F178" s="85" t="s">
        <v>159</v>
      </c>
      <c r="G178" s="174">
        <v>10.628232130000001</v>
      </c>
      <c r="H178" s="123">
        <v>10.628232130000001</v>
      </c>
      <c r="I178" s="305">
        <f>Table8[[#This Row],[As reported in Apr_2023 Bulletin  (N$ m)]]-Table8[[#This Row],[As reported in Mar_2023 Bulletin (N$ m)]]</f>
        <v>0</v>
      </c>
      <c r="J178" s="28"/>
    </row>
    <row r="179" spans="1:10" x14ac:dyDescent="0.35">
      <c r="A179" s="71" t="s">
        <v>168</v>
      </c>
      <c r="B179" s="170">
        <v>0.12831176</v>
      </c>
      <c r="C179" s="171">
        <v>0.12831176</v>
      </c>
      <c r="D179" s="305">
        <f>Table7[[#This Row],[As reported in Apr_2023 Bulletin  (N$ m)]]-Table7[[#This Row],[As reported in Mar_2023 Bulletin (N$ m)]]</f>
        <v>0</v>
      </c>
      <c r="E179" s="28"/>
      <c r="F179" s="71" t="s">
        <v>160</v>
      </c>
      <c r="G179" s="174">
        <v>65.719377840000007</v>
      </c>
      <c r="H179" s="123">
        <v>65.719377840000007</v>
      </c>
      <c r="I179" s="305">
        <f>Table8[[#This Row],[As reported in Apr_2023 Bulletin  (N$ m)]]-Table8[[#This Row],[As reported in Mar_2023 Bulletin (N$ m)]]</f>
        <v>0</v>
      </c>
      <c r="J179" s="28"/>
    </row>
    <row r="180" spans="1:10" x14ac:dyDescent="0.35">
      <c r="A180" s="71" t="s">
        <v>169</v>
      </c>
      <c r="B180" s="170">
        <v>4.6469227899999996</v>
      </c>
      <c r="C180" s="171">
        <v>4.6469227899999996</v>
      </c>
      <c r="D180" s="305">
        <f>Table7[[#This Row],[As reported in Apr_2023 Bulletin  (N$ m)]]-Table7[[#This Row],[As reported in Mar_2023 Bulletin (N$ m)]]</f>
        <v>0</v>
      </c>
      <c r="E180" s="28"/>
      <c r="F180" s="71" t="s">
        <v>161</v>
      </c>
      <c r="G180" s="174">
        <v>4.1096000000000006E-3</v>
      </c>
      <c r="H180" s="123">
        <v>4.1096000000000006E-3</v>
      </c>
      <c r="I180" s="305">
        <f>Table8[[#This Row],[As reported in Apr_2023 Bulletin  (N$ m)]]-Table8[[#This Row],[As reported in Mar_2023 Bulletin (N$ m)]]</f>
        <v>0</v>
      </c>
      <c r="J180" s="28"/>
    </row>
    <row r="181" spans="1:10" x14ac:dyDescent="0.35">
      <c r="A181" s="71" t="s">
        <v>170</v>
      </c>
      <c r="B181" s="170">
        <v>36.942742789999997</v>
      </c>
      <c r="C181" s="171">
        <v>36.942742789999997</v>
      </c>
      <c r="D181" s="305">
        <f>Table7[[#This Row],[As reported in Apr_2023 Bulletin  (N$ m)]]-Table7[[#This Row],[As reported in Mar_2023 Bulletin (N$ m)]]</f>
        <v>0</v>
      </c>
      <c r="E181" s="28"/>
      <c r="F181" s="71" t="s">
        <v>162</v>
      </c>
      <c r="G181" s="174">
        <v>7.9843492500000002</v>
      </c>
      <c r="H181" s="123">
        <v>7.9843492500000002</v>
      </c>
      <c r="I181" s="305">
        <f>Table8[[#This Row],[As reported in Apr_2023 Bulletin  (N$ m)]]-Table8[[#This Row],[As reported in Mar_2023 Bulletin (N$ m)]]</f>
        <v>0</v>
      </c>
      <c r="J181" s="28"/>
    </row>
    <row r="182" spans="1:10" x14ac:dyDescent="0.35">
      <c r="A182" s="71" t="s">
        <v>171</v>
      </c>
      <c r="B182" s="170">
        <v>1.04025312</v>
      </c>
      <c r="C182" s="171">
        <v>1.04025312</v>
      </c>
      <c r="D182" s="305">
        <f>Table7[[#This Row],[As reported in Apr_2023 Bulletin  (N$ m)]]-Table7[[#This Row],[As reported in Mar_2023 Bulletin (N$ m)]]</f>
        <v>0</v>
      </c>
      <c r="E182" s="28"/>
      <c r="F182" s="71" t="s">
        <v>163</v>
      </c>
      <c r="G182" s="174">
        <v>3.077036E-2</v>
      </c>
      <c r="H182" s="123">
        <v>3.077036E-2</v>
      </c>
      <c r="I182" s="305">
        <f>Table8[[#This Row],[As reported in Apr_2023 Bulletin  (N$ m)]]-Table8[[#This Row],[As reported in Mar_2023 Bulletin (N$ m)]]</f>
        <v>0</v>
      </c>
      <c r="J182" s="28"/>
    </row>
    <row r="183" spans="1:10" x14ac:dyDescent="0.35">
      <c r="A183" s="71" t="s">
        <v>172</v>
      </c>
      <c r="B183" s="170">
        <v>0.68568985999999998</v>
      </c>
      <c r="C183" s="171">
        <v>0.68568985999999998</v>
      </c>
      <c r="D183" s="305">
        <f>Table7[[#This Row],[As reported in Apr_2023 Bulletin  (N$ m)]]-Table7[[#This Row],[As reported in Mar_2023 Bulletin (N$ m)]]</f>
        <v>0</v>
      </c>
      <c r="E183" s="28"/>
      <c r="F183" s="71" t="s">
        <v>164</v>
      </c>
      <c r="G183" s="174">
        <v>12.156666830000001</v>
      </c>
      <c r="H183" s="123">
        <v>12.156666830000001</v>
      </c>
      <c r="I183" s="305">
        <f>Table8[[#This Row],[As reported in Apr_2023 Bulletin  (N$ m)]]-Table8[[#This Row],[As reported in Mar_2023 Bulletin (N$ m)]]</f>
        <v>0</v>
      </c>
      <c r="J183" s="28"/>
    </row>
    <row r="184" spans="1:10" x14ac:dyDescent="0.35">
      <c r="A184" s="71" t="s">
        <v>173</v>
      </c>
      <c r="B184" s="170">
        <v>2.7040311200000002</v>
      </c>
      <c r="C184" s="171">
        <v>2.7040311200000002</v>
      </c>
      <c r="D184" s="305">
        <f>Table7[[#This Row],[As reported in Apr_2023 Bulletin  (N$ m)]]-Table7[[#This Row],[As reported in Mar_2023 Bulletin (N$ m)]]</f>
        <v>0</v>
      </c>
      <c r="E184" s="28"/>
      <c r="F184" s="71" t="s">
        <v>165</v>
      </c>
      <c r="G184" s="174">
        <v>1.0617389999999999E-2</v>
      </c>
      <c r="H184" s="123">
        <v>1.0617389999999999E-2</v>
      </c>
      <c r="I184" s="305">
        <f>Table8[[#This Row],[As reported in Apr_2023 Bulletin  (N$ m)]]-Table8[[#This Row],[As reported in Mar_2023 Bulletin (N$ m)]]</f>
        <v>0</v>
      </c>
      <c r="J184" s="28"/>
    </row>
    <row r="185" spans="1:10" x14ac:dyDescent="0.35">
      <c r="A185" s="71" t="s">
        <v>174</v>
      </c>
      <c r="B185" s="170">
        <v>3.9401309999999995E-2</v>
      </c>
      <c r="C185" s="171">
        <v>3.9401309999999995E-2</v>
      </c>
      <c r="D185" s="305">
        <f>Table7[[#This Row],[As reported in Apr_2023 Bulletin  (N$ m)]]-Table7[[#This Row],[As reported in Mar_2023 Bulletin (N$ m)]]</f>
        <v>0</v>
      </c>
      <c r="E185" s="28"/>
      <c r="F185" s="71" t="s">
        <v>166</v>
      </c>
      <c r="G185" s="174">
        <v>0.88105229000000007</v>
      </c>
      <c r="H185" s="123">
        <v>0.88105229000000007</v>
      </c>
      <c r="I185" s="305">
        <f>Table8[[#This Row],[As reported in Apr_2023 Bulletin  (N$ m)]]-Table8[[#This Row],[As reported in Mar_2023 Bulletin (N$ m)]]</f>
        <v>0</v>
      </c>
      <c r="J185" s="28"/>
    </row>
    <row r="186" spans="1:10" x14ac:dyDescent="0.35">
      <c r="A186" s="71" t="s">
        <v>175</v>
      </c>
      <c r="B186" s="170">
        <v>0.84931922999999998</v>
      </c>
      <c r="C186" s="171">
        <v>0.84931922999999998</v>
      </c>
      <c r="D186" s="305">
        <f>Table7[[#This Row],[As reported in Apr_2023 Bulletin  (N$ m)]]-Table7[[#This Row],[As reported in Mar_2023 Bulletin (N$ m)]]</f>
        <v>0</v>
      </c>
      <c r="E186" s="28"/>
      <c r="F186" s="71" t="s">
        <v>167</v>
      </c>
      <c r="G186" s="174"/>
      <c r="H186" s="123"/>
      <c r="I186" s="305">
        <f>Table8[[#This Row],[As reported in Apr_2023 Bulletin  (N$ m)]]-Table8[[#This Row],[As reported in Mar_2023 Bulletin (N$ m)]]</f>
        <v>0</v>
      </c>
      <c r="J186" s="28"/>
    </row>
    <row r="187" spans="1:10" x14ac:dyDescent="0.35">
      <c r="A187" s="71" t="s">
        <v>176</v>
      </c>
      <c r="B187" s="170">
        <v>14.015547590000001</v>
      </c>
      <c r="C187" s="171">
        <v>14.015547590000001</v>
      </c>
      <c r="D187" s="305">
        <f>Table7[[#This Row],[As reported in Apr_2023 Bulletin  (N$ m)]]-Table7[[#This Row],[As reported in Mar_2023 Bulletin (N$ m)]]</f>
        <v>0</v>
      </c>
      <c r="E187" s="28"/>
      <c r="F187" s="71" t="s">
        <v>168</v>
      </c>
      <c r="G187" s="174">
        <v>0</v>
      </c>
      <c r="H187" s="123">
        <v>0</v>
      </c>
      <c r="I187" s="305">
        <f>Table8[[#This Row],[As reported in Apr_2023 Bulletin  (N$ m)]]-Table8[[#This Row],[As reported in Mar_2023 Bulletin (N$ m)]]</f>
        <v>0</v>
      </c>
      <c r="J187" s="28"/>
    </row>
    <row r="188" spans="1:10" x14ac:dyDescent="0.35">
      <c r="A188" s="71" t="s">
        <v>177</v>
      </c>
      <c r="B188" s="170">
        <v>1.7999999999999999E-2</v>
      </c>
      <c r="C188" s="171">
        <v>1.7999999999999999E-2</v>
      </c>
      <c r="D188" s="305">
        <f>Table7[[#This Row],[As reported in Apr_2023 Bulletin  (N$ m)]]-Table7[[#This Row],[As reported in Mar_2023 Bulletin (N$ m)]]</f>
        <v>0</v>
      </c>
      <c r="E188" s="28"/>
      <c r="F188" s="71" t="s">
        <v>169</v>
      </c>
      <c r="G188" s="174">
        <v>48.254464679999998</v>
      </c>
      <c r="H188" s="123">
        <v>48.254464679999998</v>
      </c>
      <c r="I188" s="305">
        <f>Table8[[#This Row],[As reported in Apr_2023 Bulletin  (N$ m)]]-Table8[[#This Row],[As reported in Mar_2023 Bulletin (N$ m)]]</f>
        <v>0</v>
      </c>
      <c r="J188" s="28"/>
    </row>
    <row r="189" spans="1:10" x14ac:dyDescent="0.35">
      <c r="A189" s="71" t="s">
        <v>178</v>
      </c>
      <c r="B189" s="170">
        <v>0</v>
      </c>
      <c r="C189" s="171">
        <v>0</v>
      </c>
      <c r="D189" s="305">
        <f>Table7[[#This Row],[As reported in Apr_2023 Bulletin  (N$ m)]]-Table7[[#This Row],[As reported in Mar_2023 Bulletin (N$ m)]]</f>
        <v>0</v>
      </c>
      <c r="E189" s="28"/>
      <c r="F189" s="71" t="s">
        <v>170</v>
      </c>
      <c r="G189" s="174">
        <v>31.489088210000002</v>
      </c>
      <c r="H189" s="123">
        <v>31.489088210000002</v>
      </c>
      <c r="I189" s="305">
        <f>Table8[[#This Row],[As reported in Apr_2023 Bulletin  (N$ m)]]-Table8[[#This Row],[As reported in Mar_2023 Bulletin (N$ m)]]</f>
        <v>0</v>
      </c>
      <c r="J189" s="28"/>
    </row>
    <row r="190" spans="1:10" x14ac:dyDescent="0.35">
      <c r="A190" s="71" t="s">
        <v>179</v>
      </c>
      <c r="B190" s="170">
        <v>17.845589749999998</v>
      </c>
      <c r="C190" s="171">
        <v>17.845589749999998</v>
      </c>
      <c r="D190" s="305">
        <f>Table7[[#This Row],[As reported in Apr_2023 Bulletin  (N$ m)]]-Table7[[#This Row],[As reported in Mar_2023 Bulletin (N$ m)]]</f>
        <v>0</v>
      </c>
      <c r="E190" s="28"/>
      <c r="F190" s="71" t="s">
        <v>173</v>
      </c>
      <c r="G190" s="174">
        <v>39.805758450000006</v>
      </c>
      <c r="H190" s="123">
        <v>39.805758450000006</v>
      </c>
      <c r="I190" s="305">
        <f>Table8[[#This Row],[As reported in Apr_2023 Bulletin  (N$ m)]]-Table8[[#This Row],[As reported in Mar_2023 Bulletin (N$ m)]]</f>
        <v>0</v>
      </c>
      <c r="J190" s="28"/>
    </row>
    <row r="191" spans="1:10" x14ac:dyDescent="0.35">
      <c r="A191" s="71" t="s">
        <v>180</v>
      </c>
      <c r="B191" s="170">
        <v>1.0799E-2</v>
      </c>
      <c r="C191" s="171">
        <v>1.0799E-2</v>
      </c>
      <c r="D191" s="305">
        <f>Table7[[#This Row],[As reported in Apr_2023 Bulletin  (N$ m)]]-Table7[[#This Row],[As reported in Mar_2023 Bulletin (N$ m)]]</f>
        <v>0</v>
      </c>
      <c r="E191" s="28"/>
      <c r="F191" s="71" t="s">
        <v>174</v>
      </c>
      <c r="G191" s="174">
        <v>5.8220862599999998</v>
      </c>
      <c r="H191" s="123">
        <v>5.8220862599999998</v>
      </c>
      <c r="I191" s="305">
        <f>Table8[[#This Row],[As reported in Apr_2023 Bulletin  (N$ m)]]-Table8[[#This Row],[As reported in Mar_2023 Bulletin (N$ m)]]</f>
        <v>0</v>
      </c>
      <c r="J191" s="28"/>
    </row>
    <row r="192" spans="1:10" x14ac:dyDescent="0.35">
      <c r="A192" s="71" t="s">
        <v>181</v>
      </c>
      <c r="B192" s="170">
        <v>1.7395869799999999</v>
      </c>
      <c r="C192" s="171">
        <v>1.7395869799999999</v>
      </c>
      <c r="D192" s="305">
        <f>Table7[[#This Row],[As reported in Apr_2023 Bulletin  (N$ m)]]-Table7[[#This Row],[As reported in Mar_2023 Bulletin (N$ m)]]</f>
        <v>0</v>
      </c>
      <c r="E192" s="28"/>
      <c r="F192" s="71" t="s">
        <v>177</v>
      </c>
      <c r="G192" s="174">
        <v>3.5348129999999998E-2</v>
      </c>
      <c r="H192" s="123">
        <v>3.5348129999999998E-2</v>
      </c>
      <c r="I192" s="305">
        <f>Table8[[#This Row],[As reported in Apr_2023 Bulletin  (N$ m)]]-Table8[[#This Row],[As reported in Mar_2023 Bulletin (N$ m)]]</f>
        <v>0</v>
      </c>
      <c r="J192" s="28"/>
    </row>
    <row r="193" spans="1:10" x14ac:dyDescent="0.35">
      <c r="A193" s="71" t="s">
        <v>182</v>
      </c>
      <c r="B193" s="170">
        <v>14.389569230000001</v>
      </c>
      <c r="C193" s="171">
        <v>14.389569230000001</v>
      </c>
      <c r="D193" s="305">
        <f>Table7[[#This Row],[As reported in Apr_2023 Bulletin  (N$ m)]]-Table7[[#This Row],[As reported in Mar_2023 Bulletin (N$ m)]]</f>
        <v>0</v>
      </c>
      <c r="E193" s="28"/>
      <c r="F193" s="71" t="s">
        <v>178</v>
      </c>
      <c r="G193" s="174">
        <v>0</v>
      </c>
      <c r="H193" s="123">
        <v>0</v>
      </c>
      <c r="I193" s="305">
        <f>Table8[[#This Row],[As reported in Apr_2023 Bulletin  (N$ m)]]-Table8[[#This Row],[As reported in Mar_2023 Bulletin (N$ m)]]</f>
        <v>0</v>
      </c>
      <c r="J193" s="28"/>
    </row>
    <row r="194" spans="1:10" x14ac:dyDescent="0.35">
      <c r="A194" s="71" t="s">
        <v>183</v>
      </c>
      <c r="B194" s="170">
        <v>0.22895410999999999</v>
      </c>
      <c r="C194" s="171">
        <v>0.22895410999999999</v>
      </c>
      <c r="D194" s="305">
        <f>Table7[[#This Row],[As reported in Apr_2023 Bulletin  (N$ m)]]-Table7[[#This Row],[As reported in Mar_2023 Bulletin (N$ m)]]</f>
        <v>0</v>
      </c>
      <c r="E194" s="28"/>
      <c r="F194" s="71" t="s">
        <v>180</v>
      </c>
      <c r="G194" s="174">
        <v>15.579435269999999</v>
      </c>
      <c r="H194" s="123">
        <v>15.579435269999999</v>
      </c>
      <c r="I194" s="305">
        <f>Table8[[#This Row],[As reported in Apr_2023 Bulletin  (N$ m)]]-Table8[[#This Row],[As reported in Mar_2023 Bulletin (N$ m)]]</f>
        <v>0</v>
      </c>
      <c r="J194" s="28"/>
    </row>
    <row r="195" spans="1:10" x14ac:dyDescent="0.35">
      <c r="A195" s="71" t="s">
        <v>184</v>
      </c>
      <c r="B195" s="170">
        <v>0</v>
      </c>
      <c r="C195" s="171">
        <v>0</v>
      </c>
      <c r="D195" s="305">
        <f>Table7[[#This Row],[As reported in Apr_2023 Bulletin  (N$ m)]]-Table7[[#This Row],[As reported in Mar_2023 Bulletin (N$ m)]]</f>
        <v>0</v>
      </c>
      <c r="E195" s="28"/>
      <c r="F195" s="71" t="s">
        <v>181</v>
      </c>
      <c r="G195" s="174">
        <v>29.135057789999998</v>
      </c>
      <c r="H195" s="123">
        <v>29.135057789999998</v>
      </c>
      <c r="I195" s="305">
        <f>Table8[[#This Row],[As reported in Apr_2023 Bulletin  (N$ m)]]-Table8[[#This Row],[As reported in Mar_2023 Bulletin (N$ m)]]</f>
        <v>0</v>
      </c>
      <c r="J195" s="28"/>
    </row>
    <row r="196" spans="1:10" x14ac:dyDescent="0.35">
      <c r="A196" s="71" t="s">
        <v>185</v>
      </c>
      <c r="B196" s="170">
        <v>40.630179850000005</v>
      </c>
      <c r="C196" s="171">
        <v>40.630179850000005</v>
      </c>
      <c r="D196" s="305">
        <f>Table7[[#This Row],[As reported in Apr_2023 Bulletin  (N$ m)]]-Table7[[#This Row],[As reported in Mar_2023 Bulletin (N$ m)]]</f>
        <v>0</v>
      </c>
      <c r="E196" s="28"/>
      <c r="F196" s="71" t="s">
        <v>182</v>
      </c>
      <c r="G196" s="174">
        <v>29.94168818</v>
      </c>
      <c r="H196" s="123">
        <v>29.94168818</v>
      </c>
      <c r="I196" s="305">
        <f>Table8[[#This Row],[As reported in Apr_2023 Bulletin  (N$ m)]]-Table8[[#This Row],[As reported in Mar_2023 Bulletin (N$ m)]]</f>
        <v>0</v>
      </c>
      <c r="J196" s="28"/>
    </row>
    <row r="197" spans="1:10" x14ac:dyDescent="0.35">
      <c r="A197" s="71" t="s">
        <v>186</v>
      </c>
      <c r="B197" s="170">
        <v>0.33351429999999999</v>
      </c>
      <c r="C197" s="171">
        <v>0.33351429999999999</v>
      </c>
      <c r="D197" s="305">
        <f>Table7[[#This Row],[As reported in Apr_2023 Bulletin  (N$ m)]]-Table7[[#This Row],[As reported in Mar_2023 Bulletin (N$ m)]]</f>
        <v>0</v>
      </c>
      <c r="E197" s="28"/>
      <c r="F197" s="71" t="s">
        <v>183</v>
      </c>
      <c r="G197" s="174">
        <v>11.26877382</v>
      </c>
      <c r="H197" s="123">
        <v>11.26877382</v>
      </c>
      <c r="I197" s="305">
        <f>Table8[[#This Row],[As reported in Apr_2023 Bulletin  (N$ m)]]-Table8[[#This Row],[As reported in Mar_2023 Bulletin (N$ m)]]</f>
        <v>0</v>
      </c>
      <c r="J197" s="28"/>
    </row>
    <row r="198" spans="1:10" x14ac:dyDescent="0.35">
      <c r="A198" s="71" t="s">
        <v>187</v>
      </c>
      <c r="B198" s="170">
        <v>0</v>
      </c>
      <c r="C198" s="171">
        <v>0</v>
      </c>
      <c r="D198" s="305">
        <f>Table7[[#This Row],[As reported in Apr_2023 Bulletin  (N$ m)]]-Table7[[#This Row],[As reported in Mar_2023 Bulletin (N$ m)]]</f>
        <v>0</v>
      </c>
      <c r="E198" s="28"/>
      <c r="F198" s="71" t="s">
        <v>184</v>
      </c>
      <c r="G198" s="174">
        <v>34.045974200000003</v>
      </c>
      <c r="H198" s="123">
        <v>34.045974200000003</v>
      </c>
      <c r="I198" s="305">
        <f>Table8[[#This Row],[As reported in Apr_2023 Bulletin  (N$ m)]]-Table8[[#This Row],[As reported in Mar_2023 Bulletin (N$ m)]]</f>
        <v>0</v>
      </c>
      <c r="J198" s="28"/>
    </row>
    <row r="199" spans="1:10" x14ac:dyDescent="0.35">
      <c r="A199" s="71" t="s">
        <v>188</v>
      </c>
      <c r="B199" s="170">
        <v>3.2059779999999996E-2</v>
      </c>
      <c r="C199" s="171">
        <v>3.2059779999999996E-2</v>
      </c>
      <c r="D199" s="305">
        <f>Table7[[#This Row],[As reported in Apr_2023 Bulletin  (N$ m)]]-Table7[[#This Row],[As reported in Mar_2023 Bulletin (N$ m)]]</f>
        <v>0</v>
      </c>
      <c r="E199" s="28"/>
      <c r="F199" s="71" t="s">
        <v>186</v>
      </c>
      <c r="G199" s="174">
        <v>3.6583075899999997</v>
      </c>
      <c r="H199" s="123">
        <v>3.6583075899999997</v>
      </c>
      <c r="I199" s="305">
        <f>Table8[[#This Row],[As reported in Apr_2023 Bulletin  (N$ m)]]-Table8[[#This Row],[As reported in Mar_2023 Bulletin (N$ m)]]</f>
        <v>0</v>
      </c>
      <c r="J199" s="28"/>
    </row>
    <row r="200" spans="1:10" x14ac:dyDescent="0.35">
      <c r="A200" s="71" t="s">
        <v>189</v>
      </c>
      <c r="B200" s="170">
        <v>12.48193822</v>
      </c>
      <c r="C200" s="171">
        <v>12.48193822</v>
      </c>
      <c r="D200" s="305">
        <f>Table7[[#This Row],[As reported in Apr_2023 Bulletin  (N$ m)]]-Table7[[#This Row],[As reported in Mar_2023 Bulletin (N$ m)]]</f>
        <v>0</v>
      </c>
      <c r="E200" s="28"/>
      <c r="F200" s="71" t="s">
        <v>187</v>
      </c>
      <c r="G200" s="174">
        <v>0.26865770999999999</v>
      </c>
      <c r="H200" s="123">
        <v>0.26865770999999999</v>
      </c>
      <c r="I200" s="305">
        <f>Table8[[#This Row],[As reported in Apr_2023 Bulletin  (N$ m)]]-Table8[[#This Row],[As reported in Mar_2023 Bulletin (N$ m)]]</f>
        <v>0</v>
      </c>
      <c r="J200" s="28"/>
    </row>
    <row r="201" spans="1:10" x14ac:dyDescent="0.35">
      <c r="A201" s="71" t="s">
        <v>190</v>
      </c>
      <c r="B201" s="170">
        <v>32.824078569999998</v>
      </c>
      <c r="C201" s="171">
        <v>32.824078569999998</v>
      </c>
      <c r="D201" s="305">
        <f>Table7[[#This Row],[As reported in Apr_2023 Bulletin  (N$ m)]]-Table7[[#This Row],[As reported in Mar_2023 Bulletin (N$ m)]]</f>
        <v>0</v>
      </c>
      <c r="E201" s="28"/>
      <c r="F201" s="71" t="s">
        <v>188</v>
      </c>
      <c r="G201" s="174">
        <v>2.9087356</v>
      </c>
      <c r="H201" s="123">
        <v>2.9087356</v>
      </c>
      <c r="I201" s="305">
        <f>Table8[[#This Row],[As reported in Apr_2023 Bulletin  (N$ m)]]-Table8[[#This Row],[As reported in Mar_2023 Bulletin (N$ m)]]</f>
        <v>0</v>
      </c>
      <c r="J201" s="28"/>
    </row>
    <row r="202" spans="1:10" x14ac:dyDescent="0.35">
      <c r="A202" s="71" t="s">
        <v>191</v>
      </c>
      <c r="B202" s="170">
        <v>9.5954720000000007E-2</v>
      </c>
      <c r="C202" s="171">
        <v>9.5954720000000007E-2</v>
      </c>
      <c r="D202" s="305">
        <f>Table7[[#This Row],[As reported in Apr_2023 Bulletin  (N$ m)]]-Table7[[#This Row],[As reported in Mar_2023 Bulletin (N$ m)]]</f>
        <v>0</v>
      </c>
      <c r="E202" s="28"/>
      <c r="F202" s="71" t="s">
        <v>189</v>
      </c>
      <c r="G202" s="174">
        <v>23.871523960000001</v>
      </c>
      <c r="H202" s="123">
        <v>23.871523960000001</v>
      </c>
      <c r="I202" s="305">
        <f>Table8[[#This Row],[As reported in Apr_2023 Bulletin  (N$ m)]]-Table8[[#This Row],[As reported in Mar_2023 Bulletin (N$ m)]]</f>
        <v>0</v>
      </c>
      <c r="J202" s="28"/>
    </row>
    <row r="203" spans="1:10" x14ac:dyDescent="0.35">
      <c r="A203" s="71" t="s">
        <v>192</v>
      </c>
      <c r="B203" s="170">
        <v>0</v>
      </c>
      <c r="C203" s="171">
        <v>0</v>
      </c>
      <c r="D203" s="305">
        <f>Table7[[#This Row],[As reported in Apr_2023 Bulletin  (N$ m)]]-Table7[[#This Row],[As reported in Mar_2023 Bulletin (N$ m)]]</f>
        <v>0</v>
      </c>
      <c r="E203" s="28"/>
      <c r="F203" s="71" t="s">
        <v>190</v>
      </c>
      <c r="G203" s="174">
        <v>119.59325993</v>
      </c>
      <c r="H203" s="123">
        <v>119.59325993</v>
      </c>
      <c r="I203" s="305">
        <f>Table8[[#This Row],[As reported in Apr_2023 Bulletin  (N$ m)]]-Table8[[#This Row],[As reported in Mar_2023 Bulletin (N$ m)]]</f>
        <v>0</v>
      </c>
      <c r="J203" s="28"/>
    </row>
    <row r="204" spans="1:10" x14ac:dyDescent="0.35">
      <c r="A204" s="71" t="s">
        <v>193</v>
      </c>
      <c r="B204" s="170">
        <v>7.8113E-4</v>
      </c>
      <c r="C204" s="171">
        <v>7.8113E-4</v>
      </c>
      <c r="D204" s="305">
        <f>Table7[[#This Row],[As reported in Apr_2023 Bulletin  (N$ m)]]-Table7[[#This Row],[As reported in Mar_2023 Bulletin (N$ m)]]</f>
        <v>0</v>
      </c>
      <c r="E204" s="28"/>
      <c r="F204" s="71" t="s">
        <v>191</v>
      </c>
      <c r="G204" s="174">
        <v>6.9475215700000001</v>
      </c>
      <c r="H204" s="123">
        <v>6.9475215700000001</v>
      </c>
      <c r="I204" s="305">
        <f>Table8[[#This Row],[As reported in Apr_2023 Bulletin  (N$ m)]]-Table8[[#This Row],[As reported in Mar_2023 Bulletin (N$ m)]]</f>
        <v>0</v>
      </c>
      <c r="J204" s="28"/>
    </row>
    <row r="205" spans="1:10" x14ac:dyDescent="0.35">
      <c r="A205" s="71" t="s">
        <v>194</v>
      </c>
      <c r="B205" s="170">
        <v>1.175066E-2</v>
      </c>
      <c r="C205" s="171">
        <v>1.175066E-2</v>
      </c>
      <c r="D205" s="305">
        <f>Table7[[#This Row],[As reported in Apr_2023 Bulletin  (N$ m)]]-Table7[[#This Row],[As reported in Mar_2023 Bulletin (N$ m)]]</f>
        <v>0</v>
      </c>
      <c r="E205" s="28"/>
      <c r="F205" s="71" t="s">
        <v>192</v>
      </c>
      <c r="G205" s="174">
        <v>2.6164229900000002</v>
      </c>
      <c r="H205" s="123">
        <v>2.6164229900000002</v>
      </c>
      <c r="I205" s="305">
        <f>Table8[[#This Row],[As reported in Apr_2023 Bulletin  (N$ m)]]-Table8[[#This Row],[As reported in Mar_2023 Bulletin (N$ m)]]</f>
        <v>0</v>
      </c>
      <c r="J205" s="28"/>
    </row>
    <row r="206" spans="1:10" x14ac:dyDescent="0.35">
      <c r="A206" s="71" t="s">
        <v>195</v>
      </c>
      <c r="B206" s="170">
        <v>1.09248042</v>
      </c>
      <c r="C206" s="171">
        <v>1.09248042</v>
      </c>
      <c r="D206" s="305">
        <f>Table7[[#This Row],[As reported in Apr_2023 Bulletin  (N$ m)]]-Table7[[#This Row],[As reported in Mar_2023 Bulletin (N$ m)]]</f>
        <v>0</v>
      </c>
      <c r="E206" s="28"/>
      <c r="F206" s="71" t="s">
        <v>193</v>
      </c>
      <c r="G206" s="174">
        <v>0.74108653000000002</v>
      </c>
      <c r="H206" s="123">
        <v>0.74108653000000002</v>
      </c>
      <c r="I206" s="305">
        <f>Table8[[#This Row],[As reported in Apr_2023 Bulletin  (N$ m)]]-Table8[[#This Row],[As reported in Mar_2023 Bulletin (N$ m)]]</f>
        <v>0</v>
      </c>
      <c r="J206" s="28"/>
    </row>
    <row r="207" spans="1:10" x14ac:dyDescent="0.35">
      <c r="A207" s="71" t="s">
        <v>196</v>
      </c>
      <c r="B207" s="170">
        <v>4.6542973499999993</v>
      </c>
      <c r="C207" s="171">
        <v>4.6542973499999993</v>
      </c>
      <c r="D207" s="305">
        <f>Table7[[#This Row],[As reported in Apr_2023 Bulletin  (N$ m)]]-Table7[[#This Row],[As reported in Mar_2023 Bulletin (N$ m)]]</f>
        <v>0</v>
      </c>
      <c r="E207" s="28"/>
      <c r="F207" s="71" t="s">
        <v>194</v>
      </c>
      <c r="G207" s="174">
        <v>11.681501089999999</v>
      </c>
      <c r="H207" s="123">
        <v>11.681501089999999</v>
      </c>
      <c r="I207" s="305">
        <f>Table8[[#This Row],[As reported in Apr_2023 Bulletin  (N$ m)]]-Table8[[#This Row],[As reported in Mar_2023 Bulletin (N$ m)]]</f>
        <v>0</v>
      </c>
      <c r="J207" s="28"/>
    </row>
    <row r="208" spans="1:10" x14ac:dyDescent="0.35">
      <c r="A208" s="71" t="s">
        <v>197</v>
      </c>
      <c r="B208" s="170">
        <v>5.7828345700000003</v>
      </c>
      <c r="C208" s="171">
        <v>5.7828345700000003</v>
      </c>
      <c r="D208" s="305">
        <f>Table7[[#This Row],[As reported in Apr_2023 Bulletin  (N$ m)]]-Table7[[#This Row],[As reported in Mar_2023 Bulletin (N$ m)]]</f>
        <v>0</v>
      </c>
      <c r="E208" s="28"/>
      <c r="F208" s="71" t="s">
        <v>196</v>
      </c>
      <c r="G208" s="174">
        <v>76.970353209999999</v>
      </c>
      <c r="H208" s="123">
        <v>76.970353209999999</v>
      </c>
      <c r="I208" s="305">
        <f>Table8[[#This Row],[As reported in Apr_2023 Bulletin  (N$ m)]]-Table8[[#This Row],[As reported in Mar_2023 Bulletin (N$ m)]]</f>
        <v>0</v>
      </c>
      <c r="J208" s="28"/>
    </row>
    <row r="209" spans="1:10" x14ac:dyDescent="0.35">
      <c r="A209" s="71" t="s">
        <v>198</v>
      </c>
      <c r="B209" s="170">
        <v>4.9649316299999997</v>
      </c>
      <c r="C209" s="171">
        <v>4.9649316299999997</v>
      </c>
      <c r="D209" s="305">
        <f>Table7[[#This Row],[As reported in Apr_2023 Bulletin  (N$ m)]]-Table7[[#This Row],[As reported in Mar_2023 Bulletin (N$ m)]]</f>
        <v>0</v>
      </c>
      <c r="E209" s="28"/>
      <c r="F209" s="71" t="s">
        <v>199</v>
      </c>
      <c r="G209" s="174">
        <v>35.740084799999998</v>
      </c>
      <c r="H209" s="123">
        <v>35.740084799999998</v>
      </c>
      <c r="I209" s="305">
        <f>Table8[[#This Row],[As reported in Apr_2023 Bulletin  (N$ m)]]-Table8[[#This Row],[As reported in Mar_2023 Bulletin (N$ m)]]</f>
        <v>0</v>
      </c>
      <c r="J209" s="28"/>
    </row>
    <row r="210" spans="1:10" x14ac:dyDescent="0.35">
      <c r="A210" s="71" t="s">
        <v>199</v>
      </c>
      <c r="B210" s="170">
        <v>0.16367335999999999</v>
      </c>
      <c r="C210" s="171">
        <v>0.16367335999999999</v>
      </c>
      <c r="D210" s="305">
        <f>Table7[[#This Row],[As reported in Apr_2023 Bulletin  (N$ m)]]-Table7[[#This Row],[As reported in Mar_2023 Bulletin (N$ m)]]</f>
        <v>0</v>
      </c>
      <c r="E210" s="28"/>
      <c r="F210" s="71" t="s">
        <v>202</v>
      </c>
      <c r="G210" s="174">
        <v>24.675510929999998</v>
      </c>
      <c r="H210" s="123">
        <v>24.675510929999998</v>
      </c>
      <c r="I210" s="305">
        <f>Table8[[#This Row],[As reported in Apr_2023 Bulletin  (N$ m)]]-Table8[[#This Row],[As reported in Mar_2023 Bulletin (N$ m)]]</f>
        <v>0</v>
      </c>
      <c r="J210" s="28"/>
    </row>
    <row r="211" spans="1:10" x14ac:dyDescent="0.35">
      <c r="A211" s="71" t="s">
        <v>200</v>
      </c>
      <c r="B211" s="170">
        <v>3.33111508</v>
      </c>
      <c r="C211" s="171">
        <v>3.33111508</v>
      </c>
      <c r="D211" s="305">
        <f>Table7[[#This Row],[As reported in Apr_2023 Bulletin  (N$ m)]]-Table7[[#This Row],[As reported in Mar_2023 Bulletin (N$ m)]]</f>
        <v>0</v>
      </c>
      <c r="E211" s="28"/>
      <c r="F211" s="71" t="s">
        <v>203</v>
      </c>
      <c r="G211" s="174">
        <v>11.53896827</v>
      </c>
      <c r="H211" s="123">
        <v>11.53896827</v>
      </c>
      <c r="I211" s="305">
        <f>Table8[[#This Row],[As reported in Apr_2023 Bulletin  (N$ m)]]-Table8[[#This Row],[As reported in Mar_2023 Bulletin (N$ m)]]</f>
        <v>0</v>
      </c>
      <c r="J211" s="28"/>
    </row>
    <row r="212" spans="1:10" x14ac:dyDescent="0.35">
      <c r="A212" s="71" t="s">
        <v>201</v>
      </c>
      <c r="B212" s="170">
        <v>4.5507714400000001</v>
      </c>
      <c r="C212" s="171">
        <v>4.5507714400000001</v>
      </c>
      <c r="D212" s="305">
        <f>Table7[[#This Row],[As reported in Apr_2023 Bulletin  (N$ m)]]-Table7[[#This Row],[As reported in Mar_2023 Bulletin (N$ m)]]</f>
        <v>0</v>
      </c>
      <c r="E212" s="28"/>
      <c r="F212" s="71" t="s">
        <v>204</v>
      </c>
      <c r="G212" s="174">
        <v>48.74132067</v>
      </c>
      <c r="H212" s="123">
        <v>48.74132067</v>
      </c>
      <c r="I212" s="305">
        <f>Table8[[#This Row],[As reported in Apr_2023 Bulletin  (N$ m)]]-Table8[[#This Row],[As reported in Mar_2023 Bulletin (N$ m)]]</f>
        <v>0</v>
      </c>
      <c r="J212" s="28"/>
    </row>
    <row r="213" spans="1:10" x14ac:dyDescent="0.35">
      <c r="A213" s="71" t="s">
        <v>202</v>
      </c>
      <c r="B213" s="170">
        <v>3.9267822699999999</v>
      </c>
      <c r="C213" s="171">
        <v>3.9267822699999999</v>
      </c>
      <c r="D213" s="305">
        <f>Table7[[#This Row],[As reported in Apr_2023 Bulletin  (N$ m)]]-Table7[[#This Row],[As reported in Mar_2023 Bulletin (N$ m)]]</f>
        <v>0</v>
      </c>
      <c r="E213" s="28"/>
      <c r="F213" s="71" t="s">
        <v>207</v>
      </c>
      <c r="G213" s="174">
        <v>26.982472399999999</v>
      </c>
      <c r="H213" s="123">
        <v>26.982472399999999</v>
      </c>
      <c r="I213" s="305">
        <f>Table8[[#This Row],[As reported in Apr_2023 Bulletin  (N$ m)]]-Table8[[#This Row],[As reported in Mar_2023 Bulletin (N$ m)]]</f>
        <v>0</v>
      </c>
      <c r="J213" s="28"/>
    </row>
    <row r="214" spans="1:10" x14ac:dyDescent="0.35">
      <c r="A214" s="71" t="s">
        <v>203</v>
      </c>
      <c r="B214" s="170">
        <v>0.34039601000000003</v>
      </c>
      <c r="C214" s="171">
        <v>0.34039601000000003</v>
      </c>
      <c r="D214" s="305">
        <f>Table7[[#This Row],[As reported in Apr_2023 Bulletin  (N$ m)]]-Table7[[#This Row],[As reported in Mar_2023 Bulletin (N$ m)]]</f>
        <v>0</v>
      </c>
      <c r="E214" s="28"/>
      <c r="F214" s="71" t="s">
        <v>208</v>
      </c>
      <c r="G214" s="174">
        <v>1.74090642</v>
      </c>
      <c r="H214" s="123">
        <v>1.74090642</v>
      </c>
      <c r="I214" s="305">
        <f>Table8[[#This Row],[As reported in Apr_2023 Bulletin  (N$ m)]]-Table8[[#This Row],[As reported in Mar_2023 Bulletin (N$ m)]]</f>
        <v>0</v>
      </c>
      <c r="J214" s="28"/>
    </row>
    <row r="215" spans="1:10" x14ac:dyDescent="0.35">
      <c r="A215" s="71" t="s">
        <v>204</v>
      </c>
      <c r="B215" s="170">
        <v>0.60704541000000001</v>
      </c>
      <c r="C215" s="171">
        <v>0.60704541000000001</v>
      </c>
      <c r="D215" s="305">
        <f>Table7[[#This Row],[As reported in Apr_2023 Bulletin  (N$ m)]]-Table7[[#This Row],[As reported in Mar_2023 Bulletin (N$ m)]]</f>
        <v>0</v>
      </c>
      <c r="E215" s="28"/>
      <c r="F215" s="71" t="s">
        <v>209</v>
      </c>
      <c r="G215" s="174">
        <v>4.2359992499999999</v>
      </c>
      <c r="H215" s="123">
        <v>4.2359992499999999</v>
      </c>
      <c r="I215" s="305">
        <f>Table8[[#This Row],[As reported in Apr_2023 Bulletin  (N$ m)]]-Table8[[#This Row],[As reported in Mar_2023 Bulletin (N$ m)]]</f>
        <v>0</v>
      </c>
      <c r="J215" s="28"/>
    </row>
    <row r="216" spans="1:10" x14ac:dyDescent="0.35">
      <c r="A216" s="71" t="s">
        <v>205</v>
      </c>
      <c r="B216" s="170">
        <v>1.1815349099999999</v>
      </c>
      <c r="C216" s="171">
        <v>1.1815349099999999</v>
      </c>
      <c r="D216" s="305">
        <f>Table7[[#This Row],[As reported in Apr_2023 Bulletin  (N$ m)]]-Table7[[#This Row],[As reported in Mar_2023 Bulletin (N$ m)]]</f>
        <v>0</v>
      </c>
      <c r="E216" s="28"/>
      <c r="F216" s="71" t="s">
        <v>211</v>
      </c>
      <c r="G216" s="174">
        <v>35.718953939999999</v>
      </c>
      <c r="H216" s="123">
        <v>35.718953939999999</v>
      </c>
      <c r="I216" s="305">
        <f>Table8[[#This Row],[As reported in Apr_2023 Bulletin  (N$ m)]]-Table8[[#This Row],[As reported in Mar_2023 Bulletin (N$ m)]]</f>
        <v>0</v>
      </c>
      <c r="J216" s="28"/>
    </row>
    <row r="217" spans="1:10" x14ac:dyDescent="0.35">
      <c r="A217" s="71" t="s">
        <v>206</v>
      </c>
      <c r="B217" s="170">
        <v>0.48946482000000002</v>
      </c>
      <c r="C217" s="171">
        <v>0.48946482000000002</v>
      </c>
      <c r="D217" s="305">
        <f>Table7[[#This Row],[As reported in Apr_2023 Bulletin  (N$ m)]]-Table7[[#This Row],[As reported in Mar_2023 Bulletin (N$ m)]]</f>
        <v>0</v>
      </c>
      <c r="E217" s="28"/>
      <c r="F217" s="71" t="s">
        <v>214</v>
      </c>
      <c r="G217" s="174">
        <v>5.7634622200000001</v>
      </c>
      <c r="H217" s="123">
        <v>5.7634622200000001</v>
      </c>
      <c r="I217" s="305">
        <f>Table8[[#This Row],[As reported in Apr_2023 Bulletin  (N$ m)]]-Table8[[#This Row],[As reported in Mar_2023 Bulletin (N$ m)]]</f>
        <v>0</v>
      </c>
      <c r="J217" s="28"/>
    </row>
    <row r="218" spans="1:10" x14ac:dyDescent="0.35">
      <c r="A218" s="71" t="s">
        <v>207</v>
      </c>
      <c r="B218" s="170">
        <v>1.0030612400000001</v>
      </c>
      <c r="C218" s="171">
        <v>1.0030612400000001</v>
      </c>
      <c r="D218" s="305">
        <f>Table7[[#This Row],[As reported in Apr_2023 Bulletin  (N$ m)]]-Table7[[#This Row],[As reported in Mar_2023 Bulletin (N$ m)]]</f>
        <v>0</v>
      </c>
      <c r="E218" s="28"/>
      <c r="F218" s="71" t="s">
        <v>216</v>
      </c>
      <c r="G218" s="174">
        <v>380.01582673000001</v>
      </c>
      <c r="H218" s="123">
        <v>380.01582673000001</v>
      </c>
      <c r="I218" s="305">
        <f>Table8[[#This Row],[As reported in Apr_2023 Bulletin  (N$ m)]]-Table8[[#This Row],[As reported in Mar_2023 Bulletin (N$ m)]]</f>
        <v>0</v>
      </c>
      <c r="J218" s="28"/>
    </row>
    <row r="219" spans="1:10" x14ac:dyDescent="0.35">
      <c r="A219" s="71" t="s">
        <v>208</v>
      </c>
      <c r="B219" s="170">
        <v>3.6074000000000002E-2</v>
      </c>
      <c r="C219" s="171">
        <v>3.6074000000000002E-2</v>
      </c>
      <c r="D219" s="305">
        <f>Table7[[#This Row],[As reported in Apr_2023 Bulletin  (N$ m)]]-Table7[[#This Row],[As reported in Mar_2023 Bulletin (N$ m)]]</f>
        <v>0</v>
      </c>
      <c r="E219" s="28"/>
      <c r="F219" s="71" t="s">
        <v>218</v>
      </c>
      <c r="G219" s="174">
        <v>252.48583949000002</v>
      </c>
      <c r="H219" s="123">
        <v>252.48583949000002</v>
      </c>
      <c r="I219" s="305">
        <f>Table8[[#This Row],[As reported in Apr_2023 Bulletin  (N$ m)]]-Table8[[#This Row],[As reported in Mar_2023 Bulletin (N$ m)]]</f>
        <v>0</v>
      </c>
      <c r="J219" s="28"/>
    </row>
    <row r="220" spans="1:10" x14ac:dyDescent="0.35">
      <c r="A220" s="71" t="s">
        <v>209</v>
      </c>
      <c r="B220" s="170">
        <v>5.7915220000000003E-2</v>
      </c>
      <c r="C220" s="171">
        <v>5.7915220000000003E-2</v>
      </c>
      <c r="D220" s="305">
        <f>Table7[[#This Row],[As reported in Apr_2023 Bulletin  (N$ m)]]-Table7[[#This Row],[As reported in Mar_2023 Bulletin (N$ m)]]</f>
        <v>0</v>
      </c>
      <c r="E220" s="28"/>
      <c r="F220" s="71" t="s">
        <v>606</v>
      </c>
      <c r="G220" s="174">
        <v>621.87856552999995</v>
      </c>
      <c r="H220" s="123">
        <v>621.87856552999995</v>
      </c>
      <c r="I220" s="305">
        <f>Table8[[#This Row],[As reported in Apr_2023 Bulletin  (N$ m)]]-Table8[[#This Row],[As reported in Mar_2023 Bulletin (N$ m)]]</f>
        <v>0</v>
      </c>
      <c r="J220" s="28"/>
    </row>
    <row r="221" spans="1:10" x14ac:dyDescent="0.35">
      <c r="A221" s="71" t="s">
        <v>210</v>
      </c>
      <c r="B221" s="170">
        <v>4.8034275199999996</v>
      </c>
      <c r="C221" s="171">
        <v>4.8034275199999996</v>
      </c>
      <c r="D221" s="305">
        <f>Table7[[#This Row],[As reported in Apr_2023 Bulletin  (N$ m)]]-Table7[[#This Row],[As reported in Mar_2023 Bulletin (N$ m)]]</f>
        <v>0</v>
      </c>
      <c r="E221" s="28"/>
      <c r="F221" s="71" t="s">
        <v>220</v>
      </c>
      <c r="G221" s="174">
        <v>96.73685596</v>
      </c>
      <c r="H221" s="123">
        <v>96.73685596</v>
      </c>
      <c r="I221" s="305">
        <f>Table8[[#This Row],[As reported in Apr_2023 Bulletin  (N$ m)]]-Table8[[#This Row],[As reported in Mar_2023 Bulletin (N$ m)]]</f>
        <v>0</v>
      </c>
      <c r="J221" s="28"/>
    </row>
    <row r="222" spans="1:10" x14ac:dyDescent="0.35">
      <c r="A222" s="71" t="s">
        <v>211</v>
      </c>
      <c r="B222" s="170">
        <v>0.79309286999999995</v>
      </c>
      <c r="C222" s="171">
        <v>0.79309286999999995</v>
      </c>
      <c r="D222" s="305">
        <f>Table7[[#This Row],[As reported in Apr_2023 Bulletin  (N$ m)]]-Table7[[#This Row],[As reported in Mar_2023 Bulletin (N$ m)]]</f>
        <v>0</v>
      </c>
      <c r="E222" s="28"/>
      <c r="F222" s="71" t="s">
        <v>223</v>
      </c>
      <c r="G222" s="174">
        <v>51.265333249999998</v>
      </c>
      <c r="H222" s="123">
        <v>51.265333249999998</v>
      </c>
      <c r="I222" s="305">
        <f>Table8[[#This Row],[As reported in Apr_2023 Bulletin  (N$ m)]]-Table8[[#This Row],[As reported in Mar_2023 Bulletin (N$ m)]]</f>
        <v>0</v>
      </c>
      <c r="J222" s="28"/>
    </row>
    <row r="223" spans="1:10" x14ac:dyDescent="0.35">
      <c r="A223" s="71" t="s">
        <v>212</v>
      </c>
      <c r="B223" s="170">
        <v>1.00651442</v>
      </c>
      <c r="C223" s="171">
        <v>1.00651442</v>
      </c>
      <c r="D223" s="305">
        <f>Table7[[#This Row],[As reported in Apr_2023 Bulletin  (N$ m)]]-Table7[[#This Row],[As reported in Mar_2023 Bulletin (N$ m)]]</f>
        <v>0</v>
      </c>
      <c r="E223" s="28"/>
      <c r="F223" s="71" t="s">
        <v>224</v>
      </c>
      <c r="G223" s="174">
        <v>5.0327004299999993</v>
      </c>
      <c r="H223" s="123">
        <v>5.0327004299999993</v>
      </c>
      <c r="I223" s="305">
        <f>Table8[[#This Row],[As reported in Apr_2023 Bulletin  (N$ m)]]-Table8[[#This Row],[As reported in Mar_2023 Bulletin (N$ m)]]</f>
        <v>0</v>
      </c>
      <c r="J223" s="28"/>
    </row>
    <row r="224" spans="1:10" x14ac:dyDescent="0.35">
      <c r="A224" s="71" t="s">
        <v>213</v>
      </c>
      <c r="B224" s="170">
        <v>0.80077938999999998</v>
      </c>
      <c r="C224" s="171">
        <v>0.80077938999999998</v>
      </c>
      <c r="D224" s="305">
        <f>Table7[[#This Row],[As reported in Apr_2023 Bulletin  (N$ m)]]-Table7[[#This Row],[As reported in Mar_2023 Bulletin (N$ m)]]</f>
        <v>0</v>
      </c>
      <c r="E224" s="28"/>
      <c r="F224" s="71" t="s">
        <v>225</v>
      </c>
      <c r="G224" s="174">
        <v>14.86128834</v>
      </c>
      <c r="H224" s="123">
        <v>14.86128834</v>
      </c>
      <c r="I224" s="305">
        <f>Table8[[#This Row],[As reported in Apr_2023 Bulletin  (N$ m)]]-Table8[[#This Row],[As reported in Mar_2023 Bulletin (N$ m)]]</f>
        <v>0</v>
      </c>
      <c r="J224" s="28"/>
    </row>
    <row r="225" spans="1:10" x14ac:dyDescent="0.35">
      <c r="A225" s="71" t="s">
        <v>214</v>
      </c>
      <c r="B225" s="170">
        <v>1E-3</v>
      </c>
      <c r="C225" s="171">
        <v>1E-3</v>
      </c>
      <c r="D225" s="305">
        <f>Table7[[#This Row],[As reported in Apr_2023 Bulletin  (N$ m)]]-Table7[[#This Row],[As reported in Mar_2023 Bulletin (N$ m)]]</f>
        <v>0</v>
      </c>
      <c r="E225" s="28"/>
      <c r="F225" s="71" t="s">
        <v>227</v>
      </c>
      <c r="G225" s="174">
        <v>0.13974820000000002</v>
      </c>
      <c r="H225" s="123">
        <v>0.13974820000000002</v>
      </c>
      <c r="I225" s="305">
        <f>Table8[[#This Row],[As reported in Apr_2023 Bulletin  (N$ m)]]-Table8[[#This Row],[As reported in Mar_2023 Bulletin (N$ m)]]</f>
        <v>0</v>
      </c>
      <c r="J225" s="28"/>
    </row>
    <row r="226" spans="1:10" x14ac:dyDescent="0.35">
      <c r="A226" s="71" t="s">
        <v>215</v>
      </c>
      <c r="B226" s="170">
        <v>1.87676278</v>
      </c>
      <c r="C226" s="171">
        <v>1.87676278</v>
      </c>
      <c r="D226" s="305">
        <f>Table7[[#This Row],[As reported in Apr_2023 Bulletin  (N$ m)]]-Table7[[#This Row],[As reported in Mar_2023 Bulletin (N$ m)]]</f>
        <v>0</v>
      </c>
      <c r="E226" s="28"/>
      <c r="F226" s="71" t="s">
        <v>228</v>
      </c>
      <c r="G226" s="174">
        <v>4.4221350199999998</v>
      </c>
      <c r="H226" s="123">
        <v>4.4221350199999998</v>
      </c>
      <c r="I226" s="305">
        <f>Table8[[#This Row],[As reported in Apr_2023 Bulletin  (N$ m)]]-Table8[[#This Row],[As reported in Mar_2023 Bulletin (N$ m)]]</f>
        <v>0</v>
      </c>
      <c r="J226" s="28"/>
    </row>
    <row r="227" spans="1:10" x14ac:dyDescent="0.35">
      <c r="A227" s="71" t="s">
        <v>216</v>
      </c>
      <c r="B227" s="170">
        <v>106.25134865999999</v>
      </c>
      <c r="C227" s="171">
        <v>106.25134865999999</v>
      </c>
      <c r="D227" s="305">
        <f>Table7[[#This Row],[As reported in Apr_2023 Bulletin  (N$ m)]]-Table7[[#This Row],[As reported in Mar_2023 Bulletin (N$ m)]]</f>
        <v>0</v>
      </c>
      <c r="E227" s="28"/>
      <c r="F227" s="71" t="s">
        <v>229</v>
      </c>
      <c r="G227" s="174">
        <v>15.046037500000001</v>
      </c>
      <c r="H227" s="123">
        <v>15.046037500000001</v>
      </c>
      <c r="I227" s="305">
        <f>Table8[[#This Row],[As reported in Apr_2023 Bulletin  (N$ m)]]-Table8[[#This Row],[As reported in Mar_2023 Bulletin (N$ m)]]</f>
        <v>0</v>
      </c>
      <c r="J227" s="28"/>
    </row>
    <row r="228" spans="1:10" x14ac:dyDescent="0.35">
      <c r="A228" s="71" t="s">
        <v>217</v>
      </c>
      <c r="B228" s="170">
        <v>9.8976869999999995</v>
      </c>
      <c r="C228" s="171">
        <v>9.8976869999999995</v>
      </c>
      <c r="D228" s="305">
        <f>Table7[[#This Row],[As reported in Apr_2023 Bulletin  (N$ m)]]-Table7[[#This Row],[As reported in Mar_2023 Bulletin (N$ m)]]</f>
        <v>0</v>
      </c>
      <c r="E228" s="28"/>
      <c r="F228" s="71" t="s">
        <v>230</v>
      </c>
      <c r="G228" s="174">
        <v>69.11493308</v>
      </c>
      <c r="H228" s="123">
        <v>69.11493308</v>
      </c>
      <c r="I228" s="305">
        <f>Table8[[#This Row],[As reported in Apr_2023 Bulletin  (N$ m)]]-Table8[[#This Row],[As reported in Mar_2023 Bulletin (N$ m)]]</f>
        <v>0</v>
      </c>
      <c r="J228" s="28"/>
    </row>
    <row r="229" spans="1:10" x14ac:dyDescent="0.35">
      <c r="A229" s="71" t="s">
        <v>218</v>
      </c>
      <c r="B229" s="170">
        <v>9.9365777499999997</v>
      </c>
      <c r="C229" s="171">
        <v>9.9365777499999997</v>
      </c>
      <c r="D229" s="305">
        <f>Table7[[#This Row],[As reported in Apr_2023 Bulletin  (N$ m)]]-Table7[[#This Row],[As reported in Mar_2023 Bulletin (N$ m)]]</f>
        <v>0</v>
      </c>
      <c r="E229" s="28"/>
      <c r="F229" s="71" t="s">
        <v>232</v>
      </c>
      <c r="G229" s="174">
        <v>37.74342515</v>
      </c>
      <c r="H229" s="123">
        <v>37.74342515</v>
      </c>
      <c r="I229" s="305">
        <f>Table8[[#This Row],[As reported in Apr_2023 Bulletin  (N$ m)]]-Table8[[#This Row],[As reported in Mar_2023 Bulletin (N$ m)]]</f>
        <v>0</v>
      </c>
      <c r="J229" s="28"/>
    </row>
    <row r="230" spans="1:10" x14ac:dyDescent="0.35">
      <c r="A230" s="71" t="s">
        <v>219</v>
      </c>
      <c r="B230" s="170">
        <v>52.129068350000004</v>
      </c>
      <c r="C230" s="171">
        <v>52.129068350000004</v>
      </c>
      <c r="D230" s="305">
        <f>Table7[[#This Row],[As reported in Apr_2023 Bulletin  (N$ m)]]-Table7[[#This Row],[As reported in Mar_2023 Bulletin (N$ m)]]</f>
        <v>0</v>
      </c>
      <c r="E230" s="28"/>
      <c r="F230" s="71" t="s">
        <v>233</v>
      </c>
      <c r="G230" s="174">
        <v>34.925441119999995</v>
      </c>
      <c r="H230" s="123">
        <v>34.925441119999995</v>
      </c>
      <c r="I230" s="305">
        <f>Table8[[#This Row],[As reported in Apr_2023 Bulletin  (N$ m)]]-Table8[[#This Row],[As reported in Mar_2023 Bulletin (N$ m)]]</f>
        <v>0</v>
      </c>
      <c r="J230" s="28"/>
    </row>
    <row r="231" spans="1:10" x14ac:dyDescent="0.35">
      <c r="A231" s="71" t="s">
        <v>220</v>
      </c>
      <c r="B231" s="170">
        <v>4.8370802099999999</v>
      </c>
      <c r="C231" s="171">
        <v>4.8370802099999999</v>
      </c>
      <c r="D231" s="305">
        <f>Table7[[#This Row],[As reported in Apr_2023 Bulletin  (N$ m)]]-Table7[[#This Row],[As reported in Mar_2023 Bulletin (N$ m)]]</f>
        <v>0</v>
      </c>
      <c r="E231" s="28"/>
      <c r="F231" s="71" t="s">
        <v>234</v>
      </c>
      <c r="G231" s="174">
        <v>29.257330539999998</v>
      </c>
      <c r="H231" s="123">
        <v>29.257330539999998</v>
      </c>
      <c r="I231" s="305">
        <f>Table8[[#This Row],[As reported in Apr_2023 Bulletin  (N$ m)]]-Table8[[#This Row],[As reported in Mar_2023 Bulletin (N$ m)]]</f>
        <v>0</v>
      </c>
      <c r="J231" s="28"/>
    </row>
    <row r="232" spans="1:10" x14ac:dyDescent="0.35">
      <c r="A232" s="71" t="s">
        <v>221</v>
      </c>
      <c r="B232" s="170">
        <v>5.7639272199999994</v>
      </c>
      <c r="C232" s="171">
        <v>5.7639272199999994</v>
      </c>
      <c r="D232" s="305">
        <f>Table7[[#This Row],[As reported in Apr_2023 Bulletin  (N$ m)]]-Table7[[#This Row],[As reported in Mar_2023 Bulletin (N$ m)]]</f>
        <v>0</v>
      </c>
      <c r="E232" s="28"/>
      <c r="F232" s="71" t="s">
        <v>235</v>
      </c>
      <c r="G232" s="174">
        <v>28.38831248</v>
      </c>
      <c r="H232" s="123">
        <v>28.38831248</v>
      </c>
      <c r="I232" s="305">
        <f>Table8[[#This Row],[As reported in Apr_2023 Bulletin  (N$ m)]]-Table8[[#This Row],[As reported in Mar_2023 Bulletin (N$ m)]]</f>
        <v>0</v>
      </c>
      <c r="J232" s="28"/>
    </row>
    <row r="233" spans="1:10" x14ac:dyDescent="0.35">
      <c r="A233" s="71" t="s">
        <v>222</v>
      </c>
      <c r="B233" s="170">
        <v>0.54629786999999996</v>
      </c>
      <c r="C233" s="171">
        <v>0.54629786999999996</v>
      </c>
      <c r="D233" s="305">
        <f>Table7[[#This Row],[As reported in Apr_2023 Bulletin  (N$ m)]]-Table7[[#This Row],[As reported in Mar_2023 Bulletin (N$ m)]]</f>
        <v>0</v>
      </c>
      <c r="E233" s="28"/>
      <c r="F233" s="71" t="s">
        <v>237</v>
      </c>
      <c r="G233" s="174">
        <v>17.235230440000002</v>
      </c>
      <c r="H233" s="123">
        <v>17.235230440000002</v>
      </c>
      <c r="I233" s="305">
        <f>Table8[[#This Row],[As reported in Apr_2023 Bulletin  (N$ m)]]-Table8[[#This Row],[As reported in Mar_2023 Bulletin (N$ m)]]</f>
        <v>0</v>
      </c>
      <c r="J233" s="28"/>
    </row>
    <row r="234" spans="1:10" x14ac:dyDescent="0.35">
      <c r="A234" s="71" t="s">
        <v>223</v>
      </c>
      <c r="B234" s="170">
        <v>1.14871715</v>
      </c>
      <c r="C234" s="171">
        <v>1.14871715</v>
      </c>
      <c r="D234" s="305">
        <f>Table7[[#This Row],[As reported in Apr_2023 Bulletin  (N$ m)]]-Table7[[#This Row],[As reported in Mar_2023 Bulletin (N$ m)]]</f>
        <v>0</v>
      </c>
      <c r="E234" s="28"/>
      <c r="F234" s="71" t="s">
        <v>238</v>
      </c>
      <c r="G234" s="174">
        <v>14.026022509999999</v>
      </c>
      <c r="H234" s="123">
        <v>14.026022509999999</v>
      </c>
      <c r="I234" s="305">
        <f>Table8[[#This Row],[As reported in Apr_2023 Bulletin  (N$ m)]]-Table8[[#This Row],[As reported in Mar_2023 Bulletin (N$ m)]]</f>
        <v>0</v>
      </c>
      <c r="J234" s="28"/>
    </row>
    <row r="235" spans="1:10" x14ac:dyDescent="0.35">
      <c r="A235" s="71" t="s">
        <v>224</v>
      </c>
      <c r="B235" s="170">
        <v>2.9000000000000001E-2</v>
      </c>
      <c r="C235" s="171">
        <v>2.9000000000000001E-2</v>
      </c>
      <c r="D235" s="305">
        <f>Table7[[#This Row],[As reported in Apr_2023 Bulletin  (N$ m)]]-Table7[[#This Row],[As reported in Mar_2023 Bulletin (N$ m)]]</f>
        <v>0</v>
      </c>
      <c r="E235" s="28"/>
      <c r="F235" s="71" t="s">
        <v>239</v>
      </c>
      <c r="G235" s="174">
        <v>55.140225869999995</v>
      </c>
      <c r="H235" s="123">
        <v>55.140225869999995</v>
      </c>
      <c r="I235" s="305">
        <f>Table8[[#This Row],[As reported in Apr_2023 Bulletin  (N$ m)]]-Table8[[#This Row],[As reported in Mar_2023 Bulletin (N$ m)]]</f>
        <v>0</v>
      </c>
      <c r="J235" s="28"/>
    </row>
    <row r="236" spans="1:10" x14ac:dyDescent="0.35">
      <c r="A236" s="71" t="s">
        <v>226</v>
      </c>
      <c r="B236" s="170">
        <v>0.35591145000000002</v>
      </c>
      <c r="C236" s="171">
        <v>0.35591145000000002</v>
      </c>
      <c r="D236" s="305">
        <f>Table7[[#This Row],[As reported in Apr_2023 Bulletin  (N$ m)]]-Table7[[#This Row],[As reported in Mar_2023 Bulletin (N$ m)]]</f>
        <v>0</v>
      </c>
      <c r="E236" s="28"/>
      <c r="F236" s="71" t="s">
        <v>240</v>
      </c>
      <c r="G236" s="174">
        <v>4.5028097100000002</v>
      </c>
      <c r="H236" s="123">
        <v>4.5028097100000002</v>
      </c>
      <c r="I236" s="305">
        <f>Table8[[#This Row],[As reported in Apr_2023 Bulletin  (N$ m)]]-Table8[[#This Row],[As reported in Mar_2023 Bulletin (N$ m)]]</f>
        <v>0</v>
      </c>
      <c r="J236" s="28"/>
    </row>
    <row r="237" spans="1:10" x14ac:dyDescent="0.35">
      <c r="A237" s="71" t="s">
        <v>227</v>
      </c>
      <c r="B237" s="170">
        <v>3.6857790000000001E-2</v>
      </c>
      <c r="C237" s="171">
        <v>3.6857790000000001E-2</v>
      </c>
      <c r="D237" s="305">
        <f>Table7[[#This Row],[As reported in Apr_2023 Bulletin  (N$ m)]]-Table7[[#This Row],[As reported in Mar_2023 Bulletin (N$ m)]]</f>
        <v>0</v>
      </c>
      <c r="E237" s="28"/>
      <c r="F237" s="71" t="s">
        <v>242</v>
      </c>
      <c r="G237" s="174">
        <v>7.4477845700000005</v>
      </c>
      <c r="H237" s="123">
        <v>7.4477845700000005</v>
      </c>
      <c r="I237" s="305">
        <f>Table8[[#This Row],[As reported in Apr_2023 Bulletin  (N$ m)]]-Table8[[#This Row],[As reported in Mar_2023 Bulletin (N$ m)]]</f>
        <v>0</v>
      </c>
      <c r="J237" s="28"/>
    </row>
    <row r="238" spans="1:10" x14ac:dyDescent="0.35">
      <c r="A238" s="71" t="s">
        <v>228</v>
      </c>
      <c r="B238" s="170">
        <v>3.6294809999999997E-2</v>
      </c>
      <c r="C238" s="171">
        <v>3.6294809999999997E-2</v>
      </c>
      <c r="D238" s="305">
        <f>Table7[[#This Row],[As reported in Apr_2023 Bulletin  (N$ m)]]-Table7[[#This Row],[As reported in Mar_2023 Bulletin (N$ m)]]</f>
        <v>0</v>
      </c>
      <c r="E238" s="28"/>
      <c r="F238" s="71" t="s">
        <v>243</v>
      </c>
      <c r="G238" s="174">
        <v>68.020741610000002</v>
      </c>
      <c r="H238" s="123">
        <v>68.020741610000002</v>
      </c>
      <c r="I238" s="305">
        <f>Table8[[#This Row],[As reported in Apr_2023 Bulletin  (N$ m)]]-Table8[[#This Row],[As reported in Mar_2023 Bulletin (N$ m)]]</f>
        <v>0</v>
      </c>
      <c r="J238" s="28"/>
    </row>
    <row r="239" spans="1:10" x14ac:dyDescent="0.35">
      <c r="A239" s="71" t="s">
        <v>229</v>
      </c>
      <c r="B239" s="170">
        <v>0.61172269999999995</v>
      </c>
      <c r="C239" s="171">
        <v>0.61172269999999995</v>
      </c>
      <c r="D239" s="305">
        <f>Table7[[#This Row],[As reported in Apr_2023 Bulletin  (N$ m)]]-Table7[[#This Row],[As reported in Mar_2023 Bulletin (N$ m)]]</f>
        <v>0</v>
      </c>
      <c r="E239" s="28"/>
      <c r="F239" s="71" t="s">
        <v>244</v>
      </c>
      <c r="G239" s="174">
        <v>3.3565739199999998</v>
      </c>
      <c r="H239" s="123">
        <v>3.3565739199999998</v>
      </c>
      <c r="I239" s="305">
        <f>Table8[[#This Row],[As reported in Apr_2023 Bulletin  (N$ m)]]-Table8[[#This Row],[As reported in Mar_2023 Bulletin (N$ m)]]</f>
        <v>0</v>
      </c>
      <c r="J239" s="28"/>
    </row>
    <row r="240" spans="1:10" x14ac:dyDescent="0.35">
      <c r="A240" s="71" t="s">
        <v>230</v>
      </c>
      <c r="B240" s="170">
        <v>7.4205147300000007</v>
      </c>
      <c r="C240" s="171">
        <v>7.4205147300000007</v>
      </c>
      <c r="D240" s="305">
        <f>Table7[[#This Row],[As reported in Apr_2023 Bulletin  (N$ m)]]-Table7[[#This Row],[As reported in Mar_2023 Bulletin (N$ m)]]</f>
        <v>0</v>
      </c>
      <c r="E240" s="28"/>
      <c r="F240" s="71" t="s">
        <v>245</v>
      </c>
      <c r="G240" s="174">
        <v>0.36541461999999997</v>
      </c>
      <c r="H240" s="123">
        <v>0.36541461999999997</v>
      </c>
      <c r="I240" s="305">
        <f>Table8[[#This Row],[As reported in Apr_2023 Bulletin  (N$ m)]]-Table8[[#This Row],[As reported in Mar_2023 Bulletin (N$ m)]]</f>
        <v>0</v>
      </c>
      <c r="J240" s="28"/>
    </row>
    <row r="241" spans="1:10" x14ac:dyDescent="0.35">
      <c r="A241" s="71" t="s">
        <v>231</v>
      </c>
      <c r="B241" s="170">
        <v>0.21555923999999999</v>
      </c>
      <c r="C241" s="171">
        <v>0.21555923999999999</v>
      </c>
      <c r="D241" s="305">
        <f>Table7[[#This Row],[As reported in Apr_2023 Bulletin  (N$ m)]]-Table7[[#This Row],[As reported in Mar_2023 Bulletin (N$ m)]]</f>
        <v>0</v>
      </c>
      <c r="E241" s="28"/>
      <c r="F241" s="71" t="s">
        <v>246</v>
      </c>
      <c r="G241" s="174">
        <v>0</v>
      </c>
      <c r="H241" s="123"/>
      <c r="I241" s="305">
        <f>Table8[[#This Row],[As reported in Apr_2023 Bulletin  (N$ m)]]-Table8[[#This Row],[As reported in Mar_2023 Bulletin (N$ m)]]</f>
        <v>0</v>
      </c>
      <c r="J241" s="28"/>
    </row>
    <row r="242" spans="1:10" x14ac:dyDescent="0.35">
      <c r="A242" s="71" t="s">
        <v>232</v>
      </c>
      <c r="B242" s="170">
        <v>0.21744027999999999</v>
      </c>
      <c r="C242" s="171">
        <v>0.21744027999999999</v>
      </c>
      <c r="D242" s="305">
        <f>Table7[[#This Row],[As reported in Apr_2023 Bulletin  (N$ m)]]-Table7[[#This Row],[As reported in Mar_2023 Bulletin (N$ m)]]</f>
        <v>0</v>
      </c>
      <c r="E242" s="28"/>
      <c r="F242" s="71" t="s">
        <v>247</v>
      </c>
      <c r="G242" s="174">
        <v>13.931113210000001</v>
      </c>
      <c r="H242" s="123">
        <v>13.931113210000001</v>
      </c>
      <c r="I242" s="305">
        <f>Table8[[#This Row],[As reported in Apr_2023 Bulletin  (N$ m)]]-Table8[[#This Row],[As reported in Mar_2023 Bulletin (N$ m)]]</f>
        <v>0</v>
      </c>
      <c r="J242" s="28"/>
    </row>
    <row r="243" spans="1:10" x14ac:dyDescent="0.35">
      <c r="A243" s="71" t="s">
        <v>233</v>
      </c>
      <c r="B243" s="170">
        <v>1.7588299999999998E-2</v>
      </c>
      <c r="C243" s="171">
        <v>1.7588299999999998E-2</v>
      </c>
      <c r="D243" s="305">
        <f>Table7[[#This Row],[As reported in Apr_2023 Bulletin  (N$ m)]]-Table7[[#This Row],[As reported in Mar_2023 Bulletin (N$ m)]]</f>
        <v>0</v>
      </c>
      <c r="E243" s="28"/>
      <c r="F243" s="71" t="s">
        <v>248</v>
      </c>
      <c r="G243" s="174">
        <v>2.42064806</v>
      </c>
      <c r="H243" s="123">
        <v>2.42064806</v>
      </c>
      <c r="I243" s="305">
        <f>Table8[[#This Row],[As reported in Apr_2023 Bulletin  (N$ m)]]-Table8[[#This Row],[As reported in Mar_2023 Bulletin (N$ m)]]</f>
        <v>0</v>
      </c>
      <c r="J243" s="28"/>
    </row>
    <row r="244" spans="1:10" x14ac:dyDescent="0.35">
      <c r="A244" s="71" t="s">
        <v>234</v>
      </c>
      <c r="B244" s="170">
        <v>0.11305163</v>
      </c>
      <c r="C244" s="171">
        <v>0.11305163</v>
      </c>
      <c r="D244" s="305">
        <f>Table7[[#This Row],[As reported in Apr_2023 Bulletin  (N$ m)]]-Table7[[#This Row],[As reported in Mar_2023 Bulletin (N$ m)]]</f>
        <v>0</v>
      </c>
      <c r="E244" s="28"/>
      <c r="F244" s="71" t="s">
        <v>249</v>
      </c>
      <c r="G244" s="174">
        <v>5.6869048499999995</v>
      </c>
      <c r="H244" s="123">
        <v>5.6869048499999995</v>
      </c>
      <c r="I244" s="305">
        <f>Table8[[#This Row],[As reported in Apr_2023 Bulletin  (N$ m)]]-Table8[[#This Row],[As reported in Mar_2023 Bulletin (N$ m)]]</f>
        <v>0</v>
      </c>
      <c r="J244" s="28"/>
    </row>
    <row r="245" spans="1:10" x14ac:dyDescent="0.35">
      <c r="A245" s="71" t="s">
        <v>235</v>
      </c>
      <c r="B245" s="170">
        <v>7.9475820000000003E-2</v>
      </c>
      <c r="C245" s="171">
        <v>7.9475820000000003E-2</v>
      </c>
      <c r="D245" s="305">
        <f>Table7[[#This Row],[As reported in Apr_2023 Bulletin  (N$ m)]]-Table7[[#This Row],[As reported in Mar_2023 Bulletin (N$ m)]]</f>
        <v>0</v>
      </c>
      <c r="E245" s="28"/>
      <c r="F245" s="71" t="s">
        <v>253</v>
      </c>
      <c r="G245" s="174">
        <v>9.7309546600000001</v>
      </c>
      <c r="H245" s="123">
        <v>9.7309546600000001</v>
      </c>
      <c r="I245" s="305">
        <f>Table8[[#This Row],[As reported in Apr_2023 Bulletin  (N$ m)]]-Table8[[#This Row],[As reported in Mar_2023 Bulletin (N$ m)]]</f>
        <v>0</v>
      </c>
      <c r="J245" s="28"/>
    </row>
    <row r="246" spans="1:10" x14ac:dyDescent="0.35">
      <c r="A246" s="71" t="s">
        <v>236</v>
      </c>
      <c r="B246" s="170">
        <v>0.32429253999999996</v>
      </c>
      <c r="C246" s="171">
        <v>0.32429253999999996</v>
      </c>
      <c r="D246" s="305">
        <f>Table7[[#This Row],[As reported in Apr_2023 Bulletin  (N$ m)]]-Table7[[#This Row],[As reported in Mar_2023 Bulletin (N$ m)]]</f>
        <v>0</v>
      </c>
      <c r="E246" s="28"/>
      <c r="F246" s="71" t="s">
        <v>254</v>
      </c>
      <c r="G246" s="174">
        <v>9.3821274700000004</v>
      </c>
      <c r="H246" s="123">
        <v>9.3821274700000004</v>
      </c>
      <c r="I246" s="305">
        <f>Table8[[#This Row],[As reported in Apr_2023 Bulletin  (N$ m)]]-Table8[[#This Row],[As reported in Mar_2023 Bulletin (N$ m)]]</f>
        <v>0</v>
      </c>
      <c r="J246" s="28"/>
    </row>
    <row r="247" spans="1:10" x14ac:dyDescent="0.35">
      <c r="A247" s="71" t="s">
        <v>237</v>
      </c>
      <c r="B247" s="170">
        <v>0.16801068999999999</v>
      </c>
      <c r="C247" s="171">
        <v>0.16801068999999999</v>
      </c>
      <c r="D247" s="305">
        <f>Table7[[#This Row],[As reported in Apr_2023 Bulletin  (N$ m)]]-Table7[[#This Row],[As reported in Mar_2023 Bulletin (N$ m)]]</f>
        <v>0</v>
      </c>
      <c r="E247" s="28"/>
      <c r="F247" s="71" t="s">
        <v>255</v>
      </c>
      <c r="G247" s="174">
        <v>5.4317991900000004</v>
      </c>
      <c r="H247" s="123">
        <v>5.4317991900000004</v>
      </c>
      <c r="I247" s="305">
        <f>Table8[[#This Row],[As reported in Apr_2023 Bulletin  (N$ m)]]-Table8[[#This Row],[As reported in Mar_2023 Bulletin (N$ m)]]</f>
        <v>0</v>
      </c>
      <c r="J247" s="28"/>
    </row>
    <row r="248" spans="1:10" x14ac:dyDescent="0.35">
      <c r="A248" s="71" t="s">
        <v>238</v>
      </c>
      <c r="B248" s="170">
        <v>0.34349890999999999</v>
      </c>
      <c r="C248" s="171">
        <v>0.34349890999999999</v>
      </c>
      <c r="D248" s="305">
        <f>Table7[[#This Row],[As reported in Apr_2023 Bulletin  (N$ m)]]-Table7[[#This Row],[As reported in Mar_2023 Bulletin (N$ m)]]</f>
        <v>0</v>
      </c>
      <c r="E248" s="28"/>
      <c r="F248" s="71" t="s">
        <v>256</v>
      </c>
      <c r="G248" s="174">
        <v>9.3166388900000001</v>
      </c>
      <c r="H248" s="123">
        <v>9.3166388900000001</v>
      </c>
      <c r="I248" s="305">
        <f>Table8[[#This Row],[As reported in Apr_2023 Bulletin  (N$ m)]]-Table8[[#This Row],[As reported in Mar_2023 Bulletin (N$ m)]]</f>
        <v>0</v>
      </c>
      <c r="J248" s="28"/>
    </row>
    <row r="249" spans="1:10" x14ac:dyDescent="0.35">
      <c r="A249" s="71" t="s">
        <v>239</v>
      </c>
      <c r="B249" s="170">
        <v>0.43144489000000003</v>
      </c>
      <c r="C249" s="171">
        <v>0.43144489000000003</v>
      </c>
      <c r="D249" s="305">
        <f>Table7[[#This Row],[As reported in Apr_2023 Bulletin  (N$ m)]]-Table7[[#This Row],[As reported in Mar_2023 Bulletin (N$ m)]]</f>
        <v>0</v>
      </c>
      <c r="E249" s="28"/>
      <c r="F249" s="71" t="s">
        <v>258</v>
      </c>
      <c r="G249" s="174"/>
      <c r="H249" s="123"/>
      <c r="I249" s="305">
        <f>Table8[[#This Row],[As reported in Apr_2023 Bulletin  (N$ m)]]-Table8[[#This Row],[As reported in Mar_2023 Bulletin (N$ m)]]</f>
        <v>0</v>
      </c>
      <c r="J249" s="28"/>
    </row>
    <row r="250" spans="1:10" x14ac:dyDescent="0.35">
      <c r="A250" s="71" t="s">
        <v>240</v>
      </c>
      <c r="B250" s="170">
        <v>0.64008600000000004</v>
      </c>
      <c r="C250" s="171">
        <v>0.64008600000000004</v>
      </c>
      <c r="D250" s="305">
        <f>Table7[[#This Row],[As reported in Apr_2023 Bulletin  (N$ m)]]-Table7[[#This Row],[As reported in Mar_2023 Bulletin (N$ m)]]</f>
        <v>0</v>
      </c>
      <c r="E250" s="28"/>
      <c r="F250" s="71" t="s">
        <v>259</v>
      </c>
      <c r="G250" s="174"/>
      <c r="H250" s="123"/>
      <c r="I250" s="305">
        <f>Table8[[#This Row],[As reported in Apr_2023 Bulletin  (N$ m)]]-Table8[[#This Row],[As reported in Mar_2023 Bulletin (N$ m)]]</f>
        <v>0</v>
      </c>
      <c r="J250" s="28"/>
    </row>
    <row r="251" spans="1:10" x14ac:dyDescent="0.35">
      <c r="A251" s="71" t="s">
        <v>241</v>
      </c>
      <c r="B251" s="170">
        <v>3.2938705800000001</v>
      </c>
      <c r="C251" s="171">
        <v>3.2938705800000001</v>
      </c>
      <c r="D251" s="305">
        <f>Table7[[#This Row],[As reported in Apr_2023 Bulletin  (N$ m)]]-Table7[[#This Row],[As reported in Mar_2023 Bulletin (N$ m)]]</f>
        <v>0</v>
      </c>
      <c r="E251" s="28"/>
      <c r="F251" s="71" t="s">
        <v>260</v>
      </c>
      <c r="G251" s="174">
        <v>8.9999999999999998E-4</v>
      </c>
      <c r="H251" s="123">
        <v>8.9999999999999998E-4</v>
      </c>
      <c r="I251" s="305">
        <f>Table8[[#This Row],[As reported in Apr_2023 Bulletin  (N$ m)]]-Table8[[#This Row],[As reported in Mar_2023 Bulletin (N$ m)]]</f>
        <v>0</v>
      </c>
      <c r="J251" s="28"/>
    </row>
    <row r="252" spans="1:10" x14ac:dyDescent="0.35">
      <c r="A252" s="71" t="s">
        <v>242</v>
      </c>
      <c r="B252" s="170">
        <v>0</v>
      </c>
      <c r="C252" s="171">
        <v>0</v>
      </c>
      <c r="D252" s="305">
        <f>Table7[[#This Row],[As reported in Apr_2023 Bulletin  (N$ m)]]-Table7[[#This Row],[As reported in Mar_2023 Bulletin (N$ m)]]</f>
        <v>0</v>
      </c>
      <c r="E252" s="28"/>
      <c r="F252" s="71" t="s">
        <v>261</v>
      </c>
      <c r="G252" s="174">
        <v>2.26429E-3</v>
      </c>
      <c r="H252" s="123">
        <v>2.26429E-3</v>
      </c>
      <c r="I252" s="305">
        <f>Table8[[#This Row],[As reported in Apr_2023 Bulletin  (N$ m)]]-Table8[[#This Row],[As reported in Mar_2023 Bulletin (N$ m)]]</f>
        <v>0</v>
      </c>
      <c r="J252" s="28"/>
    </row>
    <row r="253" spans="1:10" x14ac:dyDescent="0.35">
      <c r="A253" s="71" t="s">
        <v>243</v>
      </c>
      <c r="B253" s="170">
        <v>5.4909809999999997</v>
      </c>
      <c r="C253" s="171">
        <v>5.4909809999999997</v>
      </c>
      <c r="D253" s="305">
        <f>Table7[[#This Row],[As reported in Apr_2023 Bulletin  (N$ m)]]-Table7[[#This Row],[As reported in Mar_2023 Bulletin (N$ m)]]</f>
        <v>0</v>
      </c>
      <c r="E253" s="28"/>
      <c r="F253" s="71" t="s">
        <v>262</v>
      </c>
      <c r="G253" s="174">
        <v>2.4075025299999999</v>
      </c>
      <c r="H253" s="123">
        <v>2.4075025299999999</v>
      </c>
      <c r="I253" s="305">
        <f>Table8[[#This Row],[As reported in Apr_2023 Bulletin  (N$ m)]]-Table8[[#This Row],[As reported in Mar_2023 Bulletin (N$ m)]]</f>
        <v>0</v>
      </c>
      <c r="J253" s="28"/>
    </row>
    <row r="254" spans="1:10" x14ac:dyDescent="0.35">
      <c r="A254" s="71" t="s">
        <v>244</v>
      </c>
      <c r="B254" s="170">
        <v>3.7428969999999999E-2</v>
      </c>
      <c r="C254" s="171">
        <v>3.7428969999999999E-2</v>
      </c>
      <c r="D254" s="305">
        <f>Table7[[#This Row],[As reported in Apr_2023 Bulletin  (N$ m)]]-Table7[[#This Row],[As reported in Mar_2023 Bulletin (N$ m)]]</f>
        <v>0</v>
      </c>
      <c r="E254" s="28"/>
      <c r="F254" s="71" t="s">
        <v>106</v>
      </c>
      <c r="G254" s="174">
        <v>13.814847609999999</v>
      </c>
      <c r="H254" s="123">
        <v>13.814844880000001</v>
      </c>
      <c r="I254" s="305">
        <f>Table8[[#This Row],[As reported in Apr_2023 Bulletin  (N$ m)]]-Table8[[#This Row],[As reported in Mar_2023 Bulletin (N$ m)]]</f>
        <v>-2.7299999985075374E-6</v>
      </c>
      <c r="J254" s="28"/>
    </row>
    <row r="255" spans="1:10" x14ac:dyDescent="0.35">
      <c r="A255" s="71" t="s">
        <v>245</v>
      </c>
      <c r="B255" s="170">
        <v>2E-3</v>
      </c>
      <c r="C255" s="171">
        <v>2E-3</v>
      </c>
      <c r="D255" s="305">
        <f>Table7[[#This Row],[As reported in Apr_2023 Bulletin  (N$ m)]]-Table7[[#This Row],[As reported in Mar_2023 Bulletin (N$ m)]]</f>
        <v>0</v>
      </c>
      <c r="E255" s="28"/>
      <c r="F255" s="71" t="s">
        <v>217</v>
      </c>
      <c r="G255" s="174">
        <v>98.643144050000004</v>
      </c>
      <c r="H255" s="123">
        <v>98.643137480000007</v>
      </c>
      <c r="I255" s="305">
        <f>Table8[[#This Row],[As reported in Apr_2023 Bulletin  (N$ m)]]-Table8[[#This Row],[As reported in Mar_2023 Bulletin (N$ m)]]</f>
        <v>-6.5699999964863309E-6</v>
      </c>
      <c r="J255" s="28"/>
    </row>
    <row r="256" spans="1:10" x14ac:dyDescent="0.35">
      <c r="A256" s="71" t="s">
        <v>246</v>
      </c>
      <c r="B256" s="170">
        <v>0</v>
      </c>
      <c r="C256" s="171">
        <v>0</v>
      </c>
      <c r="D256" s="305">
        <f>Table7[[#This Row],[As reported in Apr_2023 Bulletin  (N$ m)]]-Table7[[#This Row],[As reported in Mar_2023 Bulletin (N$ m)]]</f>
        <v>0</v>
      </c>
      <c r="E256" s="28"/>
      <c r="F256" s="71" t="s">
        <v>134</v>
      </c>
      <c r="G256" s="174">
        <v>96.39260904999999</v>
      </c>
      <c r="H256" s="123">
        <v>96.392591280000005</v>
      </c>
      <c r="I256" s="305">
        <f>Table8[[#This Row],[As reported in Apr_2023 Bulletin  (N$ m)]]-Table8[[#This Row],[As reported in Mar_2023 Bulletin (N$ m)]]</f>
        <v>-1.7769999985262075E-5</v>
      </c>
      <c r="J256" s="28"/>
    </row>
    <row r="257" spans="1:10" x14ac:dyDescent="0.35">
      <c r="A257" s="71" t="s">
        <v>247</v>
      </c>
      <c r="B257" s="170">
        <v>0.19254660999999998</v>
      </c>
      <c r="C257" s="171">
        <v>0.19254660999999998</v>
      </c>
      <c r="D257" s="305">
        <f>Table7[[#This Row],[As reported in Apr_2023 Bulletin  (N$ m)]]-Table7[[#This Row],[As reported in Mar_2023 Bulletin (N$ m)]]</f>
        <v>0</v>
      </c>
      <c r="E257" s="28"/>
      <c r="F257" s="71" t="s">
        <v>206</v>
      </c>
      <c r="G257" s="174">
        <v>8.7128165000000006</v>
      </c>
      <c r="H257" s="123">
        <v>8.7127987200000003</v>
      </c>
      <c r="I257" s="305">
        <f>Table8[[#This Row],[As reported in Apr_2023 Bulletin  (N$ m)]]-Table8[[#This Row],[As reported in Mar_2023 Bulletin (N$ m)]]</f>
        <v>-1.7780000000300333E-5</v>
      </c>
      <c r="J257" s="28"/>
    </row>
    <row r="258" spans="1:10" x14ac:dyDescent="0.35">
      <c r="A258" s="71" t="s">
        <v>248</v>
      </c>
      <c r="B258" s="170">
        <v>3.5829999999999998E-3</v>
      </c>
      <c r="C258" s="171">
        <v>3.5829999999999998E-3</v>
      </c>
      <c r="D258" s="305">
        <f>Table7[[#This Row],[As reported in Apr_2023 Bulletin  (N$ m)]]-Table7[[#This Row],[As reported in Mar_2023 Bulletin (N$ m)]]</f>
        <v>0</v>
      </c>
      <c r="E258" s="28"/>
      <c r="F258" s="71" t="s">
        <v>212</v>
      </c>
      <c r="G258" s="174">
        <v>45.680083700000004</v>
      </c>
      <c r="H258" s="123">
        <v>45.680061899999998</v>
      </c>
      <c r="I258" s="305">
        <f>Table8[[#This Row],[As reported in Apr_2023 Bulletin  (N$ m)]]-Table8[[#This Row],[As reported in Mar_2023 Bulletin (N$ m)]]</f>
        <v>-2.1800000006066966E-5</v>
      </c>
      <c r="J258" s="28"/>
    </row>
    <row r="259" spans="1:10" x14ac:dyDescent="0.35">
      <c r="A259" s="71" t="s">
        <v>249</v>
      </c>
      <c r="B259" s="170">
        <v>0.38241599999999998</v>
      </c>
      <c r="C259" s="171">
        <v>0.38241599999999998</v>
      </c>
      <c r="D259" s="305">
        <f>Table7[[#This Row],[As reported in Apr_2023 Bulletin  (N$ m)]]-Table7[[#This Row],[As reported in Mar_2023 Bulletin (N$ m)]]</f>
        <v>0</v>
      </c>
      <c r="E259" s="28"/>
      <c r="F259" s="71" t="s">
        <v>251</v>
      </c>
      <c r="G259" s="174">
        <v>108.75809911</v>
      </c>
      <c r="H259" s="123">
        <v>108.75807581000001</v>
      </c>
      <c r="I259" s="305">
        <f>Table8[[#This Row],[As reported in Apr_2023 Bulletin  (N$ m)]]-Table8[[#This Row],[As reported in Mar_2023 Bulletin (N$ m)]]</f>
        <v>-2.3299999995174403E-5</v>
      </c>
      <c r="J259" s="28"/>
    </row>
    <row r="260" spans="1:10" x14ac:dyDescent="0.35">
      <c r="A260" s="71" t="s">
        <v>250</v>
      </c>
      <c r="B260" s="170">
        <v>228.66494055999999</v>
      </c>
      <c r="C260" s="171">
        <v>228.66494055999999</v>
      </c>
      <c r="D260" s="305">
        <f>Table7[[#This Row],[As reported in Apr_2023 Bulletin  (N$ m)]]-Table7[[#This Row],[As reported in Mar_2023 Bulletin (N$ m)]]</f>
        <v>0</v>
      </c>
      <c r="E260" s="28"/>
      <c r="F260" s="71" t="s">
        <v>252</v>
      </c>
      <c r="G260" s="174">
        <v>30.14479566</v>
      </c>
      <c r="H260" s="123">
        <v>30.14469613</v>
      </c>
      <c r="I260" s="305">
        <f>Table8[[#This Row],[As reported in Apr_2023 Bulletin  (N$ m)]]-Table8[[#This Row],[As reported in Mar_2023 Bulletin (N$ m)]]</f>
        <v>-9.9529999999958818E-5</v>
      </c>
      <c r="J260" s="28"/>
    </row>
    <row r="261" spans="1:10" x14ac:dyDescent="0.35">
      <c r="A261" s="71" t="s">
        <v>251</v>
      </c>
      <c r="B261" s="170">
        <v>10.410184490000001</v>
      </c>
      <c r="C261" s="171">
        <v>10.410184490000001</v>
      </c>
      <c r="D261" s="305">
        <f>Table7[[#This Row],[As reported in Apr_2023 Bulletin  (N$ m)]]-Table7[[#This Row],[As reported in Mar_2023 Bulletin (N$ m)]]</f>
        <v>0</v>
      </c>
      <c r="E261" s="28"/>
      <c r="F261" s="71" t="s">
        <v>142</v>
      </c>
      <c r="G261" s="174">
        <v>19.31263671</v>
      </c>
      <c r="H261" s="123">
        <v>19.31253414</v>
      </c>
      <c r="I261" s="305">
        <f>Table8[[#This Row],[As reported in Apr_2023 Bulletin  (N$ m)]]-Table8[[#This Row],[As reported in Mar_2023 Bulletin (N$ m)]]</f>
        <v>-1.0256999999924687E-4</v>
      </c>
      <c r="J261" s="28"/>
    </row>
    <row r="262" spans="1:10" x14ac:dyDescent="0.35">
      <c r="A262" s="71" t="s">
        <v>252</v>
      </c>
      <c r="B262" s="170">
        <v>0.22946533999999999</v>
      </c>
      <c r="C262" s="171">
        <v>0.22946533999999999</v>
      </c>
      <c r="D262" s="305">
        <f>Table7[[#This Row],[As reported in Apr_2023 Bulletin  (N$ m)]]-Table7[[#This Row],[As reported in Mar_2023 Bulletin (N$ m)]]</f>
        <v>0</v>
      </c>
      <c r="E262" s="28"/>
      <c r="F262" s="71" t="s">
        <v>257</v>
      </c>
      <c r="G262" s="174">
        <v>39.362733090000006</v>
      </c>
      <c r="H262" s="123">
        <v>39.362592729999996</v>
      </c>
      <c r="I262" s="305">
        <f>Table8[[#This Row],[As reported in Apr_2023 Bulletin  (N$ m)]]-Table8[[#This Row],[As reported in Mar_2023 Bulletin (N$ m)]]</f>
        <v>-1.403600000102756E-4</v>
      </c>
      <c r="J262" s="28"/>
    </row>
    <row r="263" spans="1:10" x14ac:dyDescent="0.35">
      <c r="A263" s="71" t="s">
        <v>253</v>
      </c>
      <c r="B263" s="170">
        <v>0.28707746000000001</v>
      </c>
      <c r="C263" s="171">
        <v>0.28707746000000001</v>
      </c>
      <c r="D263" s="305">
        <f>Table7[[#This Row],[As reported in Apr_2023 Bulletin  (N$ m)]]-Table7[[#This Row],[As reported in Mar_2023 Bulletin (N$ m)]]</f>
        <v>0</v>
      </c>
      <c r="E263" s="28"/>
      <c r="F263" s="71" t="s">
        <v>104</v>
      </c>
      <c r="G263" s="174">
        <v>49.543184359999998</v>
      </c>
      <c r="H263" s="123">
        <v>49.543043090000005</v>
      </c>
      <c r="I263" s="305">
        <f>Table8[[#This Row],[As reported in Apr_2023 Bulletin  (N$ m)]]-Table8[[#This Row],[As reported in Mar_2023 Bulletin (N$ m)]]</f>
        <v>-1.4126999999319878E-4</v>
      </c>
      <c r="J263" s="28"/>
    </row>
    <row r="264" spans="1:10" x14ac:dyDescent="0.35">
      <c r="A264" s="71" t="s">
        <v>254</v>
      </c>
      <c r="B264" s="170">
        <v>19.30500537</v>
      </c>
      <c r="C264" s="171">
        <v>19.30500537</v>
      </c>
      <c r="D264" s="305">
        <f>Table7[[#This Row],[As reported in Apr_2023 Bulletin  (N$ m)]]-Table7[[#This Row],[As reported in Mar_2023 Bulletin (N$ m)]]</f>
        <v>0</v>
      </c>
      <c r="E264" s="28"/>
      <c r="F264" s="71" t="s">
        <v>198</v>
      </c>
      <c r="G264" s="174">
        <v>59.56870687</v>
      </c>
      <c r="H264" s="123">
        <v>59.567514860000003</v>
      </c>
      <c r="I264" s="305">
        <f>Table8[[#This Row],[As reported in Apr_2023 Bulletin  (N$ m)]]-Table8[[#This Row],[As reported in Mar_2023 Bulletin (N$ m)]]</f>
        <v>-1.1920099999969125E-3</v>
      </c>
      <c r="J264" s="28"/>
    </row>
    <row r="265" spans="1:10" x14ac:dyDescent="0.35">
      <c r="A265" s="71" t="s">
        <v>255</v>
      </c>
      <c r="B265" s="170">
        <v>8.15998E-2</v>
      </c>
      <c r="C265" s="171">
        <v>8.15998E-2</v>
      </c>
      <c r="D265" s="305">
        <f>Table7[[#This Row],[As reported in Apr_2023 Bulletin  (N$ m)]]-Table7[[#This Row],[As reported in Mar_2023 Bulletin (N$ m)]]</f>
        <v>0</v>
      </c>
      <c r="E265" s="28"/>
      <c r="F265" s="71" t="s">
        <v>139</v>
      </c>
      <c r="G265" s="174">
        <v>2.9219554300000001</v>
      </c>
      <c r="H265" s="123">
        <v>2.9183344300000003</v>
      </c>
      <c r="I265" s="305">
        <f>Table8[[#This Row],[As reported in Apr_2023 Bulletin  (N$ m)]]-Table8[[#This Row],[As reported in Mar_2023 Bulletin (N$ m)]]</f>
        <v>-3.6209999999998743E-3</v>
      </c>
      <c r="J265" s="28"/>
    </row>
    <row r="266" spans="1:10" x14ac:dyDescent="0.35">
      <c r="A266" s="71" t="s">
        <v>256</v>
      </c>
      <c r="B266" s="170">
        <v>0.21402826</v>
      </c>
      <c r="C266" s="171">
        <v>0.21402826</v>
      </c>
      <c r="D266" s="305">
        <f>Table7[[#This Row],[As reported in Apr_2023 Bulletin  (N$ m)]]-Table7[[#This Row],[As reported in Mar_2023 Bulletin (N$ m)]]</f>
        <v>0</v>
      </c>
      <c r="E266" s="28"/>
      <c r="F266" s="71" t="s">
        <v>35</v>
      </c>
      <c r="G266" s="174">
        <v>91.488221209999992</v>
      </c>
      <c r="H266" s="123">
        <v>91.482021169999996</v>
      </c>
      <c r="I266" s="305">
        <f>Table8[[#This Row],[As reported in Apr_2023 Bulletin  (N$ m)]]-Table8[[#This Row],[As reported in Mar_2023 Bulletin (N$ m)]]</f>
        <v>-6.2000399999959654E-3</v>
      </c>
      <c r="J266" s="28"/>
    </row>
    <row r="267" spans="1:10" x14ac:dyDescent="0.35">
      <c r="A267" s="71" t="s">
        <v>257</v>
      </c>
      <c r="B267" s="170">
        <v>0.66891358000000001</v>
      </c>
      <c r="C267" s="171">
        <v>0.66891358000000001</v>
      </c>
      <c r="D267" s="305">
        <f>Table7[[#This Row],[As reported in Apr_2023 Bulletin  (N$ m)]]-Table7[[#This Row],[As reported in Mar_2023 Bulletin (N$ m)]]</f>
        <v>0</v>
      </c>
      <c r="E267" s="28"/>
      <c r="F267" s="71" t="s">
        <v>107</v>
      </c>
      <c r="G267" s="174">
        <v>107.25568237</v>
      </c>
      <c r="H267" s="123">
        <v>107.24530573999999</v>
      </c>
      <c r="I267" s="305">
        <f>Table8[[#This Row],[As reported in Apr_2023 Bulletin  (N$ m)]]-Table8[[#This Row],[As reported in Mar_2023 Bulletin (N$ m)]]</f>
        <v>-1.0376630000010323E-2</v>
      </c>
      <c r="J267" s="28"/>
    </row>
    <row r="268" spans="1:10" x14ac:dyDescent="0.35">
      <c r="A268" s="71" t="s">
        <v>258</v>
      </c>
      <c r="B268" s="170"/>
      <c r="C268" s="171"/>
      <c r="D268" s="305">
        <f>Table7[[#This Row],[As reported in Apr_2023 Bulletin  (N$ m)]]-Table7[[#This Row],[As reported in Mar_2023 Bulletin (N$ m)]]</f>
        <v>0</v>
      </c>
      <c r="E268" s="28"/>
      <c r="F268" s="71" t="s">
        <v>175</v>
      </c>
      <c r="G268" s="174">
        <v>18.104602190000001</v>
      </c>
      <c r="H268" s="123">
        <v>18.090728389999999</v>
      </c>
      <c r="I268" s="305">
        <f>Table8[[#This Row],[As reported in Apr_2023 Bulletin  (N$ m)]]-Table8[[#This Row],[As reported in Mar_2023 Bulletin (N$ m)]]</f>
        <v>-1.387380000000249E-2</v>
      </c>
      <c r="J268" s="28"/>
    </row>
    <row r="269" spans="1:10" x14ac:dyDescent="0.35">
      <c r="A269" s="85" t="s">
        <v>259</v>
      </c>
      <c r="B269" s="170"/>
      <c r="C269" s="171"/>
      <c r="D269" s="305">
        <f>Table7[[#This Row],[As reported in Apr_2023 Bulletin  (N$ m)]]-Table7[[#This Row],[As reported in Mar_2023 Bulletin (N$ m)]]</f>
        <v>0</v>
      </c>
      <c r="E269" s="28"/>
      <c r="F269" s="85" t="s">
        <v>120</v>
      </c>
      <c r="G269" s="174">
        <v>10.713583740000001</v>
      </c>
      <c r="H269" s="123">
        <v>10.69118374</v>
      </c>
      <c r="I269" s="305">
        <f>Table8[[#This Row],[As reported in Apr_2023 Bulletin  (N$ m)]]-Table8[[#This Row],[As reported in Mar_2023 Bulletin (N$ m)]]</f>
        <v>-2.2400000000001086E-2</v>
      </c>
      <c r="J269" s="28"/>
    </row>
    <row r="270" spans="1:10" x14ac:dyDescent="0.35">
      <c r="A270" s="85" t="s">
        <v>260</v>
      </c>
      <c r="B270" s="170"/>
      <c r="C270" s="171"/>
      <c r="D270" s="305">
        <f>Table7[[#This Row],[As reported in Apr_2023 Bulletin  (N$ m)]]-Table7[[#This Row],[As reported in Mar_2023 Bulletin (N$ m)]]</f>
        <v>0</v>
      </c>
      <c r="E270" s="28"/>
      <c r="F270" s="85" t="s">
        <v>172</v>
      </c>
      <c r="G270" s="174">
        <v>26.793522299999999</v>
      </c>
      <c r="H270" s="123">
        <v>26.765543149999999</v>
      </c>
      <c r="I270" s="305">
        <f>Table8[[#This Row],[As reported in Apr_2023 Bulletin  (N$ m)]]-Table8[[#This Row],[As reported in Mar_2023 Bulletin (N$ m)]]</f>
        <v>-2.7979150000000175E-2</v>
      </c>
      <c r="J270" s="28"/>
    </row>
    <row r="271" spans="1:10" x14ac:dyDescent="0.35">
      <c r="A271" s="85" t="s">
        <v>477</v>
      </c>
      <c r="B271" s="170">
        <v>747.29277135000007</v>
      </c>
      <c r="C271" s="171">
        <v>747.29277135000007</v>
      </c>
      <c r="D271" s="305">
        <f>Table7[[#This Row],[As reported in Apr_2023 Bulletin  (N$ m)]]-Table7[[#This Row],[As reported in Mar_2023 Bulletin (N$ m)]]</f>
        <v>0</v>
      </c>
      <c r="E271" s="28"/>
      <c r="F271" s="71" t="s">
        <v>201</v>
      </c>
      <c r="G271" s="174">
        <v>41.311535490000004</v>
      </c>
      <c r="H271" s="123">
        <v>41.234423490000005</v>
      </c>
      <c r="I271" s="305">
        <f>Table8[[#This Row],[As reported in Apr_2023 Bulletin  (N$ m)]]-Table8[[#This Row],[As reported in Mar_2023 Bulletin (N$ m)]]</f>
        <v>-7.7111999999999625E-2</v>
      </c>
      <c r="J271" s="28"/>
    </row>
    <row r="272" spans="1:10" x14ac:dyDescent="0.35">
      <c r="A272" s="11" t="s">
        <v>262</v>
      </c>
      <c r="B272" s="114"/>
      <c r="C272" s="96">
        <v>0</v>
      </c>
      <c r="D272" s="305">
        <f>Table7[[#This Row],[As reported in Apr_2023 Bulletin  (N$ m)]]-Table7[[#This Row],[As reported in Mar_2023 Bulletin (N$ m)]]</f>
        <v>0</v>
      </c>
      <c r="E272" s="28"/>
      <c r="F272" s="71" t="s">
        <v>179</v>
      </c>
      <c r="G272" s="174">
        <v>51.147098540000002</v>
      </c>
      <c r="H272" s="123">
        <v>51.064497750000001</v>
      </c>
      <c r="I272" s="305">
        <f>Table8[[#This Row],[As reported in Apr_2023 Bulletin  (N$ m)]]-Table8[[#This Row],[As reported in Mar_2023 Bulletin (N$ m)]]</f>
        <v>-8.2600790000000757E-2</v>
      </c>
      <c r="J272" s="28"/>
    </row>
    <row r="273" spans="1:10" x14ac:dyDescent="0.35">
      <c r="A273" s="71" t="s">
        <v>47</v>
      </c>
      <c r="B273" s="170">
        <v>140.84948797000001</v>
      </c>
      <c r="C273" s="172">
        <v>140.75226087000001</v>
      </c>
      <c r="D273" s="305">
        <f>Table7[[#This Row],[As reported in Apr_2023 Bulletin  (N$ m)]]-Table7[[#This Row],[As reported in Mar_2023 Bulletin (N$ m)]]</f>
        <v>-9.722709999999779E-2</v>
      </c>
      <c r="E273" s="28"/>
      <c r="F273" s="71" t="s">
        <v>241</v>
      </c>
      <c r="G273" s="174">
        <v>62.22464849</v>
      </c>
      <c r="H273" s="123">
        <v>61.628571860000001</v>
      </c>
      <c r="I273" s="306">
        <f>Table8[[#This Row],[As reported in Apr_2023 Bulletin  (N$ m)]]-Table8[[#This Row],[As reported in Mar_2023 Bulletin (N$ m)]]</f>
        <v>-0.59607662999999889</v>
      </c>
      <c r="J273" s="28"/>
    </row>
    <row r="274" spans="1:10" x14ac:dyDescent="0.35">
      <c r="A274" s="88" t="s">
        <v>264</v>
      </c>
      <c r="B274" s="138">
        <f>SUM(B11:B273)</f>
        <v>10228.799124860001</v>
      </c>
      <c r="C274" s="150">
        <f>SUM(C11:C273)</f>
        <v>10240.798833680001</v>
      </c>
      <c r="D274" s="55">
        <f>Table7[[#This Row],[As reported in Apr_2023 Bulletin  (N$ m)]]-Table7[[#This Row],[As reported in Mar_2023 Bulletin (N$ m)]]</f>
        <v>11.999708819999796</v>
      </c>
      <c r="E274" s="28"/>
      <c r="F274" s="88" t="s">
        <v>293</v>
      </c>
      <c r="G274" s="208">
        <f>SUM(G11:G273)</f>
        <v>12440.523927099999</v>
      </c>
      <c r="H274" s="209">
        <f>SUM(H11:H273)</f>
        <v>12451.323349599998</v>
      </c>
      <c r="I274" s="205">
        <f>Table8[[#This Row],[As reported in Apr_2023 Bulletin  (N$ m)]]-Table8[[#This Row],[As reported in Mar_2023 Bulletin (N$ m)]]</f>
        <v>10.7994224999984</v>
      </c>
      <c r="J274" s="28"/>
    </row>
    <row r="275" spans="1:10" x14ac:dyDescent="0.35">
      <c r="G275" s="28"/>
    </row>
  </sheetData>
  <sortState xmlns:xlrd2="http://schemas.microsoft.com/office/spreadsheetml/2017/richdata2" ref="G4:J267">
    <sortCondition descending="1" ref="J4:J267"/>
  </sortState>
  <mergeCells count="3">
    <mergeCell ref="A2:E2"/>
    <mergeCell ref="A9:D9"/>
    <mergeCell ref="F9:I9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29"/>
  <sheetViews>
    <sheetView zoomScale="80" zoomScaleNormal="80" workbookViewId="0">
      <selection activeCell="L1" sqref="L1:M1"/>
    </sheetView>
  </sheetViews>
  <sheetFormatPr defaultColWidth="9.1796875" defaultRowHeight="15.5" x14ac:dyDescent="0.35"/>
  <cols>
    <col min="1" max="1" width="82.81640625" style="1" customWidth="1"/>
    <col min="2" max="3" width="12.1796875" style="1" customWidth="1"/>
    <col min="4" max="4" width="18.08984375" style="1" customWidth="1"/>
    <col min="5" max="8" width="12.1796875" style="1" customWidth="1"/>
    <col min="9" max="9" width="18.1796875" style="1" bestFit="1" customWidth="1"/>
    <col min="10" max="10" width="20" style="1" customWidth="1"/>
    <col min="11" max="11" width="9.81640625" style="1" customWidth="1"/>
    <col min="12" max="16384" width="9.1796875" style="1"/>
  </cols>
  <sheetData>
    <row r="1" spans="1:13" x14ac:dyDescent="0.35">
      <c r="A1" s="20" t="s">
        <v>538</v>
      </c>
      <c r="L1" s="352" t="s">
        <v>316</v>
      </c>
      <c r="M1" s="352"/>
    </row>
    <row r="2" spans="1:13" x14ac:dyDescent="0.35">
      <c r="A2" s="83" t="s">
        <v>326</v>
      </c>
      <c r="B2" s="83" t="s">
        <v>323</v>
      </c>
      <c r="C2" s="83" t="s">
        <v>320</v>
      </c>
      <c r="D2" s="83" t="s">
        <v>636</v>
      </c>
      <c r="E2" s="83" t="s">
        <v>319</v>
      </c>
      <c r="F2" s="83" t="s">
        <v>322</v>
      </c>
      <c r="G2" s="83" t="s">
        <v>318</v>
      </c>
      <c r="H2" s="83" t="s">
        <v>324</v>
      </c>
      <c r="I2" s="83" t="s">
        <v>325</v>
      </c>
      <c r="J2" s="83" t="s">
        <v>321</v>
      </c>
      <c r="K2" s="76"/>
    </row>
    <row r="3" spans="1:13" x14ac:dyDescent="0.35">
      <c r="A3" s="210" t="s">
        <v>9</v>
      </c>
      <c r="B3" s="89">
        <v>0</v>
      </c>
      <c r="C3" s="89">
        <v>354.72739241000005</v>
      </c>
      <c r="D3" s="89">
        <v>0</v>
      </c>
      <c r="E3" s="89">
        <v>0</v>
      </c>
      <c r="F3" s="89">
        <v>734.9467548099999</v>
      </c>
      <c r="G3" s="89">
        <v>0</v>
      </c>
      <c r="H3" s="89">
        <v>755.69089272000008</v>
      </c>
      <c r="I3" s="89">
        <v>83.583819730000002</v>
      </c>
      <c r="J3" s="150">
        <v>429.92046726000001</v>
      </c>
      <c r="K3" s="96"/>
    </row>
    <row r="4" spans="1:13" x14ac:dyDescent="0.35">
      <c r="A4" s="211" t="s">
        <v>657</v>
      </c>
      <c r="B4" s="72">
        <v>0</v>
      </c>
      <c r="C4" s="72">
        <v>0</v>
      </c>
      <c r="D4" s="72">
        <v>0</v>
      </c>
      <c r="E4" s="72">
        <v>0</v>
      </c>
      <c r="F4" s="72">
        <v>550.58679828999993</v>
      </c>
      <c r="G4" s="72">
        <v>0</v>
      </c>
      <c r="H4" s="72">
        <v>550.58679828999993</v>
      </c>
      <c r="I4" s="72">
        <v>0</v>
      </c>
      <c r="J4" s="125">
        <v>1.382627E-2</v>
      </c>
      <c r="K4" s="96"/>
    </row>
    <row r="5" spans="1:13" x14ac:dyDescent="0.35">
      <c r="A5" s="211" t="s">
        <v>151</v>
      </c>
      <c r="B5" s="72">
        <v>38.421257270000005</v>
      </c>
      <c r="C5" s="72">
        <v>0</v>
      </c>
      <c r="D5" s="72">
        <v>0</v>
      </c>
      <c r="E5" s="72">
        <v>0</v>
      </c>
      <c r="F5" s="72">
        <v>109.88843476999999</v>
      </c>
      <c r="G5" s="72">
        <v>0</v>
      </c>
      <c r="H5" s="72">
        <v>237.22283216</v>
      </c>
      <c r="I5" s="72">
        <v>972.73687012999994</v>
      </c>
      <c r="J5" s="125">
        <v>0</v>
      </c>
      <c r="K5" s="96"/>
    </row>
    <row r="6" spans="1:13" x14ac:dyDescent="0.35">
      <c r="A6" s="211" t="s">
        <v>11</v>
      </c>
      <c r="B6" s="72">
        <v>29.89664754</v>
      </c>
      <c r="C6" s="72">
        <v>1.3531389999999999E-2</v>
      </c>
      <c r="D6" s="72">
        <v>0</v>
      </c>
      <c r="E6" s="72">
        <v>0</v>
      </c>
      <c r="F6" s="72">
        <v>73.662300310000006</v>
      </c>
      <c r="G6" s="72">
        <v>0</v>
      </c>
      <c r="H6" s="72">
        <v>78.737874980000001</v>
      </c>
      <c r="I6" s="72">
        <v>17.754015460000002</v>
      </c>
      <c r="J6" s="125">
        <v>1.3531389999999999E-2</v>
      </c>
      <c r="K6" s="96"/>
    </row>
    <row r="7" spans="1:13" x14ac:dyDescent="0.35">
      <c r="A7" s="211" t="s">
        <v>47</v>
      </c>
      <c r="B7" s="72">
        <v>0</v>
      </c>
      <c r="C7" s="72">
        <v>0</v>
      </c>
      <c r="D7" s="72">
        <v>0</v>
      </c>
      <c r="E7" s="72">
        <v>0.32018279999999999</v>
      </c>
      <c r="F7" s="72">
        <v>68.451142689999998</v>
      </c>
      <c r="G7" s="72">
        <v>0</v>
      </c>
      <c r="H7" s="72">
        <v>87.933935560000009</v>
      </c>
      <c r="I7" s="72">
        <v>22.358185890000001</v>
      </c>
      <c r="J7" s="125">
        <v>0</v>
      </c>
      <c r="K7" s="96"/>
    </row>
    <row r="8" spans="1:13" x14ac:dyDescent="0.35">
      <c r="A8" s="211" t="s">
        <v>1</v>
      </c>
      <c r="B8" s="72">
        <v>8.58384678</v>
      </c>
      <c r="C8" s="72">
        <v>0</v>
      </c>
      <c r="D8" s="72">
        <v>0</v>
      </c>
      <c r="E8" s="72">
        <v>6.8732306100000002</v>
      </c>
      <c r="F8" s="72">
        <v>47.490573750000003</v>
      </c>
      <c r="G8" s="72">
        <v>0</v>
      </c>
      <c r="H8" s="72">
        <v>44.343092179999999</v>
      </c>
      <c r="I8" s="72">
        <v>6.5773349999999997</v>
      </c>
      <c r="J8" s="125">
        <v>1.1275229999999999E-2</v>
      </c>
      <c r="K8" s="96"/>
    </row>
    <row r="9" spans="1:13" x14ac:dyDescent="0.35">
      <c r="A9" s="211" t="s">
        <v>61</v>
      </c>
      <c r="B9" s="72">
        <v>10.016192999999999</v>
      </c>
      <c r="C9" s="72">
        <v>7.46E-2</v>
      </c>
      <c r="D9" s="72">
        <v>0</v>
      </c>
      <c r="E9" s="72">
        <v>0</v>
      </c>
      <c r="F9" s="72">
        <v>11.6375645</v>
      </c>
      <c r="G9" s="72">
        <v>0</v>
      </c>
      <c r="H9" s="72">
        <v>11.6375645</v>
      </c>
      <c r="I9" s="72">
        <v>4.4402998</v>
      </c>
      <c r="J9" s="125">
        <v>7.9104149999999998E-2</v>
      </c>
      <c r="K9" s="96"/>
    </row>
    <row r="10" spans="1:13" x14ac:dyDescent="0.35">
      <c r="A10" s="211" t="s">
        <v>152</v>
      </c>
      <c r="B10" s="72">
        <v>0</v>
      </c>
      <c r="C10" s="72">
        <v>0</v>
      </c>
      <c r="D10" s="72">
        <v>0</v>
      </c>
      <c r="E10" s="72">
        <v>0</v>
      </c>
      <c r="F10" s="72">
        <v>8.2586764000000006</v>
      </c>
      <c r="G10" s="72">
        <v>0</v>
      </c>
      <c r="H10" s="72">
        <v>8.2586764000000006</v>
      </c>
      <c r="I10" s="72">
        <v>0</v>
      </c>
      <c r="J10" s="125">
        <v>0</v>
      </c>
      <c r="K10" s="96"/>
    </row>
    <row r="11" spans="1:13" x14ac:dyDescent="0.35">
      <c r="A11" s="211" t="s">
        <v>173</v>
      </c>
      <c r="B11" s="72">
        <v>0</v>
      </c>
      <c r="C11" s="72">
        <v>4.321407E-2</v>
      </c>
      <c r="D11" s="72">
        <v>0</v>
      </c>
      <c r="E11" s="72">
        <v>2.4537340000000001E-2</v>
      </c>
      <c r="F11" s="72">
        <v>3.46221442</v>
      </c>
      <c r="G11" s="72">
        <v>0</v>
      </c>
      <c r="H11" s="72">
        <v>3.4867517599999998</v>
      </c>
      <c r="I11" s="72">
        <v>0.36258388000000003</v>
      </c>
      <c r="J11" s="125">
        <v>0.18786343999999999</v>
      </c>
      <c r="K11" s="96"/>
    </row>
    <row r="12" spans="1:13" x14ac:dyDescent="0.35">
      <c r="A12" s="211" t="s">
        <v>243</v>
      </c>
      <c r="B12" s="72">
        <v>1.3200000000000001E-4</v>
      </c>
      <c r="C12" s="72">
        <v>1.95874065</v>
      </c>
      <c r="D12" s="72">
        <v>0</v>
      </c>
      <c r="E12" s="72">
        <v>0.14683477</v>
      </c>
      <c r="F12" s="72">
        <v>3.20684499</v>
      </c>
      <c r="G12" s="72">
        <v>0</v>
      </c>
      <c r="H12" s="72">
        <v>3.5596038599999997</v>
      </c>
      <c r="I12" s="72">
        <v>0.59950317000000009</v>
      </c>
      <c r="J12" s="125">
        <v>2.1904880299999996</v>
      </c>
      <c r="K12" s="96"/>
    </row>
    <row r="13" spans="1:13" x14ac:dyDescent="0.35">
      <c r="A13" s="211" t="s">
        <v>254</v>
      </c>
      <c r="B13" s="72">
        <v>0.13094060000000002</v>
      </c>
      <c r="C13" s="72">
        <v>0.81242845999999991</v>
      </c>
      <c r="D13" s="72">
        <v>8.5649999999999997E-3</v>
      </c>
      <c r="E13" s="72">
        <v>0.14137050000000001</v>
      </c>
      <c r="F13" s="72">
        <v>3.1237427000000002</v>
      </c>
      <c r="G13" s="72">
        <v>0</v>
      </c>
      <c r="H13" s="72">
        <v>4.8723236999999999</v>
      </c>
      <c r="I13" s="72">
        <v>0.63113530000000007</v>
      </c>
      <c r="J13" s="125">
        <v>0.88896621999999992</v>
      </c>
      <c r="K13" s="96"/>
    </row>
    <row r="14" spans="1:13" x14ac:dyDescent="0.35">
      <c r="A14" s="211" t="s">
        <v>125</v>
      </c>
      <c r="B14" s="72">
        <v>0</v>
      </c>
      <c r="C14" s="72">
        <v>5.5519492999999995</v>
      </c>
      <c r="D14" s="72">
        <v>0</v>
      </c>
      <c r="E14" s="72">
        <v>0</v>
      </c>
      <c r="F14" s="72">
        <v>2.65859706</v>
      </c>
      <c r="G14" s="72">
        <v>0</v>
      </c>
      <c r="H14" s="72">
        <v>3.2594870600000001</v>
      </c>
      <c r="I14" s="72">
        <v>6.3425966599999999</v>
      </c>
      <c r="J14" s="125">
        <v>5.5519492999999995</v>
      </c>
      <c r="K14" s="96"/>
    </row>
    <row r="15" spans="1:13" x14ac:dyDescent="0.35">
      <c r="A15" s="211" t="s">
        <v>75</v>
      </c>
      <c r="B15" s="72">
        <v>3.27519904</v>
      </c>
      <c r="C15" s="72">
        <v>0</v>
      </c>
      <c r="D15" s="72">
        <v>0</v>
      </c>
      <c r="E15" s="72">
        <v>0</v>
      </c>
      <c r="F15" s="72">
        <v>2.1875606099999998</v>
      </c>
      <c r="G15" s="72">
        <v>0</v>
      </c>
      <c r="H15" s="72">
        <v>2.1875606099999998</v>
      </c>
      <c r="I15" s="72">
        <v>9.6000000000000002E-2</v>
      </c>
      <c r="J15" s="125">
        <v>1.7112579299999999</v>
      </c>
      <c r="K15" s="96"/>
    </row>
    <row r="16" spans="1:13" x14ac:dyDescent="0.35">
      <c r="A16" s="211" t="s">
        <v>80</v>
      </c>
      <c r="B16" s="72">
        <v>0</v>
      </c>
      <c r="C16" s="72">
        <v>28.68095813</v>
      </c>
      <c r="D16" s="72">
        <v>0</v>
      </c>
      <c r="E16" s="72">
        <v>2.2761759999999999E-2</v>
      </c>
      <c r="F16" s="72">
        <v>1.7296487300000001</v>
      </c>
      <c r="G16" s="72">
        <v>0</v>
      </c>
      <c r="H16" s="72">
        <v>1.7531564900000001</v>
      </c>
      <c r="I16" s="72">
        <v>265.40626493999997</v>
      </c>
      <c r="J16" s="125">
        <v>31.048488210000002</v>
      </c>
      <c r="K16" s="96"/>
    </row>
    <row r="17" spans="1:11" x14ac:dyDescent="0.35">
      <c r="A17" s="211" t="s">
        <v>206</v>
      </c>
      <c r="B17" s="72">
        <v>0</v>
      </c>
      <c r="C17" s="72">
        <v>8.1712799999999995E-3</v>
      </c>
      <c r="D17" s="72">
        <v>0</v>
      </c>
      <c r="E17" s="72">
        <v>0</v>
      </c>
      <c r="F17" s="72">
        <v>1.320311</v>
      </c>
      <c r="G17" s="72">
        <v>0</v>
      </c>
      <c r="H17" s="72">
        <v>1.2967120000000001</v>
      </c>
      <c r="I17" s="72">
        <v>0.10029702</v>
      </c>
      <c r="J17" s="125">
        <v>8.4040699999999996E-3</v>
      </c>
      <c r="K17" s="96"/>
    </row>
    <row r="18" spans="1:11" x14ac:dyDescent="0.35">
      <c r="A18" s="211" t="s">
        <v>49</v>
      </c>
      <c r="B18" s="72">
        <v>0.45838200000000001</v>
      </c>
      <c r="C18" s="72">
        <v>0</v>
      </c>
      <c r="D18" s="72">
        <v>0</v>
      </c>
      <c r="E18" s="72">
        <v>0</v>
      </c>
      <c r="F18" s="72">
        <v>1.23146797</v>
      </c>
      <c r="G18" s="72">
        <v>0</v>
      </c>
      <c r="H18" s="72">
        <v>1.1880679699999999</v>
      </c>
      <c r="I18" s="72">
        <v>2.3263521699999998</v>
      </c>
      <c r="J18" s="125">
        <v>0</v>
      </c>
      <c r="K18" s="96"/>
    </row>
    <row r="19" spans="1:11" x14ac:dyDescent="0.35">
      <c r="A19" s="211" t="s">
        <v>147</v>
      </c>
      <c r="B19" s="72">
        <v>0</v>
      </c>
      <c r="C19" s="72">
        <v>0.17178779999999999</v>
      </c>
      <c r="D19" s="72">
        <v>0</v>
      </c>
      <c r="E19" s="72">
        <v>3.053111E-2</v>
      </c>
      <c r="F19" s="72">
        <v>1.1546450700000002</v>
      </c>
      <c r="G19" s="72">
        <v>0</v>
      </c>
      <c r="H19" s="72">
        <v>1.24994618</v>
      </c>
      <c r="I19" s="72">
        <v>9.7107199999999991E-3</v>
      </c>
      <c r="J19" s="125">
        <v>0.33745140999999995</v>
      </c>
      <c r="K19" s="96"/>
    </row>
    <row r="20" spans="1:11" x14ac:dyDescent="0.35">
      <c r="A20" s="211" t="s">
        <v>22</v>
      </c>
      <c r="B20" s="72">
        <v>0</v>
      </c>
      <c r="C20" s="72">
        <v>0.12685275999999998</v>
      </c>
      <c r="D20" s="72">
        <v>0</v>
      </c>
      <c r="E20" s="72">
        <v>0</v>
      </c>
      <c r="F20" s="72">
        <v>0.35225086999999999</v>
      </c>
      <c r="G20" s="72">
        <v>0</v>
      </c>
      <c r="H20" s="72">
        <v>0.35225086999999999</v>
      </c>
      <c r="I20" s="72">
        <v>0</v>
      </c>
      <c r="J20" s="125">
        <v>0.16227070999999998</v>
      </c>
      <c r="K20" s="96"/>
    </row>
    <row r="21" spans="1:11" x14ac:dyDescent="0.35">
      <c r="A21" s="211" t="s">
        <v>238</v>
      </c>
      <c r="B21" s="72">
        <v>0</v>
      </c>
      <c r="C21" s="72">
        <v>0.10816453999999999</v>
      </c>
      <c r="D21" s="72">
        <v>0</v>
      </c>
      <c r="E21" s="72">
        <v>0</v>
      </c>
      <c r="F21" s="72">
        <v>0.24247257999999999</v>
      </c>
      <c r="G21" s="72">
        <v>0</v>
      </c>
      <c r="H21" s="72">
        <v>0.24568257999999998</v>
      </c>
      <c r="I21" s="72">
        <v>2.2589080000000001E-2</v>
      </c>
      <c r="J21" s="125">
        <v>0.34091203999999997</v>
      </c>
      <c r="K21" s="96"/>
    </row>
    <row r="22" spans="1:11" x14ac:dyDescent="0.35">
      <c r="A22" s="211" t="s">
        <v>10</v>
      </c>
      <c r="B22" s="72">
        <v>0</v>
      </c>
      <c r="C22" s="72">
        <v>3.20728934</v>
      </c>
      <c r="D22" s="72">
        <v>0</v>
      </c>
      <c r="E22" s="72">
        <v>0</v>
      </c>
      <c r="F22" s="72">
        <v>0.2032716</v>
      </c>
      <c r="G22" s="72">
        <v>0</v>
      </c>
      <c r="H22" s="72">
        <v>0.2032716</v>
      </c>
      <c r="I22" s="72">
        <v>7.6869016500000003</v>
      </c>
      <c r="J22" s="125">
        <v>3.20728934</v>
      </c>
      <c r="K22" s="96"/>
    </row>
    <row r="23" spans="1:11" x14ac:dyDescent="0.35">
      <c r="A23" s="211" t="s">
        <v>196</v>
      </c>
      <c r="B23" s="72">
        <v>0</v>
      </c>
      <c r="C23" s="72">
        <v>0.33331383000000003</v>
      </c>
      <c r="D23" s="72">
        <v>0</v>
      </c>
      <c r="E23" s="72">
        <v>0.10254437</v>
      </c>
      <c r="F23" s="72">
        <v>0.16398888</v>
      </c>
      <c r="G23" s="72">
        <v>0</v>
      </c>
      <c r="H23" s="72">
        <v>0.26653325</v>
      </c>
      <c r="I23" s="72">
        <v>0.53497370999999994</v>
      </c>
      <c r="J23" s="125">
        <v>0.48323288000000003</v>
      </c>
      <c r="K23" s="96"/>
    </row>
    <row r="24" spans="1:11" x14ac:dyDescent="0.35">
      <c r="A24" s="211" t="s">
        <v>171</v>
      </c>
      <c r="B24" s="72">
        <v>0</v>
      </c>
      <c r="C24" s="72">
        <v>2.381523E-2</v>
      </c>
      <c r="D24" s="72">
        <v>0</v>
      </c>
      <c r="E24" s="72">
        <v>0</v>
      </c>
      <c r="F24" s="72">
        <v>0.15726095000000001</v>
      </c>
      <c r="G24" s="72">
        <v>0</v>
      </c>
      <c r="H24" s="72">
        <v>0.23488618999999999</v>
      </c>
      <c r="I24" s="72">
        <v>1.478341E-2</v>
      </c>
      <c r="J24" s="125">
        <v>0.27296677000000003</v>
      </c>
      <c r="K24" s="96"/>
    </row>
    <row r="25" spans="1:11" x14ac:dyDescent="0.35">
      <c r="A25" s="211" t="s">
        <v>180</v>
      </c>
      <c r="B25" s="72">
        <v>0</v>
      </c>
      <c r="C25" s="72">
        <v>0</v>
      </c>
      <c r="D25" s="72">
        <v>0</v>
      </c>
      <c r="E25" s="72">
        <v>0</v>
      </c>
      <c r="F25" s="72">
        <v>0.14087606</v>
      </c>
      <c r="G25" s="72">
        <v>0</v>
      </c>
      <c r="H25" s="72">
        <v>0.14187606</v>
      </c>
      <c r="I25" s="72">
        <v>0</v>
      </c>
      <c r="J25" s="125">
        <v>0</v>
      </c>
      <c r="K25" s="96"/>
    </row>
    <row r="26" spans="1:11" x14ac:dyDescent="0.35">
      <c r="A26" s="211" t="s">
        <v>210</v>
      </c>
      <c r="B26" s="72">
        <v>0</v>
      </c>
      <c r="C26" s="72">
        <v>0.18645023999999999</v>
      </c>
      <c r="D26" s="72">
        <v>2.2650000000000001E-3</v>
      </c>
      <c r="E26" s="72">
        <v>0.11247797</v>
      </c>
      <c r="F26" s="72">
        <v>0.13118617000000002</v>
      </c>
      <c r="G26" s="72">
        <v>0</v>
      </c>
      <c r="H26" s="72">
        <v>0.26771314000000002</v>
      </c>
      <c r="I26" s="72">
        <v>2.052276</v>
      </c>
      <c r="J26" s="125">
        <v>1.0631258600000002</v>
      </c>
      <c r="K26" s="96"/>
    </row>
    <row r="27" spans="1:11" x14ac:dyDescent="0.35">
      <c r="A27" s="211" t="s">
        <v>64</v>
      </c>
      <c r="B27" s="72">
        <v>0.12539</v>
      </c>
      <c r="C27" s="72">
        <v>68.145211160000002</v>
      </c>
      <c r="D27" s="72">
        <v>0</v>
      </c>
      <c r="E27" s="72">
        <v>0</v>
      </c>
      <c r="F27" s="72">
        <v>0.128806</v>
      </c>
      <c r="G27" s="72">
        <v>2.0000000000000002E-5</v>
      </c>
      <c r="H27" s="72">
        <v>0.50182296000000004</v>
      </c>
      <c r="I27" s="72">
        <v>36.852435659999998</v>
      </c>
      <c r="J27" s="125">
        <v>68.347316969999994</v>
      </c>
      <c r="K27" s="96"/>
    </row>
    <row r="28" spans="1:11" x14ac:dyDescent="0.35">
      <c r="A28" s="211" t="s">
        <v>103</v>
      </c>
      <c r="B28" s="72">
        <v>0</v>
      </c>
      <c r="C28" s="72">
        <v>0.18549198</v>
      </c>
      <c r="D28" s="72">
        <v>0</v>
      </c>
      <c r="E28" s="72">
        <v>7.1580000000000005E-2</v>
      </c>
      <c r="F28" s="72">
        <v>0.12789068000000001</v>
      </c>
      <c r="G28" s="72">
        <v>0</v>
      </c>
      <c r="H28" s="72">
        <v>0.14175457999999999</v>
      </c>
      <c r="I28" s="72">
        <v>0.26718500000000001</v>
      </c>
      <c r="J28" s="125">
        <v>0.79167812000000004</v>
      </c>
      <c r="K28" s="96"/>
    </row>
    <row r="29" spans="1:11" x14ac:dyDescent="0.35">
      <c r="A29" s="211" t="s">
        <v>255</v>
      </c>
      <c r="B29" s="72">
        <v>0</v>
      </c>
      <c r="C29" s="72">
        <v>3.5E-4</v>
      </c>
      <c r="D29" s="72">
        <v>0</v>
      </c>
      <c r="E29" s="72">
        <v>0</v>
      </c>
      <c r="F29" s="72">
        <v>0.11311499999999999</v>
      </c>
      <c r="G29" s="72">
        <v>0</v>
      </c>
      <c r="H29" s="72">
        <v>0.11411</v>
      </c>
      <c r="I29" s="72">
        <v>1.1169E-2</v>
      </c>
      <c r="J29" s="125">
        <v>3.5E-4</v>
      </c>
      <c r="K29" s="96"/>
    </row>
    <row r="30" spans="1:11" x14ac:dyDescent="0.35">
      <c r="A30" s="211" t="s">
        <v>197</v>
      </c>
      <c r="B30" s="72">
        <v>0</v>
      </c>
      <c r="C30" s="72">
        <v>0.53968488999999997</v>
      </c>
      <c r="D30" s="72">
        <v>0</v>
      </c>
      <c r="E30" s="72">
        <v>4.4609510000000005E-2</v>
      </c>
      <c r="F30" s="72">
        <v>0.11302616</v>
      </c>
      <c r="G30" s="72">
        <v>0</v>
      </c>
      <c r="H30" s="72">
        <v>0.16682067</v>
      </c>
      <c r="I30" s="72">
        <v>0.14663008999999999</v>
      </c>
      <c r="J30" s="125">
        <v>0.70343186999999996</v>
      </c>
      <c r="K30" s="96"/>
    </row>
    <row r="31" spans="1:11" x14ac:dyDescent="0.35">
      <c r="A31" s="211" t="s">
        <v>133</v>
      </c>
      <c r="B31" s="72">
        <v>0</v>
      </c>
      <c r="C31" s="72">
        <v>3.5348239999999996E-2</v>
      </c>
      <c r="D31" s="72">
        <v>0</v>
      </c>
      <c r="E31" s="72">
        <v>0</v>
      </c>
      <c r="F31" s="72">
        <v>0.103203</v>
      </c>
      <c r="G31" s="72">
        <v>0</v>
      </c>
      <c r="H31" s="72">
        <v>0.113591</v>
      </c>
      <c r="I31" s="72">
        <v>3.62868258</v>
      </c>
      <c r="J31" s="125">
        <v>7.8996710000000012E-2</v>
      </c>
      <c r="K31" s="96"/>
    </row>
    <row r="32" spans="1:11" x14ac:dyDescent="0.35">
      <c r="A32" s="211" t="s">
        <v>225</v>
      </c>
      <c r="B32" s="72">
        <v>0</v>
      </c>
      <c r="C32" s="72">
        <v>0</v>
      </c>
      <c r="D32" s="72">
        <v>0</v>
      </c>
      <c r="E32" s="72">
        <v>0</v>
      </c>
      <c r="F32" s="72">
        <v>9.8137000000000002E-2</v>
      </c>
      <c r="G32" s="72">
        <v>0</v>
      </c>
      <c r="H32" s="72">
        <v>0.26116600000000001</v>
      </c>
      <c r="I32" s="72">
        <v>0.13561300000000001</v>
      </c>
      <c r="J32" s="125">
        <v>0</v>
      </c>
      <c r="K32" s="96"/>
    </row>
    <row r="33" spans="1:11" x14ac:dyDescent="0.35">
      <c r="A33" s="211" t="s">
        <v>241</v>
      </c>
      <c r="B33" s="72">
        <v>0</v>
      </c>
      <c r="C33" s="72">
        <v>0</v>
      </c>
      <c r="D33" s="72">
        <v>0</v>
      </c>
      <c r="E33" s="72">
        <v>0</v>
      </c>
      <c r="F33" s="72">
        <v>9.3963000000000005E-2</v>
      </c>
      <c r="G33" s="72">
        <v>0</v>
      </c>
      <c r="H33" s="72">
        <v>9.3963000000000005E-2</v>
      </c>
      <c r="I33" s="72">
        <v>1.642792</v>
      </c>
      <c r="J33" s="125">
        <v>2.8700399999999999E-3</v>
      </c>
      <c r="K33" s="96"/>
    </row>
    <row r="34" spans="1:11" x14ac:dyDescent="0.35">
      <c r="A34" s="211" t="s">
        <v>202</v>
      </c>
      <c r="B34" s="72">
        <v>0</v>
      </c>
      <c r="C34" s="72">
        <v>6.0971550000000006E-2</v>
      </c>
      <c r="D34" s="72">
        <v>0</v>
      </c>
      <c r="E34" s="72">
        <v>0</v>
      </c>
      <c r="F34" s="72">
        <v>8.4994199999999992E-2</v>
      </c>
      <c r="G34" s="72">
        <v>0</v>
      </c>
      <c r="H34" s="72">
        <v>8.4994199999999992E-2</v>
      </c>
      <c r="I34" s="72">
        <v>1.2340439999999999</v>
      </c>
      <c r="J34" s="125">
        <v>7.3935520000000005E-2</v>
      </c>
      <c r="K34" s="96"/>
    </row>
    <row r="35" spans="1:11" x14ac:dyDescent="0.35">
      <c r="A35" s="211" t="s">
        <v>108</v>
      </c>
      <c r="B35" s="72">
        <v>0</v>
      </c>
      <c r="C35" s="72">
        <v>2.7751196</v>
      </c>
      <c r="D35" s="72">
        <v>0</v>
      </c>
      <c r="E35" s="72">
        <v>0</v>
      </c>
      <c r="F35" s="72">
        <v>8.1178570000000005E-2</v>
      </c>
      <c r="G35" s="72">
        <v>0</v>
      </c>
      <c r="H35" s="72">
        <v>2.99E-4</v>
      </c>
      <c r="I35" s="72">
        <v>7.5779999999999997E-3</v>
      </c>
      <c r="J35" s="125">
        <v>2.85898472</v>
      </c>
      <c r="K35" s="96"/>
    </row>
    <row r="36" spans="1:11" x14ac:dyDescent="0.35">
      <c r="A36" s="211" t="s">
        <v>179</v>
      </c>
      <c r="B36" s="72">
        <v>0</v>
      </c>
      <c r="C36" s="72">
        <v>0.86624194999999993</v>
      </c>
      <c r="D36" s="72">
        <v>0</v>
      </c>
      <c r="E36" s="72">
        <v>0</v>
      </c>
      <c r="F36" s="72">
        <v>7.4873949999999995E-2</v>
      </c>
      <c r="G36" s="72">
        <v>0</v>
      </c>
      <c r="H36" s="72">
        <v>7.4873949999999995E-2</v>
      </c>
      <c r="I36" s="72">
        <v>3.7213430000000001</v>
      </c>
      <c r="J36" s="125">
        <v>0.99898290000000001</v>
      </c>
      <c r="K36" s="96"/>
    </row>
    <row r="37" spans="1:11" x14ac:dyDescent="0.35">
      <c r="A37" s="211" t="s">
        <v>236</v>
      </c>
      <c r="B37" s="72">
        <v>0</v>
      </c>
      <c r="C37" s="72">
        <v>7.8959600000000005E-3</v>
      </c>
      <c r="D37" s="72">
        <v>1.253E-3</v>
      </c>
      <c r="E37" s="72">
        <v>0</v>
      </c>
      <c r="F37" s="72">
        <v>6.8609400000000001E-2</v>
      </c>
      <c r="G37" s="72">
        <v>0</v>
      </c>
      <c r="H37" s="72">
        <v>7.0459399999999991E-2</v>
      </c>
      <c r="I37" s="72">
        <v>0.13632525000000001</v>
      </c>
      <c r="J37" s="125">
        <v>0.34336383000000004</v>
      </c>
      <c r="K37" s="96"/>
    </row>
    <row r="38" spans="1:11" x14ac:dyDescent="0.35">
      <c r="A38" s="211" t="s">
        <v>230</v>
      </c>
      <c r="B38" s="72">
        <v>0</v>
      </c>
      <c r="C38" s="72">
        <v>0.12067186000000001</v>
      </c>
      <c r="D38" s="72">
        <v>0</v>
      </c>
      <c r="E38" s="72">
        <v>0</v>
      </c>
      <c r="F38" s="72">
        <v>5.0302809999999996E-2</v>
      </c>
      <c r="G38" s="72">
        <v>0</v>
      </c>
      <c r="H38" s="72">
        <v>5.0402809999999999E-2</v>
      </c>
      <c r="I38" s="72">
        <v>9.6644690000000005E-2</v>
      </c>
      <c r="J38" s="125">
        <v>6.9876360799999997</v>
      </c>
      <c r="K38" s="96"/>
    </row>
    <row r="39" spans="1:11" x14ac:dyDescent="0.35">
      <c r="A39" s="211" t="s">
        <v>203</v>
      </c>
      <c r="B39" s="72">
        <v>0</v>
      </c>
      <c r="C39" s="72">
        <v>4.9870029999999996E-2</v>
      </c>
      <c r="D39" s="72">
        <v>0</v>
      </c>
      <c r="E39" s="72">
        <v>0</v>
      </c>
      <c r="F39" s="72">
        <v>4.3307039999999998E-2</v>
      </c>
      <c r="G39" s="72">
        <v>0</v>
      </c>
      <c r="H39" s="72">
        <v>2.8904040000000002E-2</v>
      </c>
      <c r="I39" s="72">
        <v>1.3806000000000001E-2</v>
      </c>
      <c r="J39" s="125">
        <v>7.560161E-2</v>
      </c>
      <c r="K39" s="96"/>
    </row>
    <row r="40" spans="1:11" x14ac:dyDescent="0.35">
      <c r="A40" s="211" t="s">
        <v>176</v>
      </c>
      <c r="B40" s="72">
        <v>4.7619707999999994</v>
      </c>
      <c r="C40" s="72">
        <v>4.0837889700000005</v>
      </c>
      <c r="D40" s="72">
        <v>0</v>
      </c>
      <c r="E40" s="72">
        <v>3.9859660000000005E-2</v>
      </c>
      <c r="F40" s="72">
        <v>4.258282E-2</v>
      </c>
      <c r="G40" s="72">
        <v>0</v>
      </c>
      <c r="H40" s="72">
        <v>0.13031814999999999</v>
      </c>
      <c r="I40" s="72">
        <v>1.1485538500000001</v>
      </c>
      <c r="J40" s="125">
        <v>4.3829873200000007</v>
      </c>
      <c r="K40" s="96"/>
    </row>
    <row r="41" spans="1:11" x14ac:dyDescent="0.35">
      <c r="A41" s="211" t="s">
        <v>144</v>
      </c>
      <c r="B41" s="72">
        <v>0</v>
      </c>
      <c r="C41" s="72">
        <v>2.3477029999999999E-2</v>
      </c>
      <c r="D41" s="72">
        <v>0</v>
      </c>
      <c r="E41" s="72">
        <v>0</v>
      </c>
      <c r="F41" s="72">
        <v>4.0169999999999997E-2</v>
      </c>
      <c r="G41" s="72">
        <v>0</v>
      </c>
      <c r="H41" s="72">
        <v>5.6829999999999999E-2</v>
      </c>
      <c r="I41" s="72">
        <v>7.5443900000000006E-3</v>
      </c>
      <c r="J41" s="125">
        <v>8.8067229999999996E-2</v>
      </c>
      <c r="K41" s="96"/>
    </row>
    <row r="42" spans="1:11" x14ac:dyDescent="0.35">
      <c r="A42" s="211" t="s">
        <v>217</v>
      </c>
      <c r="B42" s="72">
        <v>0</v>
      </c>
      <c r="C42" s="72">
        <v>2.9560784300000003</v>
      </c>
      <c r="D42" s="72">
        <v>0</v>
      </c>
      <c r="E42" s="72">
        <v>7.2495770000000001E-2</v>
      </c>
      <c r="F42" s="72">
        <v>3.4009999999999999E-2</v>
      </c>
      <c r="G42" s="72">
        <v>0</v>
      </c>
      <c r="H42" s="72">
        <v>0.16149576999999998</v>
      </c>
      <c r="I42" s="72">
        <v>0.83499129999999999</v>
      </c>
      <c r="J42" s="125">
        <v>3.4379826099999997</v>
      </c>
      <c r="K42" s="96"/>
    </row>
    <row r="43" spans="1:11" x14ac:dyDescent="0.35">
      <c r="A43" s="211" t="s">
        <v>211</v>
      </c>
      <c r="B43" s="72">
        <v>0</v>
      </c>
      <c r="C43" s="72">
        <v>0.78174997999999996</v>
      </c>
      <c r="D43" s="72">
        <v>0</v>
      </c>
      <c r="E43" s="72">
        <v>0</v>
      </c>
      <c r="F43" s="72">
        <v>2.4308799999999998E-2</v>
      </c>
      <c r="G43" s="72">
        <v>0</v>
      </c>
      <c r="H43" s="72">
        <v>3.3750800000000004E-2</v>
      </c>
      <c r="I43" s="72">
        <v>0.20883185000000001</v>
      </c>
      <c r="J43" s="125">
        <v>0.97213703000000007</v>
      </c>
      <c r="K43" s="96"/>
    </row>
    <row r="44" spans="1:11" x14ac:dyDescent="0.35">
      <c r="A44" s="211" t="s">
        <v>213</v>
      </c>
      <c r="B44" s="72">
        <v>0</v>
      </c>
      <c r="C44" s="72">
        <v>0</v>
      </c>
      <c r="D44" s="72">
        <v>0</v>
      </c>
      <c r="E44" s="72">
        <v>0</v>
      </c>
      <c r="F44" s="72">
        <v>1.7686E-2</v>
      </c>
      <c r="G44" s="72">
        <v>0</v>
      </c>
      <c r="H44" s="72">
        <v>1.6774000000000001E-2</v>
      </c>
      <c r="I44" s="72">
        <v>5.1070000000000004E-3</v>
      </c>
      <c r="J44" s="125">
        <v>5.5588110000000003E-2</v>
      </c>
      <c r="K44" s="96"/>
    </row>
    <row r="45" spans="1:11" x14ac:dyDescent="0.35">
      <c r="A45" s="211" t="s">
        <v>130</v>
      </c>
      <c r="B45" s="72">
        <v>9.9999999999999995E-7</v>
      </c>
      <c r="C45" s="72">
        <v>0.47129721000000002</v>
      </c>
      <c r="D45" s="72">
        <v>4.0000000000000002E-4</v>
      </c>
      <c r="E45" s="72">
        <v>0.32482909000000004</v>
      </c>
      <c r="F45" s="72">
        <v>1.755106E-2</v>
      </c>
      <c r="G45" s="72">
        <v>0</v>
      </c>
      <c r="H45" s="72">
        <v>0.35065272999999997</v>
      </c>
      <c r="I45" s="72">
        <v>8.8130910000000007E-2</v>
      </c>
      <c r="J45" s="125">
        <v>0.61798901000000006</v>
      </c>
      <c r="K45" s="96"/>
    </row>
    <row r="46" spans="1:11" x14ac:dyDescent="0.35">
      <c r="A46" s="211" t="s">
        <v>116</v>
      </c>
      <c r="B46" s="72">
        <v>3.9999999999999998E-6</v>
      </c>
      <c r="C46" s="72">
        <v>0.15889222</v>
      </c>
      <c r="D46" s="72">
        <v>0</v>
      </c>
      <c r="E46" s="72">
        <v>6.2370000000000004E-3</v>
      </c>
      <c r="F46" s="72">
        <v>1.7262659999999999E-2</v>
      </c>
      <c r="G46" s="72">
        <v>0</v>
      </c>
      <c r="H46" s="72">
        <v>2.3499659999999999E-2</v>
      </c>
      <c r="I46" s="72">
        <v>3.9902430000000003E-2</v>
      </c>
      <c r="J46" s="125">
        <v>0.25624822000000003</v>
      </c>
      <c r="K46" s="96"/>
    </row>
    <row r="47" spans="1:11" x14ac:dyDescent="0.35">
      <c r="A47" s="211" t="s">
        <v>207</v>
      </c>
      <c r="B47" s="72">
        <v>0</v>
      </c>
      <c r="C47" s="72">
        <v>4.496E-3</v>
      </c>
      <c r="D47" s="72">
        <v>0</v>
      </c>
      <c r="E47" s="72">
        <v>0</v>
      </c>
      <c r="F47" s="72">
        <v>1.6812000000000001E-2</v>
      </c>
      <c r="G47" s="72">
        <v>0</v>
      </c>
      <c r="H47" s="72">
        <v>1.4912E-2</v>
      </c>
      <c r="I47" s="72">
        <v>2.2665000000000001E-2</v>
      </c>
      <c r="J47" s="125">
        <v>0.39308166</v>
      </c>
      <c r="K47" s="96"/>
    </row>
    <row r="48" spans="1:11" x14ac:dyDescent="0.35">
      <c r="A48" s="211" t="s">
        <v>200</v>
      </c>
      <c r="B48" s="72">
        <v>0</v>
      </c>
      <c r="C48" s="72">
        <v>8.7900700000000005E-3</v>
      </c>
      <c r="D48" s="72">
        <v>0</v>
      </c>
      <c r="E48" s="72">
        <v>0</v>
      </c>
      <c r="F48" s="72">
        <v>1.5415999999999999E-2</v>
      </c>
      <c r="G48" s="72">
        <v>0</v>
      </c>
      <c r="H48" s="72">
        <v>1.5415999999999999E-2</v>
      </c>
      <c r="I48" s="72">
        <v>8.0758900000000005E-3</v>
      </c>
      <c r="J48" s="125">
        <v>0.11659433</v>
      </c>
      <c r="K48" s="96"/>
    </row>
    <row r="49" spans="1:11" x14ac:dyDescent="0.35">
      <c r="A49" s="211" t="s">
        <v>181</v>
      </c>
      <c r="B49" s="72">
        <v>0</v>
      </c>
      <c r="C49" s="72">
        <v>0.31276313</v>
      </c>
      <c r="D49" s="72">
        <v>0</v>
      </c>
      <c r="E49" s="72">
        <v>0</v>
      </c>
      <c r="F49" s="72">
        <v>1.418383E-2</v>
      </c>
      <c r="G49" s="72">
        <v>0</v>
      </c>
      <c r="H49" s="72">
        <v>1.418383E-2</v>
      </c>
      <c r="I49" s="72">
        <v>0.52451214000000002</v>
      </c>
      <c r="J49" s="125">
        <v>0.33153713000000001</v>
      </c>
      <c r="K49" s="96"/>
    </row>
    <row r="50" spans="1:11" x14ac:dyDescent="0.35">
      <c r="A50" s="211" t="s">
        <v>142</v>
      </c>
      <c r="B50" s="72">
        <v>0</v>
      </c>
      <c r="C50" s="72">
        <v>0.70555717000000007</v>
      </c>
      <c r="D50" s="72">
        <v>0</v>
      </c>
      <c r="E50" s="72">
        <v>2.4787460000000001E-2</v>
      </c>
      <c r="F50" s="72">
        <v>1.2513799999999999E-2</v>
      </c>
      <c r="G50" s="72">
        <v>0</v>
      </c>
      <c r="H50" s="72">
        <v>3.7301260000000003E-2</v>
      </c>
      <c r="I50" s="72">
        <v>0.35595452</v>
      </c>
      <c r="J50" s="125">
        <v>0.84137211999999995</v>
      </c>
      <c r="K50" s="96"/>
    </row>
    <row r="51" spans="1:11" x14ac:dyDescent="0.35">
      <c r="A51" s="211" t="s">
        <v>39</v>
      </c>
      <c r="B51" s="72">
        <v>0</v>
      </c>
      <c r="C51" s="72">
        <v>4.9771999999999997E-2</v>
      </c>
      <c r="D51" s="72">
        <v>0</v>
      </c>
      <c r="E51" s="72">
        <v>0</v>
      </c>
      <c r="F51" s="72">
        <v>1.037925E-2</v>
      </c>
      <c r="G51" s="72">
        <v>0</v>
      </c>
      <c r="H51" s="72">
        <v>1.037925E-2</v>
      </c>
      <c r="I51" s="72">
        <v>0</v>
      </c>
      <c r="J51" s="125">
        <v>0.10955744000000001</v>
      </c>
      <c r="K51" s="96"/>
    </row>
    <row r="52" spans="1:11" x14ac:dyDescent="0.35">
      <c r="A52" s="211" t="s">
        <v>143</v>
      </c>
      <c r="B52" s="72">
        <v>0</v>
      </c>
      <c r="C52" s="72">
        <v>4.2532930599999998</v>
      </c>
      <c r="D52" s="72">
        <v>0</v>
      </c>
      <c r="E52" s="72">
        <v>0.10026607000000001</v>
      </c>
      <c r="F52" s="72">
        <v>1.01E-2</v>
      </c>
      <c r="G52" s="72">
        <v>0</v>
      </c>
      <c r="H52" s="72">
        <v>0.11153607</v>
      </c>
      <c r="I52" s="72">
        <v>0.73040958</v>
      </c>
      <c r="J52" s="125">
        <v>4.4083135700000007</v>
      </c>
      <c r="K52" s="96"/>
    </row>
    <row r="53" spans="1:11" x14ac:dyDescent="0.35">
      <c r="A53" s="211" t="s">
        <v>248</v>
      </c>
      <c r="B53" s="72">
        <v>0</v>
      </c>
      <c r="C53" s="72">
        <v>0</v>
      </c>
      <c r="D53" s="72">
        <v>0</v>
      </c>
      <c r="E53" s="72">
        <v>0</v>
      </c>
      <c r="F53" s="72">
        <v>0.01</v>
      </c>
      <c r="G53" s="72">
        <v>0</v>
      </c>
      <c r="H53" s="72">
        <v>0.01</v>
      </c>
      <c r="I53" s="72">
        <v>2.1978000000000001E-2</v>
      </c>
      <c r="J53" s="125">
        <v>7.4299999999999995E-4</v>
      </c>
      <c r="K53" s="96"/>
    </row>
    <row r="54" spans="1:11" x14ac:dyDescent="0.35">
      <c r="A54" s="211" t="s">
        <v>170</v>
      </c>
      <c r="B54" s="72">
        <v>0</v>
      </c>
      <c r="C54" s="72">
        <v>0.19194284</v>
      </c>
      <c r="D54" s="72">
        <v>0</v>
      </c>
      <c r="E54" s="72">
        <v>0</v>
      </c>
      <c r="F54" s="72">
        <v>9.0500000000000008E-3</v>
      </c>
      <c r="G54" s="72">
        <v>0</v>
      </c>
      <c r="H54" s="72">
        <v>9.0500000000000008E-3</v>
      </c>
      <c r="I54" s="72">
        <v>0.23994299999999999</v>
      </c>
      <c r="J54" s="125">
        <v>0.19884604</v>
      </c>
      <c r="K54" s="96"/>
    </row>
    <row r="55" spans="1:11" x14ac:dyDescent="0.35">
      <c r="A55" s="211" t="s">
        <v>172</v>
      </c>
      <c r="B55" s="72">
        <v>0</v>
      </c>
      <c r="C55" s="72">
        <v>0.37754662999999999</v>
      </c>
      <c r="D55" s="72">
        <v>0</v>
      </c>
      <c r="E55" s="72">
        <v>5.276368E-2</v>
      </c>
      <c r="F55" s="72">
        <v>8.5086499999999995E-3</v>
      </c>
      <c r="G55" s="72">
        <v>0</v>
      </c>
      <c r="H55" s="72">
        <v>8.5810049999999999E-2</v>
      </c>
      <c r="I55" s="72">
        <v>0.41851910999999997</v>
      </c>
      <c r="J55" s="125">
        <v>0.58010247999999998</v>
      </c>
      <c r="K55" s="96"/>
    </row>
    <row r="56" spans="1:11" x14ac:dyDescent="0.35">
      <c r="A56" s="211" t="s">
        <v>36</v>
      </c>
      <c r="B56" s="72">
        <v>0</v>
      </c>
      <c r="C56" s="72">
        <v>0.68742832999999992</v>
      </c>
      <c r="D56" s="72">
        <v>0</v>
      </c>
      <c r="E56" s="72">
        <v>0</v>
      </c>
      <c r="F56" s="72">
        <v>7.1628000000000004E-3</v>
      </c>
      <c r="G56" s="72">
        <v>0</v>
      </c>
      <c r="H56" s="72">
        <v>0.1050198</v>
      </c>
      <c r="I56" s="72">
        <v>4.1845510000000002E-2</v>
      </c>
      <c r="J56" s="125">
        <v>0.72442713999999997</v>
      </c>
      <c r="K56" s="96"/>
    </row>
    <row r="57" spans="1:11" x14ac:dyDescent="0.35">
      <c r="A57" s="211" t="s">
        <v>212</v>
      </c>
      <c r="B57" s="72">
        <v>3.8170000000000001E-3</v>
      </c>
      <c r="C57" s="72">
        <v>2.1202897000000003</v>
      </c>
      <c r="D57" s="72">
        <v>0</v>
      </c>
      <c r="E57" s="72">
        <v>0.57945279000000005</v>
      </c>
      <c r="F57" s="72">
        <v>7.0678299999999998E-3</v>
      </c>
      <c r="G57" s="72">
        <v>0</v>
      </c>
      <c r="H57" s="72">
        <v>0.68365518999999997</v>
      </c>
      <c r="I57" s="72">
        <v>0.41221860999999999</v>
      </c>
      <c r="J57" s="125">
        <v>2.3382647799999998</v>
      </c>
      <c r="K57" s="96"/>
    </row>
    <row r="58" spans="1:11" x14ac:dyDescent="0.35">
      <c r="A58" s="211" t="s">
        <v>127</v>
      </c>
      <c r="B58" s="72">
        <v>0</v>
      </c>
      <c r="C58" s="72">
        <v>0</v>
      </c>
      <c r="D58" s="72">
        <v>0</v>
      </c>
      <c r="E58" s="72">
        <v>0</v>
      </c>
      <c r="F58" s="72">
        <v>6.7999999999999996E-3</v>
      </c>
      <c r="G58" s="72">
        <v>0</v>
      </c>
      <c r="H58" s="72">
        <v>6.7999999999999996E-3</v>
      </c>
      <c r="I58" s="72">
        <v>0</v>
      </c>
      <c r="J58" s="125">
        <v>0</v>
      </c>
      <c r="K58" s="96"/>
    </row>
    <row r="59" spans="1:11" x14ac:dyDescent="0.35">
      <c r="A59" s="211" t="s">
        <v>175</v>
      </c>
      <c r="B59" s="72">
        <v>0</v>
      </c>
      <c r="C59" s="72">
        <v>3.5000000000000003E-2</v>
      </c>
      <c r="D59" s="72">
        <v>0</v>
      </c>
      <c r="E59" s="72">
        <v>0</v>
      </c>
      <c r="F59" s="72">
        <v>5.6171099999999998E-3</v>
      </c>
      <c r="G59" s="72">
        <v>0</v>
      </c>
      <c r="H59" s="72">
        <v>5.6171099999999998E-3</v>
      </c>
      <c r="I59" s="72">
        <v>3.0446000000000001E-2</v>
      </c>
      <c r="J59" s="125">
        <v>0.75041266000000006</v>
      </c>
      <c r="K59" s="96"/>
    </row>
    <row r="60" spans="1:11" x14ac:dyDescent="0.35">
      <c r="A60" s="211" t="s">
        <v>256</v>
      </c>
      <c r="B60" s="72">
        <v>0</v>
      </c>
      <c r="C60" s="72">
        <v>4.0000000000000002E-4</v>
      </c>
      <c r="D60" s="72">
        <v>0</v>
      </c>
      <c r="E60" s="72">
        <v>2.7300459999999999E-2</v>
      </c>
      <c r="F60" s="72">
        <v>5.0280000000000004E-3</v>
      </c>
      <c r="G60" s="72">
        <v>0</v>
      </c>
      <c r="H60" s="72">
        <v>5.6932459999999997E-2</v>
      </c>
      <c r="I60" s="72">
        <v>2.8999999999999998E-3</v>
      </c>
      <c r="J60" s="125">
        <v>7.7880899999999989E-2</v>
      </c>
      <c r="K60" s="96"/>
    </row>
    <row r="61" spans="1:11" x14ac:dyDescent="0.35">
      <c r="A61" s="211" t="s">
        <v>98</v>
      </c>
      <c r="B61" s="72">
        <v>0</v>
      </c>
      <c r="C61" s="72">
        <v>16.9289299</v>
      </c>
      <c r="D61" s="72">
        <v>0</v>
      </c>
      <c r="E61" s="72">
        <v>0</v>
      </c>
      <c r="F61" s="72">
        <v>5.0043199999999996E-3</v>
      </c>
      <c r="G61" s="72">
        <v>0</v>
      </c>
      <c r="H61" s="72">
        <v>5.0043199999999996E-3</v>
      </c>
      <c r="I61" s="72">
        <v>2.4899999999999999E-2</v>
      </c>
      <c r="J61" s="125">
        <v>16.931809899999998</v>
      </c>
      <c r="K61" s="96"/>
    </row>
    <row r="62" spans="1:11" x14ac:dyDescent="0.35">
      <c r="A62" s="211" t="s">
        <v>222</v>
      </c>
      <c r="B62" s="72">
        <v>0</v>
      </c>
      <c r="C62" s="72">
        <v>0.19926984</v>
      </c>
      <c r="D62" s="72">
        <v>0</v>
      </c>
      <c r="E62" s="72">
        <v>0</v>
      </c>
      <c r="F62" s="72">
        <v>4.7676800000000007E-3</v>
      </c>
      <c r="G62" s="72">
        <v>0</v>
      </c>
      <c r="H62" s="72">
        <v>4.7676800000000007E-3</v>
      </c>
      <c r="I62" s="72">
        <v>3.9240000000000004E-3</v>
      </c>
      <c r="J62" s="125">
        <v>0.29425804</v>
      </c>
      <c r="K62" s="96"/>
    </row>
    <row r="63" spans="1:11" x14ac:dyDescent="0.35">
      <c r="A63" s="211" t="s">
        <v>182</v>
      </c>
      <c r="B63" s="72">
        <v>0</v>
      </c>
      <c r="C63" s="72">
        <v>4.6867440000000003E-2</v>
      </c>
      <c r="D63" s="72">
        <v>0</v>
      </c>
      <c r="E63" s="72">
        <v>0</v>
      </c>
      <c r="F63" s="72">
        <v>4.7676800000000007E-3</v>
      </c>
      <c r="G63" s="72">
        <v>0</v>
      </c>
      <c r="H63" s="72">
        <v>2.283398E-2</v>
      </c>
      <c r="I63" s="72">
        <v>9.8792000000000005E-2</v>
      </c>
      <c r="J63" s="125">
        <v>4.6867440000000003E-2</v>
      </c>
      <c r="K63" s="96"/>
    </row>
    <row r="64" spans="1:11" x14ac:dyDescent="0.35">
      <c r="A64" s="211" t="s">
        <v>117</v>
      </c>
      <c r="B64" s="72">
        <v>0</v>
      </c>
      <c r="C64" s="72">
        <v>6.1321849999999997E-2</v>
      </c>
      <c r="D64" s="72">
        <v>0</v>
      </c>
      <c r="E64" s="72">
        <v>6.9999999999999999E-4</v>
      </c>
      <c r="F64" s="72">
        <v>4.7153400000000002E-3</v>
      </c>
      <c r="G64" s="72">
        <v>0</v>
      </c>
      <c r="H64" s="72">
        <v>5.4153400000000003E-3</v>
      </c>
      <c r="I64" s="72">
        <v>3.3599949999999996E-2</v>
      </c>
      <c r="J64" s="125">
        <v>0.36622065000000004</v>
      </c>
      <c r="K64" s="96"/>
    </row>
    <row r="65" spans="1:11" x14ac:dyDescent="0.35">
      <c r="A65" s="211" t="s">
        <v>216</v>
      </c>
      <c r="B65" s="72">
        <v>0</v>
      </c>
      <c r="C65" s="72">
        <v>9.2857925199999993</v>
      </c>
      <c r="D65" s="72">
        <v>0</v>
      </c>
      <c r="E65" s="72">
        <v>0</v>
      </c>
      <c r="F65" s="72">
        <v>3.2290000000000001E-3</v>
      </c>
      <c r="G65" s="72">
        <v>0</v>
      </c>
      <c r="H65" s="72">
        <v>0</v>
      </c>
      <c r="I65" s="72">
        <v>167.39968200000001</v>
      </c>
      <c r="J65" s="125">
        <v>9.6320413400000007</v>
      </c>
      <c r="K65" s="96"/>
    </row>
    <row r="66" spans="1:11" x14ac:dyDescent="0.35">
      <c r="A66" s="211" t="s">
        <v>257</v>
      </c>
      <c r="B66" s="72">
        <v>0</v>
      </c>
      <c r="C66" s="72">
        <v>8.4281809999999999E-2</v>
      </c>
      <c r="D66" s="72">
        <v>0</v>
      </c>
      <c r="E66" s="72">
        <v>7.55486E-3</v>
      </c>
      <c r="F66" s="72">
        <v>3.1740000000000002E-3</v>
      </c>
      <c r="G66" s="72">
        <v>0</v>
      </c>
      <c r="H66" s="72">
        <v>1.5628860000000001E-2</v>
      </c>
      <c r="I66" s="72">
        <v>1.147526</v>
      </c>
      <c r="J66" s="125">
        <v>0.15864473999999998</v>
      </c>
      <c r="K66" s="96"/>
    </row>
    <row r="67" spans="1:11" x14ac:dyDescent="0.35">
      <c r="A67" s="211" t="s">
        <v>134</v>
      </c>
      <c r="B67" s="72">
        <v>0</v>
      </c>
      <c r="C67" s="72">
        <v>1.493E-3</v>
      </c>
      <c r="D67" s="72">
        <v>0</v>
      </c>
      <c r="E67" s="72">
        <v>0</v>
      </c>
      <c r="F67" s="72">
        <v>2.90048E-3</v>
      </c>
      <c r="G67" s="72">
        <v>0</v>
      </c>
      <c r="H67" s="72">
        <v>3.7262699999999998E-3</v>
      </c>
      <c r="I67" s="72">
        <v>1.25E-4</v>
      </c>
      <c r="J67" s="125">
        <v>1.603E-3</v>
      </c>
      <c r="K67" s="96"/>
    </row>
    <row r="68" spans="1:11" x14ac:dyDescent="0.35">
      <c r="A68" s="211" t="s">
        <v>114</v>
      </c>
      <c r="B68" s="72">
        <v>0</v>
      </c>
      <c r="C68" s="72">
        <v>21.31080828</v>
      </c>
      <c r="D68" s="72">
        <v>0</v>
      </c>
      <c r="E68" s="72">
        <v>0</v>
      </c>
      <c r="F68" s="72">
        <v>2.8657800000000001E-3</v>
      </c>
      <c r="G68" s="72">
        <v>0</v>
      </c>
      <c r="H68" s="72">
        <v>2.8657800000000001E-3</v>
      </c>
      <c r="I68" s="72">
        <v>0.38546399999999997</v>
      </c>
      <c r="J68" s="125">
        <v>21.388080679999998</v>
      </c>
      <c r="K68" s="96"/>
    </row>
    <row r="69" spans="1:11" x14ac:dyDescent="0.35">
      <c r="A69" s="211" t="s">
        <v>105</v>
      </c>
      <c r="B69" s="72">
        <v>5.1836E-2</v>
      </c>
      <c r="C69" s="72">
        <v>0.331536</v>
      </c>
      <c r="D69" s="72">
        <v>0</v>
      </c>
      <c r="E69" s="72">
        <v>0</v>
      </c>
      <c r="F69" s="72">
        <v>2.2694E-3</v>
      </c>
      <c r="G69" s="72">
        <v>0</v>
      </c>
      <c r="H69" s="72">
        <v>3.2074E-3</v>
      </c>
      <c r="I69" s="72">
        <v>0.65366460999999998</v>
      </c>
      <c r="J69" s="125">
        <v>0.75935087999999995</v>
      </c>
      <c r="K69" s="96"/>
    </row>
    <row r="70" spans="1:11" x14ac:dyDescent="0.35">
      <c r="A70" s="211" t="s">
        <v>107</v>
      </c>
      <c r="B70" s="72">
        <v>0</v>
      </c>
      <c r="C70" s="72">
        <v>0.46949679999999999</v>
      </c>
      <c r="D70" s="72">
        <v>2.5000000000000001E-5</v>
      </c>
      <c r="E70" s="72">
        <v>0</v>
      </c>
      <c r="F70" s="72">
        <v>1.7849999999999999E-3</v>
      </c>
      <c r="G70" s="72">
        <v>0</v>
      </c>
      <c r="H70" s="72">
        <v>2.1250000000000002E-3</v>
      </c>
      <c r="I70" s="72">
        <v>0.60194599999999998</v>
      </c>
      <c r="J70" s="125">
        <v>0.57300407999999992</v>
      </c>
      <c r="K70" s="96"/>
    </row>
    <row r="71" spans="1:11" x14ac:dyDescent="0.35">
      <c r="A71" s="211" t="s">
        <v>233</v>
      </c>
      <c r="B71" s="72">
        <v>0</v>
      </c>
      <c r="C71" s="72">
        <v>0</v>
      </c>
      <c r="D71" s="72">
        <v>0</v>
      </c>
      <c r="E71" s="72">
        <v>0</v>
      </c>
      <c r="F71" s="72">
        <v>1.776E-3</v>
      </c>
      <c r="G71" s="72">
        <v>0</v>
      </c>
      <c r="H71" s="72">
        <v>1.8760000000000001E-3</v>
      </c>
      <c r="I71" s="72">
        <v>8.4694199999999997E-2</v>
      </c>
      <c r="J71" s="125">
        <v>3.1461100000000001E-3</v>
      </c>
      <c r="K71" s="96"/>
    </row>
    <row r="72" spans="1:11" x14ac:dyDescent="0.35">
      <c r="A72" s="211" t="s">
        <v>205</v>
      </c>
      <c r="B72" s="72">
        <v>0</v>
      </c>
      <c r="C72" s="72">
        <v>0</v>
      </c>
      <c r="D72" s="72">
        <v>0</v>
      </c>
      <c r="E72" s="72">
        <v>2.0979000000000001E-2</v>
      </c>
      <c r="F72" s="72">
        <v>1.7730000000000001E-3</v>
      </c>
      <c r="G72" s="72">
        <v>0</v>
      </c>
      <c r="H72" s="72">
        <v>3.6872000000000002E-2</v>
      </c>
      <c r="I72" s="72">
        <v>0.70322998000000003</v>
      </c>
      <c r="J72" s="125">
        <v>9.662483999999999E-2</v>
      </c>
      <c r="K72" s="96"/>
    </row>
    <row r="73" spans="1:11" x14ac:dyDescent="0.35">
      <c r="A73" s="211" t="s">
        <v>121</v>
      </c>
      <c r="B73" s="72">
        <v>0</v>
      </c>
      <c r="C73" s="72">
        <v>0</v>
      </c>
      <c r="D73" s="72">
        <v>0</v>
      </c>
      <c r="E73" s="72">
        <v>2.0512909999999999E-2</v>
      </c>
      <c r="F73" s="72">
        <v>1.6873599999999999E-3</v>
      </c>
      <c r="G73" s="72">
        <v>0</v>
      </c>
      <c r="H73" s="72">
        <v>2.2200270000000001E-2</v>
      </c>
      <c r="I73" s="72">
        <v>0</v>
      </c>
      <c r="J73" s="125">
        <v>0.356715</v>
      </c>
      <c r="K73" s="96"/>
    </row>
    <row r="74" spans="1:11" x14ac:dyDescent="0.35">
      <c r="A74" s="211" t="s">
        <v>83</v>
      </c>
      <c r="B74" s="72">
        <v>0</v>
      </c>
      <c r="C74" s="72">
        <v>0</v>
      </c>
      <c r="D74" s="72">
        <v>0</v>
      </c>
      <c r="E74" s="72">
        <v>0</v>
      </c>
      <c r="F74" s="72">
        <v>1.6149999999999999E-3</v>
      </c>
      <c r="G74" s="72">
        <v>0</v>
      </c>
      <c r="H74" s="72">
        <v>1.6149999999999999E-3</v>
      </c>
      <c r="I74" s="72">
        <v>0</v>
      </c>
      <c r="J74" s="125">
        <v>0.85799999999999998</v>
      </c>
      <c r="K74" s="96"/>
    </row>
    <row r="75" spans="1:11" x14ac:dyDescent="0.35">
      <c r="A75" s="211" t="s">
        <v>149</v>
      </c>
      <c r="B75" s="72">
        <v>0</v>
      </c>
      <c r="C75" s="72">
        <v>0.17285900000000001</v>
      </c>
      <c r="D75" s="72">
        <v>1E-3</v>
      </c>
      <c r="E75" s="72">
        <v>0</v>
      </c>
      <c r="F75" s="72">
        <v>1.2199999999999999E-3</v>
      </c>
      <c r="G75" s="72">
        <v>0</v>
      </c>
      <c r="H75" s="72">
        <v>1.34E-3</v>
      </c>
      <c r="I75" s="72">
        <v>2.3298320000000001</v>
      </c>
      <c r="J75" s="125">
        <v>0.23925750000000001</v>
      </c>
      <c r="K75" s="96"/>
    </row>
    <row r="76" spans="1:11" x14ac:dyDescent="0.35">
      <c r="A76" s="211" t="s">
        <v>239</v>
      </c>
      <c r="B76" s="72">
        <v>0</v>
      </c>
      <c r="C76" s="72">
        <v>0.49738747</v>
      </c>
      <c r="D76" s="72">
        <v>1.4E-3</v>
      </c>
      <c r="E76" s="72">
        <v>0</v>
      </c>
      <c r="F76" s="72">
        <v>7.9000000000000001E-4</v>
      </c>
      <c r="G76" s="72">
        <v>0</v>
      </c>
      <c r="H76" s="72">
        <v>7.6238E-2</v>
      </c>
      <c r="I76" s="72">
        <v>0.35486462000000002</v>
      </c>
      <c r="J76" s="125">
        <v>1.1715327600000001</v>
      </c>
      <c r="K76" s="96"/>
    </row>
    <row r="77" spans="1:11" x14ac:dyDescent="0.35">
      <c r="A77" s="211" t="s">
        <v>251</v>
      </c>
      <c r="B77" s="72">
        <v>1.01E-4</v>
      </c>
      <c r="C77" s="72">
        <v>0.29797677</v>
      </c>
      <c r="D77" s="72">
        <v>0</v>
      </c>
      <c r="E77" s="72">
        <v>0</v>
      </c>
      <c r="F77" s="72">
        <v>6.2339999999999997E-4</v>
      </c>
      <c r="G77" s="72">
        <v>0</v>
      </c>
      <c r="H77" s="72">
        <v>2.9012490000000002E-2</v>
      </c>
      <c r="I77" s="72">
        <v>11.366875820000001</v>
      </c>
      <c r="J77" s="125">
        <v>0.73299943999999995</v>
      </c>
      <c r="K77" s="96"/>
    </row>
    <row r="78" spans="1:11" x14ac:dyDescent="0.35">
      <c r="A78" s="211" t="s">
        <v>201</v>
      </c>
      <c r="B78" s="72">
        <v>0</v>
      </c>
      <c r="C78" s="72">
        <v>0.81587774000000002</v>
      </c>
      <c r="D78" s="72">
        <v>0</v>
      </c>
      <c r="E78" s="72">
        <v>0.25542535</v>
      </c>
      <c r="F78" s="72">
        <v>5.0000000000000001E-4</v>
      </c>
      <c r="G78" s="72">
        <v>0</v>
      </c>
      <c r="H78" s="72">
        <v>0.55678305000000006</v>
      </c>
      <c r="I78" s="72">
        <v>5.5017999999999997E-2</v>
      </c>
      <c r="J78" s="125">
        <v>0.87326890000000001</v>
      </c>
      <c r="K78" s="96"/>
    </row>
    <row r="79" spans="1:11" x14ac:dyDescent="0.35">
      <c r="A79" s="211" t="s">
        <v>174</v>
      </c>
      <c r="B79" s="72">
        <v>0</v>
      </c>
      <c r="C79" s="72">
        <v>1.0000000000000001E-5</v>
      </c>
      <c r="D79" s="72">
        <v>0</v>
      </c>
      <c r="E79" s="72">
        <v>0</v>
      </c>
      <c r="F79" s="72">
        <v>3.3480000000000001E-4</v>
      </c>
      <c r="G79" s="72">
        <v>0</v>
      </c>
      <c r="H79" s="72">
        <v>3.3480000000000001E-4</v>
      </c>
      <c r="I79" s="72">
        <v>4.7904849999999999E-2</v>
      </c>
      <c r="J79" s="125">
        <v>1.32275E-2</v>
      </c>
      <c r="K79" s="96"/>
    </row>
    <row r="80" spans="1:11" x14ac:dyDescent="0.35">
      <c r="A80" s="211" t="s">
        <v>235</v>
      </c>
      <c r="B80" s="72">
        <v>0</v>
      </c>
      <c r="C80" s="72">
        <v>4.8000000000000001E-4</v>
      </c>
      <c r="D80" s="72">
        <v>4.8000000000000001E-4</v>
      </c>
      <c r="E80" s="72">
        <v>0</v>
      </c>
      <c r="F80" s="72">
        <v>2.9999999999999997E-4</v>
      </c>
      <c r="G80" s="72">
        <v>0</v>
      </c>
      <c r="H80" s="72">
        <v>1.7340000000000001E-2</v>
      </c>
      <c r="I80" s="72">
        <v>0.10382822999999999</v>
      </c>
      <c r="J80" s="125">
        <v>4.9987399999999998E-3</v>
      </c>
      <c r="K80" s="96"/>
    </row>
    <row r="81" spans="1:11" x14ac:dyDescent="0.35">
      <c r="A81" s="211" t="s">
        <v>106</v>
      </c>
      <c r="B81" s="72">
        <v>1.4563E-2</v>
      </c>
      <c r="C81" s="72">
        <v>1.342402E-2</v>
      </c>
      <c r="D81" s="72">
        <v>0</v>
      </c>
      <c r="E81" s="72">
        <v>0</v>
      </c>
      <c r="F81" s="72">
        <v>2.9799999999999998E-4</v>
      </c>
      <c r="G81" s="72">
        <v>0</v>
      </c>
      <c r="H81" s="72">
        <v>0.20361899999999999</v>
      </c>
      <c r="I81" s="72">
        <v>0.11609800000000001</v>
      </c>
      <c r="J81" s="125">
        <v>1.463152E-2</v>
      </c>
      <c r="K81" s="96"/>
    </row>
    <row r="82" spans="1:11" x14ac:dyDescent="0.35">
      <c r="A82" s="211" t="s">
        <v>252</v>
      </c>
      <c r="B82" s="72">
        <v>0</v>
      </c>
      <c r="C82" s="72">
        <v>2.1590000000000002E-4</v>
      </c>
      <c r="D82" s="72">
        <v>0</v>
      </c>
      <c r="E82" s="72">
        <v>0</v>
      </c>
      <c r="F82" s="72">
        <v>2.0599999999999999E-4</v>
      </c>
      <c r="G82" s="72">
        <v>0</v>
      </c>
      <c r="H82" s="72">
        <v>2.0599999999999999E-4</v>
      </c>
      <c r="I82" s="72">
        <v>0.23737373000000001</v>
      </c>
      <c r="J82" s="125">
        <v>0.21316476999999998</v>
      </c>
      <c r="K82" s="96"/>
    </row>
    <row r="83" spans="1:11" x14ac:dyDescent="0.35">
      <c r="A83" s="211" t="s">
        <v>78</v>
      </c>
      <c r="B83" s="72">
        <v>0</v>
      </c>
      <c r="C83" s="72">
        <v>0</v>
      </c>
      <c r="D83" s="72">
        <v>0</v>
      </c>
      <c r="E83" s="72">
        <v>0</v>
      </c>
      <c r="F83" s="72">
        <v>1.66E-4</v>
      </c>
      <c r="G83" s="72">
        <v>0</v>
      </c>
      <c r="H83" s="72">
        <v>0</v>
      </c>
      <c r="I83" s="72">
        <v>0</v>
      </c>
      <c r="J83" s="125">
        <v>0</v>
      </c>
      <c r="K83" s="96"/>
    </row>
    <row r="84" spans="1:11" x14ac:dyDescent="0.35">
      <c r="A84" s="211" t="s">
        <v>95</v>
      </c>
      <c r="B84" s="72">
        <v>0</v>
      </c>
      <c r="C84" s="72">
        <v>0.146837</v>
      </c>
      <c r="D84" s="72">
        <v>0</v>
      </c>
      <c r="E84" s="72">
        <v>0</v>
      </c>
      <c r="F84" s="72">
        <v>1E-4</v>
      </c>
      <c r="G84" s="72">
        <v>0</v>
      </c>
      <c r="H84" s="72">
        <v>1E-4</v>
      </c>
      <c r="I84" s="72">
        <v>0</v>
      </c>
      <c r="J84" s="125">
        <v>0.146837</v>
      </c>
      <c r="K84" s="96"/>
    </row>
    <row r="85" spans="1:11" x14ac:dyDescent="0.35">
      <c r="A85" s="211" t="s">
        <v>67</v>
      </c>
      <c r="B85" s="72">
        <v>0</v>
      </c>
      <c r="C85" s="72">
        <v>0</v>
      </c>
      <c r="D85" s="72">
        <v>0</v>
      </c>
      <c r="E85" s="72">
        <v>0</v>
      </c>
      <c r="F85" s="72">
        <v>1E-4</v>
      </c>
      <c r="G85" s="72">
        <v>0</v>
      </c>
      <c r="H85" s="72">
        <v>1.35E-4</v>
      </c>
      <c r="I85" s="72">
        <v>1.02E-4</v>
      </c>
      <c r="J85" s="125">
        <v>0</v>
      </c>
      <c r="K85" s="96"/>
    </row>
    <row r="86" spans="1:11" x14ac:dyDescent="0.35">
      <c r="A86" s="211" t="s">
        <v>250</v>
      </c>
      <c r="B86" s="72">
        <v>0</v>
      </c>
      <c r="C86" s="72">
        <v>8.5227220000000006E-2</v>
      </c>
      <c r="D86" s="72">
        <v>3.7484000000000003E-2</v>
      </c>
      <c r="E86" s="72">
        <v>4.5480600000000005E-3</v>
      </c>
      <c r="F86" s="72">
        <v>6.9999999999999994E-5</v>
      </c>
      <c r="G86" s="72">
        <v>0</v>
      </c>
      <c r="H86" s="72">
        <v>37.647167000000003</v>
      </c>
      <c r="I86" s="72">
        <v>3.4715000000000003E-2</v>
      </c>
      <c r="J86" s="125">
        <v>5.3001359999999997E-2</v>
      </c>
      <c r="K86" s="96"/>
    </row>
    <row r="87" spans="1:11" x14ac:dyDescent="0.35">
      <c r="A87" s="211" t="s">
        <v>135</v>
      </c>
      <c r="B87" s="72">
        <v>0</v>
      </c>
      <c r="C87" s="72">
        <v>2.7522619999999998E-2</v>
      </c>
      <c r="D87" s="72">
        <v>0</v>
      </c>
      <c r="E87" s="72">
        <v>0</v>
      </c>
      <c r="F87" s="72">
        <v>2.5000000000000001E-5</v>
      </c>
      <c r="G87" s="72">
        <v>0</v>
      </c>
      <c r="H87" s="72">
        <v>2.5000000000000001E-5</v>
      </c>
      <c r="I87" s="72">
        <v>0.436006</v>
      </c>
      <c r="J87" s="125">
        <v>5.982287E-2</v>
      </c>
      <c r="K87" s="96"/>
    </row>
    <row r="88" spans="1:11" x14ac:dyDescent="0.35">
      <c r="A88" s="211" t="s">
        <v>231</v>
      </c>
      <c r="B88" s="72">
        <v>0</v>
      </c>
      <c r="C88" s="72">
        <v>0.27460585999999998</v>
      </c>
      <c r="D88" s="72">
        <v>0</v>
      </c>
      <c r="E88" s="72">
        <v>0</v>
      </c>
      <c r="F88" s="72">
        <v>2.1999999999999999E-5</v>
      </c>
      <c r="G88" s="72">
        <v>0</v>
      </c>
      <c r="H88" s="72">
        <v>7.2199999999999999E-4</v>
      </c>
      <c r="I88" s="72">
        <v>3.4330800000000002E-2</v>
      </c>
      <c r="J88" s="125">
        <v>0.33499034999999999</v>
      </c>
      <c r="K88" s="96"/>
    </row>
    <row r="89" spans="1:11" x14ac:dyDescent="0.35">
      <c r="A89" s="211" t="s">
        <v>99</v>
      </c>
      <c r="B89" s="72">
        <v>0</v>
      </c>
      <c r="C89" s="72">
        <v>1.7700000000000001E-3</v>
      </c>
      <c r="D89" s="72">
        <v>0</v>
      </c>
      <c r="E89" s="72">
        <v>0</v>
      </c>
      <c r="F89" s="72">
        <v>1.7E-5</v>
      </c>
      <c r="G89" s="72">
        <v>0</v>
      </c>
      <c r="H89" s="72">
        <v>1.7E-5</v>
      </c>
      <c r="I89" s="72">
        <v>0</v>
      </c>
      <c r="J89" s="125">
        <v>0.12638178</v>
      </c>
      <c r="K89" s="96"/>
    </row>
    <row r="90" spans="1:11" x14ac:dyDescent="0.35">
      <c r="A90" s="211" t="s">
        <v>123</v>
      </c>
      <c r="B90" s="72">
        <v>0</v>
      </c>
      <c r="C90" s="72">
        <v>104.805576</v>
      </c>
      <c r="D90" s="72">
        <v>9.9999999999999995E-7</v>
      </c>
      <c r="E90" s="72">
        <v>5.0000000000000004E-6</v>
      </c>
      <c r="F90" s="72">
        <v>1.5E-5</v>
      </c>
      <c r="G90" s="72">
        <v>0</v>
      </c>
      <c r="H90" s="72">
        <v>1.7000000000000001E-4</v>
      </c>
      <c r="I90" s="72">
        <v>1.9612320000000001</v>
      </c>
      <c r="J90" s="125">
        <v>104.83151857999999</v>
      </c>
      <c r="K90" s="96"/>
    </row>
    <row r="91" spans="1:11" x14ac:dyDescent="0.35">
      <c r="A91" s="211" t="s">
        <v>104</v>
      </c>
      <c r="B91" s="72">
        <v>0</v>
      </c>
      <c r="C91" s="72">
        <v>0.38980745</v>
      </c>
      <c r="D91" s="72">
        <v>0</v>
      </c>
      <c r="E91" s="72">
        <v>0</v>
      </c>
      <c r="F91" s="72">
        <v>9.9999999999999995E-7</v>
      </c>
      <c r="G91" s="72">
        <v>0</v>
      </c>
      <c r="H91" s="72">
        <v>9.9999999999999995E-7</v>
      </c>
      <c r="I91" s="72">
        <v>1.19910998</v>
      </c>
      <c r="J91" s="125">
        <v>1.8247322500000001</v>
      </c>
      <c r="K91" s="96"/>
    </row>
    <row r="92" spans="1:11" x14ac:dyDescent="0.35">
      <c r="A92" s="211" t="s">
        <v>37</v>
      </c>
      <c r="B92" s="72">
        <v>0</v>
      </c>
      <c r="C92" s="72">
        <v>6.7596876699999999</v>
      </c>
      <c r="D92" s="72">
        <v>1.819428</v>
      </c>
      <c r="E92" s="72">
        <v>0</v>
      </c>
      <c r="F92" s="72">
        <v>0</v>
      </c>
      <c r="G92" s="72">
        <v>0</v>
      </c>
      <c r="H92" s="72">
        <v>6.0000000000000002E-5</v>
      </c>
      <c r="I92" s="72">
        <v>93.138633920000004</v>
      </c>
      <c r="J92" s="125">
        <v>8.2924527500000007</v>
      </c>
      <c r="K92" s="96"/>
    </row>
    <row r="93" spans="1:11" x14ac:dyDescent="0.35">
      <c r="A93" s="211" t="s">
        <v>220</v>
      </c>
      <c r="B93" s="72">
        <v>0</v>
      </c>
      <c r="C93" s="72">
        <v>35.54256445</v>
      </c>
      <c r="D93" s="72">
        <v>0.2</v>
      </c>
      <c r="E93" s="72">
        <v>0</v>
      </c>
      <c r="F93" s="72">
        <v>0</v>
      </c>
      <c r="G93" s="72">
        <v>0</v>
      </c>
      <c r="H93" s="72">
        <v>0</v>
      </c>
      <c r="I93" s="72">
        <v>0</v>
      </c>
      <c r="J93" s="125">
        <v>36.212564450000002</v>
      </c>
      <c r="K93" s="96"/>
    </row>
    <row r="94" spans="1:11" x14ac:dyDescent="0.35">
      <c r="A94" s="211" t="s">
        <v>129</v>
      </c>
      <c r="B94" s="72">
        <v>0</v>
      </c>
      <c r="C94" s="72">
        <v>53.248454810000005</v>
      </c>
      <c r="D94" s="72">
        <v>3.3480000000000003E-2</v>
      </c>
      <c r="E94" s="72">
        <v>0</v>
      </c>
      <c r="F94" s="72">
        <v>0</v>
      </c>
      <c r="G94" s="72">
        <v>0</v>
      </c>
      <c r="H94" s="72">
        <v>2.8998980000000001E-2</v>
      </c>
      <c r="I94" s="72">
        <v>3.4379858599999999</v>
      </c>
      <c r="J94" s="125">
        <v>53.471797350000003</v>
      </c>
      <c r="K94" s="96"/>
    </row>
    <row r="95" spans="1:11" x14ac:dyDescent="0.35">
      <c r="A95" s="211" t="s">
        <v>237</v>
      </c>
      <c r="B95" s="72">
        <v>0</v>
      </c>
      <c r="C95" s="72">
        <v>4.1857099999999996E-3</v>
      </c>
      <c r="D95" s="72">
        <v>1.1000000000000001E-3</v>
      </c>
      <c r="E95" s="72">
        <v>0</v>
      </c>
      <c r="F95" s="72">
        <v>0</v>
      </c>
      <c r="G95" s="72">
        <v>0</v>
      </c>
      <c r="H95" s="72">
        <v>2.2599999999999999E-4</v>
      </c>
      <c r="I95" s="72">
        <v>1.019084E-2</v>
      </c>
      <c r="J95" s="125">
        <v>7.9961179999999993E-2</v>
      </c>
      <c r="K95" s="96"/>
    </row>
    <row r="96" spans="1:11" x14ac:dyDescent="0.35">
      <c r="A96" s="211" t="s">
        <v>232</v>
      </c>
      <c r="B96" s="72">
        <v>0</v>
      </c>
      <c r="C96" s="72">
        <v>0.30888112000000001</v>
      </c>
      <c r="D96" s="72">
        <v>4.6000000000000001E-4</v>
      </c>
      <c r="E96" s="72">
        <v>0</v>
      </c>
      <c r="F96" s="72">
        <v>0</v>
      </c>
      <c r="G96" s="72">
        <v>0</v>
      </c>
      <c r="H96" s="72">
        <v>0</v>
      </c>
      <c r="I96" s="72">
        <v>5.9999999999999995E-4</v>
      </c>
      <c r="J96" s="125">
        <v>0.86282112</v>
      </c>
      <c r="K96" s="96"/>
    </row>
    <row r="97" spans="1:11" x14ac:dyDescent="0.35">
      <c r="A97" s="211" t="s">
        <v>219</v>
      </c>
      <c r="B97" s="72">
        <v>0</v>
      </c>
      <c r="C97" s="72">
        <v>155.30146597000001</v>
      </c>
      <c r="D97" s="72">
        <v>0</v>
      </c>
      <c r="E97" s="72">
        <v>0</v>
      </c>
      <c r="F97" s="72">
        <v>0</v>
      </c>
      <c r="G97" s="72">
        <v>0</v>
      </c>
      <c r="H97" s="72">
        <v>0.64360474999999995</v>
      </c>
      <c r="I97" s="72">
        <v>15.607945619999999</v>
      </c>
      <c r="J97" s="125">
        <v>155.30146597000001</v>
      </c>
      <c r="K97" s="96"/>
    </row>
    <row r="98" spans="1:11" x14ac:dyDescent="0.35">
      <c r="A98" s="211" t="s">
        <v>185</v>
      </c>
      <c r="B98" s="72">
        <v>0</v>
      </c>
      <c r="C98" s="72">
        <v>116.96072332</v>
      </c>
      <c r="D98" s="72">
        <v>0</v>
      </c>
      <c r="E98" s="72">
        <v>0</v>
      </c>
      <c r="F98" s="72">
        <v>0</v>
      </c>
      <c r="G98" s="72">
        <v>0</v>
      </c>
      <c r="H98" s="72">
        <v>0.40166299999999999</v>
      </c>
      <c r="I98" s="72">
        <v>5.8765520000000002</v>
      </c>
      <c r="J98" s="125">
        <v>117.01458606999999</v>
      </c>
      <c r="K98" s="96"/>
    </row>
    <row r="99" spans="1:11" x14ac:dyDescent="0.35">
      <c r="A99" s="211" t="s">
        <v>2</v>
      </c>
      <c r="B99" s="72">
        <v>0</v>
      </c>
      <c r="C99" s="72">
        <v>41.77207147</v>
      </c>
      <c r="D99" s="72">
        <v>0</v>
      </c>
      <c r="E99" s="72">
        <v>13.232477769999999</v>
      </c>
      <c r="F99" s="72">
        <v>0</v>
      </c>
      <c r="G99" s="72">
        <v>0</v>
      </c>
      <c r="H99" s="72">
        <v>13.232477769999999</v>
      </c>
      <c r="I99" s="72">
        <v>6.52630584</v>
      </c>
      <c r="J99" s="125">
        <v>41.775294200000005</v>
      </c>
      <c r="K99" s="96"/>
    </row>
    <row r="100" spans="1:11" x14ac:dyDescent="0.35">
      <c r="A100" s="211" t="s">
        <v>81</v>
      </c>
      <c r="B100" s="72">
        <v>0</v>
      </c>
      <c r="C100" s="72">
        <v>36.639364880000002</v>
      </c>
      <c r="D100" s="72">
        <v>0</v>
      </c>
      <c r="E100" s="72">
        <v>0</v>
      </c>
      <c r="F100" s="72">
        <v>0</v>
      </c>
      <c r="G100" s="72">
        <v>0</v>
      </c>
      <c r="H100" s="72">
        <v>0</v>
      </c>
      <c r="I100" s="72">
        <v>9.4750000000000001E-2</v>
      </c>
      <c r="J100" s="125">
        <v>36.64219688</v>
      </c>
      <c r="K100" s="96"/>
    </row>
    <row r="101" spans="1:11" x14ac:dyDescent="0.35">
      <c r="A101" s="211" t="s">
        <v>109</v>
      </c>
      <c r="B101" s="72">
        <v>0</v>
      </c>
      <c r="C101" s="72">
        <v>34.919175680000002</v>
      </c>
      <c r="D101" s="72">
        <v>0</v>
      </c>
      <c r="E101" s="72">
        <v>0</v>
      </c>
      <c r="F101" s="72">
        <v>0</v>
      </c>
      <c r="G101" s="72">
        <v>0</v>
      </c>
      <c r="H101" s="72">
        <v>0</v>
      </c>
      <c r="I101" s="72">
        <v>0</v>
      </c>
      <c r="J101" s="125">
        <v>35.023152439999997</v>
      </c>
      <c r="K101" s="96"/>
    </row>
    <row r="102" spans="1:11" x14ac:dyDescent="0.35">
      <c r="A102" s="211" t="s">
        <v>157</v>
      </c>
      <c r="B102" s="72">
        <v>0</v>
      </c>
      <c r="C102" s="72">
        <v>34.405106000000004</v>
      </c>
      <c r="D102" s="72">
        <v>0</v>
      </c>
      <c r="E102" s="72">
        <v>0</v>
      </c>
      <c r="F102" s="72">
        <v>0</v>
      </c>
      <c r="G102" s="72">
        <v>0</v>
      </c>
      <c r="H102" s="72">
        <v>0</v>
      </c>
      <c r="I102" s="72">
        <v>3.5977000000000002E-2</v>
      </c>
      <c r="J102" s="125">
        <v>34.462500060000004</v>
      </c>
      <c r="K102" s="96"/>
    </row>
    <row r="103" spans="1:11" x14ac:dyDescent="0.35">
      <c r="A103" s="211" t="s">
        <v>62</v>
      </c>
      <c r="B103" s="72">
        <v>0</v>
      </c>
      <c r="C103" s="72">
        <v>28.446171489999998</v>
      </c>
      <c r="D103" s="72">
        <v>0</v>
      </c>
      <c r="E103" s="72">
        <v>0</v>
      </c>
      <c r="F103" s="72">
        <v>0</v>
      </c>
      <c r="G103" s="72">
        <v>0</v>
      </c>
      <c r="H103" s="72">
        <v>0</v>
      </c>
      <c r="I103" s="72">
        <v>0</v>
      </c>
      <c r="J103" s="125">
        <v>28.446171489999998</v>
      </c>
      <c r="K103" s="96"/>
    </row>
    <row r="104" spans="1:11" x14ac:dyDescent="0.35">
      <c r="A104" s="211" t="s">
        <v>20</v>
      </c>
      <c r="B104" s="72">
        <v>0</v>
      </c>
      <c r="C104" s="72">
        <v>18.762730100000002</v>
      </c>
      <c r="D104" s="72">
        <v>0</v>
      </c>
      <c r="E104" s="72">
        <v>0</v>
      </c>
      <c r="F104" s="72">
        <v>0</v>
      </c>
      <c r="G104" s="72">
        <v>0</v>
      </c>
      <c r="H104" s="72">
        <v>0.40481957000000002</v>
      </c>
      <c r="I104" s="72">
        <v>11.988951500000001</v>
      </c>
      <c r="J104" s="125">
        <v>18.873954510000001</v>
      </c>
      <c r="K104" s="96"/>
    </row>
    <row r="105" spans="1:11" x14ac:dyDescent="0.35">
      <c r="A105" s="211" t="s">
        <v>26</v>
      </c>
      <c r="B105" s="72">
        <v>0</v>
      </c>
      <c r="C105" s="72">
        <v>14.64875265</v>
      </c>
      <c r="D105" s="72">
        <v>0</v>
      </c>
      <c r="E105" s="72">
        <v>0</v>
      </c>
      <c r="F105" s="72">
        <v>0</v>
      </c>
      <c r="G105" s="72">
        <v>0</v>
      </c>
      <c r="H105" s="72">
        <v>0.42209479</v>
      </c>
      <c r="I105" s="72">
        <v>0.50134699999999999</v>
      </c>
      <c r="J105" s="125">
        <v>14.903983179999999</v>
      </c>
      <c r="K105" s="96"/>
    </row>
    <row r="106" spans="1:11" x14ac:dyDescent="0.35">
      <c r="A106" s="211" t="s">
        <v>218</v>
      </c>
      <c r="B106" s="72">
        <v>0</v>
      </c>
      <c r="C106" s="72">
        <v>8.8198652600000003</v>
      </c>
      <c r="D106" s="72">
        <v>0</v>
      </c>
      <c r="E106" s="72">
        <v>0</v>
      </c>
      <c r="F106" s="72">
        <v>0</v>
      </c>
      <c r="G106" s="72">
        <v>0</v>
      </c>
      <c r="H106" s="72">
        <v>0</v>
      </c>
      <c r="I106" s="72">
        <v>2.9547668900000001</v>
      </c>
      <c r="J106" s="125">
        <v>9.0709102599999998</v>
      </c>
      <c r="K106" s="96"/>
    </row>
    <row r="107" spans="1:11" x14ac:dyDescent="0.35">
      <c r="A107" s="211" t="s">
        <v>226</v>
      </c>
      <c r="B107" s="72">
        <v>0</v>
      </c>
      <c r="C107" s="72">
        <v>7.9821079199999998</v>
      </c>
      <c r="D107" s="72">
        <v>0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125">
        <v>7.9844119200000003</v>
      </c>
      <c r="K107" s="96"/>
    </row>
    <row r="108" spans="1:11" x14ac:dyDescent="0.35">
      <c r="A108" s="211" t="s">
        <v>5</v>
      </c>
      <c r="B108" s="72">
        <v>0</v>
      </c>
      <c r="C108" s="72">
        <v>6.9671556799999994</v>
      </c>
      <c r="D108" s="72">
        <v>0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125">
        <v>7.0087749000000006</v>
      </c>
      <c r="K108" s="96"/>
    </row>
    <row r="109" spans="1:11" x14ac:dyDescent="0.35">
      <c r="A109" s="211" t="s">
        <v>221</v>
      </c>
      <c r="B109" s="72">
        <v>4.4999999999999998E-2</v>
      </c>
      <c r="C109" s="72">
        <v>4.5415187800000005</v>
      </c>
      <c r="D109" s="72">
        <v>0</v>
      </c>
      <c r="E109" s="72">
        <v>0</v>
      </c>
      <c r="F109" s="72">
        <v>0</v>
      </c>
      <c r="G109" s="72">
        <v>0</v>
      </c>
      <c r="H109" s="72">
        <v>1.5925309999999998E-2</v>
      </c>
      <c r="I109" s="72">
        <v>1.0089975500000001</v>
      </c>
      <c r="J109" s="125">
        <v>5.0436449999999997</v>
      </c>
      <c r="K109" s="96"/>
    </row>
    <row r="110" spans="1:11" x14ac:dyDescent="0.35">
      <c r="A110" s="211" t="s">
        <v>155</v>
      </c>
      <c r="B110" s="72">
        <v>0</v>
      </c>
      <c r="C110" s="72">
        <v>4.2238986900000004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125">
        <v>4.2238986900000004</v>
      </c>
      <c r="K110" s="96"/>
    </row>
    <row r="111" spans="1:11" x14ac:dyDescent="0.35">
      <c r="A111" s="211" t="s">
        <v>223</v>
      </c>
      <c r="B111" s="72">
        <v>0</v>
      </c>
      <c r="C111" s="72">
        <v>3.2862551</v>
      </c>
      <c r="D111" s="72">
        <v>0</v>
      </c>
      <c r="E111" s="72">
        <v>0</v>
      </c>
      <c r="F111" s="72">
        <v>0</v>
      </c>
      <c r="G111" s="72">
        <v>0</v>
      </c>
      <c r="H111" s="72">
        <v>3.3426930000000001E-2</v>
      </c>
      <c r="I111" s="72">
        <v>0.21249999999999999</v>
      </c>
      <c r="J111" s="125">
        <v>3.2926860299999996</v>
      </c>
      <c r="K111" s="96"/>
    </row>
    <row r="112" spans="1:11" x14ac:dyDescent="0.35">
      <c r="A112" s="211" t="s">
        <v>198</v>
      </c>
      <c r="B112" s="72">
        <v>0</v>
      </c>
      <c r="C112" s="72">
        <v>3.0948185399999999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0.10421574</v>
      </c>
      <c r="J112" s="125">
        <v>3.15166302</v>
      </c>
      <c r="K112" s="96"/>
    </row>
    <row r="113" spans="1:11" x14ac:dyDescent="0.35">
      <c r="A113" s="211" t="s">
        <v>122</v>
      </c>
      <c r="B113" s="72">
        <v>0</v>
      </c>
      <c r="C113" s="72">
        <v>1.9033148</v>
      </c>
      <c r="D113" s="72">
        <v>0</v>
      </c>
      <c r="E113" s="72">
        <v>0</v>
      </c>
      <c r="F113" s="72">
        <v>0</v>
      </c>
      <c r="G113" s="72">
        <v>0</v>
      </c>
      <c r="H113" s="72">
        <v>7.4999999999999993E-5</v>
      </c>
      <c r="I113" s="72">
        <v>7.4409999999999997E-3</v>
      </c>
      <c r="J113" s="125">
        <v>2.0989052000000004</v>
      </c>
      <c r="K113" s="96"/>
    </row>
    <row r="114" spans="1:11" x14ac:dyDescent="0.35">
      <c r="A114" s="211" t="s">
        <v>0</v>
      </c>
      <c r="B114" s="72">
        <v>0</v>
      </c>
      <c r="C114" s="72">
        <v>1.6805680000000001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194.93993624999999</v>
      </c>
      <c r="J114" s="125">
        <v>10.793445999999999</v>
      </c>
      <c r="K114" s="96"/>
    </row>
    <row r="115" spans="1:11" x14ac:dyDescent="0.35">
      <c r="A115" s="211" t="s">
        <v>229</v>
      </c>
      <c r="B115" s="72">
        <v>0</v>
      </c>
      <c r="C115" s="72">
        <v>1.4418378000000001</v>
      </c>
      <c r="D115" s="72">
        <v>0</v>
      </c>
      <c r="E115" s="72">
        <v>0.25608923</v>
      </c>
      <c r="F115" s="72">
        <v>0</v>
      </c>
      <c r="G115" s="72">
        <v>0</v>
      </c>
      <c r="H115" s="72">
        <v>0.25711323000000003</v>
      </c>
      <c r="I115" s="72">
        <v>0.45799126000000001</v>
      </c>
      <c r="J115" s="125">
        <v>1.12267432</v>
      </c>
      <c r="K115" s="96"/>
    </row>
    <row r="116" spans="1:11" x14ac:dyDescent="0.35">
      <c r="A116" s="211" t="s">
        <v>33</v>
      </c>
      <c r="B116" s="72">
        <v>3.69721842</v>
      </c>
      <c r="C116" s="72">
        <v>0.96099400000000001</v>
      </c>
      <c r="D116" s="72">
        <v>0</v>
      </c>
      <c r="E116" s="72">
        <v>0</v>
      </c>
      <c r="F116" s="72">
        <v>0</v>
      </c>
      <c r="G116" s="72">
        <v>0</v>
      </c>
      <c r="H116" s="72">
        <v>6.2975137199999995</v>
      </c>
      <c r="I116" s="72">
        <v>6.9916695999999998</v>
      </c>
      <c r="J116" s="125">
        <v>3.0250648600000001</v>
      </c>
      <c r="K116" s="96"/>
    </row>
    <row r="117" spans="1:11" x14ac:dyDescent="0.35">
      <c r="A117" s="211" t="s">
        <v>35</v>
      </c>
      <c r="B117" s="72">
        <v>0</v>
      </c>
      <c r="C117" s="72">
        <v>0.93369663999999997</v>
      </c>
      <c r="D117" s="72">
        <v>0</v>
      </c>
      <c r="E117" s="72">
        <v>0</v>
      </c>
      <c r="F117" s="72">
        <v>0</v>
      </c>
      <c r="G117" s="72">
        <v>0</v>
      </c>
      <c r="H117" s="72">
        <v>1.062E-3</v>
      </c>
      <c r="I117" s="72">
        <v>23.33711873</v>
      </c>
      <c r="J117" s="125">
        <v>0.95030481999999994</v>
      </c>
      <c r="K117" s="96"/>
    </row>
    <row r="118" spans="1:11" x14ac:dyDescent="0.35">
      <c r="A118" s="211" t="s">
        <v>169</v>
      </c>
      <c r="B118" s="72">
        <v>0</v>
      </c>
      <c r="C118" s="72">
        <v>0.83542059999999996</v>
      </c>
      <c r="D118" s="72">
        <v>0</v>
      </c>
      <c r="E118" s="72">
        <v>0.68968068000000005</v>
      </c>
      <c r="F118" s="72">
        <v>0</v>
      </c>
      <c r="G118" s="72">
        <v>0</v>
      </c>
      <c r="H118" s="72">
        <v>0.68968068000000005</v>
      </c>
      <c r="I118" s="72">
        <v>2.2161560499999999</v>
      </c>
      <c r="J118" s="125">
        <v>2.7552585499999998</v>
      </c>
      <c r="K118" s="96"/>
    </row>
    <row r="119" spans="1:11" x14ac:dyDescent="0.35">
      <c r="A119" s="211" t="s">
        <v>112</v>
      </c>
      <c r="B119" s="72">
        <v>0</v>
      </c>
      <c r="C119" s="72">
        <v>0.81598902000000006</v>
      </c>
      <c r="D119" s="72">
        <v>0</v>
      </c>
      <c r="E119" s="72">
        <v>0</v>
      </c>
      <c r="F119" s="72">
        <v>0</v>
      </c>
      <c r="G119" s="72">
        <v>0</v>
      </c>
      <c r="H119" s="72">
        <v>0</v>
      </c>
      <c r="I119" s="72">
        <v>0</v>
      </c>
      <c r="J119" s="125">
        <v>0.81598902000000006</v>
      </c>
      <c r="K119" s="96"/>
    </row>
    <row r="120" spans="1:11" x14ac:dyDescent="0.35">
      <c r="A120" s="211" t="s">
        <v>146</v>
      </c>
      <c r="B120" s="72">
        <v>0</v>
      </c>
      <c r="C120" s="72">
        <v>0.76387053000000005</v>
      </c>
      <c r="D120" s="72">
        <v>0</v>
      </c>
      <c r="E120" s="72">
        <v>0</v>
      </c>
      <c r="F120" s="72">
        <v>0</v>
      </c>
      <c r="G120" s="72">
        <v>0</v>
      </c>
      <c r="H120" s="72">
        <v>0</v>
      </c>
      <c r="I120" s="72">
        <v>7.5286000000000006E-2</v>
      </c>
      <c r="J120" s="125">
        <v>1.0296543</v>
      </c>
      <c r="K120" s="96"/>
    </row>
    <row r="121" spans="1:11" x14ac:dyDescent="0.35">
      <c r="A121" s="211" t="s">
        <v>74</v>
      </c>
      <c r="B121" s="72">
        <v>0</v>
      </c>
      <c r="C121" s="72">
        <v>0.653725</v>
      </c>
      <c r="D121" s="72">
        <v>0</v>
      </c>
      <c r="E121" s="72">
        <v>3.2655049999999998E-2</v>
      </c>
      <c r="F121" s="72">
        <v>0</v>
      </c>
      <c r="G121" s="72">
        <v>0</v>
      </c>
      <c r="H121" s="72">
        <v>0.14624740999999999</v>
      </c>
      <c r="I121" s="72">
        <v>1E-4</v>
      </c>
      <c r="J121" s="125">
        <v>0.653725</v>
      </c>
      <c r="K121" s="96"/>
    </row>
    <row r="122" spans="1:11" x14ac:dyDescent="0.35">
      <c r="A122" s="211" t="s">
        <v>4</v>
      </c>
      <c r="B122" s="72">
        <v>0</v>
      </c>
      <c r="C122" s="72">
        <v>0.40327716999999996</v>
      </c>
      <c r="D122" s="72">
        <v>0</v>
      </c>
      <c r="E122" s="72">
        <v>0</v>
      </c>
      <c r="F122" s="72">
        <v>0</v>
      </c>
      <c r="G122" s="72">
        <v>0</v>
      </c>
      <c r="H122" s="72">
        <v>0</v>
      </c>
      <c r="I122" s="72">
        <v>0.40081533000000003</v>
      </c>
      <c r="J122" s="125">
        <v>0.42072684000000005</v>
      </c>
      <c r="K122" s="96"/>
    </row>
    <row r="123" spans="1:11" x14ac:dyDescent="0.35">
      <c r="A123" s="211" t="s">
        <v>145</v>
      </c>
      <c r="B123" s="72">
        <v>8.6293098300000004</v>
      </c>
      <c r="C123" s="72">
        <v>0.37361283000000001</v>
      </c>
      <c r="D123" s="72">
        <v>0</v>
      </c>
      <c r="E123" s="72">
        <v>0</v>
      </c>
      <c r="F123" s="72">
        <v>0</v>
      </c>
      <c r="G123" s="72">
        <v>0</v>
      </c>
      <c r="H123" s="72">
        <v>11.37614061</v>
      </c>
      <c r="I123" s="72">
        <v>16.889784949999999</v>
      </c>
      <c r="J123" s="125">
        <v>0.5395708199999999</v>
      </c>
      <c r="K123" s="96"/>
    </row>
    <row r="124" spans="1:11" x14ac:dyDescent="0.35">
      <c r="A124" s="211" t="s">
        <v>195</v>
      </c>
      <c r="B124" s="72">
        <v>0</v>
      </c>
      <c r="C124" s="72">
        <v>0.34933852000000004</v>
      </c>
      <c r="D124" s="72">
        <v>0</v>
      </c>
      <c r="E124" s="72">
        <v>0</v>
      </c>
      <c r="F124" s="72">
        <v>0</v>
      </c>
      <c r="G124" s="72">
        <v>0</v>
      </c>
      <c r="H124" s="72">
        <v>0</v>
      </c>
      <c r="I124" s="72">
        <v>0.19956182</v>
      </c>
      <c r="J124" s="125">
        <v>0.81598703000000006</v>
      </c>
      <c r="K124" s="96"/>
    </row>
    <row r="125" spans="1:11" x14ac:dyDescent="0.35">
      <c r="A125" s="211" t="s">
        <v>7</v>
      </c>
      <c r="B125" s="72">
        <v>0</v>
      </c>
      <c r="C125" s="72">
        <v>0.26396570000000003</v>
      </c>
      <c r="D125" s="72">
        <v>0</v>
      </c>
      <c r="E125" s="72">
        <v>0</v>
      </c>
      <c r="F125" s="72">
        <v>0</v>
      </c>
      <c r="G125" s="72">
        <v>0</v>
      </c>
      <c r="H125" s="72">
        <v>0</v>
      </c>
      <c r="I125" s="72">
        <v>0</v>
      </c>
      <c r="J125" s="125">
        <v>0.26396570000000003</v>
      </c>
      <c r="K125" s="96"/>
    </row>
    <row r="126" spans="1:11" x14ac:dyDescent="0.35">
      <c r="A126" s="211" t="s">
        <v>184</v>
      </c>
      <c r="B126" s="72">
        <v>0</v>
      </c>
      <c r="C126" s="72">
        <v>0.18252030999999999</v>
      </c>
      <c r="D126" s="72">
        <v>0</v>
      </c>
      <c r="E126" s="72">
        <v>0</v>
      </c>
      <c r="F126" s="72">
        <v>0</v>
      </c>
      <c r="G126" s="72">
        <v>0</v>
      </c>
      <c r="H126" s="72">
        <v>0</v>
      </c>
      <c r="I126" s="72">
        <v>0</v>
      </c>
      <c r="J126" s="125">
        <v>0.18252030999999999</v>
      </c>
      <c r="K126" s="96"/>
    </row>
    <row r="127" spans="1:11" x14ac:dyDescent="0.35">
      <c r="A127" s="211" t="s">
        <v>50</v>
      </c>
      <c r="B127" s="72">
        <v>1.2866596100000001</v>
      </c>
      <c r="C127" s="72">
        <v>0.179369</v>
      </c>
      <c r="D127" s="72">
        <v>0</v>
      </c>
      <c r="E127" s="72">
        <v>0</v>
      </c>
      <c r="F127" s="72">
        <v>0</v>
      </c>
      <c r="G127" s="72">
        <v>0</v>
      </c>
      <c r="H127" s="72">
        <v>0</v>
      </c>
      <c r="I127" s="72">
        <v>0.38971600000000001</v>
      </c>
      <c r="J127" s="125">
        <v>0.18294679999999999</v>
      </c>
      <c r="K127" s="96"/>
    </row>
    <row r="128" spans="1:11" x14ac:dyDescent="0.35">
      <c r="A128" s="211" t="s">
        <v>160</v>
      </c>
      <c r="B128" s="72">
        <v>0</v>
      </c>
      <c r="C128" s="72">
        <v>0.17125503</v>
      </c>
      <c r="D128" s="72">
        <v>0</v>
      </c>
      <c r="E128" s="72">
        <v>5.2234709999999997E-2</v>
      </c>
      <c r="F128" s="72">
        <v>0</v>
      </c>
      <c r="G128" s="72">
        <v>0</v>
      </c>
      <c r="H128" s="72">
        <v>6.9535039999999992E-2</v>
      </c>
      <c r="I128" s="72">
        <v>5.0821110000000003E-2</v>
      </c>
      <c r="J128" s="125">
        <v>0.25754355000000001</v>
      </c>
      <c r="K128" s="96"/>
    </row>
    <row r="129" spans="1:11" x14ac:dyDescent="0.35">
      <c r="A129" s="211" t="s">
        <v>190</v>
      </c>
      <c r="B129" s="72">
        <v>0</v>
      </c>
      <c r="C129" s="72">
        <v>0.16206142000000001</v>
      </c>
      <c r="D129" s="72">
        <v>0</v>
      </c>
      <c r="E129" s="72">
        <v>1.8550000000000001E-3</v>
      </c>
      <c r="F129" s="72">
        <v>0</v>
      </c>
      <c r="G129" s="72">
        <v>0</v>
      </c>
      <c r="H129" s="72">
        <v>9.1324700000000002E-3</v>
      </c>
      <c r="I129" s="72">
        <v>0.20151837</v>
      </c>
      <c r="J129" s="125">
        <v>0.21065895999999998</v>
      </c>
      <c r="K129" s="96"/>
    </row>
    <row r="130" spans="1:11" x14ac:dyDescent="0.35">
      <c r="A130" s="211" t="s">
        <v>113</v>
      </c>
      <c r="B130" s="72">
        <v>0</v>
      </c>
      <c r="C130" s="72">
        <v>0.1430718</v>
      </c>
      <c r="D130" s="72">
        <v>0</v>
      </c>
      <c r="E130" s="72">
        <v>0</v>
      </c>
      <c r="F130" s="72">
        <v>0</v>
      </c>
      <c r="G130" s="72">
        <v>0</v>
      </c>
      <c r="H130" s="72">
        <v>0</v>
      </c>
      <c r="I130" s="72">
        <v>0</v>
      </c>
      <c r="J130" s="125">
        <v>0.25818207999999998</v>
      </c>
      <c r="K130" s="96"/>
    </row>
    <row r="131" spans="1:11" x14ac:dyDescent="0.35">
      <c r="A131" s="211" t="s">
        <v>186</v>
      </c>
      <c r="B131" s="72">
        <v>0</v>
      </c>
      <c r="C131" s="72">
        <v>0.11321677000000001</v>
      </c>
      <c r="D131" s="72">
        <v>0</v>
      </c>
      <c r="E131" s="72">
        <v>0</v>
      </c>
      <c r="F131" s="72">
        <v>0</v>
      </c>
      <c r="G131" s="72">
        <v>0</v>
      </c>
      <c r="H131" s="72">
        <v>0</v>
      </c>
      <c r="I131" s="72">
        <v>1.6800000000000001E-3</v>
      </c>
      <c r="J131" s="125">
        <v>0.18587777</v>
      </c>
      <c r="K131" s="96"/>
    </row>
    <row r="132" spans="1:11" x14ac:dyDescent="0.35">
      <c r="A132" s="211" t="s">
        <v>92</v>
      </c>
      <c r="B132" s="72">
        <v>0</v>
      </c>
      <c r="C132" s="72">
        <v>9.232688E-2</v>
      </c>
      <c r="D132" s="72">
        <v>0</v>
      </c>
      <c r="E132" s="72">
        <v>0</v>
      </c>
      <c r="F132" s="72">
        <v>0</v>
      </c>
      <c r="G132" s="72">
        <v>0</v>
      </c>
      <c r="H132" s="72">
        <v>0</v>
      </c>
      <c r="I132" s="72">
        <v>1.3964620000000001E-2</v>
      </c>
      <c r="J132" s="125">
        <v>0.78305894999999992</v>
      </c>
      <c r="K132" s="96"/>
    </row>
    <row r="133" spans="1:11" x14ac:dyDescent="0.35">
      <c r="A133" s="211" t="s">
        <v>136</v>
      </c>
      <c r="B133" s="72">
        <v>0</v>
      </c>
      <c r="C133" s="72">
        <v>5.9328949999999998E-2</v>
      </c>
      <c r="D133" s="72">
        <v>0</v>
      </c>
      <c r="E133" s="72">
        <v>0</v>
      </c>
      <c r="F133" s="72">
        <v>0</v>
      </c>
      <c r="G133" s="72">
        <v>0</v>
      </c>
      <c r="H133" s="72">
        <v>0</v>
      </c>
      <c r="I133" s="72">
        <v>5.6638599999999997E-3</v>
      </c>
      <c r="J133" s="125">
        <v>7.9123539999999992E-2</v>
      </c>
      <c r="K133" s="96"/>
    </row>
    <row r="134" spans="1:11" x14ac:dyDescent="0.35">
      <c r="A134" s="211" t="s">
        <v>94</v>
      </c>
      <c r="B134" s="72">
        <v>0</v>
      </c>
      <c r="C134" s="72">
        <v>5.6932330000000003E-2</v>
      </c>
      <c r="D134" s="72">
        <v>0</v>
      </c>
      <c r="E134" s="72">
        <v>0</v>
      </c>
      <c r="F134" s="72">
        <v>0</v>
      </c>
      <c r="G134" s="72">
        <v>0</v>
      </c>
      <c r="H134" s="72">
        <v>0</v>
      </c>
      <c r="I134" s="72">
        <v>0</v>
      </c>
      <c r="J134" s="125">
        <v>5.6932330000000003E-2</v>
      </c>
      <c r="K134" s="96"/>
    </row>
    <row r="135" spans="1:11" x14ac:dyDescent="0.35">
      <c r="A135" s="211" t="s">
        <v>28</v>
      </c>
      <c r="B135" s="72">
        <v>1.1912100000000001E-3</v>
      </c>
      <c r="C135" s="72">
        <v>5.1462349999999997E-2</v>
      </c>
      <c r="D135" s="72">
        <v>0</v>
      </c>
      <c r="E135" s="72">
        <v>0</v>
      </c>
      <c r="F135" s="72">
        <v>0</v>
      </c>
      <c r="G135" s="72">
        <v>0</v>
      </c>
      <c r="H135" s="72">
        <v>0</v>
      </c>
      <c r="I135" s="72">
        <v>1.2552000000000001E-2</v>
      </c>
      <c r="J135" s="125">
        <v>6.6867529999999994E-2</v>
      </c>
      <c r="K135" s="96"/>
    </row>
    <row r="136" spans="1:11" x14ac:dyDescent="0.35">
      <c r="A136" s="211" t="s">
        <v>215</v>
      </c>
      <c r="B136" s="72">
        <v>0</v>
      </c>
      <c r="C136" s="72">
        <v>4.9728800000000004E-2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0.10288754</v>
      </c>
      <c r="J136" s="125">
        <v>1.72444134</v>
      </c>
      <c r="K136" s="96"/>
    </row>
    <row r="137" spans="1:11" x14ac:dyDescent="0.35">
      <c r="A137" s="211" t="s">
        <v>132</v>
      </c>
      <c r="B137" s="72">
        <v>0</v>
      </c>
      <c r="C137" s="72">
        <v>4.53E-2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0.97540724999999995</v>
      </c>
      <c r="J137" s="125">
        <v>0.23775309</v>
      </c>
      <c r="K137" s="96"/>
    </row>
    <row r="138" spans="1:11" x14ac:dyDescent="0.35">
      <c r="A138" s="211" t="s">
        <v>183</v>
      </c>
      <c r="B138" s="72">
        <v>0</v>
      </c>
      <c r="C138" s="72">
        <v>2.9730039999999999E-2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1.5351979999999999E-2</v>
      </c>
      <c r="J138" s="125">
        <v>3.7230039999999999E-2</v>
      </c>
      <c r="K138" s="96"/>
    </row>
    <row r="139" spans="1:11" x14ac:dyDescent="0.35">
      <c r="A139" s="211" t="s">
        <v>192</v>
      </c>
      <c r="B139" s="72">
        <v>0</v>
      </c>
      <c r="C139" s="72">
        <v>2.6985700000000001E-2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0.127</v>
      </c>
      <c r="J139" s="125">
        <v>2.6985700000000001E-2</v>
      </c>
      <c r="K139" s="96"/>
    </row>
    <row r="140" spans="1:11" x14ac:dyDescent="0.35">
      <c r="A140" s="211" t="s">
        <v>6</v>
      </c>
      <c r="B140" s="72">
        <v>0</v>
      </c>
      <c r="C140" s="72">
        <v>2.6863390000000001E-2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125">
        <v>0.12911948000000001</v>
      </c>
      <c r="K140" s="96"/>
    </row>
    <row r="141" spans="1:11" x14ac:dyDescent="0.35">
      <c r="A141" s="211" t="s">
        <v>12</v>
      </c>
      <c r="B141" s="72">
        <v>0</v>
      </c>
      <c r="C141" s="72">
        <v>2.6722669999999997E-2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35.197365189999999</v>
      </c>
      <c r="J141" s="125">
        <v>2.6722669999999997E-2</v>
      </c>
      <c r="K141" s="96"/>
    </row>
    <row r="142" spans="1:11" x14ac:dyDescent="0.35">
      <c r="A142" s="211" t="s">
        <v>164</v>
      </c>
      <c r="B142" s="72">
        <v>0</v>
      </c>
      <c r="C142" s="72">
        <v>2.5942169999999997E-2</v>
      </c>
      <c r="D142" s="72">
        <v>0</v>
      </c>
      <c r="E142" s="72">
        <v>2.61115E-3</v>
      </c>
      <c r="F142" s="72">
        <v>0</v>
      </c>
      <c r="G142" s="72">
        <v>0</v>
      </c>
      <c r="H142" s="72">
        <v>2.61115E-3</v>
      </c>
      <c r="I142" s="72">
        <v>0</v>
      </c>
      <c r="J142" s="125">
        <v>4.1743019999999999E-2</v>
      </c>
      <c r="K142" s="96"/>
    </row>
    <row r="143" spans="1:11" x14ac:dyDescent="0.35">
      <c r="A143" s="211" t="s">
        <v>242</v>
      </c>
      <c r="B143" s="72">
        <v>0</v>
      </c>
      <c r="C143" s="72">
        <v>2.5284520000000001E-2</v>
      </c>
      <c r="D143" s="72">
        <v>0</v>
      </c>
      <c r="E143" s="72">
        <v>0</v>
      </c>
      <c r="F143" s="72">
        <v>0</v>
      </c>
      <c r="G143" s="72">
        <v>0</v>
      </c>
      <c r="H143" s="72">
        <v>0</v>
      </c>
      <c r="I143" s="72">
        <v>0.35620000000000002</v>
      </c>
      <c r="J143" s="125">
        <v>3.0335900000000002E-2</v>
      </c>
      <c r="K143" s="96"/>
    </row>
    <row r="144" spans="1:11" x14ac:dyDescent="0.35">
      <c r="A144" s="211" t="s">
        <v>101</v>
      </c>
      <c r="B144" s="72">
        <v>0</v>
      </c>
      <c r="C144" s="72">
        <v>2.5135080000000001E-2</v>
      </c>
      <c r="D144" s="72">
        <v>0</v>
      </c>
      <c r="E144" s="72">
        <v>0</v>
      </c>
      <c r="F144" s="72">
        <v>0</v>
      </c>
      <c r="G144" s="72">
        <v>0</v>
      </c>
      <c r="H144" s="72">
        <v>0</v>
      </c>
      <c r="I144" s="72">
        <v>0</v>
      </c>
      <c r="J144" s="125">
        <v>2.5135080000000001E-2</v>
      </c>
      <c r="K144" s="96"/>
    </row>
    <row r="145" spans="1:11" x14ac:dyDescent="0.35">
      <c r="A145" s="211" t="s">
        <v>30</v>
      </c>
      <c r="B145" s="72">
        <v>2.88134E-3</v>
      </c>
      <c r="C145" s="72">
        <v>2.0629359999999999E-2</v>
      </c>
      <c r="D145" s="72">
        <v>0</v>
      </c>
      <c r="E145" s="72">
        <v>0</v>
      </c>
      <c r="F145" s="72">
        <v>0</v>
      </c>
      <c r="G145" s="72">
        <v>0</v>
      </c>
      <c r="H145" s="72">
        <v>3.7580000000000003E-4</v>
      </c>
      <c r="I145" s="72">
        <v>3.7307099999999999E-3</v>
      </c>
      <c r="J145" s="125">
        <v>4.9968680000000001E-2</v>
      </c>
      <c r="K145" s="96"/>
    </row>
    <row r="146" spans="1:11" x14ac:dyDescent="0.35">
      <c r="A146" s="211" t="s">
        <v>189</v>
      </c>
      <c r="B146" s="72">
        <v>0</v>
      </c>
      <c r="C146" s="72">
        <v>1.7841610000000001E-2</v>
      </c>
      <c r="D146" s="72">
        <v>0</v>
      </c>
      <c r="E146" s="72">
        <v>0</v>
      </c>
      <c r="F146" s="72">
        <v>0</v>
      </c>
      <c r="G146" s="72">
        <v>0</v>
      </c>
      <c r="H146" s="72">
        <v>0</v>
      </c>
      <c r="I146" s="72">
        <v>3.7420000000000001E-3</v>
      </c>
      <c r="J146" s="125">
        <v>0.12525660999999999</v>
      </c>
      <c r="K146" s="96"/>
    </row>
    <row r="147" spans="1:11" x14ac:dyDescent="0.35">
      <c r="A147" s="211" t="s">
        <v>21</v>
      </c>
      <c r="B147" s="72">
        <v>0</v>
      </c>
      <c r="C147" s="72">
        <v>1.2000540000000001E-2</v>
      </c>
      <c r="D147" s="72">
        <v>0</v>
      </c>
      <c r="E147" s="72">
        <v>0</v>
      </c>
      <c r="F147" s="72">
        <v>0</v>
      </c>
      <c r="G147" s="72">
        <v>0</v>
      </c>
      <c r="H147" s="72">
        <v>0</v>
      </c>
      <c r="I147" s="72">
        <v>3.9598191699999998</v>
      </c>
      <c r="J147" s="125">
        <v>0.11498369</v>
      </c>
      <c r="K147" s="96"/>
    </row>
    <row r="148" spans="1:11" x14ac:dyDescent="0.35">
      <c r="A148" s="211" t="s">
        <v>154</v>
      </c>
      <c r="B148" s="72">
        <v>0</v>
      </c>
      <c r="C148" s="72">
        <v>1.061985E-2</v>
      </c>
      <c r="D148" s="72">
        <v>0</v>
      </c>
      <c r="E148" s="72">
        <v>0</v>
      </c>
      <c r="F148" s="72">
        <v>0</v>
      </c>
      <c r="G148" s="72">
        <v>0</v>
      </c>
      <c r="H148" s="72">
        <v>0</v>
      </c>
      <c r="I148" s="72">
        <v>0</v>
      </c>
      <c r="J148" s="125">
        <v>0.59965860999999998</v>
      </c>
      <c r="K148" s="96"/>
    </row>
    <row r="149" spans="1:11" x14ac:dyDescent="0.35">
      <c r="A149" s="211" t="s">
        <v>128</v>
      </c>
      <c r="B149" s="72">
        <v>0</v>
      </c>
      <c r="C149" s="72">
        <v>1.0158239999999999E-2</v>
      </c>
      <c r="D149" s="72">
        <v>0</v>
      </c>
      <c r="E149" s="72">
        <v>1.1584799999999999E-3</v>
      </c>
      <c r="F149" s="72">
        <v>0</v>
      </c>
      <c r="G149" s="72">
        <v>0</v>
      </c>
      <c r="H149" s="72">
        <v>1.1584799999999999E-3</v>
      </c>
      <c r="I149" s="72">
        <v>0.13270301000000001</v>
      </c>
      <c r="J149" s="125">
        <v>6.5732740000000012E-2</v>
      </c>
      <c r="K149" s="96"/>
    </row>
    <row r="150" spans="1:11" x14ac:dyDescent="0.35">
      <c r="A150" s="211" t="s">
        <v>66</v>
      </c>
      <c r="B150" s="72">
        <v>4.2315435199999998</v>
      </c>
      <c r="C150" s="72">
        <v>0.01</v>
      </c>
      <c r="D150" s="72">
        <v>0</v>
      </c>
      <c r="E150" s="72">
        <v>0</v>
      </c>
      <c r="F150" s="72">
        <v>0</v>
      </c>
      <c r="G150" s="72">
        <v>0</v>
      </c>
      <c r="H150" s="72">
        <v>0</v>
      </c>
      <c r="I150" s="72">
        <v>5.0005049499999998</v>
      </c>
      <c r="J150" s="125">
        <v>0.106313</v>
      </c>
      <c r="K150" s="96"/>
    </row>
    <row r="151" spans="1:11" x14ac:dyDescent="0.35">
      <c r="A151" s="211" t="s">
        <v>120</v>
      </c>
      <c r="B151" s="72">
        <v>0</v>
      </c>
      <c r="C151" s="72">
        <v>9.2571100000000007E-3</v>
      </c>
      <c r="D151" s="72">
        <v>0</v>
      </c>
      <c r="E151" s="72">
        <v>2.7386100000000003E-3</v>
      </c>
      <c r="F151" s="72">
        <v>0</v>
      </c>
      <c r="G151" s="72">
        <v>0</v>
      </c>
      <c r="H151" s="72">
        <v>2.7386100000000003E-3</v>
      </c>
      <c r="I151" s="72">
        <v>7.1079999999999997E-3</v>
      </c>
      <c r="J151" s="125">
        <v>4.2455859999999998E-2</v>
      </c>
      <c r="K151" s="96"/>
    </row>
    <row r="152" spans="1:11" x14ac:dyDescent="0.35">
      <c r="A152" s="211" t="s">
        <v>194</v>
      </c>
      <c r="B152" s="72">
        <v>0</v>
      </c>
      <c r="C152" s="72">
        <v>8.9243899999999991E-3</v>
      </c>
      <c r="D152" s="72">
        <v>0</v>
      </c>
      <c r="E152" s="72">
        <v>0</v>
      </c>
      <c r="F152" s="72">
        <v>0</v>
      </c>
      <c r="G152" s="72">
        <v>0</v>
      </c>
      <c r="H152" s="72">
        <v>0</v>
      </c>
      <c r="I152" s="72">
        <v>1.6822189999999997E-2</v>
      </c>
      <c r="J152" s="125">
        <v>1.608861E-2</v>
      </c>
      <c r="K152" s="96"/>
    </row>
    <row r="153" spans="1:11" x14ac:dyDescent="0.35">
      <c r="A153" s="211" t="s">
        <v>73</v>
      </c>
      <c r="B153" s="72">
        <v>0</v>
      </c>
      <c r="C153" s="72">
        <v>8.8999999999999999E-3</v>
      </c>
      <c r="D153" s="72">
        <v>0</v>
      </c>
      <c r="E153" s="72">
        <v>0</v>
      </c>
      <c r="F153" s="72">
        <v>0</v>
      </c>
      <c r="G153" s="72">
        <v>0</v>
      </c>
      <c r="H153" s="72">
        <v>0</v>
      </c>
      <c r="I153" s="72">
        <v>0</v>
      </c>
      <c r="J153" s="125">
        <v>8.8999999999999999E-3</v>
      </c>
      <c r="K153" s="96"/>
    </row>
    <row r="154" spans="1:11" x14ac:dyDescent="0.35">
      <c r="A154" s="211" t="s">
        <v>23</v>
      </c>
      <c r="B154" s="72">
        <v>0</v>
      </c>
      <c r="C154" s="72">
        <v>7.4055699999999993E-3</v>
      </c>
      <c r="D154" s="72">
        <v>0</v>
      </c>
      <c r="E154" s="72">
        <v>0</v>
      </c>
      <c r="F154" s="72">
        <v>0</v>
      </c>
      <c r="G154" s="72">
        <v>0</v>
      </c>
      <c r="H154" s="72">
        <v>2.0942639999999999</v>
      </c>
      <c r="I154" s="72">
        <v>24.285368980000001</v>
      </c>
      <c r="J154" s="125">
        <v>0.82063388999999998</v>
      </c>
      <c r="K154" s="96"/>
    </row>
    <row r="155" spans="1:11" x14ac:dyDescent="0.35">
      <c r="A155" s="211" t="s">
        <v>227</v>
      </c>
      <c r="B155" s="72">
        <v>0</v>
      </c>
      <c r="C155" s="72">
        <v>6.6932900000000002E-3</v>
      </c>
      <c r="D155" s="72">
        <v>0</v>
      </c>
      <c r="E155" s="72">
        <v>0</v>
      </c>
      <c r="F155" s="72">
        <v>0</v>
      </c>
      <c r="G155" s="72">
        <v>0</v>
      </c>
      <c r="H155" s="72">
        <v>0</v>
      </c>
      <c r="I155" s="72">
        <v>1.21978E-3</v>
      </c>
      <c r="J155" s="125">
        <v>6.6932900000000002E-3</v>
      </c>
      <c r="K155" s="96"/>
    </row>
    <row r="156" spans="1:11" x14ac:dyDescent="0.35">
      <c r="A156" s="211" t="s">
        <v>27</v>
      </c>
      <c r="B156" s="72">
        <v>1.0000000000000001E-5</v>
      </c>
      <c r="C156" s="72">
        <v>5.6030000000000003E-3</v>
      </c>
      <c r="D156" s="72">
        <v>0</v>
      </c>
      <c r="E156" s="72">
        <v>0</v>
      </c>
      <c r="F156" s="72">
        <v>0</v>
      </c>
      <c r="G156" s="72">
        <v>0</v>
      </c>
      <c r="H156" s="72">
        <v>0</v>
      </c>
      <c r="I156" s="72">
        <v>2.7300000000000002E-4</v>
      </c>
      <c r="J156" s="125">
        <v>1.9942099999999997E-2</v>
      </c>
      <c r="K156" s="96"/>
    </row>
    <row r="157" spans="1:11" x14ac:dyDescent="0.35">
      <c r="A157" s="211" t="s">
        <v>24</v>
      </c>
      <c r="B157" s="72">
        <v>0</v>
      </c>
      <c r="C157" s="72">
        <v>4.3288100000000006E-3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0</v>
      </c>
      <c r="J157" s="125">
        <v>1.3273139999999999E-2</v>
      </c>
      <c r="K157" s="96"/>
    </row>
    <row r="158" spans="1:11" x14ac:dyDescent="0.35">
      <c r="A158" s="211" t="s">
        <v>199</v>
      </c>
      <c r="B158" s="72">
        <v>0</v>
      </c>
      <c r="C158" s="72">
        <v>3.7299400000000002E-3</v>
      </c>
      <c r="D158" s="72">
        <v>0</v>
      </c>
      <c r="E158" s="72">
        <v>7.9093529999999995E-2</v>
      </c>
      <c r="F158" s="72">
        <v>0</v>
      </c>
      <c r="G158" s="72">
        <v>0</v>
      </c>
      <c r="H158" s="72">
        <v>8.0593529999999997E-2</v>
      </c>
      <c r="I158" s="72">
        <v>0.99698092000000005</v>
      </c>
      <c r="J158" s="125">
        <v>0.41624596999999997</v>
      </c>
      <c r="K158" s="96"/>
    </row>
    <row r="159" spans="1:11" x14ac:dyDescent="0.35">
      <c r="A159" s="211" t="s">
        <v>88</v>
      </c>
      <c r="B159" s="72">
        <v>5.0000000000000002E-5</v>
      </c>
      <c r="C159" s="72">
        <v>3.31E-3</v>
      </c>
      <c r="D159" s="72">
        <v>0</v>
      </c>
      <c r="E159" s="72">
        <v>0</v>
      </c>
      <c r="F159" s="72">
        <v>0</v>
      </c>
      <c r="G159" s="72">
        <v>0</v>
      </c>
      <c r="H159" s="72">
        <v>0</v>
      </c>
      <c r="I159" s="72">
        <v>1.1058999999999999E-2</v>
      </c>
      <c r="J159" s="125">
        <v>5.1618269999999994E-2</v>
      </c>
      <c r="K159" s="96"/>
    </row>
    <row r="160" spans="1:11" x14ac:dyDescent="0.35">
      <c r="A160" s="211" t="s">
        <v>208</v>
      </c>
      <c r="B160" s="72">
        <v>0</v>
      </c>
      <c r="C160" s="72">
        <v>2.248E-3</v>
      </c>
      <c r="D160" s="72">
        <v>0</v>
      </c>
      <c r="E160" s="72">
        <v>0</v>
      </c>
      <c r="F160" s="72">
        <v>0</v>
      </c>
      <c r="G160" s="72">
        <v>0</v>
      </c>
      <c r="H160" s="72">
        <v>0</v>
      </c>
      <c r="I160" s="72">
        <v>8.9999999999999998E-4</v>
      </c>
      <c r="J160" s="125">
        <v>2.7919599999999999E-2</v>
      </c>
      <c r="K160" s="96"/>
    </row>
    <row r="161" spans="1:11" x14ac:dyDescent="0.35">
      <c r="A161" s="211" t="s">
        <v>25</v>
      </c>
      <c r="B161" s="72">
        <v>0</v>
      </c>
      <c r="C161" s="72">
        <v>2.1580000000000002E-3</v>
      </c>
      <c r="D161" s="72">
        <v>0</v>
      </c>
      <c r="E161" s="72">
        <v>0</v>
      </c>
      <c r="F161" s="72">
        <v>0</v>
      </c>
      <c r="G161" s="72">
        <v>0</v>
      </c>
      <c r="H161" s="72">
        <v>0</v>
      </c>
      <c r="I161" s="72">
        <v>2.6381500000000001E-3</v>
      </c>
      <c r="J161" s="125">
        <v>3.5720220000000004E-2</v>
      </c>
      <c r="K161" s="96"/>
    </row>
    <row r="162" spans="1:11" x14ac:dyDescent="0.35">
      <c r="A162" s="211" t="s">
        <v>14</v>
      </c>
      <c r="B162" s="72">
        <v>0</v>
      </c>
      <c r="C162" s="72">
        <v>1.5269999999999999E-3</v>
      </c>
      <c r="D162" s="72">
        <v>0</v>
      </c>
      <c r="E162" s="72">
        <v>0</v>
      </c>
      <c r="F162" s="72">
        <v>0</v>
      </c>
      <c r="G162" s="72">
        <v>0</v>
      </c>
      <c r="H162" s="72">
        <v>0</v>
      </c>
      <c r="I162" s="72">
        <v>1.4206999999999999E-2</v>
      </c>
      <c r="J162" s="125">
        <v>1.5269999999999999E-3</v>
      </c>
      <c r="K162" s="96"/>
    </row>
    <row r="163" spans="1:11" x14ac:dyDescent="0.35">
      <c r="A163" s="211" t="s">
        <v>204</v>
      </c>
      <c r="B163" s="72">
        <v>0</v>
      </c>
      <c r="C163" s="72">
        <v>1.32244E-3</v>
      </c>
      <c r="D163" s="72">
        <v>0</v>
      </c>
      <c r="E163" s="72">
        <v>0</v>
      </c>
      <c r="F163" s="72">
        <v>0</v>
      </c>
      <c r="G163" s="72">
        <v>0</v>
      </c>
      <c r="H163" s="72">
        <v>0</v>
      </c>
      <c r="I163" s="72">
        <v>5.5886900000000003E-2</v>
      </c>
      <c r="J163" s="125">
        <v>3.4109690000000005E-2</v>
      </c>
      <c r="K163" s="96"/>
    </row>
    <row r="164" spans="1:11" x14ac:dyDescent="0.35">
      <c r="A164" s="211" t="s">
        <v>31</v>
      </c>
      <c r="B164" s="72">
        <v>0</v>
      </c>
      <c r="C164" s="72">
        <v>1.0499999999999999E-3</v>
      </c>
      <c r="D164" s="72">
        <v>0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125">
        <v>1.1597000000000001E-3</v>
      </c>
      <c r="K164" s="96"/>
    </row>
    <row r="165" spans="1:11" x14ac:dyDescent="0.35">
      <c r="A165" s="211" t="s">
        <v>253</v>
      </c>
      <c r="B165" s="72">
        <v>0</v>
      </c>
      <c r="C165" s="72">
        <v>1E-3</v>
      </c>
      <c r="D165" s="72">
        <v>0</v>
      </c>
      <c r="E165" s="72">
        <v>7.372012E-2</v>
      </c>
      <c r="F165" s="72">
        <v>0</v>
      </c>
      <c r="G165" s="72">
        <v>0</v>
      </c>
      <c r="H165" s="72">
        <v>7.372012E-2</v>
      </c>
      <c r="I165" s="72">
        <v>0.53505499999999995</v>
      </c>
      <c r="J165" s="125">
        <v>0.27418516999999998</v>
      </c>
      <c r="K165" s="96"/>
    </row>
    <row r="166" spans="1:11" x14ac:dyDescent="0.35">
      <c r="A166" s="211" t="s">
        <v>32</v>
      </c>
      <c r="B166" s="72">
        <v>9.9999999999999995E-7</v>
      </c>
      <c r="C166" s="72">
        <v>9.7499999999999996E-4</v>
      </c>
      <c r="D166" s="72">
        <v>0</v>
      </c>
      <c r="E166" s="72">
        <v>0</v>
      </c>
      <c r="F166" s="72">
        <v>0</v>
      </c>
      <c r="G166" s="72">
        <v>0</v>
      </c>
      <c r="H166" s="72">
        <v>3.0000000000000001E-5</v>
      </c>
      <c r="I166" s="72">
        <v>0.39721223999999999</v>
      </c>
      <c r="J166" s="125">
        <v>3.79387E-3</v>
      </c>
      <c r="K166" s="96"/>
    </row>
    <row r="167" spans="1:11" x14ac:dyDescent="0.35">
      <c r="A167" s="211" t="s">
        <v>126</v>
      </c>
      <c r="B167" s="72">
        <v>0</v>
      </c>
      <c r="C167" s="72">
        <v>3.2899999999999997E-4</v>
      </c>
      <c r="D167" s="72"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3.5E-4</v>
      </c>
      <c r="J167" s="125">
        <v>3.2899999999999997E-4</v>
      </c>
      <c r="K167" s="96"/>
    </row>
    <row r="168" spans="1:11" x14ac:dyDescent="0.35">
      <c r="A168" s="211" t="s">
        <v>18</v>
      </c>
      <c r="B168" s="72">
        <v>0</v>
      </c>
      <c r="C168" s="72">
        <v>2.7399999999999999E-4</v>
      </c>
      <c r="D168" s="72">
        <v>0</v>
      </c>
      <c r="E168" s="72">
        <v>0</v>
      </c>
      <c r="F168" s="72">
        <v>0</v>
      </c>
      <c r="G168" s="72">
        <v>0</v>
      </c>
      <c r="H168" s="72">
        <v>0.46855288</v>
      </c>
      <c r="I168" s="72">
        <v>0</v>
      </c>
      <c r="J168" s="125">
        <v>2.7399999999999999E-4</v>
      </c>
      <c r="K168" s="96"/>
    </row>
    <row r="169" spans="1:11" x14ac:dyDescent="0.35">
      <c r="A169" s="211" t="s">
        <v>150</v>
      </c>
      <c r="B169" s="72">
        <v>0</v>
      </c>
      <c r="C169" s="72">
        <v>1.5618000000000001E-4</v>
      </c>
      <c r="D169" s="72">
        <v>0</v>
      </c>
      <c r="E169" s="72">
        <v>0</v>
      </c>
      <c r="F169" s="72">
        <v>0</v>
      </c>
      <c r="G169" s="72">
        <v>0</v>
      </c>
      <c r="H169" s="72">
        <v>4.4000000000000002E-4</v>
      </c>
      <c r="I169" s="72">
        <v>1.003445E-2</v>
      </c>
      <c r="J169" s="125">
        <v>3.9990769999999995E-2</v>
      </c>
      <c r="K169" s="96"/>
    </row>
    <row r="170" spans="1:11" x14ac:dyDescent="0.35">
      <c r="A170" s="211" t="s">
        <v>19</v>
      </c>
      <c r="B170" s="72">
        <v>0</v>
      </c>
      <c r="C170" s="72">
        <v>8.6959999999999994E-5</v>
      </c>
      <c r="D170" s="72">
        <v>0</v>
      </c>
      <c r="E170" s="72">
        <v>0</v>
      </c>
      <c r="F170" s="72">
        <v>0</v>
      </c>
      <c r="G170" s="72">
        <v>0</v>
      </c>
      <c r="H170" s="72">
        <v>1.3434890500000001</v>
      </c>
      <c r="I170" s="72">
        <v>0</v>
      </c>
      <c r="J170" s="125">
        <v>7.9216240000000007E-2</v>
      </c>
      <c r="K170" s="96"/>
    </row>
    <row r="171" spans="1:11" x14ac:dyDescent="0.35">
      <c r="A171" s="211" t="s">
        <v>110</v>
      </c>
      <c r="B171" s="72">
        <v>0</v>
      </c>
      <c r="C171" s="72">
        <v>0</v>
      </c>
      <c r="D171" s="72">
        <v>0</v>
      </c>
      <c r="E171" s="72">
        <v>0</v>
      </c>
      <c r="F171" s="72">
        <v>0</v>
      </c>
      <c r="G171" s="72">
        <v>0</v>
      </c>
      <c r="H171" s="72">
        <v>0</v>
      </c>
      <c r="I171" s="72">
        <v>2.0831300000000003E-3</v>
      </c>
      <c r="J171" s="125">
        <v>3.3071032000000002</v>
      </c>
      <c r="K171" s="96"/>
    </row>
    <row r="172" spans="1:11" x14ac:dyDescent="0.35">
      <c r="A172" s="211" t="s">
        <v>159</v>
      </c>
      <c r="B172" s="72">
        <v>0</v>
      </c>
      <c r="C172" s="72">
        <v>0</v>
      </c>
      <c r="D172" s="72">
        <v>0</v>
      </c>
      <c r="E172" s="72">
        <v>0</v>
      </c>
      <c r="F172" s="72">
        <v>0</v>
      </c>
      <c r="G172" s="72">
        <v>0</v>
      </c>
      <c r="H172" s="72">
        <v>0</v>
      </c>
      <c r="I172" s="72">
        <v>0</v>
      </c>
      <c r="J172" s="125">
        <v>0.88713436999999995</v>
      </c>
      <c r="K172" s="96"/>
    </row>
    <row r="173" spans="1:11" x14ac:dyDescent="0.35">
      <c r="A173" s="211" t="s">
        <v>59</v>
      </c>
      <c r="B173" s="72">
        <v>0</v>
      </c>
      <c r="C173" s="72">
        <v>0</v>
      </c>
      <c r="D173" s="72">
        <v>0</v>
      </c>
      <c r="E173" s="72">
        <v>8.8199999999999997E-3</v>
      </c>
      <c r="F173" s="72">
        <v>0</v>
      </c>
      <c r="G173" s="72">
        <v>0</v>
      </c>
      <c r="H173" s="72">
        <v>8.8199999999999997E-3</v>
      </c>
      <c r="I173" s="72">
        <v>1.2187999999999999E-2</v>
      </c>
      <c r="J173" s="125">
        <v>8.5089600000000001E-2</v>
      </c>
      <c r="K173" s="96"/>
    </row>
    <row r="174" spans="1:11" x14ac:dyDescent="0.35">
      <c r="A174" s="211" t="s">
        <v>119</v>
      </c>
      <c r="B174" s="72">
        <v>0</v>
      </c>
      <c r="C174" s="72">
        <v>0</v>
      </c>
      <c r="D174" s="72">
        <v>0</v>
      </c>
      <c r="E174" s="72">
        <v>0</v>
      </c>
      <c r="F174" s="72">
        <v>0</v>
      </c>
      <c r="G174" s="72">
        <v>0</v>
      </c>
      <c r="H174" s="72">
        <v>0</v>
      </c>
      <c r="I174" s="72">
        <v>1E-4</v>
      </c>
      <c r="J174" s="125">
        <v>5.669594E-2</v>
      </c>
      <c r="K174" s="96"/>
    </row>
    <row r="175" spans="1:11" x14ac:dyDescent="0.35">
      <c r="A175" s="211" t="s">
        <v>148</v>
      </c>
      <c r="B175" s="72">
        <v>0</v>
      </c>
      <c r="C175" s="72">
        <v>0</v>
      </c>
      <c r="D175" s="72">
        <v>0</v>
      </c>
      <c r="E175" s="72">
        <v>0</v>
      </c>
      <c r="F175" s="72">
        <v>0</v>
      </c>
      <c r="G175" s="72">
        <v>0</v>
      </c>
      <c r="H175" s="72">
        <v>0</v>
      </c>
      <c r="I175" s="72">
        <v>0.46947299999999997</v>
      </c>
      <c r="J175" s="125">
        <v>4.0937290000000001E-2</v>
      </c>
      <c r="K175" s="96"/>
    </row>
    <row r="176" spans="1:11" x14ac:dyDescent="0.35">
      <c r="A176" s="211" t="s">
        <v>228</v>
      </c>
      <c r="B176" s="72">
        <v>0</v>
      </c>
      <c r="C176" s="72">
        <v>0</v>
      </c>
      <c r="D176" s="72">
        <v>0</v>
      </c>
      <c r="E176" s="72">
        <v>0</v>
      </c>
      <c r="F176" s="72">
        <v>0</v>
      </c>
      <c r="G176" s="72">
        <v>0</v>
      </c>
      <c r="H176" s="72">
        <v>0</v>
      </c>
      <c r="I176" s="72">
        <v>0</v>
      </c>
      <c r="J176" s="125">
        <v>3.5285219999999999E-2</v>
      </c>
      <c r="K176" s="96"/>
    </row>
    <row r="177" spans="1:11" x14ac:dyDescent="0.35">
      <c r="A177" s="211" t="s">
        <v>34</v>
      </c>
      <c r="B177" s="72">
        <v>0</v>
      </c>
      <c r="C177" s="72">
        <v>0</v>
      </c>
      <c r="D177" s="72">
        <v>0</v>
      </c>
      <c r="E177" s="72">
        <v>0</v>
      </c>
      <c r="F177" s="72">
        <v>0</v>
      </c>
      <c r="G177" s="72">
        <v>0</v>
      </c>
      <c r="H177" s="72">
        <v>0</v>
      </c>
      <c r="I177" s="72">
        <v>0</v>
      </c>
      <c r="J177" s="125">
        <v>2.7199319999999999E-2</v>
      </c>
      <c r="K177" s="96"/>
    </row>
    <row r="178" spans="1:11" x14ac:dyDescent="0.35">
      <c r="A178" s="211" t="s">
        <v>247</v>
      </c>
      <c r="B178" s="72">
        <v>0</v>
      </c>
      <c r="C178" s="72">
        <v>0</v>
      </c>
      <c r="D178" s="72">
        <v>0</v>
      </c>
      <c r="E178" s="72">
        <v>0</v>
      </c>
      <c r="F178" s="72">
        <v>0</v>
      </c>
      <c r="G178" s="72">
        <v>0</v>
      </c>
      <c r="H178" s="72">
        <v>1E-3</v>
      </c>
      <c r="I178" s="72">
        <v>0.19511149</v>
      </c>
      <c r="J178" s="125">
        <v>1.8636080000000003E-2</v>
      </c>
      <c r="K178" s="96"/>
    </row>
    <row r="179" spans="1:11" x14ac:dyDescent="0.35">
      <c r="A179" s="211" t="s">
        <v>137</v>
      </c>
      <c r="B179" s="72">
        <v>0</v>
      </c>
      <c r="C179" s="72">
        <v>0</v>
      </c>
      <c r="D179" s="72">
        <v>0</v>
      </c>
      <c r="E179" s="72">
        <v>0</v>
      </c>
      <c r="F179" s="72">
        <v>0</v>
      </c>
      <c r="G179" s="72">
        <v>0</v>
      </c>
      <c r="H179" s="72">
        <v>1E-3</v>
      </c>
      <c r="I179" s="72">
        <v>4.4999999999999999E-4</v>
      </c>
      <c r="J179" s="125">
        <v>1.7031029999999999E-2</v>
      </c>
      <c r="K179" s="96"/>
    </row>
    <row r="180" spans="1:11" x14ac:dyDescent="0.35">
      <c r="A180" s="211" t="s">
        <v>43</v>
      </c>
      <c r="B180" s="72">
        <v>0</v>
      </c>
      <c r="C180" s="72">
        <v>0</v>
      </c>
      <c r="D180" s="72">
        <v>0</v>
      </c>
      <c r="E180" s="72">
        <v>0</v>
      </c>
      <c r="F180" s="72">
        <v>0</v>
      </c>
      <c r="G180" s="72">
        <v>0</v>
      </c>
      <c r="H180" s="72">
        <v>0</v>
      </c>
      <c r="I180" s="72">
        <v>0</v>
      </c>
      <c r="J180" s="125">
        <v>1.5927719999999999E-2</v>
      </c>
      <c r="K180" s="96"/>
    </row>
    <row r="181" spans="1:11" x14ac:dyDescent="0.35">
      <c r="A181" s="211" t="s">
        <v>16</v>
      </c>
      <c r="B181" s="72">
        <v>0</v>
      </c>
      <c r="C181" s="72">
        <v>0</v>
      </c>
      <c r="D181" s="72">
        <v>0</v>
      </c>
      <c r="E181" s="72">
        <v>0</v>
      </c>
      <c r="F181" s="72">
        <v>0</v>
      </c>
      <c r="G181" s="72">
        <v>0</v>
      </c>
      <c r="H181" s="72">
        <v>0</v>
      </c>
      <c r="I181" s="72">
        <v>0</v>
      </c>
      <c r="J181" s="125">
        <v>1.5631249999999999E-2</v>
      </c>
      <c r="K181" s="96"/>
    </row>
    <row r="182" spans="1:11" x14ac:dyDescent="0.35">
      <c r="A182" s="211" t="s">
        <v>56</v>
      </c>
      <c r="B182" s="72">
        <v>0</v>
      </c>
      <c r="C182" s="72">
        <v>0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125">
        <v>7.5436000000000001E-3</v>
      </c>
      <c r="K182" s="96"/>
    </row>
    <row r="183" spans="1:11" x14ac:dyDescent="0.35">
      <c r="A183" s="211" t="s">
        <v>188</v>
      </c>
      <c r="B183" s="72">
        <v>0</v>
      </c>
      <c r="C183" s="72">
        <v>0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0</v>
      </c>
      <c r="J183" s="125">
        <v>6.9319999999999998E-3</v>
      </c>
      <c r="K183" s="96"/>
    </row>
    <row r="184" spans="1:11" x14ac:dyDescent="0.35">
      <c r="A184" s="211" t="s">
        <v>245</v>
      </c>
      <c r="B184" s="72">
        <v>0</v>
      </c>
      <c r="C184" s="72">
        <v>0</v>
      </c>
      <c r="D184" s="72">
        <v>0</v>
      </c>
      <c r="E184" s="72">
        <v>0</v>
      </c>
      <c r="F184" s="72">
        <v>0</v>
      </c>
      <c r="G184" s="72">
        <v>0</v>
      </c>
      <c r="H184" s="72">
        <v>0</v>
      </c>
      <c r="I184" s="72">
        <v>0</v>
      </c>
      <c r="J184" s="125">
        <v>6.6408999999999999E-3</v>
      </c>
      <c r="K184" s="96"/>
    </row>
    <row r="185" spans="1:11" x14ac:dyDescent="0.35">
      <c r="A185" s="211" t="s">
        <v>187</v>
      </c>
      <c r="B185" s="72">
        <v>0</v>
      </c>
      <c r="C185" s="72">
        <v>0</v>
      </c>
      <c r="D185" s="72">
        <v>0</v>
      </c>
      <c r="E185" s="72">
        <v>0</v>
      </c>
      <c r="F185" s="72">
        <v>0</v>
      </c>
      <c r="G185" s="72">
        <v>0</v>
      </c>
      <c r="H185" s="72">
        <v>0</v>
      </c>
      <c r="I185" s="72">
        <v>0</v>
      </c>
      <c r="J185" s="125">
        <v>6.0000000000000001E-3</v>
      </c>
      <c r="K185" s="96"/>
    </row>
    <row r="186" spans="1:11" x14ac:dyDescent="0.35">
      <c r="A186" s="211" t="s">
        <v>177</v>
      </c>
      <c r="B186" s="72">
        <v>0</v>
      </c>
      <c r="C186" s="72">
        <v>0</v>
      </c>
      <c r="D186" s="72">
        <v>0</v>
      </c>
      <c r="E186" s="72">
        <v>0</v>
      </c>
      <c r="F186" s="72">
        <v>0</v>
      </c>
      <c r="G186" s="72">
        <v>0</v>
      </c>
      <c r="H186" s="72">
        <v>0</v>
      </c>
      <c r="I186" s="72">
        <v>0</v>
      </c>
      <c r="J186" s="125">
        <v>5.8408000000000002E-3</v>
      </c>
      <c r="K186" s="96"/>
    </row>
    <row r="187" spans="1:11" x14ac:dyDescent="0.35">
      <c r="A187" s="211" t="s">
        <v>60</v>
      </c>
      <c r="B187" s="72">
        <v>0</v>
      </c>
      <c r="C187" s="72">
        <v>0</v>
      </c>
      <c r="D187" s="72">
        <v>0</v>
      </c>
      <c r="E187" s="72">
        <v>0</v>
      </c>
      <c r="F187" s="72">
        <v>0</v>
      </c>
      <c r="G187" s="72">
        <v>0</v>
      </c>
      <c r="H187" s="72">
        <v>0</v>
      </c>
      <c r="I187" s="72">
        <v>1.1133169999999999</v>
      </c>
      <c r="J187" s="125">
        <v>5.4348E-3</v>
      </c>
      <c r="K187" s="96"/>
    </row>
    <row r="188" spans="1:11" x14ac:dyDescent="0.35">
      <c r="A188" s="211" t="s">
        <v>96</v>
      </c>
      <c r="B188" s="72">
        <v>0</v>
      </c>
      <c r="C188" s="72">
        <v>0</v>
      </c>
      <c r="D188" s="72">
        <v>0</v>
      </c>
      <c r="E188" s="72">
        <v>0</v>
      </c>
      <c r="F188" s="72">
        <v>0</v>
      </c>
      <c r="G188" s="72">
        <v>0</v>
      </c>
      <c r="H188" s="72">
        <v>0</v>
      </c>
      <c r="I188" s="72">
        <v>1.1999999999999999E-3</v>
      </c>
      <c r="J188" s="125">
        <v>5.1581000000000005E-3</v>
      </c>
      <c r="K188" s="96"/>
    </row>
    <row r="189" spans="1:11" x14ac:dyDescent="0.35">
      <c r="A189" s="211" t="s">
        <v>234</v>
      </c>
      <c r="B189" s="72">
        <v>0</v>
      </c>
      <c r="C189" s="72">
        <v>0</v>
      </c>
      <c r="D189" s="72">
        <v>0</v>
      </c>
      <c r="E189" s="72">
        <v>0</v>
      </c>
      <c r="F189" s="72">
        <v>0</v>
      </c>
      <c r="G189" s="72">
        <v>0</v>
      </c>
      <c r="H189" s="72">
        <v>0</v>
      </c>
      <c r="I189" s="72">
        <v>8.0802559999999995E-2</v>
      </c>
      <c r="J189" s="125">
        <v>5.0000399999999999E-3</v>
      </c>
      <c r="K189" s="96"/>
    </row>
    <row r="190" spans="1:11" x14ac:dyDescent="0.35">
      <c r="A190" s="211" t="s">
        <v>153</v>
      </c>
      <c r="B190" s="72">
        <v>0</v>
      </c>
      <c r="C190" s="72">
        <v>0</v>
      </c>
      <c r="D190" s="72">
        <v>0</v>
      </c>
      <c r="E190" s="72">
        <v>0</v>
      </c>
      <c r="F190" s="72">
        <v>0</v>
      </c>
      <c r="G190" s="72">
        <v>0</v>
      </c>
      <c r="H190" s="72">
        <v>0</v>
      </c>
      <c r="I190" s="72">
        <v>0</v>
      </c>
      <c r="J190" s="125">
        <v>4.7999999999999996E-3</v>
      </c>
      <c r="K190" s="96"/>
    </row>
    <row r="191" spans="1:11" x14ac:dyDescent="0.35">
      <c r="A191" s="211" t="s">
        <v>139</v>
      </c>
      <c r="B191" s="72">
        <v>0</v>
      </c>
      <c r="C191" s="72">
        <v>0</v>
      </c>
      <c r="D191" s="72">
        <v>0</v>
      </c>
      <c r="E191" s="72">
        <v>0</v>
      </c>
      <c r="F191" s="72">
        <v>0</v>
      </c>
      <c r="G191" s="72">
        <v>0</v>
      </c>
      <c r="H191" s="72">
        <v>0</v>
      </c>
      <c r="I191" s="72">
        <v>0</v>
      </c>
      <c r="J191" s="125">
        <v>4.0000000000000001E-3</v>
      </c>
      <c r="K191" s="96"/>
    </row>
    <row r="192" spans="1:11" x14ac:dyDescent="0.35">
      <c r="A192" s="211" t="s">
        <v>45</v>
      </c>
      <c r="B192" s="72">
        <v>0</v>
      </c>
      <c r="C192" s="72">
        <v>0</v>
      </c>
      <c r="D192" s="72">
        <v>0</v>
      </c>
      <c r="E192" s="72">
        <v>0</v>
      </c>
      <c r="F192" s="72">
        <v>0</v>
      </c>
      <c r="G192" s="72">
        <v>0</v>
      </c>
      <c r="H192" s="72">
        <v>0</v>
      </c>
      <c r="I192" s="72">
        <v>0</v>
      </c>
      <c r="J192" s="125">
        <v>3.43056E-3</v>
      </c>
      <c r="K192" s="96"/>
    </row>
    <row r="193" spans="1:11" x14ac:dyDescent="0.35">
      <c r="A193" s="211" t="s">
        <v>102</v>
      </c>
      <c r="B193" s="72">
        <v>0</v>
      </c>
      <c r="C193" s="72">
        <v>0</v>
      </c>
      <c r="D193" s="72">
        <v>0</v>
      </c>
      <c r="E193" s="72">
        <v>0</v>
      </c>
      <c r="F193" s="72">
        <v>0</v>
      </c>
      <c r="G193" s="72">
        <v>0</v>
      </c>
      <c r="H193" s="72">
        <v>0</v>
      </c>
      <c r="I193" s="72">
        <v>0</v>
      </c>
      <c r="J193" s="125">
        <v>3.21375E-3</v>
      </c>
      <c r="K193" s="96"/>
    </row>
    <row r="194" spans="1:11" x14ac:dyDescent="0.35">
      <c r="A194" s="211" t="s">
        <v>97</v>
      </c>
      <c r="B194" s="72">
        <v>0</v>
      </c>
      <c r="C194" s="72">
        <v>0</v>
      </c>
      <c r="D194" s="72">
        <v>0</v>
      </c>
      <c r="E194" s="72">
        <v>0</v>
      </c>
      <c r="F194" s="72">
        <v>0</v>
      </c>
      <c r="G194" s="72">
        <v>0</v>
      </c>
      <c r="H194" s="72">
        <v>0</v>
      </c>
      <c r="I194" s="72">
        <v>1E-4</v>
      </c>
      <c r="J194" s="125">
        <v>3.0999999999999999E-3</v>
      </c>
      <c r="K194" s="96"/>
    </row>
    <row r="195" spans="1:11" x14ac:dyDescent="0.35">
      <c r="A195" s="211" t="s">
        <v>87</v>
      </c>
      <c r="B195" s="72">
        <v>0</v>
      </c>
      <c r="C195" s="72">
        <v>0</v>
      </c>
      <c r="D195" s="72">
        <v>0</v>
      </c>
      <c r="E195" s="72">
        <v>0</v>
      </c>
      <c r="F195" s="72">
        <v>0</v>
      </c>
      <c r="G195" s="72">
        <v>0</v>
      </c>
      <c r="H195" s="72">
        <v>0</v>
      </c>
      <c r="I195" s="72">
        <v>0</v>
      </c>
      <c r="J195" s="125">
        <v>3.0658400000000002E-3</v>
      </c>
      <c r="K195" s="96"/>
    </row>
    <row r="196" spans="1:11" x14ac:dyDescent="0.35">
      <c r="A196" s="211" t="s">
        <v>244</v>
      </c>
      <c r="B196" s="72">
        <v>0</v>
      </c>
      <c r="C196" s="72">
        <v>0</v>
      </c>
      <c r="D196" s="72">
        <v>0</v>
      </c>
      <c r="E196" s="72">
        <v>0</v>
      </c>
      <c r="F196" s="72">
        <v>0</v>
      </c>
      <c r="G196" s="72">
        <v>0</v>
      </c>
      <c r="H196" s="72">
        <v>6.8770000000000003E-3</v>
      </c>
      <c r="I196" s="72">
        <v>2.3366000000000001E-2</v>
      </c>
      <c r="J196" s="125">
        <v>2.3539099999999999E-3</v>
      </c>
      <c r="K196" s="96"/>
    </row>
    <row r="197" spans="1:11" x14ac:dyDescent="0.35">
      <c r="A197" s="211" t="s">
        <v>8</v>
      </c>
      <c r="B197" s="72">
        <v>0</v>
      </c>
      <c r="C197" s="72">
        <v>0</v>
      </c>
      <c r="D197" s="72">
        <v>0</v>
      </c>
      <c r="E197" s="72">
        <v>0</v>
      </c>
      <c r="F197" s="72">
        <v>0</v>
      </c>
      <c r="G197" s="72">
        <v>0</v>
      </c>
      <c r="H197" s="72">
        <v>0</v>
      </c>
      <c r="I197" s="72">
        <v>0.88307999999999998</v>
      </c>
      <c r="J197" s="125">
        <v>2.2946100000000003E-3</v>
      </c>
      <c r="K197" s="96"/>
    </row>
    <row r="198" spans="1:11" x14ac:dyDescent="0.35">
      <c r="A198" s="211" t="s">
        <v>44</v>
      </c>
      <c r="B198" s="72">
        <v>0</v>
      </c>
      <c r="C198" s="72">
        <v>0</v>
      </c>
      <c r="D198" s="72">
        <v>0</v>
      </c>
      <c r="E198" s="72">
        <v>0</v>
      </c>
      <c r="F198" s="72">
        <v>0</v>
      </c>
      <c r="G198" s="72">
        <v>0</v>
      </c>
      <c r="H198" s="72">
        <v>0</v>
      </c>
      <c r="I198" s="72">
        <v>0</v>
      </c>
      <c r="J198" s="125">
        <v>1.8407999999999999E-3</v>
      </c>
      <c r="K198" s="96"/>
    </row>
    <row r="199" spans="1:11" x14ac:dyDescent="0.35">
      <c r="A199" s="211" t="s">
        <v>131</v>
      </c>
      <c r="B199" s="72">
        <v>0</v>
      </c>
      <c r="C199" s="72">
        <v>0</v>
      </c>
      <c r="D199" s="72">
        <v>0</v>
      </c>
      <c r="E199" s="72">
        <v>0</v>
      </c>
      <c r="F199" s="72">
        <v>0</v>
      </c>
      <c r="G199" s="72">
        <v>0</v>
      </c>
      <c r="H199" s="72">
        <v>0</v>
      </c>
      <c r="I199" s="72">
        <v>0</v>
      </c>
      <c r="J199" s="125">
        <v>1.6000000000000001E-3</v>
      </c>
      <c r="K199" s="96"/>
    </row>
    <row r="200" spans="1:11" x14ac:dyDescent="0.35">
      <c r="A200" s="211" t="s">
        <v>224</v>
      </c>
      <c r="B200" s="72">
        <v>0</v>
      </c>
      <c r="C200" s="72">
        <v>0</v>
      </c>
      <c r="D200" s="72">
        <v>0</v>
      </c>
      <c r="E200" s="72">
        <v>0</v>
      </c>
      <c r="F200" s="72">
        <v>0</v>
      </c>
      <c r="G200" s="72">
        <v>0</v>
      </c>
      <c r="H200" s="72">
        <v>0</v>
      </c>
      <c r="I200" s="72">
        <v>4.4999999999999998E-2</v>
      </c>
      <c r="J200" s="125">
        <v>1.5375E-3</v>
      </c>
      <c r="K200" s="96"/>
    </row>
    <row r="201" spans="1:11" x14ac:dyDescent="0.35">
      <c r="A201" s="211" t="s">
        <v>140</v>
      </c>
      <c r="B201" s="72">
        <v>0</v>
      </c>
      <c r="C201" s="72">
        <v>0</v>
      </c>
      <c r="D201" s="72">
        <v>0</v>
      </c>
      <c r="E201" s="72">
        <v>0</v>
      </c>
      <c r="F201" s="72">
        <v>0</v>
      </c>
      <c r="G201" s="72">
        <v>0</v>
      </c>
      <c r="H201" s="72">
        <v>0</v>
      </c>
      <c r="I201" s="72">
        <v>0</v>
      </c>
      <c r="J201" s="125">
        <v>1.48E-3</v>
      </c>
      <c r="K201" s="96"/>
    </row>
    <row r="202" spans="1:11" x14ac:dyDescent="0.35">
      <c r="A202" s="211" t="s">
        <v>209</v>
      </c>
      <c r="B202" s="72">
        <v>0</v>
      </c>
      <c r="C202" s="72">
        <v>0</v>
      </c>
      <c r="D202" s="72">
        <v>0</v>
      </c>
      <c r="E202" s="72">
        <v>0</v>
      </c>
      <c r="F202" s="72">
        <v>0</v>
      </c>
      <c r="G202" s="72">
        <v>0</v>
      </c>
      <c r="H202" s="72">
        <v>0</v>
      </c>
      <c r="I202" s="72">
        <v>7.5000000000000002E-4</v>
      </c>
      <c r="J202" s="125">
        <v>1.1249999999999999E-3</v>
      </c>
      <c r="K202" s="96"/>
    </row>
    <row r="203" spans="1:11" x14ac:dyDescent="0.35">
      <c r="A203" s="211" t="s">
        <v>249</v>
      </c>
      <c r="B203" s="72">
        <v>0</v>
      </c>
      <c r="C203" s="72">
        <v>0</v>
      </c>
      <c r="D203" s="72">
        <v>0</v>
      </c>
      <c r="E203" s="72">
        <v>0</v>
      </c>
      <c r="F203" s="72">
        <v>0</v>
      </c>
      <c r="G203" s="72">
        <v>0</v>
      </c>
      <c r="H203" s="72">
        <v>0</v>
      </c>
      <c r="I203" s="72">
        <v>0</v>
      </c>
      <c r="J203" s="125">
        <v>9.2000000000000003E-4</v>
      </c>
      <c r="K203" s="96"/>
    </row>
    <row r="204" spans="1:11" x14ac:dyDescent="0.35">
      <c r="A204" s="211" t="s">
        <v>138</v>
      </c>
      <c r="B204" s="72">
        <v>1.1E-5</v>
      </c>
      <c r="C204" s="72">
        <v>0</v>
      </c>
      <c r="D204" s="72">
        <v>0</v>
      </c>
      <c r="E204" s="72">
        <v>0</v>
      </c>
      <c r="F204" s="72">
        <v>0</v>
      </c>
      <c r="G204" s="72">
        <v>0</v>
      </c>
      <c r="H204" s="72">
        <v>6.6259999999999999E-2</v>
      </c>
      <c r="I204" s="72">
        <v>0</v>
      </c>
      <c r="J204" s="125">
        <v>9.0799999999999995E-4</v>
      </c>
      <c r="K204" s="96"/>
    </row>
    <row r="205" spans="1:11" x14ac:dyDescent="0.35">
      <c r="A205" s="211" t="s">
        <v>51</v>
      </c>
      <c r="B205" s="72">
        <v>0</v>
      </c>
      <c r="C205" s="72">
        <v>0</v>
      </c>
      <c r="D205" s="72">
        <v>0</v>
      </c>
      <c r="E205" s="72">
        <v>0</v>
      </c>
      <c r="F205" s="72">
        <v>0</v>
      </c>
      <c r="G205" s="72">
        <v>0</v>
      </c>
      <c r="H205" s="72">
        <v>0</v>
      </c>
      <c r="I205" s="72">
        <v>2.8765360000000002</v>
      </c>
      <c r="J205" s="125">
        <v>7.8799999999999996E-4</v>
      </c>
      <c r="K205" s="96"/>
    </row>
    <row r="206" spans="1:11" x14ac:dyDescent="0.35">
      <c r="A206" s="211" t="s">
        <v>38</v>
      </c>
      <c r="B206" s="72">
        <v>0</v>
      </c>
      <c r="C206" s="72">
        <v>0</v>
      </c>
      <c r="D206" s="72">
        <v>0</v>
      </c>
      <c r="E206" s="72">
        <v>0</v>
      </c>
      <c r="F206" s="72">
        <v>0</v>
      </c>
      <c r="G206" s="72">
        <v>0</v>
      </c>
      <c r="H206" s="72">
        <v>0</v>
      </c>
      <c r="I206" s="72">
        <v>0</v>
      </c>
      <c r="J206" s="125">
        <v>5.9999999999999995E-4</v>
      </c>
      <c r="K206" s="96"/>
    </row>
    <row r="207" spans="1:11" x14ac:dyDescent="0.35">
      <c r="A207" s="211" t="s">
        <v>90</v>
      </c>
      <c r="B207" s="72">
        <v>0</v>
      </c>
      <c r="C207" s="72">
        <v>0</v>
      </c>
      <c r="D207" s="72">
        <v>0</v>
      </c>
      <c r="E207" s="72">
        <v>0</v>
      </c>
      <c r="F207" s="72">
        <v>0</v>
      </c>
      <c r="G207" s="72">
        <v>0</v>
      </c>
      <c r="H207" s="72">
        <v>0</v>
      </c>
      <c r="I207" s="72">
        <v>0</v>
      </c>
      <c r="J207" s="125">
        <v>4.4058999999999998E-4</v>
      </c>
      <c r="K207" s="96"/>
    </row>
    <row r="208" spans="1:11" x14ac:dyDescent="0.35">
      <c r="A208" s="211" t="s">
        <v>124</v>
      </c>
      <c r="B208" s="72">
        <v>0</v>
      </c>
      <c r="C208" s="72">
        <v>0</v>
      </c>
      <c r="D208" s="72">
        <v>0</v>
      </c>
      <c r="E208" s="72">
        <v>0</v>
      </c>
      <c r="F208" s="72">
        <v>0</v>
      </c>
      <c r="G208" s="72">
        <v>0</v>
      </c>
      <c r="H208" s="72">
        <v>0</v>
      </c>
      <c r="I208" s="72">
        <v>0</v>
      </c>
      <c r="J208" s="125">
        <v>1.2999999999999999E-4</v>
      </c>
      <c r="K208" s="96"/>
    </row>
    <row r="209" spans="1:11" x14ac:dyDescent="0.35">
      <c r="A209" s="211" t="s">
        <v>166</v>
      </c>
      <c r="B209" s="72">
        <v>0</v>
      </c>
      <c r="C209" s="72">
        <v>0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0</v>
      </c>
      <c r="J209" s="125">
        <v>7.2139999999999997E-5</v>
      </c>
      <c r="K209" s="96"/>
    </row>
    <row r="210" spans="1:11" x14ac:dyDescent="0.35">
      <c r="A210" s="211" t="s">
        <v>55</v>
      </c>
      <c r="B210" s="72">
        <v>0</v>
      </c>
      <c r="C210" s="72">
        <v>0</v>
      </c>
      <c r="D210" s="72">
        <v>0</v>
      </c>
      <c r="E210" s="72">
        <v>0</v>
      </c>
      <c r="F210" s="72">
        <v>0</v>
      </c>
      <c r="G210" s="72">
        <v>0</v>
      </c>
      <c r="H210" s="72">
        <v>0</v>
      </c>
      <c r="I210" s="72">
        <v>0</v>
      </c>
      <c r="J210" s="125">
        <v>6.9519999999999998E-5</v>
      </c>
      <c r="K210" s="96"/>
    </row>
    <row r="211" spans="1:11" x14ac:dyDescent="0.35">
      <c r="A211" s="211" t="s">
        <v>118</v>
      </c>
      <c r="B211" s="72">
        <v>0</v>
      </c>
      <c r="C211" s="72">
        <v>0</v>
      </c>
      <c r="D211" s="72">
        <v>0</v>
      </c>
      <c r="E211" s="72">
        <v>6.52302E-3</v>
      </c>
      <c r="F211" s="72">
        <v>0</v>
      </c>
      <c r="G211" s="72">
        <v>0</v>
      </c>
      <c r="H211" s="72">
        <v>6.52302E-3</v>
      </c>
      <c r="I211" s="72">
        <v>0</v>
      </c>
      <c r="J211" s="125">
        <v>0</v>
      </c>
      <c r="K211" s="96"/>
    </row>
    <row r="212" spans="1:11" x14ac:dyDescent="0.35">
      <c r="A212" s="211" t="s">
        <v>79</v>
      </c>
      <c r="B212" s="72">
        <v>0</v>
      </c>
      <c r="C212" s="72">
        <v>0</v>
      </c>
      <c r="D212" s="72">
        <v>0</v>
      </c>
      <c r="E212" s="72">
        <v>0</v>
      </c>
      <c r="F212" s="72">
        <v>0</v>
      </c>
      <c r="G212" s="72">
        <v>0</v>
      </c>
      <c r="H212" s="72">
        <v>9.2400000000000002E-4</v>
      </c>
      <c r="I212" s="72">
        <v>0</v>
      </c>
      <c r="J212" s="125">
        <v>0</v>
      </c>
      <c r="K212" s="96"/>
    </row>
    <row r="213" spans="1:11" x14ac:dyDescent="0.35">
      <c r="A213" s="211" t="s">
        <v>71</v>
      </c>
      <c r="B213" s="72">
        <v>169.49648041</v>
      </c>
      <c r="C213" s="72">
        <v>0</v>
      </c>
      <c r="D213" s="72">
        <v>0</v>
      </c>
      <c r="E213" s="72">
        <v>0</v>
      </c>
      <c r="F213" s="72">
        <v>0</v>
      </c>
      <c r="G213" s="72">
        <v>0</v>
      </c>
      <c r="H213" s="72">
        <v>2.7500000000000002E-4</v>
      </c>
      <c r="I213" s="72">
        <v>3.77E-4</v>
      </c>
      <c r="J213" s="125">
        <v>0</v>
      </c>
      <c r="K213" s="96"/>
    </row>
    <row r="214" spans="1:11" x14ac:dyDescent="0.35">
      <c r="A214" s="211" t="s">
        <v>261</v>
      </c>
      <c r="B214" s="72">
        <v>0</v>
      </c>
      <c r="C214" s="72">
        <v>0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710.48949019000008</v>
      </c>
      <c r="J214" s="125">
        <v>0</v>
      </c>
      <c r="K214" s="96"/>
    </row>
    <row r="215" spans="1:11" x14ac:dyDescent="0.35">
      <c r="A215" s="211" t="s">
        <v>72</v>
      </c>
      <c r="B215" s="72">
        <v>0.415688</v>
      </c>
      <c r="C215" s="72">
        <v>0</v>
      </c>
      <c r="D215" s="72">
        <v>0</v>
      </c>
      <c r="E215" s="72">
        <v>0</v>
      </c>
      <c r="F215" s="72">
        <v>0</v>
      </c>
      <c r="G215" s="72">
        <v>0</v>
      </c>
      <c r="H215" s="72">
        <v>0</v>
      </c>
      <c r="I215" s="72">
        <v>15.20505902</v>
      </c>
      <c r="J215" s="125">
        <v>0</v>
      </c>
      <c r="K215" s="96"/>
    </row>
    <row r="216" spans="1:11" x14ac:dyDescent="0.35">
      <c r="A216" s="211" t="s">
        <v>3</v>
      </c>
      <c r="B216" s="72">
        <v>0</v>
      </c>
      <c r="C216" s="72">
        <v>0</v>
      </c>
      <c r="D216" s="72">
        <v>0</v>
      </c>
      <c r="E216" s="72">
        <v>0</v>
      </c>
      <c r="F216" s="72">
        <v>0</v>
      </c>
      <c r="G216" s="72">
        <v>0</v>
      </c>
      <c r="H216" s="72">
        <v>0</v>
      </c>
      <c r="I216" s="72">
        <v>0.74421899999999996</v>
      </c>
      <c r="J216" s="125">
        <v>0</v>
      </c>
      <c r="K216" s="96"/>
    </row>
    <row r="217" spans="1:11" x14ac:dyDescent="0.35">
      <c r="A217" s="211" t="s">
        <v>57</v>
      </c>
      <c r="B217" s="72">
        <v>0</v>
      </c>
      <c r="C217" s="72">
        <v>0</v>
      </c>
      <c r="D217" s="72">
        <v>0</v>
      </c>
      <c r="E217" s="72">
        <v>0</v>
      </c>
      <c r="F217" s="72">
        <v>0</v>
      </c>
      <c r="G217" s="72">
        <v>0</v>
      </c>
      <c r="H217" s="72">
        <v>0</v>
      </c>
      <c r="I217" s="72">
        <v>0.461482</v>
      </c>
      <c r="J217" s="125">
        <v>0</v>
      </c>
      <c r="K217" s="96"/>
    </row>
    <row r="218" spans="1:11" x14ac:dyDescent="0.35">
      <c r="A218" s="211" t="s">
        <v>77</v>
      </c>
      <c r="B218" s="72">
        <v>0</v>
      </c>
      <c r="C218" s="72">
        <v>0</v>
      </c>
      <c r="D218" s="72">
        <v>0</v>
      </c>
      <c r="E218" s="72">
        <v>0</v>
      </c>
      <c r="F218" s="72">
        <v>0</v>
      </c>
      <c r="G218" s="72">
        <v>0</v>
      </c>
      <c r="H218" s="72">
        <v>0</v>
      </c>
      <c r="I218" s="72">
        <v>0.36592571000000002</v>
      </c>
      <c r="J218" s="125">
        <v>0</v>
      </c>
      <c r="K218" s="96"/>
    </row>
    <row r="219" spans="1:11" x14ac:dyDescent="0.35">
      <c r="A219" s="211" t="s">
        <v>48</v>
      </c>
      <c r="B219" s="72">
        <v>0</v>
      </c>
      <c r="C219" s="72">
        <v>0</v>
      </c>
      <c r="D219" s="72">
        <v>0</v>
      </c>
      <c r="E219" s="72">
        <v>0</v>
      </c>
      <c r="F219" s="72">
        <v>0</v>
      </c>
      <c r="G219" s="72">
        <v>0</v>
      </c>
      <c r="H219" s="72">
        <v>0</v>
      </c>
      <c r="I219" s="72">
        <v>0.17612</v>
      </c>
      <c r="J219" s="125">
        <v>0</v>
      </c>
      <c r="K219" s="96"/>
    </row>
    <row r="220" spans="1:11" x14ac:dyDescent="0.35">
      <c r="A220" s="211" t="s">
        <v>65</v>
      </c>
      <c r="B220" s="72">
        <v>0</v>
      </c>
      <c r="C220" s="72">
        <v>0</v>
      </c>
      <c r="D220" s="72">
        <v>0</v>
      </c>
      <c r="E220" s="72">
        <v>0</v>
      </c>
      <c r="F220" s="72">
        <v>0</v>
      </c>
      <c r="G220" s="72">
        <v>0</v>
      </c>
      <c r="H220" s="72">
        <v>0</v>
      </c>
      <c r="I220" s="72">
        <v>8.9375999999999997E-2</v>
      </c>
      <c r="J220" s="125">
        <v>0</v>
      </c>
      <c r="K220" s="96"/>
    </row>
    <row r="221" spans="1:11" x14ac:dyDescent="0.35">
      <c r="A221" s="211" t="s">
        <v>40</v>
      </c>
      <c r="B221" s="72">
        <v>0</v>
      </c>
      <c r="C221" s="72">
        <v>0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5.1355999999999999E-2</v>
      </c>
      <c r="J221" s="125">
        <v>0</v>
      </c>
      <c r="K221" s="96"/>
    </row>
    <row r="222" spans="1:11" x14ac:dyDescent="0.35">
      <c r="A222" s="211" t="s">
        <v>115</v>
      </c>
      <c r="B222" s="72">
        <v>0</v>
      </c>
      <c r="C222" s="72">
        <v>0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3.1433999999999997E-2</v>
      </c>
      <c r="J222" s="125">
        <v>0</v>
      </c>
      <c r="K222" s="96"/>
    </row>
    <row r="223" spans="1:11" x14ac:dyDescent="0.35">
      <c r="A223" s="211" t="s">
        <v>42</v>
      </c>
      <c r="B223" s="72">
        <v>0</v>
      </c>
      <c r="C223" s="72">
        <v>0</v>
      </c>
      <c r="D223" s="72">
        <v>0</v>
      </c>
      <c r="E223" s="72">
        <v>0</v>
      </c>
      <c r="F223" s="72">
        <v>0</v>
      </c>
      <c r="G223" s="72">
        <v>0</v>
      </c>
      <c r="H223" s="72">
        <v>0</v>
      </c>
      <c r="I223" s="72">
        <v>1.6E-2</v>
      </c>
      <c r="J223" s="125">
        <v>0</v>
      </c>
      <c r="K223" s="96"/>
    </row>
    <row r="224" spans="1:11" x14ac:dyDescent="0.35">
      <c r="A224" s="211" t="s">
        <v>191</v>
      </c>
      <c r="B224" s="72">
        <v>0</v>
      </c>
      <c r="C224" s="72">
        <v>0</v>
      </c>
      <c r="D224" s="72">
        <v>0</v>
      </c>
      <c r="E224" s="72">
        <v>0</v>
      </c>
      <c r="F224" s="72">
        <v>0</v>
      </c>
      <c r="G224" s="72">
        <v>0</v>
      </c>
      <c r="H224" s="72">
        <v>0</v>
      </c>
      <c r="I224" s="72">
        <v>6.7807500000000003E-3</v>
      </c>
      <c r="J224" s="125">
        <v>0</v>
      </c>
      <c r="K224" s="96"/>
    </row>
    <row r="225" spans="1:11" x14ac:dyDescent="0.35">
      <c r="A225" s="211" t="s">
        <v>63</v>
      </c>
      <c r="B225" s="72">
        <v>0</v>
      </c>
      <c r="C225" s="72">
        <v>0</v>
      </c>
      <c r="D225" s="72">
        <v>0</v>
      </c>
      <c r="E225" s="72">
        <v>0</v>
      </c>
      <c r="F225" s="72">
        <v>0</v>
      </c>
      <c r="G225" s="72">
        <v>0</v>
      </c>
      <c r="H225" s="72">
        <v>0</v>
      </c>
      <c r="I225" s="72">
        <v>3.0569299999999998E-3</v>
      </c>
      <c r="J225" s="125">
        <v>0</v>
      </c>
      <c r="K225" s="96"/>
    </row>
    <row r="226" spans="1:11" x14ac:dyDescent="0.35">
      <c r="A226" s="211" t="s">
        <v>91</v>
      </c>
      <c r="B226" s="72">
        <v>0</v>
      </c>
      <c r="C226" s="72">
        <v>0</v>
      </c>
      <c r="D226" s="72">
        <v>0</v>
      </c>
      <c r="E226" s="72">
        <v>0</v>
      </c>
      <c r="F226" s="72">
        <v>0</v>
      </c>
      <c r="G226" s="72">
        <v>0</v>
      </c>
      <c r="H226" s="72">
        <v>0</v>
      </c>
      <c r="I226" s="72">
        <v>2.4395599999999999E-3</v>
      </c>
      <c r="J226" s="125">
        <v>0</v>
      </c>
      <c r="K226" s="96"/>
    </row>
    <row r="227" spans="1:11" x14ac:dyDescent="0.35">
      <c r="A227" s="211" t="s">
        <v>76</v>
      </c>
      <c r="B227" s="72">
        <v>0</v>
      </c>
      <c r="C227" s="72">
        <v>0</v>
      </c>
      <c r="D227" s="72">
        <v>0</v>
      </c>
      <c r="E227" s="72">
        <v>0</v>
      </c>
      <c r="F227" s="72">
        <v>0</v>
      </c>
      <c r="G227" s="72">
        <v>0</v>
      </c>
      <c r="H227" s="72">
        <v>0</v>
      </c>
      <c r="I227" s="72">
        <v>1E-4</v>
      </c>
      <c r="J227" s="125">
        <v>0</v>
      </c>
      <c r="K227" s="96"/>
    </row>
    <row r="228" spans="1:11" x14ac:dyDescent="0.35">
      <c r="A228" s="211" t="s">
        <v>58</v>
      </c>
      <c r="B228" s="72">
        <v>0</v>
      </c>
      <c r="C228" s="72">
        <v>0</v>
      </c>
      <c r="D228" s="72">
        <v>0</v>
      </c>
      <c r="E228" s="72">
        <v>0</v>
      </c>
      <c r="F228" s="72">
        <v>0</v>
      </c>
      <c r="G228" s="72">
        <v>0</v>
      </c>
      <c r="H228" s="72">
        <v>0</v>
      </c>
      <c r="I228" s="72">
        <v>5.0000000000000002E-5</v>
      </c>
      <c r="J228" s="125">
        <v>0</v>
      </c>
      <c r="K228" s="96"/>
    </row>
    <row r="229" spans="1:11" x14ac:dyDescent="0.35">
      <c r="A229" s="211" t="s">
        <v>70</v>
      </c>
      <c r="B229" s="72">
        <v>624.34759241999996</v>
      </c>
      <c r="C229" s="72">
        <v>0</v>
      </c>
      <c r="D229" s="72">
        <v>0</v>
      </c>
      <c r="E229" s="72">
        <v>0</v>
      </c>
      <c r="F229" s="72">
        <v>0</v>
      </c>
      <c r="G229" s="72">
        <v>0</v>
      </c>
      <c r="H229" s="72">
        <v>0</v>
      </c>
      <c r="I229" s="72">
        <v>0</v>
      </c>
      <c r="J229" s="125">
        <v>0</v>
      </c>
      <c r="K229" s="96"/>
    </row>
  </sheetData>
  <sortState xmlns:xlrd2="http://schemas.microsoft.com/office/spreadsheetml/2017/richdata2" ref="A3:J229">
    <sortCondition descending="1" ref="F3:F229"/>
  </sortState>
  <mergeCells count="1">
    <mergeCell ref="L1:M1"/>
  </mergeCells>
  <hyperlinks>
    <hyperlink ref="L1" location="'Table of Content'!A1" display="Table of Content" xr:uid="{00000000-0004-0000-1300-000000000000}"/>
  </hyperlinks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6"/>
  <sheetViews>
    <sheetView zoomScale="80" zoomScaleNormal="80" workbookViewId="0">
      <selection activeCell="H35" sqref="H35"/>
    </sheetView>
  </sheetViews>
  <sheetFormatPr defaultColWidth="9.1796875" defaultRowHeight="15.5" x14ac:dyDescent="0.35"/>
  <cols>
    <col min="1" max="1" width="26.632812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90625" style="1" customWidth="1"/>
    <col min="7" max="9" width="12.453125" style="1" customWidth="1"/>
    <col min="10" max="16384" width="9.1796875" style="1"/>
  </cols>
  <sheetData>
    <row r="1" spans="1:16" x14ac:dyDescent="0.35">
      <c r="A1" s="20" t="s">
        <v>486</v>
      </c>
      <c r="K1" s="352" t="s">
        <v>316</v>
      </c>
      <c r="L1" s="352"/>
    </row>
    <row r="2" spans="1:16" x14ac:dyDescent="0.35">
      <c r="A2" s="371" t="s">
        <v>327</v>
      </c>
      <c r="B2" s="375">
        <v>44652</v>
      </c>
      <c r="C2" s="375"/>
      <c r="D2" s="375">
        <v>44986</v>
      </c>
      <c r="E2" s="375"/>
      <c r="F2" s="375">
        <v>45017</v>
      </c>
      <c r="G2" s="375"/>
      <c r="H2" s="373" t="s">
        <v>296</v>
      </c>
      <c r="I2" s="373" t="s">
        <v>637</v>
      </c>
    </row>
    <row r="3" spans="1:16" x14ac:dyDescent="0.35">
      <c r="A3" s="372"/>
      <c r="B3" s="83" t="s">
        <v>685</v>
      </c>
      <c r="C3" s="83" t="s">
        <v>298</v>
      </c>
      <c r="D3" s="83" t="s">
        <v>685</v>
      </c>
      <c r="E3" s="83" t="s">
        <v>298</v>
      </c>
      <c r="F3" s="83" t="s">
        <v>685</v>
      </c>
      <c r="G3" s="83" t="s">
        <v>298</v>
      </c>
      <c r="H3" s="374"/>
      <c r="I3" s="374"/>
    </row>
    <row r="4" spans="1:16" x14ac:dyDescent="0.35">
      <c r="A4" s="91" t="s">
        <v>325</v>
      </c>
      <c r="B4" s="91">
        <v>3924.2332481399999</v>
      </c>
      <c r="C4" s="156">
        <f t="shared" ref="C4:C13" si="0">(B4/$B$13)*100</f>
        <v>38.761394973795881</v>
      </c>
      <c r="D4" s="91">
        <v>4429.7883025800002</v>
      </c>
      <c r="E4" s="156">
        <f t="shared" ref="E4:E13" si="1">(D4/$D$13)*100</f>
        <v>35.576847361548133</v>
      </c>
      <c r="F4" s="91">
        <v>4197.7527839699997</v>
      </c>
      <c r="G4" s="156">
        <f t="shared" ref="G4:G13" si="2">(F4/$F$13)*100</f>
        <v>47.284675245003719</v>
      </c>
      <c r="H4" s="156">
        <f t="shared" ref="H4:H12" si="3">((F4/D4)-1)*100</f>
        <v>-5.2380724034793769</v>
      </c>
      <c r="I4" s="156">
        <f t="shared" ref="I4:I12" si="4">((F4/B4)-1)*100</f>
        <v>6.970012191799313</v>
      </c>
    </row>
    <row r="5" spans="1:16" x14ac:dyDescent="0.35">
      <c r="A5" s="92" t="s">
        <v>323</v>
      </c>
      <c r="B5" s="92">
        <v>1680.5515276900001</v>
      </c>
      <c r="C5" s="157">
        <f t="shared" si="0"/>
        <v>16.599553956045636</v>
      </c>
      <c r="D5" s="92">
        <v>1795.60283843</v>
      </c>
      <c r="E5" s="157">
        <f t="shared" si="1"/>
        <v>14.420979907229553</v>
      </c>
      <c r="F5" s="92">
        <v>1756.7114066500001</v>
      </c>
      <c r="G5" s="157">
        <f t="shared" si="2"/>
        <v>19.788094401328749</v>
      </c>
      <c r="H5" s="157">
        <f t="shared" si="3"/>
        <v>-2.1659261696202803</v>
      </c>
      <c r="I5" s="157">
        <f t="shared" si="4"/>
        <v>4.5318383700311493</v>
      </c>
    </row>
    <row r="6" spans="1:16" x14ac:dyDescent="0.35">
      <c r="A6" s="92" t="s">
        <v>324</v>
      </c>
      <c r="B6" s="92">
        <v>2010.86837582</v>
      </c>
      <c r="C6" s="157">
        <f t="shared" si="0"/>
        <v>19.862240194926795</v>
      </c>
      <c r="D6" s="92">
        <v>2277.49120765</v>
      </c>
      <c r="E6" s="157">
        <f t="shared" si="1"/>
        <v>18.291157844866039</v>
      </c>
      <c r="F6" s="92">
        <v>1594.7703357999999</v>
      </c>
      <c r="G6" s="157">
        <f t="shared" si="2"/>
        <v>17.963944352947738</v>
      </c>
      <c r="H6" s="157">
        <f t="shared" si="3"/>
        <v>-29.976882876946732</v>
      </c>
      <c r="I6" s="157">
        <f t="shared" si="4"/>
        <v>-20.692455310523339</v>
      </c>
    </row>
    <row r="7" spans="1:16" x14ac:dyDescent="0.35">
      <c r="A7" s="92" t="s">
        <v>322</v>
      </c>
      <c r="B7" s="92">
        <v>1340.3456905200001</v>
      </c>
      <c r="C7" s="157">
        <f t="shared" si="0"/>
        <v>13.239189779632952</v>
      </c>
      <c r="D7" s="92">
        <v>923.13100828999995</v>
      </c>
      <c r="E7" s="157">
        <f t="shared" si="1"/>
        <v>7.4139188451776441</v>
      </c>
      <c r="F7" s="92">
        <v>830.23889521000001</v>
      </c>
      <c r="G7" s="157">
        <f t="shared" si="2"/>
        <v>9.3520458578906371</v>
      </c>
      <c r="H7" s="157">
        <f t="shared" si="3"/>
        <v>-10.062722652126322</v>
      </c>
      <c r="I7" s="157">
        <f t="shared" si="4"/>
        <v>-38.057853202937466</v>
      </c>
    </row>
    <row r="8" spans="1:16" x14ac:dyDescent="0.35">
      <c r="A8" s="92" t="s">
        <v>319</v>
      </c>
      <c r="B8" s="92">
        <v>176.26996159999999</v>
      </c>
      <c r="C8" s="157">
        <f t="shared" si="0"/>
        <v>1.7410967115249514</v>
      </c>
      <c r="D8" s="92">
        <v>699.78428508000002</v>
      </c>
      <c r="E8" s="157">
        <f t="shared" si="1"/>
        <v>5.620159925430575</v>
      </c>
      <c r="F8" s="92">
        <v>120.42786968999999</v>
      </c>
      <c r="G8" s="157">
        <f t="shared" si="2"/>
        <v>1.356533603046971</v>
      </c>
      <c r="H8" s="157">
        <f t="shared" si="3"/>
        <v>-82.790715330763305</v>
      </c>
      <c r="I8" s="157">
        <f t="shared" si="4"/>
        <v>-31.679868426317281</v>
      </c>
      <c r="L8" s="28"/>
    </row>
    <row r="9" spans="1:16" x14ac:dyDescent="0.35">
      <c r="A9" s="331" t="s">
        <v>320</v>
      </c>
      <c r="B9" s="289">
        <v>732.39800000000002</v>
      </c>
      <c r="C9" s="157">
        <f t="shared" si="0"/>
        <v>7.2342203841919455</v>
      </c>
      <c r="D9" s="289">
        <v>110.667</v>
      </c>
      <c r="E9" s="157">
        <f t="shared" si="1"/>
        <v>0.888797093230697</v>
      </c>
      <c r="F9" s="289">
        <v>91.944000000000003</v>
      </c>
      <c r="G9" s="157">
        <f t="shared" si="2"/>
        <v>1.0356832344507338</v>
      </c>
      <c r="H9" s="157">
        <f t="shared" si="3"/>
        <v>-16.918322535173079</v>
      </c>
      <c r="I9" s="157">
        <f t="shared" si="4"/>
        <v>-87.446169978618187</v>
      </c>
    </row>
    <row r="10" spans="1:16" x14ac:dyDescent="0.35">
      <c r="A10" s="92" t="s">
        <v>583</v>
      </c>
      <c r="B10" s="92">
        <v>729.22637196000005</v>
      </c>
      <c r="C10" s="157">
        <f t="shared" si="0"/>
        <v>7.2028928051733763</v>
      </c>
      <c r="D10" s="92">
        <v>89.278676989999994</v>
      </c>
      <c r="E10" s="157">
        <f t="shared" si="1"/>
        <v>0.71702159267165744</v>
      </c>
      <c r="F10" s="92">
        <v>84.736809459999989</v>
      </c>
      <c r="G10" s="157">
        <f t="shared" si="2"/>
        <v>0.95449940070660766</v>
      </c>
      <c r="H10" s="157">
        <f t="shared" si="3"/>
        <v>-5.0872926023632026</v>
      </c>
      <c r="I10" s="157">
        <f t="shared" si="4"/>
        <v>-88.379903316956828</v>
      </c>
      <c r="J10" s="28"/>
      <c r="K10" s="28"/>
      <c r="L10" s="28"/>
      <c r="M10" s="28"/>
      <c r="N10" s="28"/>
      <c r="O10" s="28"/>
      <c r="P10" s="28"/>
    </row>
    <row r="11" spans="1:16" x14ac:dyDescent="0.35">
      <c r="A11" s="92" t="s">
        <v>584</v>
      </c>
      <c r="B11" s="92">
        <v>76.39518683</v>
      </c>
      <c r="C11" s="157">
        <f t="shared" si="0"/>
        <v>0.75458919579209405</v>
      </c>
      <c r="D11" s="92">
        <v>85.111031709999992</v>
      </c>
      <c r="E11" s="157">
        <f t="shared" si="1"/>
        <v>0.68355008797305139</v>
      </c>
      <c r="F11" s="92">
        <v>50.138092229999998</v>
      </c>
      <c r="G11" s="157">
        <f t="shared" si="2"/>
        <v>0.56476965903110155</v>
      </c>
      <c r="H11" s="157">
        <f t="shared" si="3"/>
        <v>-41.090959394269568</v>
      </c>
      <c r="I11" s="157">
        <f t="shared" si="4"/>
        <v>-34.370090171294635</v>
      </c>
      <c r="J11" s="28"/>
      <c r="K11" s="28"/>
      <c r="L11" s="28"/>
      <c r="M11" s="28"/>
      <c r="N11" s="28"/>
      <c r="O11" s="28"/>
      <c r="P11" s="28"/>
    </row>
    <row r="12" spans="1:16" s="4" customFormat="1" x14ac:dyDescent="0.35">
      <c r="A12" s="322" t="s">
        <v>636</v>
      </c>
      <c r="B12" s="332">
        <v>1.7649999999999999</v>
      </c>
      <c r="C12" s="330">
        <f t="shared" si="0"/>
        <v>1.7433689029870077E-2</v>
      </c>
      <c r="D12" s="332">
        <v>1.5980000000000001</v>
      </c>
      <c r="E12" s="330">
        <f t="shared" si="1"/>
        <v>1.2833977201719157E-2</v>
      </c>
      <c r="F12" s="332">
        <v>2.3660000000000001</v>
      </c>
      <c r="G12" s="330">
        <f t="shared" si="2"/>
        <v>2.6651293534221226E-2</v>
      </c>
      <c r="H12" s="330">
        <f t="shared" si="3"/>
        <v>48.06007509386734</v>
      </c>
      <c r="I12" s="330">
        <f t="shared" si="4"/>
        <v>34.050991501416441</v>
      </c>
    </row>
    <row r="13" spans="1:16" x14ac:dyDescent="0.35">
      <c r="A13" s="256" t="s">
        <v>293</v>
      </c>
      <c r="B13" s="257">
        <v>10124.076418800007</v>
      </c>
      <c r="C13" s="258">
        <f t="shared" si="0"/>
        <v>100</v>
      </c>
      <c r="D13" s="257">
        <v>12451.323349600016</v>
      </c>
      <c r="E13" s="258">
        <f t="shared" si="1"/>
        <v>100</v>
      </c>
      <c r="F13" s="257">
        <v>8877.6178798299989</v>
      </c>
      <c r="G13" s="258">
        <f t="shared" si="2"/>
        <v>100</v>
      </c>
      <c r="H13" s="259">
        <v>-28.701410841481501</v>
      </c>
      <c r="I13" s="260">
        <v>-12.311824678203575</v>
      </c>
      <c r="K13" s="27"/>
    </row>
    <row r="14" spans="1:16" x14ac:dyDescent="0.35">
      <c r="J14" s="29"/>
    </row>
    <row r="15" spans="1:16" x14ac:dyDescent="0.35">
      <c r="A15" s="19"/>
      <c r="E15" s="19"/>
      <c r="F15" s="19"/>
      <c r="G15" s="16"/>
      <c r="H15" s="16"/>
      <c r="I15" s="16"/>
    </row>
    <row r="16" spans="1:16" x14ac:dyDescent="0.35">
      <c r="D16" s="104"/>
      <c r="E16" s="104"/>
      <c r="F16" s="104"/>
      <c r="G16" s="12"/>
      <c r="H16" s="16"/>
      <c r="I16" s="16"/>
    </row>
    <row r="17" spans="1:9" x14ac:dyDescent="0.35">
      <c r="A17" s="19"/>
      <c r="B17" s="19"/>
      <c r="C17" s="19"/>
      <c r="D17" s="19"/>
      <c r="E17" s="19"/>
      <c r="F17" s="19"/>
      <c r="G17" s="16"/>
      <c r="H17" s="16"/>
      <c r="I17" s="16"/>
    </row>
    <row r="18" spans="1:9" x14ac:dyDescent="0.35">
      <c r="A18" s="19"/>
      <c r="B18" s="19"/>
      <c r="C18" s="19"/>
      <c r="D18" s="19"/>
      <c r="E18" s="19"/>
      <c r="F18" s="19"/>
      <c r="G18" s="16"/>
      <c r="H18" s="16"/>
      <c r="I18" s="16"/>
    </row>
    <row r="19" spans="1:9" x14ac:dyDescent="0.35">
      <c r="A19" s="19"/>
      <c r="B19" s="19"/>
      <c r="C19" s="19"/>
      <c r="D19" s="19"/>
      <c r="E19" s="19"/>
      <c r="F19" s="19"/>
      <c r="G19" s="16"/>
      <c r="H19" s="16"/>
      <c r="I19" s="16"/>
    </row>
    <row r="20" spans="1:9" x14ac:dyDescent="0.35">
      <c r="A20" s="19"/>
      <c r="B20" s="19"/>
      <c r="C20" s="19"/>
      <c r="D20" s="19"/>
      <c r="E20" s="19"/>
      <c r="F20" s="19"/>
      <c r="G20" s="16"/>
      <c r="H20" s="16"/>
      <c r="I20" s="16"/>
    </row>
    <row r="21" spans="1:9" x14ac:dyDescent="0.35">
      <c r="A21" s="19"/>
      <c r="B21" s="19"/>
      <c r="C21" s="19"/>
      <c r="D21" s="19"/>
      <c r="E21" s="187"/>
      <c r="F21" s="187"/>
      <c r="G21" s="187"/>
      <c r="H21" s="16"/>
      <c r="I21" s="16"/>
    </row>
    <row r="22" spans="1:9" x14ac:dyDescent="0.35">
      <c r="A22" s="19"/>
      <c r="B22" s="19"/>
      <c r="C22" s="19"/>
      <c r="D22" s="19"/>
      <c r="E22" s="19"/>
      <c r="F22" s="19"/>
      <c r="G22" s="16"/>
      <c r="H22" s="16"/>
      <c r="I22" s="16"/>
    </row>
    <row r="23" spans="1:9" x14ac:dyDescent="0.35">
      <c r="A23" s="19"/>
      <c r="B23" s="19"/>
      <c r="C23" s="19"/>
      <c r="D23" s="19"/>
      <c r="E23" s="19"/>
      <c r="F23" s="19"/>
      <c r="G23" s="16"/>
      <c r="H23" s="16"/>
      <c r="I23" s="16"/>
    </row>
    <row r="24" spans="1:9" x14ac:dyDescent="0.35">
      <c r="A24" s="19"/>
      <c r="B24" s="19"/>
      <c r="C24" s="19"/>
      <c r="D24" s="19"/>
      <c r="E24" s="19"/>
      <c r="F24" s="19"/>
      <c r="G24" s="19"/>
      <c r="H24" s="19"/>
      <c r="I24" s="19"/>
    </row>
    <row r="25" spans="1:9" x14ac:dyDescent="0.35">
      <c r="A25" s="19"/>
      <c r="B25" s="19"/>
      <c r="C25" s="19"/>
      <c r="D25" s="19"/>
      <c r="E25" s="19"/>
      <c r="F25" s="19"/>
      <c r="G25" s="19"/>
      <c r="H25" s="19"/>
      <c r="I25" s="19"/>
    </row>
    <row r="26" spans="1:9" x14ac:dyDescent="0.35">
      <c r="A26" s="19"/>
      <c r="B26" s="19"/>
      <c r="C26" s="19"/>
      <c r="D26" s="19"/>
      <c r="E26" s="19"/>
      <c r="F26" s="19"/>
      <c r="G26" s="19"/>
      <c r="H26" s="19"/>
      <c r="I26" s="19"/>
    </row>
    <row r="27" spans="1:9" x14ac:dyDescent="0.35">
      <c r="A27" s="19"/>
      <c r="B27" s="19"/>
      <c r="C27" s="19"/>
      <c r="D27" s="19"/>
      <c r="E27" s="19"/>
      <c r="F27" s="19"/>
      <c r="G27" s="19"/>
      <c r="H27" s="19"/>
      <c r="I27" s="19"/>
    </row>
    <row r="28" spans="1:9" x14ac:dyDescent="0.35">
      <c r="A28" s="19"/>
      <c r="B28" s="19"/>
      <c r="C28" s="19"/>
      <c r="D28" s="19"/>
      <c r="E28" s="19"/>
      <c r="F28" s="19"/>
      <c r="G28" s="19"/>
      <c r="H28" s="19"/>
      <c r="I28" s="19"/>
    </row>
    <row r="29" spans="1:9" x14ac:dyDescent="0.35">
      <c r="A29" s="19"/>
      <c r="B29" s="19"/>
      <c r="C29" s="19"/>
      <c r="D29" s="19"/>
      <c r="E29" s="19"/>
      <c r="F29" s="19"/>
      <c r="G29" s="19"/>
      <c r="H29" s="19"/>
      <c r="I29" s="19"/>
    </row>
    <row r="30" spans="1:9" x14ac:dyDescent="0.35">
      <c r="A30" s="19"/>
      <c r="B30" s="19"/>
      <c r="C30" s="19"/>
      <c r="D30" s="19"/>
      <c r="E30" s="19"/>
      <c r="F30" s="19"/>
      <c r="G30" s="19"/>
      <c r="H30" s="19"/>
      <c r="I30" s="19"/>
    </row>
    <row r="31" spans="1:9" x14ac:dyDescent="0.35">
      <c r="A31" s="19"/>
      <c r="B31" s="19"/>
      <c r="C31" s="19"/>
      <c r="D31" s="19"/>
      <c r="E31" s="19"/>
      <c r="F31" s="19"/>
      <c r="G31" s="19"/>
      <c r="H31" s="19"/>
      <c r="I31" s="19"/>
    </row>
    <row r="32" spans="1:9" x14ac:dyDescent="0.35">
      <c r="A32" s="19"/>
      <c r="B32" s="19"/>
      <c r="C32" s="19"/>
      <c r="D32" s="19"/>
      <c r="E32" s="19"/>
      <c r="F32" s="19"/>
      <c r="G32" s="19"/>
      <c r="H32" s="19"/>
      <c r="I32" s="19"/>
    </row>
    <row r="33" spans="1:9" x14ac:dyDescent="0.35">
      <c r="A33" s="19"/>
      <c r="B33" s="19"/>
      <c r="C33" s="19"/>
      <c r="D33" s="19"/>
      <c r="E33" s="19"/>
      <c r="F33" s="19"/>
      <c r="G33" s="19"/>
      <c r="H33" s="19"/>
      <c r="I33" s="19"/>
    </row>
    <row r="34" spans="1:9" x14ac:dyDescent="0.35">
      <c r="A34" s="19"/>
      <c r="B34" s="19"/>
      <c r="C34" s="19"/>
      <c r="D34" s="19"/>
      <c r="E34" s="19"/>
      <c r="F34" s="19"/>
      <c r="G34" s="19"/>
      <c r="H34" s="19"/>
      <c r="I34" s="19"/>
    </row>
    <row r="35" spans="1:9" x14ac:dyDescent="0.35">
      <c r="A35" s="19"/>
      <c r="B35" s="19"/>
      <c r="C35" s="19"/>
      <c r="D35" s="19"/>
      <c r="E35" s="19"/>
      <c r="F35" s="19"/>
      <c r="G35" s="19"/>
      <c r="H35" s="19"/>
      <c r="I35" s="19"/>
    </row>
    <row r="36" spans="1:9" x14ac:dyDescent="0.35">
      <c r="A36" s="19"/>
      <c r="B36" s="19"/>
      <c r="C36" s="19"/>
      <c r="D36" s="19"/>
      <c r="E36" s="19"/>
      <c r="F36" s="19"/>
      <c r="G36" s="19"/>
      <c r="H36" s="19"/>
      <c r="I36" s="19"/>
    </row>
    <row r="37" spans="1:9" x14ac:dyDescent="0.35">
      <c r="A37" s="19"/>
      <c r="B37" s="19"/>
      <c r="C37" s="19"/>
      <c r="D37" s="19"/>
      <c r="E37" s="19"/>
      <c r="F37" s="19"/>
      <c r="G37" s="19"/>
      <c r="H37" s="19"/>
      <c r="I37" s="19"/>
    </row>
    <row r="38" spans="1:9" x14ac:dyDescent="0.35">
      <c r="A38" s="19"/>
      <c r="B38" s="19"/>
      <c r="C38" s="19"/>
      <c r="D38" s="19"/>
      <c r="E38" s="19"/>
      <c r="F38" s="19"/>
      <c r="G38" s="19"/>
      <c r="H38" s="19"/>
      <c r="I38" s="19"/>
    </row>
    <row r="39" spans="1:9" x14ac:dyDescent="0.35">
      <c r="A39" s="19"/>
      <c r="B39" s="19"/>
      <c r="C39" s="19"/>
      <c r="D39" s="19"/>
      <c r="E39" s="19"/>
      <c r="F39" s="19"/>
      <c r="G39" s="19"/>
      <c r="H39" s="19"/>
      <c r="I39" s="19"/>
    </row>
    <row r="40" spans="1:9" x14ac:dyDescent="0.35">
      <c r="A40" s="19"/>
      <c r="B40" s="19"/>
      <c r="C40" s="19"/>
      <c r="D40" s="19"/>
      <c r="E40" s="19"/>
      <c r="F40" s="19"/>
      <c r="G40" s="19"/>
      <c r="H40" s="19"/>
      <c r="I40" s="19"/>
    </row>
    <row r="41" spans="1:9" x14ac:dyDescent="0.35">
      <c r="A41" s="19"/>
      <c r="B41" s="19"/>
      <c r="C41" s="19"/>
      <c r="D41" s="19"/>
      <c r="E41" s="19"/>
      <c r="F41" s="19"/>
      <c r="G41" s="19"/>
      <c r="H41" s="19"/>
      <c r="I41" s="19"/>
    </row>
    <row r="42" spans="1:9" x14ac:dyDescent="0.35">
      <c r="A42" s="19"/>
      <c r="B42" s="19"/>
      <c r="C42" s="19"/>
      <c r="D42" s="19"/>
      <c r="E42" s="19"/>
      <c r="F42" s="19"/>
      <c r="G42" s="19"/>
      <c r="H42" s="19"/>
      <c r="I42" s="19"/>
    </row>
    <row r="46" spans="1:9" s="4" customFormat="1" x14ac:dyDescent="0.35"/>
  </sheetData>
  <sortState xmlns:xlrd2="http://schemas.microsoft.com/office/spreadsheetml/2017/richdata2" ref="A5:I12">
    <sortCondition descending="1" ref="G5:G12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247"/>
  <sheetViews>
    <sheetView zoomScale="80" zoomScaleNormal="80" workbookViewId="0">
      <selection activeCell="L1" sqref="L1:M1"/>
    </sheetView>
  </sheetViews>
  <sheetFormatPr defaultColWidth="6.6328125" defaultRowHeight="15.5" x14ac:dyDescent="0.35"/>
  <cols>
    <col min="1" max="1" width="50.08984375" style="1" customWidth="1"/>
    <col min="2" max="3" width="12.1796875" style="31" customWidth="1"/>
    <col min="4" max="4" width="20.54296875" style="31" customWidth="1"/>
    <col min="5" max="5" width="12.1796875" style="31" customWidth="1"/>
    <col min="6" max="6" width="12.81640625" style="31" bestFit="1" customWidth="1"/>
    <col min="7" max="7" width="15.08984375" style="31" customWidth="1"/>
    <col min="8" max="8" width="12.1796875" style="31" customWidth="1"/>
    <col min="9" max="9" width="18.1796875" style="31" bestFit="1" customWidth="1"/>
    <col min="10" max="10" width="17.6328125" style="1" customWidth="1"/>
    <col min="11" max="11" width="9" style="1" customWidth="1"/>
    <col min="12" max="12" width="7.81640625" style="1" customWidth="1"/>
    <col min="13" max="13" width="7.90625" style="1" customWidth="1"/>
    <col min="14" max="16384" width="6.6328125" style="1"/>
  </cols>
  <sheetData>
    <row r="1" spans="1:13" x14ac:dyDescent="0.35">
      <c r="A1" s="20" t="s">
        <v>537</v>
      </c>
      <c r="B1" s="66"/>
      <c r="C1" s="66"/>
      <c r="D1" s="66"/>
      <c r="E1" s="66"/>
      <c r="F1" s="66"/>
      <c r="G1" s="66"/>
      <c r="H1" s="66"/>
      <c r="I1" s="66"/>
      <c r="L1" s="352" t="s">
        <v>316</v>
      </c>
      <c r="M1" s="352"/>
    </row>
    <row r="2" spans="1:13" x14ac:dyDescent="0.35">
      <c r="A2" s="2" t="s">
        <v>326</v>
      </c>
      <c r="B2" s="2" t="s">
        <v>323</v>
      </c>
      <c r="C2" s="2" t="s">
        <v>320</v>
      </c>
      <c r="D2" s="2" t="s">
        <v>636</v>
      </c>
      <c r="E2" s="2" t="s">
        <v>319</v>
      </c>
      <c r="F2" s="2" t="s">
        <v>322</v>
      </c>
      <c r="G2" s="2" t="s">
        <v>318</v>
      </c>
      <c r="H2" s="2" t="s">
        <v>324</v>
      </c>
      <c r="I2" s="2" t="s">
        <v>325</v>
      </c>
      <c r="J2" s="2" t="s">
        <v>321</v>
      </c>
      <c r="K2" s="4"/>
    </row>
    <row r="3" spans="1:13" x14ac:dyDescent="0.35">
      <c r="A3" s="210" t="s">
        <v>80</v>
      </c>
      <c r="B3" s="89">
        <v>191.70010633000001</v>
      </c>
      <c r="C3" s="89">
        <v>0</v>
      </c>
      <c r="D3" s="89">
        <v>0</v>
      </c>
      <c r="E3" s="89">
        <v>72.685365439999998</v>
      </c>
      <c r="F3" s="89">
        <v>63.994126180000002</v>
      </c>
      <c r="G3" s="89">
        <v>0</v>
      </c>
      <c r="H3" s="89">
        <v>137.36760861000002</v>
      </c>
      <c r="I3" s="89">
        <v>56.95541248</v>
      </c>
      <c r="J3" s="150">
        <v>0</v>
      </c>
      <c r="K3" s="96"/>
    </row>
    <row r="4" spans="1:13" x14ac:dyDescent="0.35">
      <c r="A4" s="211" t="s">
        <v>185</v>
      </c>
      <c r="B4" s="72">
        <v>66.473109270000009</v>
      </c>
      <c r="C4" s="72">
        <v>0</v>
      </c>
      <c r="D4" s="72">
        <v>0</v>
      </c>
      <c r="E4" s="72">
        <v>10.2818574</v>
      </c>
      <c r="F4" s="72">
        <v>33.432212749999998</v>
      </c>
      <c r="G4" s="72">
        <v>0</v>
      </c>
      <c r="H4" s="72">
        <v>82.443253089999999</v>
      </c>
      <c r="I4" s="72">
        <v>65.768334460000005</v>
      </c>
      <c r="J4" s="125">
        <v>0.32461619000000003</v>
      </c>
      <c r="K4" s="96"/>
    </row>
    <row r="5" spans="1:13" x14ac:dyDescent="0.35">
      <c r="A5" s="211" t="s">
        <v>39</v>
      </c>
      <c r="B5" s="72">
        <v>0.30176901</v>
      </c>
      <c r="C5" s="72">
        <v>2.24194629</v>
      </c>
      <c r="D5" s="72">
        <v>0</v>
      </c>
      <c r="E5" s="72">
        <v>6.7158079400000004</v>
      </c>
      <c r="F5" s="72">
        <v>0.25424600000000003</v>
      </c>
      <c r="G5" s="72">
        <v>0</v>
      </c>
      <c r="H5" s="72">
        <v>6.9804764700000002</v>
      </c>
      <c r="I5" s="72">
        <v>31.821217649999998</v>
      </c>
      <c r="J5" s="125">
        <v>4.3228192300000003</v>
      </c>
      <c r="K5" s="96"/>
    </row>
    <row r="6" spans="1:13" x14ac:dyDescent="0.35">
      <c r="A6" s="211" t="s">
        <v>179</v>
      </c>
      <c r="B6" s="72">
        <v>17.087412670000003</v>
      </c>
      <c r="C6" s="72">
        <v>0</v>
      </c>
      <c r="D6" s="72">
        <v>0</v>
      </c>
      <c r="E6" s="72">
        <v>3.37855712</v>
      </c>
      <c r="F6" s="72">
        <v>7.53399543</v>
      </c>
      <c r="G6" s="72">
        <v>4.9507139999999998E-2</v>
      </c>
      <c r="H6" s="72">
        <v>20.250308520000001</v>
      </c>
      <c r="I6" s="72">
        <v>13.49096275</v>
      </c>
      <c r="J6" s="125">
        <v>0</v>
      </c>
      <c r="K6" s="96"/>
    </row>
    <row r="7" spans="1:13" x14ac:dyDescent="0.35">
      <c r="A7" s="211" t="s">
        <v>105</v>
      </c>
      <c r="B7" s="72">
        <v>50.853232570000003</v>
      </c>
      <c r="C7" s="72">
        <v>3.2048363499999999</v>
      </c>
      <c r="D7" s="72">
        <v>1.57179435</v>
      </c>
      <c r="E7" s="72">
        <v>2.5566794500000003</v>
      </c>
      <c r="F7" s="72">
        <v>31.14558289</v>
      </c>
      <c r="G7" s="72">
        <v>0.14576545999999999</v>
      </c>
      <c r="H7" s="72">
        <v>45.521497770000003</v>
      </c>
      <c r="I7" s="72">
        <v>84.754230809999996</v>
      </c>
      <c r="J7" s="125">
        <v>1.542638</v>
      </c>
      <c r="K7" s="96"/>
    </row>
    <row r="8" spans="1:13" x14ac:dyDescent="0.35">
      <c r="A8" s="211" t="s">
        <v>201</v>
      </c>
      <c r="B8" s="72">
        <v>1.03798268</v>
      </c>
      <c r="C8" s="72">
        <v>1.6640000000000001E-4</v>
      </c>
      <c r="D8" s="72">
        <v>0</v>
      </c>
      <c r="E8" s="72">
        <v>2.4361233599999998</v>
      </c>
      <c r="F8" s="72">
        <v>5.9133118700000002</v>
      </c>
      <c r="G8" s="72">
        <v>4.2578999999999999E-2</v>
      </c>
      <c r="H8" s="72">
        <v>12.33052354</v>
      </c>
      <c r="I8" s="72">
        <v>19.44445691</v>
      </c>
      <c r="J8" s="125">
        <v>1.6640000000000001E-4</v>
      </c>
      <c r="K8" s="96"/>
    </row>
    <row r="9" spans="1:13" x14ac:dyDescent="0.35">
      <c r="A9" s="211" t="s">
        <v>213</v>
      </c>
      <c r="B9" s="72">
        <v>3.4969756299999997</v>
      </c>
      <c r="C9" s="72">
        <v>0</v>
      </c>
      <c r="D9" s="72">
        <v>0</v>
      </c>
      <c r="E9" s="72">
        <v>2.09913346</v>
      </c>
      <c r="F9" s="72">
        <v>4.2468211600000005</v>
      </c>
      <c r="G9" s="72">
        <v>4.4228900000000005E-3</v>
      </c>
      <c r="H9" s="72">
        <v>7.05966352</v>
      </c>
      <c r="I9" s="72">
        <v>46.013586799999999</v>
      </c>
      <c r="J9" s="125">
        <v>0</v>
      </c>
      <c r="K9" s="96"/>
    </row>
    <row r="10" spans="1:13" x14ac:dyDescent="0.35">
      <c r="A10" s="211" t="s">
        <v>217</v>
      </c>
      <c r="B10" s="72">
        <v>25.073992690000001</v>
      </c>
      <c r="C10" s="72">
        <v>4.0000000000000001E-3</v>
      </c>
      <c r="D10" s="72">
        <v>0</v>
      </c>
      <c r="E10" s="72">
        <v>1.6081041299999999</v>
      </c>
      <c r="F10" s="72">
        <v>6.0189666299999995</v>
      </c>
      <c r="G10" s="72">
        <v>1.2729320000000001E-2</v>
      </c>
      <c r="H10" s="72">
        <v>11.910026869999999</v>
      </c>
      <c r="I10" s="72">
        <v>43.365403969999996</v>
      </c>
      <c r="J10" s="125">
        <v>4.0000000000000001E-3</v>
      </c>
      <c r="K10" s="96"/>
    </row>
    <row r="11" spans="1:13" x14ac:dyDescent="0.35">
      <c r="A11" s="211" t="s">
        <v>147</v>
      </c>
      <c r="B11" s="72">
        <v>5.7763504299999999</v>
      </c>
      <c r="C11" s="72">
        <v>0</v>
      </c>
      <c r="D11" s="72">
        <v>0</v>
      </c>
      <c r="E11" s="72">
        <v>1.1449713300000002</v>
      </c>
      <c r="F11" s="72">
        <v>2.5378046599999999</v>
      </c>
      <c r="G11" s="72">
        <v>3.8850040000000002E-2</v>
      </c>
      <c r="H11" s="72">
        <v>3.92366612</v>
      </c>
      <c r="I11" s="72">
        <v>9.3588519899999998</v>
      </c>
      <c r="J11" s="125">
        <v>0</v>
      </c>
      <c r="K11" s="96"/>
    </row>
    <row r="12" spans="1:13" x14ac:dyDescent="0.35">
      <c r="A12" s="211" t="s">
        <v>196</v>
      </c>
      <c r="B12" s="72">
        <v>10.829784349999999</v>
      </c>
      <c r="C12" s="72">
        <v>0</v>
      </c>
      <c r="D12" s="72">
        <v>0</v>
      </c>
      <c r="E12" s="72">
        <v>1.0752966399999999</v>
      </c>
      <c r="F12" s="72">
        <v>5.58742991</v>
      </c>
      <c r="G12" s="72">
        <v>9.5786700000000002E-2</v>
      </c>
      <c r="H12" s="72">
        <v>17.97164707</v>
      </c>
      <c r="I12" s="72">
        <v>26.285385300000002</v>
      </c>
      <c r="J12" s="125">
        <v>0</v>
      </c>
      <c r="K12" s="96"/>
    </row>
    <row r="13" spans="1:13" x14ac:dyDescent="0.35">
      <c r="A13" s="211" t="s">
        <v>108</v>
      </c>
      <c r="B13" s="72">
        <v>4.0472285000000001</v>
      </c>
      <c r="C13" s="72">
        <v>4.5562000000000001E-4</v>
      </c>
      <c r="D13" s="72">
        <v>4.5562000000000001E-4</v>
      </c>
      <c r="E13" s="72">
        <v>1.0503292200000001</v>
      </c>
      <c r="F13" s="72">
        <v>0.67675426999999999</v>
      </c>
      <c r="G13" s="72">
        <v>0</v>
      </c>
      <c r="H13" s="72">
        <v>11.28941386</v>
      </c>
      <c r="I13" s="72">
        <v>86.316597260000009</v>
      </c>
      <c r="J13" s="125">
        <v>0</v>
      </c>
      <c r="K13" s="96"/>
    </row>
    <row r="14" spans="1:13" x14ac:dyDescent="0.35">
      <c r="A14" s="211" t="s">
        <v>182</v>
      </c>
      <c r="B14" s="72">
        <v>0.57907345999999993</v>
      </c>
      <c r="C14" s="72">
        <v>0</v>
      </c>
      <c r="D14" s="72">
        <v>0</v>
      </c>
      <c r="E14" s="72">
        <v>0.98516480000000006</v>
      </c>
      <c r="F14" s="72">
        <v>1.27871062</v>
      </c>
      <c r="G14" s="72">
        <v>0</v>
      </c>
      <c r="H14" s="72">
        <v>8.2404630000000001</v>
      </c>
      <c r="I14" s="72">
        <v>3.0294813500000002</v>
      </c>
      <c r="J14" s="125">
        <v>0</v>
      </c>
      <c r="K14" s="96"/>
    </row>
    <row r="15" spans="1:13" x14ac:dyDescent="0.35">
      <c r="A15" s="211" t="s">
        <v>212</v>
      </c>
      <c r="B15" s="72">
        <v>3.3513750499999997</v>
      </c>
      <c r="C15" s="72">
        <v>1.0530100000000001E-3</v>
      </c>
      <c r="D15" s="72">
        <v>2.2123919999999998E-2</v>
      </c>
      <c r="E15" s="72">
        <v>0.90239338000000002</v>
      </c>
      <c r="F15" s="72">
        <v>5.94024149</v>
      </c>
      <c r="G15" s="72">
        <v>8.9180499999999985E-3</v>
      </c>
      <c r="H15" s="72">
        <v>10.310993460000001</v>
      </c>
      <c r="I15" s="72">
        <v>19.929997289999999</v>
      </c>
      <c r="J15" s="125">
        <v>0</v>
      </c>
      <c r="K15" s="96"/>
    </row>
    <row r="16" spans="1:13" x14ac:dyDescent="0.35">
      <c r="A16" s="211" t="s">
        <v>251</v>
      </c>
      <c r="B16" s="72">
        <v>5.0758102300000001</v>
      </c>
      <c r="C16" s="72">
        <v>1.4253299999999998E-3</v>
      </c>
      <c r="D16" s="72">
        <v>1.2573299999999999E-3</v>
      </c>
      <c r="E16" s="72">
        <v>0.90028989000000004</v>
      </c>
      <c r="F16" s="72">
        <v>7.4126715599999997</v>
      </c>
      <c r="G16" s="72">
        <v>1.0237620000000001E-2</v>
      </c>
      <c r="H16" s="72">
        <v>9.6646185500000001</v>
      </c>
      <c r="I16" s="72">
        <v>90.848862480000008</v>
      </c>
      <c r="J16" s="125">
        <v>1.0679999999999999E-3</v>
      </c>
      <c r="K16" s="96"/>
    </row>
    <row r="17" spans="1:11" x14ac:dyDescent="0.35">
      <c r="A17" s="211" t="s">
        <v>181</v>
      </c>
      <c r="B17" s="72">
        <v>6.6439750100000001</v>
      </c>
      <c r="C17" s="72">
        <v>0</v>
      </c>
      <c r="D17" s="72">
        <v>0</v>
      </c>
      <c r="E17" s="72">
        <v>0.81422715000000001</v>
      </c>
      <c r="F17" s="72">
        <v>1.8171632499999999</v>
      </c>
      <c r="G17" s="72">
        <v>0.58830456999999992</v>
      </c>
      <c r="H17" s="72">
        <v>7.1106161600000002</v>
      </c>
      <c r="I17" s="72">
        <v>6.6580564400000002</v>
      </c>
      <c r="J17" s="125">
        <v>4.2873000000000001E-2</v>
      </c>
      <c r="K17" s="96"/>
    </row>
    <row r="18" spans="1:11" x14ac:dyDescent="0.35">
      <c r="A18" s="211" t="s">
        <v>36</v>
      </c>
      <c r="B18" s="72">
        <v>5.5400999999999996E-4</v>
      </c>
      <c r="C18" s="72">
        <v>0</v>
      </c>
      <c r="D18" s="72">
        <v>0</v>
      </c>
      <c r="E18" s="72">
        <v>0.75484993</v>
      </c>
      <c r="F18" s="72">
        <v>2.8610247499999999</v>
      </c>
      <c r="G18" s="72">
        <v>0</v>
      </c>
      <c r="H18" s="72">
        <v>3.6212163500000001</v>
      </c>
      <c r="I18" s="72">
        <v>36.706241810000002</v>
      </c>
      <c r="J18" s="125">
        <v>8.834547999999999E-2</v>
      </c>
      <c r="K18" s="96"/>
    </row>
    <row r="19" spans="1:11" x14ac:dyDescent="0.35">
      <c r="A19" s="211" t="s">
        <v>169</v>
      </c>
      <c r="B19" s="72">
        <v>2.7730463400000001</v>
      </c>
      <c r="C19" s="72">
        <v>0.53723460000000001</v>
      </c>
      <c r="D19" s="72">
        <v>0</v>
      </c>
      <c r="E19" s="72">
        <v>0.70621706000000006</v>
      </c>
      <c r="F19" s="72">
        <v>3.9925073199999996</v>
      </c>
      <c r="G19" s="72">
        <v>0</v>
      </c>
      <c r="H19" s="72">
        <v>5.5257616900000004</v>
      </c>
      <c r="I19" s="72">
        <v>36.192406950000006</v>
      </c>
      <c r="J19" s="125">
        <v>0.53723460000000001</v>
      </c>
      <c r="K19" s="96"/>
    </row>
    <row r="20" spans="1:11" x14ac:dyDescent="0.35">
      <c r="A20" s="211" t="s">
        <v>172</v>
      </c>
      <c r="B20" s="72">
        <v>0.99682467000000008</v>
      </c>
      <c r="C20" s="72">
        <v>0</v>
      </c>
      <c r="D20" s="72">
        <v>0</v>
      </c>
      <c r="E20" s="72">
        <v>0.6913409399999999</v>
      </c>
      <c r="F20" s="72">
        <v>2.1421362400000001</v>
      </c>
      <c r="G20" s="72">
        <v>3.4718000000000001E-3</v>
      </c>
      <c r="H20" s="72">
        <v>5.5489998600000003</v>
      </c>
      <c r="I20" s="72">
        <v>13.133824460000001</v>
      </c>
      <c r="J20" s="125">
        <v>0</v>
      </c>
      <c r="K20" s="96"/>
    </row>
    <row r="21" spans="1:11" x14ac:dyDescent="0.35">
      <c r="A21" s="211" t="s">
        <v>104</v>
      </c>
      <c r="B21" s="72">
        <v>10.43789325</v>
      </c>
      <c r="C21" s="72">
        <v>4.4047179999999998E-2</v>
      </c>
      <c r="D21" s="72">
        <v>0</v>
      </c>
      <c r="E21" s="72">
        <v>0.62175705000000003</v>
      </c>
      <c r="F21" s="72">
        <v>3.8659231899999997</v>
      </c>
      <c r="G21" s="72">
        <v>1.1760018000000001</v>
      </c>
      <c r="H21" s="72">
        <v>5.76396687</v>
      </c>
      <c r="I21" s="72">
        <v>30.65177521</v>
      </c>
      <c r="J21" s="125">
        <v>0</v>
      </c>
      <c r="K21" s="96"/>
    </row>
    <row r="22" spans="1:11" x14ac:dyDescent="0.35">
      <c r="A22" s="211" t="s">
        <v>198</v>
      </c>
      <c r="B22" s="72">
        <v>4.2693257699999991</v>
      </c>
      <c r="C22" s="72">
        <v>1.7756401000000002</v>
      </c>
      <c r="D22" s="72">
        <v>4.3783999999999997E-2</v>
      </c>
      <c r="E22" s="72">
        <v>0.56636496999999997</v>
      </c>
      <c r="F22" s="72">
        <v>3.3651909799999999</v>
      </c>
      <c r="G22" s="72">
        <v>1.8212700000000001E-3</v>
      </c>
      <c r="H22" s="72">
        <v>15.862246669999999</v>
      </c>
      <c r="I22" s="72">
        <v>5.4740069699999996</v>
      </c>
      <c r="J22" s="125">
        <v>1.7756401000000002</v>
      </c>
      <c r="K22" s="96"/>
    </row>
    <row r="23" spans="1:11" x14ac:dyDescent="0.35">
      <c r="A23" s="211" t="s">
        <v>94</v>
      </c>
      <c r="B23" s="72">
        <v>1.6285965200000001</v>
      </c>
      <c r="C23" s="72">
        <v>3.6519E-3</v>
      </c>
      <c r="D23" s="72">
        <v>0</v>
      </c>
      <c r="E23" s="72">
        <v>0.49397574</v>
      </c>
      <c r="F23" s="72">
        <v>3.6127300099999999</v>
      </c>
      <c r="G23" s="72">
        <v>0</v>
      </c>
      <c r="H23" s="72">
        <v>4.6589769199999997</v>
      </c>
      <c r="I23" s="72">
        <v>2.0882985999999999</v>
      </c>
      <c r="J23" s="125">
        <v>0</v>
      </c>
      <c r="K23" s="96"/>
    </row>
    <row r="24" spans="1:11" x14ac:dyDescent="0.35">
      <c r="A24" s="211" t="s">
        <v>257</v>
      </c>
      <c r="B24" s="72">
        <v>3.8795237899999999</v>
      </c>
      <c r="C24" s="72">
        <v>1.122772E-2</v>
      </c>
      <c r="D24" s="72">
        <v>0</v>
      </c>
      <c r="E24" s="72">
        <v>0.48738324999999999</v>
      </c>
      <c r="F24" s="72">
        <v>1.6363600199999999</v>
      </c>
      <c r="G24" s="72">
        <v>7.5614039999999993E-2</v>
      </c>
      <c r="H24" s="72">
        <v>3.9089614500000001</v>
      </c>
      <c r="I24" s="72">
        <v>22.578599309999998</v>
      </c>
      <c r="J24" s="125">
        <v>1.520825E-2</v>
      </c>
      <c r="K24" s="96"/>
    </row>
    <row r="25" spans="1:11" x14ac:dyDescent="0.35">
      <c r="A25" s="211" t="s">
        <v>176</v>
      </c>
      <c r="B25" s="72">
        <v>55.365505570000003</v>
      </c>
      <c r="C25" s="72">
        <v>2.64765476</v>
      </c>
      <c r="D25" s="72">
        <v>0</v>
      </c>
      <c r="E25" s="72">
        <v>0.47334849000000001</v>
      </c>
      <c r="F25" s="72">
        <v>8.8924572200000007</v>
      </c>
      <c r="G25" s="72">
        <v>5.9211379999999994E-2</v>
      </c>
      <c r="H25" s="72">
        <v>18.587353820000001</v>
      </c>
      <c r="I25" s="72">
        <v>64.685943989999998</v>
      </c>
      <c r="J25" s="125">
        <v>2.6480067200000001</v>
      </c>
      <c r="K25" s="96"/>
    </row>
    <row r="26" spans="1:11" x14ac:dyDescent="0.35">
      <c r="A26" s="211" t="s">
        <v>135</v>
      </c>
      <c r="B26" s="72">
        <v>0.87221088999999996</v>
      </c>
      <c r="C26" s="72">
        <v>0</v>
      </c>
      <c r="D26" s="72">
        <v>0</v>
      </c>
      <c r="E26" s="72">
        <v>0.41100928999999997</v>
      </c>
      <c r="F26" s="72">
        <v>2.8564637300000002</v>
      </c>
      <c r="G26" s="72">
        <v>0</v>
      </c>
      <c r="H26" s="72">
        <v>3.3121301700000001</v>
      </c>
      <c r="I26" s="72">
        <v>51.889775630000003</v>
      </c>
      <c r="J26" s="125">
        <v>7.8213000000000002E-4</v>
      </c>
      <c r="K26" s="96"/>
    </row>
    <row r="27" spans="1:11" x14ac:dyDescent="0.35">
      <c r="A27" s="211" t="s">
        <v>243</v>
      </c>
      <c r="B27" s="72">
        <v>2.23234318</v>
      </c>
      <c r="C27" s="72">
        <v>0</v>
      </c>
      <c r="D27" s="72">
        <v>0</v>
      </c>
      <c r="E27" s="72">
        <v>0.39772915000000003</v>
      </c>
      <c r="F27" s="72">
        <v>5.8672414000000002</v>
      </c>
      <c r="G27" s="72">
        <v>7.0297869999999998E-2</v>
      </c>
      <c r="H27" s="72">
        <v>11.816575009999999</v>
      </c>
      <c r="I27" s="72">
        <v>8.6848939200000004</v>
      </c>
      <c r="J27" s="125">
        <v>0</v>
      </c>
      <c r="K27" s="96"/>
    </row>
    <row r="28" spans="1:11" x14ac:dyDescent="0.35">
      <c r="A28" s="211" t="s">
        <v>240</v>
      </c>
      <c r="B28" s="72">
        <v>1.1568338</v>
      </c>
      <c r="C28" s="72">
        <v>0</v>
      </c>
      <c r="D28" s="72">
        <v>0</v>
      </c>
      <c r="E28" s="72">
        <v>0.39333696999999995</v>
      </c>
      <c r="F28" s="72">
        <v>0.69044897999999999</v>
      </c>
      <c r="G28" s="72">
        <v>0</v>
      </c>
      <c r="H28" s="72">
        <v>1.81187586</v>
      </c>
      <c r="I28" s="72">
        <v>0.33669729999999998</v>
      </c>
      <c r="J28" s="125">
        <v>0</v>
      </c>
      <c r="K28" s="96"/>
    </row>
    <row r="29" spans="1:11" x14ac:dyDescent="0.35">
      <c r="A29" s="211" t="s">
        <v>197</v>
      </c>
      <c r="B29" s="72">
        <v>5.3056463699999998</v>
      </c>
      <c r="C29" s="72">
        <v>4.569935E-2</v>
      </c>
      <c r="D29" s="72">
        <v>8.7139690000000006E-2</v>
      </c>
      <c r="E29" s="72">
        <v>0.38032938999999999</v>
      </c>
      <c r="F29" s="72">
        <v>14.323702300000001</v>
      </c>
      <c r="G29" s="72">
        <v>0.15499825</v>
      </c>
      <c r="H29" s="72">
        <v>22.514861620000001</v>
      </c>
      <c r="I29" s="72">
        <v>21.174946030000001</v>
      </c>
      <c r="J29" s="125">
        <v>2.394634E-2</v>
      </c>
      <c r="K29" s="96"/>
    </row>
    <row r="30" spans="1:11" x14ac:dyDescent="0.35">
      <c r="A30" s="211" t="s">
        <v>194</v>
      </c>
      <c r="B30" s="72">
        <v>0.43644960999999999</v>
      </c>
      <c r="C30" s="72">
        <v>1.75E-3</v>
      </c>
      <c r="D30" s="72">
        <v>0</v>
      </c>
      <c r="E30" s="72">
        <v>0.34856199999999998</v>
      </c>
      <c r="F30" s="72">
        <v>1.98762E-2</v>
      </c>
      <c r="G30" s="72">
        <v>0</v>
      </c>
      <c r="H30" s="72">
        <v>0.39664330999999997</v>
      </c>
      <c r="I30" s="72">
        <v>3.23262297</v>
      </c>
      <c r="J30" s="125">
        <v>1.75E-3</v>
      </c>
      <c r="K30" s="96"/>
    </row>
    <row r="31" spans="1:11" x14ac:dyDescent="0.35">
      <c r="A31" s="211" t="s">
        <v>28</v>
      </c>
      <c r="B31" s="72">
        <v>5.3453699999999995E-3</v>
      </c>
      <c r="C31" s="72">
        <v>0</v>
      </c>
      <c r="D31" s="72">
        <v>0</v>
      </c>
      <c r="E31" s="72">
        <v>0.3442074</v>
      </c>
      <c r="F31" s="72">
        <v>0.41851365000000001</v>
      </c>
      <c r="G31" s="72">
        <v>0</v>
      </c>
      <c r="H31" s="72">
        <v>0.76442657999999997</v>
      </c>
      <c r="I31" s="72">
        <v>14.36048995</v>
      </c>
      <c r="J31" s="125">
        <v>0</v>
      </c>
      <c r="K31" s="96"/>
    </row>
    <row r="32" spans="1:11" x14ac:dyDescent="0.35">
      <c r="A32" s="211" t="s">
        <v>103</v>
      </c>
      <c r="B32" s="72">
        <v>1.5763495600000001</v>
      </c>
      <c r="C32" s="72">
        <v>1.4999999999999999E-4</v>
      </c>
      <c r="D32" s="72">
        <v>0</v>
      </c>
      <c r="E32" s="72">
        <v>0.33444786999999998</v>
      </c>
      <c r="F32" s="72">
        <v>2.0356917299999999</v>
      </c>
      <c r="G32" s="72">
        <v>0</v>
      </c>
      <c r="H32" s="72">
        <v>3.3445092400000003</v>
      </c>
      <c r="I32" s="72">
        <v>16.66025162</v>
      </c>
      <c r="J32" s="125">
        <v>1.4999999999999999E-4</v>
      </c>
      <c r="K32" s="96"/>
    </row>
    <row r="33" spans="1:11" x14ac:dyDescent="0.35">
      <c r="A33" s="211" t="s">
        <v>241</v>
      </c>
      <c r="B33" s="72">
        <v>37.46446607</v>
      </c>
      <c r="C33" s="72">
        <v>8.7980440000000007E-2</v>
      </c>
      <c r="D33" s="72">
        <v>6.6429440000000006E-2</v>
      </c>
      <c r="E33" s="72">
        <v>0.28900500000000001</v>
      </c>
      <c r="F33" s="72">
        <v>5.1976530700000003</v>
      </c>
      <c r="G33" s="72">
        <v>7.8829468499999997</v>
      </c>
      <c r="H33" s="72">
        <v>10.614483640000001</v>
      </c>
      <c r="I33" s="72">
        <v>27.635457679999998</v>
      </c>
      <c r="J33" s="125">
        <v>0</v>
      </c>
      <c r="K33" s="96"/>
    </row>
    <row r="34" spans="1:11" x14ac:dyDescent="0.35">
      <c r="A34" s="211" t="s">
        <v>200</v>
      </c>
      <c r="B34" s="72">
        <v>2.7705763999999999</v>
      </c>
      <c r="C34" s="72">
        <v>0</v>
      </c>
      <c r="D34" s="72">
        <v>0</v>
      </c>
      <c r="E34" s="72">
        <v>0.27171641999999996</v>
      </c>
      <c r="F34" s="72">
        <v>0.87596943999999999</v>
      </c>
      <c r="G34" s="72">
        <v>2.6582910000000001E-2</v>
      </c>
      <c r="H34" s="72">
        <v>2.5992345499999998</v>
      </c>
      <c r="I34" s="72">
        <v>4.1032349999999997</v>
      </c>
      <c r="J34" s="125">
        <v>0</v>
      </c>
      <c r="K34" s="96"/>
    </row>
    <row r="35" spans="1:11" x14ac:dyDescent="0.35">
      <c r="A35" s="211" t="s">
        <v>130</v>
      </c>
      <c r="B35" s="72">
        <v>7.6070102400000001</v>
      </c>
      <c r="C35" s="72">
        <v>4.4158749999999997E-2</v>
      </c>
      <c r="D35" s="72">
        <v>0</v>
      </c>
      <c r="E35" s="72">
        <v>0.25579719000000001</v>
      </c>
      <c r="F35" s="72">
        <v>3.3421454800000001</v>
      </c>
      <c r="G35" s="72">
        <v>3.6889999999999999E-2</v>
      </c>
      <c r="H35" s="72">
        <v>6.2261909100000006</v>
      </c>
      <c r="I35" s="72">
        <v>9.6269392100000015</v>
      </c>
      <c r="J35" s="125">
        <v>4.4158749999999997E-2</v>
      </c>
      <c r="K35" s="96"/>
    </row>
    <row r="36" spans="1:11" x14ac:dyDescent="0.35">
      <c r="A36" s="211" t="s">
        <v>9</v>
      </c>
      <c r="B36" s="72">
        <v>0</v>
      </c>
      <c r="C36" s="72">
        <v>0</v>
      </c>
      <c r="D36" s="72">
        <v>0</v>
      </c>
      <c r="E36" s="72">
        <v>0.24942296</v>
      </c>
      <c r="F36" s="72">
        <v>6.7809800300000003</v>
      </c>
      <c r="G36" s="72">
        <v>0</v>
      </c>
      <c r="H36" s="72">
        <v>7.50473122</v>
      </c>
      <c r="I36" s="72">
        <v>8.9374932100000013</v>
      </c>
      <c r="J36" s="125">
        <v>0</v>
      </c>
      <c r="K36" s="96"/>
    </row>
    <row r="37" spans="1:11" x14ac:dyDescent="0.35">
      <c r="A37" s="211" t="s">
        <v>207</v>
      </c>
      <c r="B37" s="72">
        <v>7.2581117000000006</v>
      </c>
      <c r="C37" s="72">
        <v>6.8645099999999999E-3</v>
      </c>
      <c r="D37" s="72">
        <v>0</v>
      </c>
      <c r="E37" s="72">
        <v>0.23716693</v>
      </c>
      <c r="F37" s="72">
        <v>0.22153167000000001</v>
      </c>
      <c r="G37" s="72">
        <v>0.35822876000000003</v>
      </c>
      <c r="H37" s="72">
        <v>0.73901872999999996</v>
      </c>
      <c r="I37" s="72">
        <v>15.916278310000001</v>
      </c>
      <c r="J37" s="125">
        <v>6.8645099999999999E-3</v>
      </c>
      <c r="K37" s="96"/>
    </row>
    <row r="38" spans="1:11" x14ac:dyDescent="0.35">
      <c r="A38" s="211" t="s">
        <v>116</v>
      </c>
      <c r="B38" s="72">
        <v>0.38270609999999999</v>
      </c>
      <c r="C38" s="72">
        <v>0</v>
      </c>
      <c r="D38" s="72">
        <v>0</v>
      </c>
      <c r="E38" s="72">
        <v>0.23543082000000001</v>
      </c>
      <c r="F38" s="72">
        <v>0.93266822999999999</v>
      </c>
      <c r="G38" s="72">
        <v>0</v>
      </c>
      <c r="H38" s="72">
        <v>1.3755899899999999</v>
      </c>
      <c r="I38" s="72">
        <v>24.02549175</v>
      </c>
      <c r="J38" s="125">
        <v>0</v>
      </c>
      <c r="K38" s="96"/>
    </row>
    <row r="39" spans="1:11" x14ac:dyDescent="0.35">
      <c r="A39" s="211" t="s">
        <v>123</v>
      </c>
      <c r="B39" s="72">
        <v>3.27457596</v>
      </c>
      <c r="C39" s="72">
        <v>5.9879840999999994</v>
      </c>
      <c r="D39" s="72">
        <v>0</v>
      </c>
      <c r="E39" s="72">
        <v>0.19948395999999999</v>
      </c>
      <c r="F39" s="72">
        <v>43.4821958</v>
      </c>
      <c r="G39" s="72">
        <v>0</v>
      </c>
      <c r="H39" s="72">
        <v>38.180882429999997</v>
      </c>
      <c r="I39" s="72">
        <v>37.897578609999997</v>
      </c>
      <c r="J39" s="125">
        <v>0</v>
      </c>
      <c r="K39" s="96"/>
    </row>
    <row r="40" spans="1:11" x14ac:dyDescent="0.35">
      <c r="A40" s="211" t="s">
        <v>205</v>
      </c>
      <c r="B40" s="72">
        <v>39.255244220000002</v>
      </c>
      <c r="C40" s="72">
        <v>4.5399999999999998E-4</v>
      </c>
      <c r="D40" s="72">
        <v>0</v>
      </c>
      <c r="E40" s="72">
        <v>0.18493213</v>
      </c>
      <c r="F40" s="72">
        <v>1.6834450400000001</v>
      </c>
      <c r="G40" s="72">
        <v>0</v>
      </c>
      <c r="H40" s="72">
        <v>3.6830460400000002</v>
      </c>
      <c r="I40" s="72">
        <v>16.159374979999999</v>
      </c>
      <c r="J40" s="125">
        <v>4.5399999999999998E-4</v>
      </c>
      <c r="K40" s="96"/>
    </row>
    <row r="41" spans="1:11" x14ac:dyDescent="0.35">
      <c r="A41" s="211" t="s">
        <v>35</v>
      </c>
      <c r="B41" s="72">
        <v>0.69720426000000002</v>
      </c>
      <c r="C41" s="72">
        <v>1.8647873799999999</v>
      </c>
      <c r="D41" s="72">
        <v>3.4114930000000002E-2</v>
      </c>
      <c r="E41" s="72">
        <v>0.17903301999999999</v>
      </c>
      <c r="F41" s="72">
        <v>1.70145649</v>
      </c>
      <c r="G41" s="72">
        <v>0</v>
      </c>
      <c r="H41" s="72">
        <v>3.48476754</v>
      </c>
      <c r="I41" s="72">
        <v>97.678357840000004</v>
      </c>
      <c r="J41" s="125">
        <v>1.1925595500000001</v>
      </c>
      <c r="K41" s="96"/>
    </row>
    <row r="42" spans="1:11" x14ac:dyDescent="0.35">
      <c r="A42" s="211" t="s">
        <v>107</v>
      </c>
      <c r="B42" s="72">
        <v>1.1160806599999999</v>
      </c>
      <c r="C42" s="72">
        <v>4.5427700000000007E-3</v>
      </c>
      <c r="D42" s="72">
        <v>3.4141E-4</v>
      </c>
      <c r="E42" s="72">
        <v>0.16868937000000001</v>
      </c>
      <c r="F42" s="72">
        <v>5.3416467599999997</v>
      </c>
      <c r="G42" s="72">
        <v>6.8189399999999999E-3</v>
      </c>
      <c r="H42" s="72">
        <v>7.7136362900000002</v>
      </c>
      <c r="I42" s="72">
        <v>110.68070395999999</v>
      </c>
      <c r="J42" s="125">
        <v>5.0313599999999995E-3</v>
      </c>
      <c r="K42" s="96"/>
    </row>
    <row r="43" spans="1:11" x14ac:dyDescent="0.35">
      <c r="A43" s="211" t="s">
        <v>190</v>
      </c>
      <c r="B43" s="72">
        <v>17.463626789999999</v>
      </c>
      <c r="C43" s="72">
        <v>4.0299999999999997E-3</v>
      </c>
      <c r="D43" s="72">
        <v>0</v>
      </c>
      <c r="E43" s="72">
        <v>0.14929748999999998</v>
      </c>
      <c r="F43" s="72">
        <v>3.3841548299999999</v>
      </c>
      <c r="G43" s="72">
        <v>6.2495800000000002E-3</v>
      </c>
      <c r="H43" s="72">
        <v>4.7479220499999997</v>
      </c>
      <c r="I43" s="72">
        <v>44.29483973</v>
      </c>
      <c r="J43" s="125">
        <v>4.0299999999999997E-3</v>
      </c>
      <c r="K43" s="96"/>
    </row>
    <row r="44" spans="1:11" x14ac:dyDescent="0.35">
      <c r="A44" s="211" t="s">
        <v>122</v>
      </c>
      <c r="B44" s="72">
        <v>1.5889730000000001E-2</v>
      </c>
      <c r="C44" s="72">
        <v>0</v>
      </c>
      <c r="D44" s="72">
        <v>0</v>
      </c>
      <c r="E44" s="72">
        <v>0.14390129999999998</v>
      </c>
      <c r="F44" s="72">
        <v>1.7298103500000002</v>
      </c>
      <c r="G44" s="72">
        <v>0</v>
      </c>
      <c r="H44" s="72">
        <v>3.6938405099999998</v>
      </c>
      <c r="I44" s="72">
        <v>5.7465204000000005</v>
      </c>
      <c r="J44" s="125">
        <v>0</v>
      </c>
      <c r="K44" s="96"/>
    </row>
    <row r="45" spans="1:11" x14ac:dyDescent="0.35">
      <c r="A45" s="211" t="s">
        <v>189</v>
      </c>
      <c r="B45" s="72">
        <v>0.50862288</v>
      </c>
      <c r="C45" s="72">
        <v>0</v>
      </c>
      <c r="D45" s="72">
        <v>0</v>
      </c>
      <c r="E45" s="72">
        <v>0.13698760999999998</v>
      </c>
      <c r="F45" s="72">
        <v>3.9450461200000002</v>
      </c>
      <c r="G45" s="72">
        <v>0</v>
      </c>
      <c r="H45" s="72">
        <v>4.27423529</v>
      </c>
      <c r="I45" s="72">
        <v>9.3217476599999998</v>
      </c>
      <c r="J45" s="125">
        <v>0</v>
      </c>
      <c r="K45" s="96"/>
    </row>
    <row r="46" spans="1:11" x14ac:dyDescent="0.35">
      <c r="A46" s="211" t="s">
        <v>174</v>
      </c>
      <c r="B46" s="72">
        <v>0.89030068000000007</v>
      </c>
      <c r="C46" s="72">
        <v>7.9254999999999994E-4</v>
      </c>
      <c r="D46" s="72">
        <v>0</v>
      </c>
      <c r="E46" s="72">
        <v>0.13260553</v>
      </c>
      <c r="F46" s="72">
        <v>0.60934218000000007</v>
      </c>
      <c r="G46" s="72">
        <v>2.3779999999999999E-2</v>
      </c>
      <c r="H46" s="72">
        <v>0.80902305000000008</v>
      </c>
      <c r="I46" s="72">
        <v>3.8461070099999999</v>
      </c>
      <c r="J46" s="125">
        <v>0</v>
      </c>
      <c r="K46" s="96"/>
    </row>
    <row r="47" spans="1:11" x14ac:dyDescent="0.35">
      <c r="A47" s="211" t="s">
        <v>199</v>
      </c>
      <c r="B47" s="72">
        <v>1.3912291999999999</v>
      </c>
      <c r="C47" s="72">
        <v>0</v>
      </c>
      <c r="D47" s="72">
        <v>0</v>
      </c>
      <c r="E47" s="72">
        <v>0.12813724000000001</v>
      </c>
      <c r="F47" s="72">
        <v>7.9762425199999996</v>
      </c>
      <c r="G47" s="72">
        <v>0</v>
      </c>
      <c r="H47" s="72">
        <v>9.5186329799999996</v>
      </c>
      <c r="I47" s="72">
        <v>12.75854045</v>
      </c>
      <c r="J47" s="125">
        <v>0</v>
      </c>
      <c r="K47" s="96"/>
    </row>
    <row r="48" spans="1:11" x14ac:dyDescent="0.35">
      <c r="A48" s="211" t="s">
        <v>192</v>
      </c>
      <c r="B48" s="72">
        <v>6.7223300000000003E-3</v>
      </c>
      <c r="C48" s="72">
        <v>0</v>
      </c>
      <c r="D48" s="72">
        <v>0</v>
      </c>
      <c r="E48" s="72">
        <v>0.12141357000000001</v>
      </c>
      <c r="F48" s="72">
        <v>1.4166E-4</v>
      </c>
      <c r="G48" s="72">
        <v>0</v>
      </c>
      <c r="H48" s="72">
        <v>0.17476162000000001</v>
      </c>
      <c r="I48" s="72">
        <v>0.7484781800000001</v>
      </c>
      <c r="J48" s="125">
        <v>0</v>
      </c>
      <c r="K48" s="96"/>
    </row>
    <row r="49" spans="1:11" x14ac:dyDescent="0.35">
      <c r="A49" s="211" t="s">
        <v>177</v>
      </c>
      <c r="B49" s="72">
        <v>1.0412999999999999E-4</v>
      </c>
      <c r="C49" s="72">
        <v>0</v>
      </c>
      <c r="D49" s="72">
        <v>0</v>
      </c>
      <c r="E49" s="72">
        <v>0.11149513999999999</v>
      </c>
      <c r="F49" s="72">
        <v>2.9419099999999998E-3</v>
      </c>
      <c r="G49" s="72">
        <v>0</v>
      </c>
      <c r="H49" s="72">
        <v>0.11443705</v>
      </c>
      <c r="I49" s="72">
        <v>0.24893279000000001</v>
      </c>
      <c r="J49" s="125">
        <v>0</v>
      </c>
      <c r="K49" s="96"/>
    </row>
    <row r="50" spans="1:11" x14ac:dyDescent="0.35">
      <c r="A50" s="211" t="s">
        <v>109</v>
      </c>
      <c r="B50" s="72">
        <v>33.119210969999997</v>
      </c>
      <c r="C50" s="72">
        <v>0</v>
      </c>
      <c r="D50" s="72">
        <v>0</v>
      </c>
      <c r="E50" s="72">
        <v>0.10739471</v>
      </c>
      <c r="F50" s="72">
        <v>7.5238599999999994E-3</v>
      </c>
      <c r="G50" s="72">
        <v>0</v>
      </c>
      <c r="H50" s="72">
        <v>0.11950144</v>
      </c>
      <c r="I50" s="72">
        <v>54.501312670000004</v>
      </c>
      <c r="J50" s="125">
        <v>0</v>
      </c>
      <c r="K50" s="96"/>
    </row>
    <row r="51" spans="1:11" x14ac:dyDescent="0.35">
      <c r="A51" s="211" t="s">
        <v>117</v>
      </c>
      <c r="B51" s="72">
        <v>1.43814551</v>
      </c>
      <c r="C51" s="72">
        <v>2.2000000000000001E-4</v>
      </c>
      <c r="D51" s="72">
        <v>0</v>
      </c>
      <c r="E51" s="72">
        <v>9.2411339999999995E-2</v>
      </c>
      <c r="F51" s="72">
        <v>0.76118324000000004</v>
      </c>
      <c r="G51" s="72">
        <v>5.7365699999999999E-3</v>
      </c>
      <c r="H51" s="72">
        <v>1.2931698899999999</v>
      </c>
      <c r="I51" s="72">
        <v>13.87274897</v>
      </c>
      <c r="J51" s="125">
        <v>5.2503000000000001E-4</v>
      </c>
      <c r="K51" s="96"/>
    </row>
    <row r="52" spans="1:11" x14ac:dyDescent="0.35">
      <c r="A52" s="211" t="s">
        <v>160</v>
      </c>
      <c r="B52" s="72">
        <v>3.2424602899999999</v>
      </c>
      <c r="C52" s="72">
        <v>0</v>
      </c>
      <c r="D52" s="72">
        <v>0</v>
      </c>
      <c r="E52" s="72">
        <v>9.150904E-2</v>
      </c>
      <c r="F52" s="72">
        <v>1.85401521</v>
      </c>
      <c r="G52" s="72">
        <v>0</v>
      </c>
      <c r="H52" s="72">
        <v>2.3271893500000003</v>
      </c>
      <c r="I52" s="72">
        <v>32.029959689999998</v>
      </c>
      <c r="J52" s="125">
        <v>0</v>
      </c>
      <c r="K52" s="96"/>
    </row>
    <row r="53" spans="1:11" x14ac:dyDescent="0.35">
      <c r="A53" s="211" t="s">
        <v>202</v>
      </c>
      <c r="B53" s="72">
        <v>1.3928710200000001</v>
      </c>
      <c r="C53" s="72">
        <v>3.75509E-3</v>
      </c>
      <c r="D53" s="72">
        <v>1.002727E-2</v>
      </c>
      <c r="E53" s="72">
        <v>8.1509850000000009E-2</v>
      </c>
      <c r="F53" s="72">
        <v>5.4254037199999994</v>
      </c>
      <c r="G53" s="72">
        <v>4.1923769999999999E-2</v>
      </c>
      <c r="H53" s="72">
        <v>8.6308308</v>
      </c>
      <c r="I53" s="72">
        <v>11.57968125</v>
      </c>
      <c r="J53" s="125">
        <v>3.75509E-3</v>
      </c>
      <c r="K53" s="96"/>
    </row>
    <row r="54" spans="1:11" x14ac:dyDescent="0.35">
      <c r="A54" s="211" t="s">
        <v>171</v>
      </c>
      <c r="B54" s="72">
        <v>6.5853183099999999</v>
      </c>
      <c r="C54" s="72">
        <v>6.0035699999999997E-3</v>
      </c>
      <c r="D54" s="72">
        <v>0</v>
      </c>
      <c r="E54" s="72">
        <v>7.4330090000000001E-2</v>
      </c>
      <c r="F54" s="72">
        <v>1.71794362</v>
      </c>
      <c r="G54" s="72">
        <v>0</v>
      </c>
      <c r="H54" s="72">
        <v>1.9980547099999999</v>
      </c>
      <c r="I54" s="72">
        <v>14.458490679999999</v>
      </c>
      <c r="J54" s="125">
        <v>6.0035699999999997E-3</v>
      </c>
      <c r="K54" s="96"/>
    </row>
    <row r="55" spans="1:11" x14ac:dyDescent="0.35">
      <c r="A55" s="211" t="s">
        <v>210</v>
      </c>
      <c r="B55" s="72">
        <v>44.986997079999995</v>
      </c>
      <c r="C55" s="72">
        <v>3.1383519999999998E-2</v>
      </c>
      <c r="D55" s="72">
        <v>5.8385200000000007E-3</v>
      </c>
      <c r="E55" s="72">
        <v>6.9052559999999999E-2</v>
      </c>
      <c r="F55" s="72">
        <v>1.8453962800000001</v>
      </c>
      <c r="G55" s="72">
        <v>5.6546999999999999E-4</v>
      </c>
      <c r="H55" s="72">
        <v>9.57441678</v>
      </c>
      <c r="I55" s="72">
        <v>45.523054909999999</v>
      </c>
      <c r="J55" s="125">
        <v>2.4974E-2</v>
      </c>
      <c r="K55" s="96"/>
    </row>
    <row r="56" spans="1:11" x14ac:dyDescent="0.35">
      <c r="A56" s="211" t="s">
        <v>236</v>
      </c>
      <c r="B56" s="72">
        <v>27.54767549</v>
      </c>
      <c r="C56" s="72">
        <v>3.0835885899999997</v>
      </c>
      <c r="D56" s="72">
        <v>3.0886009999999998E-2</v>
      </c>
      <c r="E56" s="72">
        <v>6.2855269999999991E-2</v>
      </c>
      <c r="F56" s="72">
        <v>1.7982580400000001</v>
      </c>
      <c r="G56" s="72">
        <v>0</v>
      </c>
      <c r="H56" s="72">
        <v>0.78375702000000003</v>
      </c>
      <c r="I56" s="72">
        <v>36.924298499999999</v>
      </c>
      <c r="J56" s="125">
        <v>2.6281374500000001</v>
      </c>
      <c r="K56" s="96"/>
    </row>
    <row r="57" spans="1:11" x14ac:dyDescent="0.35">
      <c r="A57" s="211" t="s">
        <v>193</v>
      </c>
      <c r="B57" s="72">
        <v>1.0207602199999999</v>
      </c>
      <c r="C57" s="72">
        <v>0</v>
      </c>
      <c r="D57" s="72">
        <v>0</v>
      </c>
      <c r="E57" s="72">
        <v>5.4396230000000004E-2</v>
      </c>
      <c r="F57" s="72">
        <v>0.18424258999999998</v>
      </c>
      <c r="G57" s="72">
        <v>0</v>
      </c>
      <c r="H57" s="72">
        <v>0.28922631999999998</v>
      </c>
      <c r="I57" s="72">
        <v>0.26700954999999998</v>
      </c>
      <c r="J57" s="125">
        <v>0</v>
      </c>
      <c r="K57" s="96"/>
    </row>
    <row r="58" spans="1:11" x14ac:dyDescent="0.35">
      <c r="A58" s="211" t="s">
        <v>221</v>
      </c>
      <c r="B58" s="72">
        <v>16.725065710000003</v>
      </c>
      <c r="C58" s="72">
        <v>1.8E-3</v>
      </c>
      <c r="D58" s="72">
        <v>1.14155E-2</v>
      </c>
      <c r="E58" s="72">
        <v>5.1500449999999996E-2</v>
      </c>
      <c r="F58" s="72">
        <v>8.3611451300000006</v>
      </c>
      <c r="G58" s="72">
        <v>0.52334965</v>
      </c>
      <c r="H58" s="72">
        <v>22.028000760000001</v>
      </c>
      <c r="I58" s="72">
        <v>54.511349979999999</v>
      </c>
      <c r="J58" s="125">
        <v>9.550659999999999E-3</v>
      </c>
      <c r="K58" s="96"/>
    </row>
    <row r="59" spans="1:11" x14ac:dyDescent="0.35">
      <c r="A59" s="211" t="s">
        <v>215</v>
      </c>
      <c r="B59" s="72">
        <v>10.81293309</v>
      </c>
      <c r="C59" s="72">
        <v>0</v>
      </c>
      <c r="D59" s="72">
        <v>0</v>
      </c>
      <c r="E59" s="72">
        <v>4.8496190000000002E-2</v>
      </c>
      <c r="F59" s="72">
        <v>3.7114981899999999</v>
      </c>
      <c r="G59" s="72">
        <v>0.56690214000000005</v>
      </c>
      <c r="H59" s="72">
        <v>4.19156189</v>
      </c>
      <c r="I59" s="72">
        <v>40.653836349999999</v>
      </c>
      <c r="J59" s="125">
        <v>0</v>
      </c>
      <c r="K59" s="96"/>
    </row>
    <row r="60" spans="1:11" x14ac:dyDescent="0.35">
      <c r="A60" s="211" t="s">
        <v>142</v>
      </c>
      <c r="B60" s="72">
        <v>0.77322883999999992</v>
      </c>
      <c r="C60" s="72">
        <v>0.34268483</v>
      </c>
      <c r="D60" s="72">
        <v>6.3701000000000003E-4</v>
      </c>
      <c r="E60" s="72">
        <v>4.223565E-2</v>
      </c>
      <c r="F60" s="72">
        <v>0.87088509999999997</v>
      </c>
      <c r="G60" s="72">
        <v>4.3543949999999998E-2</v>
      </c>
      <c r="H60" s="72">
        <v>0.8968725500000001</v>
      </c>
      <c r="I60" s="72">
        <v>12.200468599999999</v>
      </c>
      <c r="J60" s="125">
        <v>0.34268483</v>
      </c>
      <c r="K60" s="96"/>
    </row>
    <row r="61" spans="1:11" x14ac:dyDescent="0.35">
      <c r="A61" s="211" t="s">
        <v>97</v>
      </c>
      <c r="B61" s="72">
        <v>9.5404152199999999</v>
      </c>
      <c r="C61" s="72">
        <v>0</v>
      </c>
      <c r="D61" s="72">
        <v>0</v>
      </c>
      <c r="E61" s="72">
        <v>4.0908589999999995E-2</v>
      </c>
      <c r="F61" s="72">
        <v>0.10039192999999999</v>
      </c>
      <c r="G61" s="72">
        <v>0</v>
      </c>
      <c r="H61" s="72">
        <v>0.15327460000000001</v>
      </c>
      <c r="I61" s="72">
        <v>24.112558660000001</v>
      </c>
      <c r="J61" s="125">
        <v>0</v>
      </c>
      <c r="K61" s="96"/>
    </row>
    <row r="62" spans="1:11" x14ac:dyDescent="0.35">
      <c r="A62" s="211" t="s">
        <v>173</v>
      </c>
      <c r="B62" s="72">
        <v>4.0993699700000006</v>
      </c>
      <c r="C62" s="72">
        <v>0.72223191000000009</v>
      </c>
      <c r="D62" s="72">
        <v>0</v>
      </c>
      <c r="E62" s="72">
        <v>3.9101820000000002E-2</v>
      </c>
      <c r="F62" s="72">
        <v>2.1757388</v>
      </c>
      <c r="G62" s="72">
        <v>3.3599999999999998E-4</v>
      </c>
      <c r="H62" s="72">
        <v>3.1303246000000002</v>
      </c>
      <c r="I62" s="72">
        <v>18.240408309999999</v>
      </c>
      <c r="J62" s="125">
        <v>0.72223191000000009</v>
      </c>
      <c r="K62" s="96"/>
    </row>
    <row r="63" spans="1:11" x14ac:dyDescent="0.35">
      <c r="A63" s="211" t="s">
        <v>162</v>
      </c>
      <c r="B63" s="72">
        <v>4.3334499999999998E-2</v>
      </c>
      <c r="C63" s="72">
        <v>1.7255112699999999</v>
      </c>
      <c r="D63" s="72">
        <v>0</v>
      </c>
      <c r="E63" s="72">
        <v>3.416901E-2</v>
      </c>
      <c r="F63" s="72">
        <v>0.11618264</v>
      </c>
      <c r="G63" s="72">
        <v>0</v>
      </c>
      <c r="H63" s="72">
        <v>0.44324228999999998</v>
      </c>
      <c r="I63" s="72">
        <v>4.18866665</v>
      </c>
      <c r="J63" s="125">
        <v>1.7255112699999999</v>
      </c>
      <c r="K63" s="96"/>
    </row>
    <row r="64" spans="1:11" x14ac:dyDescent="0.35">
      <c r="A64" s="211" t="s">
        <v>22</v>
      </c>
      <c r="B64" s="72">
        <v>0.68075331000000006</v>
      </c>
      <c r="C64" s="72">
        <v>2.6881459999999999E-2</v>
      </c>
      <c r="D64" s="72">
        <v>2.6881459999999999E-2</v>
      </c>
      <c r="E64" s="72">
        <v>2.6405419999999999E-2</v>
      </c>
      <c r="F64" s="72">
        <v>3.0630978</v>
      </c>
      <c r="G64" s="72">
        <v>0</v>
      </c>
      <c r="H64" s="72">
        <v>3.0590113399999996</v>
      </c>
      <c r="I64" s="72">
        <v>27.92677054</v>
      </c>
      <c r="J64" s="125">
        <v>0</v>
      </c>
      <c r="K64" s="96"/>
    </row>
    <row r="65" spans="1:11" x14ac:dyDescent="0.35">
      <c r="A65" s="211" t="s">
        <v>203</v>
      </c>
      <c r="B65" s="72">
        <v>0.17605914</v>
      </c>
      <c r="C65" s="72">
        <v>0.01</v>
      </c>
      <c r="D65" s="72">
        <v>0</v>
      </c>
      <c r="E65" s="72">
        <v>2.2857200000000001E-2</v>
      </c>
      <c r="F65" s="72">
        <v>5.1195297399999999</v>
      </c>
      <c r="G65" s="72">
        <v>3.2864E-4</v>
      </c>
      <c r="H65" s="72">
        <v>20.666612539999999</v>
      </c>
      <c r="I65" s="72">
        <v>2.7927951900000001</v>
      </c>
      <c r="J65" s="125">
        <v>0.01</v>
      </c>
      <c r="K65" s="96"/>
    </row>
    <row r="66" spans="1:11" x14ac:dyDescent="0.35">
      <c r="A66" s="211" t="s">
        <v>149</v>
      </c>
      <c r="B66" s="72">
        <v>1.0885008600000001</v>
      </c>
      <c r="C66" s="72">
        <v>0</v>
      </c>
      <c r="D66" s="72">
        <v>0</v>
      </c>
      <c r="E66" s="72">
        <v>2.220424E-2</v>
      </c>
      <c r="F66" s="72">
        <v>0.19539748999999998</v>
      </c>
      <c r="G66" s="72">
        <v>9.0262599999999995E-3</v>
      </c>
      <c r="H66" s="72">
        <v>0.57130899999999996</v>
      </c>
      <c r="I66" s="72">
        <v>40.35480166</v>
      </c>
      <c r="J66" s="125">
        <v>17.583864160000001</v>
      </c>
      <c r="K66" s="96"/>
    </row>
    <row r="67" spans="1:11" x14ac:dyDescent="0.35">
      <c r="A67" s="211" t="s">
        <v>170</v>
      </c>
      <c r="B67" s="72">
        <v>0.60313848000000003</v>
      </c>
      <c r="C67" s="72">
        <v>0</v>
      </c>
      <c r="D67" s="72">
        <v>0</v>
      </c>
      <c r="E67" s="72">
        <v>2.0322400000000001E-2</v>
      </c>
      <c r="F67" s="72">
        <v>0.17202632999999998</v>
      </c>
      <c r="G67" s="72">
        <v>0</v>
      </c>
      <c r="H67" s="72">
        <v>0.28415677</v>
      </c>
      <c r="I67" s="72">
        <v>13.29167327</v>
      </c>
      <c r="J67" s="125">
        <v>0</v>
      </c>
      <c r="K67" s="96"/>
    </row>
    <row r="68" spans="1:11" x14ac:dyDescent="0.35">
      <c r="A68" s="211" t="s">
        <v>237</v>
      </c>
      <c r="B68" s="72">
        <v>5.3907998899999994</v>
      </c>
      <c r="C68" s="72">
        <v>2.5753759999999997E-2</v>
      </c>
      <c r="D68" s="72">
        <v>4.0210000000000003E-5</v>
      </c>
      <c r="E68" s="72">
        <v>1.8582520000000002E-2</v>
      </c>
      <c r="F68" s="72">
        <v>0.24848413</v>
      </c>
      <c r="G68" s="72">
        <v>0</v>
      </c>
      <c r="H68" s="72">
        <v>0.33544447999999999</v>
      </c>
      <c r="I68" s="72">
        <v>11.62564559</v>
      </c>
      <c r="J68" s="125">
        <v>2.31095E-3</v>
      </c>
      <c r="K68" s="96"/>
    </row>
    <row r="69" spans="1:11" x14ac:dyDescent="0.35">
      <c r="A69" s="211" t="s">
        <v>20</v>
      </c>
      <c r="B69" s="72">
        <v>1.8800246599999999</v>
      </c>
      <c r="C69" s="72">
        <v>5.4288889999999999E-2</v>
      </c>
      <c r="D69" s="72">
        <v>5.8679000000000001E-4</v>
      </c>
      <c r="E69" s="72">
        <v>1.840381E-2</v>
      </c>
      <c r="F69" s="72">
        <v>39.300012049999999</v>
      </c>
      <c r="G69" s="72">
        <v>0</v>
      </c>
      <c r="H69" s="72">
        <v>39.340851990000004</v>
      </c>
      <c r="I69" s="72">
        <v>69.122231020000001</v>
      </c>
      <c r="J69" s="125">
        <v>0.25910295</v>
      </c>
      <c r="K69" s="96"/>
    </row>
    <row r="70" spans="1:11" x14ac:dyDescent="0.35">
      <c r="A70" s="211" t="s">
        <v>156</v>
      </c>
      <c r="B70" s="72">
        <v>3.9443999999999997E-4</v>
      </c>
      <c r="C70" s="72">
        <v>0</v>
      </c>
      <c r="D70" s="72">
        <v>0</v>
      </c>
      <c r="E70" s="72">
        <v>1.6957279999999998E-2</v>
      </c>
      <c r="F70" s="72">
        <v>0.89272179000000007</v>
      </c>
      <c r="G70" s="72">
        <v>0</v>
      </c>
      <c r="H70" s="72">
        <v>1.16642007</v>
      </c>
      <c r="I70" s="72">
        <v>8.3307684399999999</v>
      </c>
      <c r="J70" s="125">
        <v>0</v>
      </c>
      <c r="K70" s="96"/>
    </row>
    <row r="71" spans="1:11" x14ac:dyDescent="0.35">
      <c r="A71" s="211" t="s">
        <v>247</v>
      </c>
      <c r="B71" s="72">
        <v>1.4396197399999999</v>
      </c>
      <c r="C71" s="72">
        <v>1.22E-4</v>
      </c>
      <c r="D71" s="72">
        <v>0</v>
      </c>
      <c r="E71" s="72">
        <v>1.6078579999999999E-2</v>
      </c>
      <c r="F71" s="72">
        <v>0.51000590999999995</v>
      </c>
      <c r="G71" s="72">
        <v>9.8799999999999995E-4</v>
      </c>
      <c r="H71" s="72">
        <v>1.3873907299999999</v>
      </c>
      <c r="I71" s="72">
        <v>7.6916761100000004</v>
      </c>
      <c r="J71" s="125">
        <v>1.22E-4</v>
      </c>
      <c r="K71" s="96"/>
    </row>
    <row r="72" spans="1:11" x14ac:dyDescent="0.35">
      <c r="A72" s="211" t="s">
        <v>238</v>
      </c>
      <c r="B72" s="72">
        <v>9.3459917899999994</v>
      </c>
      <c r="C72" s="72">
        <v>6.2877100000000002E-3</v>
      </c>
      <c r="D72" s="72">
        <v>0</v>
      </c>
      <c r="E72" s="72">
        <v>1.5640729999999999E-2</v>
      </c>
      <c r="F72" s="72">
        <v>0.14958929000000001</v>
      </c>
      <c r="G72" s="72">
        <v>0</v>
      </c>
      <c r="H72" s="72">
        <v>0.21207495999999998</v>
      </c>
      <c r="I72" s="72">
        <v>7.7797846100000001</v>
      </c>
      <c r="J72" s="125">
        <v>6.2877100000000002E-3</v>
      </c>
      <c r="K72" s="96"/>
    </row>
    <row r="73" spans="1:11" x14ac:dyDescent="0.35">
      <c r="A73" s="211" t="s">
        <v>216</v>
      </c>
      <c r="B73" s="72">
        <v>105.88490131</v>
      </c>
      <c r="C73" s="72">
        <v>0</v>
      </c>
      <c r="D73" s="72">
        <v>0</v>
      </c>
      <c r="E73" s="72">
        <v>1.1862080000000001E-2</v>
      </c>
      <c r="F73" s="72">
        <v>1.4126165900000001</v>
      </c>
      <c r="G73" s="72">
        <v>0</v>
      </c>
      <c r="H73" s="72">
        <v>1.9301975300000001</v>
      </c>
      <c r="I73" s="72">
        <v>8.050434769999999</v>
      </c>
      <c r="J73" s="125">
        <v>0</v>
      </c>
      <c r="K73" s="96"/>
    </row>
    <row r="74" spans="1:11" x14ac:dyDescent="0.35">
      <c r="A74" s="211" t="s">
        <v>226</v>
      </c>
      <c r="B74" s="72">
        <v>1.4959999999999999E-3</v>
      </c>
      <c r="C74" s="72">
        <v>0</v>
      </c>
      <c r="D74" s="72">
        <v>0</v>
      </c>
      <c r="E74" s="72">
        <v>1.1640909999999999E-2</v>
      </c>
      <c r="F74" s="72">
        <v>3.9300000000000001E-4</v>
      </c>
      <c r="G74" s="72">
        <v>0</v>
      </c>
      <c r="H74" s="72">
        <v>13.89061283</v>
      </c>
      <c r="I74" s="72">
        <v>2.4065027900000002</v>
      </c>
      <c r="J74" s="125">
        <v>0</v>
      </c>
      <c r="K74" s="96"/>
    </row>
    <row r="75" spans="1:11" x14ac:dyDescent="0.35">
      <c r="A75" s="211" t="s">
        <v>7</v>
      </c>
      <c r="B75" s="72">
        <v>0</v>
      </c>
      <c r="C75" s="72">
        <v>0</v>
      </c>
      <c r="D75" s="72">
        <v>0</v>
      </c>
      <c r="E75" s="72">
        <v>1.1444590000000001E-2</v>
      </c>
      <c r="F75" s="72">
        <v>2.8298097900000001</v>
      </c>
      <c r="G75" s="72">
        <v>0</v>
      </c>
      <c r="H75" s="72">
        <v>2.8379186299999999</v>
      </c>
      <c r="I75" s="72">
        <v>19.15149753</v>
      </c>
      <c r="J75" s="125">
        <v>0</v>
      </c>
      <c r="K75" s="96"/>
    </row>
    <row r="76" spans="1:11" x14ac:dyDescent="0.35">
      <c r="A76" s="211" t="s">
        <v>134</v>
      </c>
      <c r="B76" s="72">
        <v>0.50933434999999994</v>
      </c>
      <c r="C76" s="72">
        <v>4.8554899999999998E-2</v>
      </c>
      <c r="D76" s="72">
        <v>4.8554899999999998E-2</v>
      </c>
      <c r="E76" s="72">
        <v>1.0575649999999999E-2</v>
      </c>
      <c r="F76" s="72">
        <v>2.9316863799999999</v>
      </c>
      <c r="G76" s="72">
        <v>0</v>
      </c>
      <c r="H76" s="72">
        <v>3.2104491500000001</v>
      </c>
      <c r="I76" s="72">
        <v>78.398047079999998</v>
      </c>
      <c r="J76" s="125">
        <v>0</v>
      </c>
      <c r="K76" s="96"/>
    </row>
    <row r="77" spans="1:11" x14ac:dyDescent="0.35">
      <c r="A77" s="211" t="s">
        <v>183</v>
      </c>
      <c r="B77" s="72">
        <v>9.3689628200000001</v>
      </c>
      <c r="C77" s="72">
        <v>5.8117500000000001E-3</v>
      </c>
      <c r="D77" s="72">
        <v>0</v>
      </c>
      <c r="E77" s="72">
        <v>1.0533000000000001E-2</v>
      </c>
      <c r="F77" s="72">
        <v>9.1710682699999992</v>
      </c>
      <c r="G77" s="72">
        <v>0</v>
      </c>
      <c r="H77" s="72">
        <v>9.25067649</v>
      </c>
      <c r="I77" s="72">
        <v>8.4008487200000008</v>
      </c>
      <c r="J77" s="125">
        <v>5.8117500000000001E-3</v>
      </c>
      <c r="K77" s="96"/>
    </row>
    <row r="78" spans="1:11" x14ac:dyDescent="0.35">
      <c r="A78" s="211" t="s">
        <v>250</v>
      </c>
      <c r="B78" s="72">
        <v>2.2296363299999999</v>
      </c>
      <c r="C78" s="72">
        <v>4.6903199999999999E-2</v>
      </c>
      <c r="D78" s="72">
        <v>2.6281999999999998E-3</v>
      </c>
      <c r="E78" s="72">
        <v>9.78709E-3</v>
      </c>
      <c r="F78" s="72">
        <v>0.57383649000000003</v>
      </c>
      <c r="G78" s="72">
        <v>0</v>
      </c>
      <c r="H78" s="72">
        <v>1.3698304299999999</v>
      </c>
      <c r="I78" s="72">
        <v>21.019201410000001</v>
      </c>
      <c r="J78" s="125">
        <v>4.4275000000000002E-2</v>
      </c>
      <c r="K78" s="96"/>
    </row>
    <row r="79" spans="1:11" x14ac:dyDescent="0.35">
      <c r="A79" s="211" t="s">
        <v>204</v>
      </c>
      <c r="B79" s="72">
        <v>4.3651973899999996</v>
      </c>
      <c r="C79" s="72">
        <v>7.9274900000000006E-3</v>
      </c>
      <c r="D79" s="72">
        <v>0</v>
      </c>
      <c r="E79" s="72">
        <v>9.3650699999999996E-3</v>
      </c>
      <c r="F79" s="72">
        <v>0.41796446000000004</v>
      </c>
      <c r="G79" s="72">
        <v>0</v>
      </c>
      <c r="H79" s="72">
        <v>6.95430818</v>
      </c>
      <c r="I79" s="72">
        <v>17.51208566</v>
      </c>
      <c r="J79" s="125">
        <v>7.9274900000000006E-3</v>
      </c>
      <c r="K79" s="96"/>
    </row>
    <row r="80" spans="1:11" x14ac:dyDescent="0.35">
      <c r="A80" s="211" t="s">
        <v>34</v>
      </c>
      <c r="B80" s="72">
        <v>0</v>
      </c>
      <c r="C80" s="72">
        <v>0</v>
      </c>
      <c r="D80" s="72">
        <v>0</v>
      </c>
      <c r="E80" s="72">
        <v>8.0233600000000002E-3</v>
      </c>
      <c r="F80" s="72">
        <v>0</v>
      </c>
      <c r="G80" s="72">
        <v>0</v>
      </c>
      <c r="H80" s="72">
        <v>8.0233600000000002E-3</v>
      </c>
      <c r="I80" s="72">
        <v>13.91665457</v>
      </c>
      <c r="J80" s="125">
        <v>0</v>
      </c>
      <c r="K80" s="96"/>
    </row>
    <row r="81" spans="1:11" x14ac:dyDescent="0.35">
      <c r="A81" s="211" t="s">
        <v>5</v>
      </c>
      <c r="B81" s="72">
        <v>0</v>
      </c>
      <c r="C81" s="72">
        <v>0</v>
      </c>
      <c r="D81" s="72">
        <v>0</v>
      </c>
      <c r="E81" s="72">
        <v>7.6783199999999998E-3</v>
      </c>
      <c r="F81" s="72">
        <v>2.7955786300000001</v>
      </c>
      <c r="G81" s="72">
        <v>0</v>
      </c>
      <c r="H81" s="72">
        <v>2.8140299100000004</v>
      </c>
      <c r="I81" s="72">
        <v>42.807605130000006</v>
      </c>
      <c r="J81" s="125">
        <v>0</v>
      </c>
      <c r="K81" s="96"/>
    </row>
    <row r="82" spans="1:11" x14ac:dyDescent="0.35">
      <c r="A82" s="211" t="s">
        <v>164</v>
      </c>
      <c r="B82" s="72">
        <v>2.3102863300000003</v>
      </c>
      <c r="C82" s="72">
        <v>0</v>
      </c>
      <c r="D82" s="72">
        <v>0</v>
      </c>
      <c r="E82" s="72">
        <v>6.3587899999999996E-3</v>
      </c>
      <c r="F82" s="72">
        <v>0.21765732999999998</v>
      </c>
      <c r="G82" s="72">
        <v>0</v>
      </c>
      <c r="H82" s="72">
        <v>0.68925481999999993</v>
      </c>
      <c r="I82" s="72">
        <v>5.5268363699999998</v>
      </c>
      <c r="J82" s="125">
        <v>0</v>
      </c>
      <c r="K82" s="96"/>
    </row>
    <row r="83" spans="1:11" x14ac:dyDescent="0.35">
      <c r="A83" s="211" t="s">
        <v>235</v>
      </c>
      <c r="B83" s="72">
        <v>8.5074040100000001</v>
      </c>
      <c r="C83" s="72">
        <v>0.69326745999999995</v>
      </c>
      <c r="D83" s="72">
        <v>0</v>
      </c>
      <c r="E83" s="72">
        <v>5.77E-3</v>
      </c>
      <c r="F83" s="72">
        <v>7.8904999999999999E-3</v>
      </c>
      <c r="G83" s="72">
        <v>4.2000000000000002E-4</v>
      </c>
      <c r="H83" s="72">
        <v>3.8733249999999997E-2</v>
      </c>
      <c r="I83" s="72">
        <v>20.671751059999998</v>
      </c>
      <c r="J83" s="125">
        <v>0.33776284000000001</v>
      </c>
      <c r="K83" s="96"/>
    </row>
    <row r="84" spans="1:11" x14ac:dyDescent="0.35">
      <c r="A84" s="211" t="s">
        <v>128</v>
      </c>
      <c r="B84" s="72">
        <v>0.32316815000000004</v>
      </c>
      <c r="C84" s="72">
        <v>0</v>
      </c>
      <c r="D84" s="72">
        <v>9.6946E-4</v>
      </c>
      <c r="E84" s="72">
        <v>4.3283799999999997E-3</v>
      </c>
      <c r="F84" s="72">
        <v>1.23340904</v>
      </c>
      <c r="G84" s="72">
        <v>3.53426E-3</v>
      </c>
      <c r="H84" s="72">
        <v>1.4378961699999999</v>
      </c>
      <c r="I84" s="72">
        <v>10.00066459</v>
      </c>
      <c r="J84" s="125">
        <v>0</v>
      </c>
      <c r="K84" s="96"/>
    </row>
    <row r="85" spans="1:11" x14ac:dyDescent="0.35">
      <c r="A85" s="211" t="s">
        <v>143</v>
      </c>
      <c r="B85" s="72">
        <v>8.2747548999999996</v>
      </c>
      <c r="C85" s="72">
        <v>2.7461300000000003E-3</v>
      </c>
      <c r="D85" s="72">
        <v>8.988E-5</v>
      </c>
      <c r="E85" s="72">
        <v>3.9027699999999999E-3</v>
      </c>
      <c r="F85" s="72">
        <v>0.23850436999999999</v>
      </c>
      <c r="G85" s="72">
        <v>0</v>
      </c>
      <c r="H85" s="72">
        <v>1.01978236</v>
      </c>
      <c r="I85" s="72">
        <v>36.903470779999999</v>
      </c>
      <c r="J85" s="125">
        <v>4.1562500000000002E-3</v>
      </c>
      <c r="K85" s="96"/>
    </row>
    <row r="86" spans="1:11" x14ac:dyDescent="0.35">
      <c r="A86" s="211" t="s">
        <v>175</v>
      </c>
      <c r="B86" s="72">
        <v>1.73348028</v>
      </c>
      <c r="C86" s="72">
        <v>4.0210000000000003E-5</v>
      </c>
      <c r="D86" s="72">
        <v>4.0210000000000003E-5</v>
      </c>
      <c r="E86" s="72">
        <v>3.2801900000000001E-3</v>
      </c>
      <c r="F86" s="72">
        <v>0.73682466000000002</v>
      </c>
      <c r="G86" s="72">
        <v>0</v>
      </c>
      <c r="H86" s="72">
        <v>0.80921889000000002</v>
      </c>
      <c r="I86" s="72">
        <v>14.833639470000001</v>
      </c>
      <c r="J86" s="125">
        <v>0</v>
      </c>
      <c r="K86" s="96"/>
    </row>
    <row r="87" spans="1:11" x14ac:dyDescent="0.35">
      <c r="A87" s="211" t="s">
        <v>98</v>
      </c>
      <c r="B87" s="72">
        <v>13.45568308</v>
      </c>
      <c r="C87" s="72">
        <v>0.17016918</v>
      </c>
      <c r="D87" s="72">
        <v>0.17016918</v>
      </c>
      <c r="E87" s="72">
        <v>2.7330900000000001E-3</v>
      </c>
      <c r="F87" s="72">
        <v>0.35962074999999999</v>
      </c>
      <c r="G87" s="72">
        <v>3.4759999999999999E-3</v>
      </c>
      <c r="H87" s="72">
        <v>7.0817477499999999</v>
      </c>
      <c r="I87" s="72">
        <v>7.1678307199999995</v>
      </c>
      <c r="J87" s="125">
        <v>0</v>
      </c>
      <c r="K87" s="96"/>
    </row>
    <row r="88" spans="1:11" x14ac:dyDescent="0.35">
      <c r="A88" s="211" t="s">
        <v>148</v>
      </c>
      <c r="B88" s="72">
        <v>2.5564801699999999</v>
      </c>
      <c r="C88" s="72">
        <v>0</v>
      </c>
      <c r="D88" s="72">
        <v>0</v>
      </c>
      <c r="E88" s="72">
        <v>1.8983800000000001E-3</v>
      </c>
      <c r="F88" s="72">
        <v>0.47585701000000002</v>
      </c>
      <c r="G88" s="72">
        <v>0</v>
      </c>
      <c r="H88" s="72">
        <v>5.3687889900000005</v>
      </c>
      <c r="I88" s="72">
        <v>5.3345594800000002</v>
      </c>
      <c r="J88" s="125">
        <v>0</v>
      </c>
      <c r="K88" s="96"/>
    </row>
    <row r="89" spans="1:11" x14ac:dyDescent="0.35">
      <c r="A89" s="211" t="s">
        <v>245</v>
      </c>
      <c r="B89" s="72">
        <v>4.2617620000000002E-2</v>
      </c>
      <c r="C89" s="72">
        <v>0</v>
      </c>
      <c r="D89" s="72">
        <v>0</v>
      </c>
      <c r="E89" s="72">
        <v>1.5989999999999999E-3</v>
      </c>
      <c r="F89" s="72">
        <v>2.0388549999999998E-2</v>
      </c>
      <c r="G89" s="72">
        <v>0</v>
      </c>
      <c r="H89" s="72">
        <v>0.17382851999999999</v>
      </c>
      <c r="I89" s="72">
        <v>2.06621963</v>
      </c>
      <c r="J89" s="125">
        <v>0</v>
      </c>
      <c r="K89" s="96"/>
    </row>
    <row r="90" spans="1:11" x14ac:dyDescent="0.35">
      <c r="A90" s="211" t="s">
        <v>133</v>
      </c>
      <c r="B90" s="72">
        <v>0.49697613000000002</v>
      </c>
      <c r="C90" s="72">
        <v>1.370534E-2</v>
      </c>
      <c r="D90" s="72">
        <v>0</v>
      </c>
      <c r="E90" s="72">
        <v>1.3082999999999999E-3</v>
      </c>
      <c r="F90" s="72">
        <v>4.7477410000000005E-2</v>
      </c>
      <c r="G90" s="72">
        <v>0</v>
      </c>
      <c r="H90" s="72">
        <v>7.9908520000000011E-2</v>
      </c>
      <c r="I90" s="72">
        <v>10.38741497</v>
      </c>
      <c r="J90" s="125">
        <v>1.8056470000000002E-2</v>
      </c>
      <c r="K90" s="96"/>
    </row>
    <row r="91" spans="1:11" x14ac:dyDescent="0.35">
      <c r="A91" s="211" t="s">
        <v>24</v>
      </c>
      <c r="B91" s="72">
        <v>9.7839679999999998E-2</v>
      </c>
      <c r="C91" s="72">
        <v>0.104547</v>
      </c>
      <c r="D91" s="72">
        <v>5.919671E-2</v>
      </c>
      <c r="E91" s="72">
        <v>1.1549100000000001E-3</v>
      </c>
      <c r="F91" s="72">
        <v>0.18852947</v>
      </c>
      <c r="G91" s="72">
        <v>0</v>
      </c>
      <c r="H91" s="72">
        <v>0.18968438000000001</v>
      </c>
      <c r="I91" s="72">
        <v>13.61338623</v>
      </c>
      <c r="J91" s="125">
        <v>1.00949E-3</v>
      </c>
      <c r="K91" s="96"/>
    </row>
    <row r="92" spans="1:11" x14ac:dyDescent="0.35">
      <c r="A92" s="211" t="s">
        <v>120</v>
      </c>
      <c r="B92" s="72">
        <v>3.4269756400000002</v>
      </c>
      <c r="C92" s="72">
        <v>0</v>
      </c>
      <c r="D92" s="72">
        <v>0</v>
      </c>
      <c r="E92" s="72">
        <v>9.9207000000000006E-4</v>
      </c>
      <c r="F92" s="72">
        <v>0.28945082</v>
      </c>
      <c r="G92" s="72">
        <v>9.7517999999999997E-4</v>
      </c>
      <c r="H92" s="72">
        <v>0.22568851000000001</v>
      </c>
      <c r="I92" s="72">
        <v>10.368160509999999</v>
      </c>
      <c r="J92" s="125">
        <v>0</v>
      </c>
      <c r="K92" s="96"/>
    </row>
    <row r="93" spans="1:11" x14ac:dyDescent="0.35">
      <c r="A93" s="211" t="s">
        <v>99</v>
      </c>
      <c r="B93" s="72">
        <v>8.293761999999999E-2</v>
      </c>
      <c r="C93" s="72">
        <v>0</v>
      </c>
      <c r="D93" s="72">
        <v>0</v>
      </c>
      <c r="E93" s="72">
        <v>9.8288999999999994E-4</v>
      </c>
      <c r="F93" s="72">
        <v>0.76513085000000003</v>
      </c>
      <c r="G93" s="72">
        <v>0</v>
      </c>
      <c r="H93" s="72">
        <v>0.89820967000000007</v>
      </c>
      <c r="I93" s="72">
        <v>27.37900003</v>
      </c>
      <c r="J93" s="125">
        <v>0</v>
      </c>
      <c r="K93" s="96"/>
    </row>
    <row r="94" spans="1:11" x14ac:dyDescent="0.35">
      <c r="A94" s="211" t="s">
        <v>140</v>
      </c>
      <c r="B94" s="72">
        <v>0.80046578000000002</v>
      </c>
      <c r="C94" s="72">
        <v>0</v>
      </c>
      <c r="D94" s="72">
        <v>0</v>
      </c>
      <c r="E94" s="72">
        <v>6.8400000000000004E-4</v>
      </c>
      <c r="F94" s="72">
        <v>0</v>
      </c>
      <c r="G94" s="72">
        <v>0</v>
      </c>
      <c r="H94" s="72">
        <v>7.8538999999999996E-4</v>
      </c>
      <c r="I94" s="72">
        <v>1.4304577000000001</v>
      </c>
      <c r="J94" s="125">
        <v>0</v>
      </c>
      <c r="K94" s="96"/>
    </row>
    <row r="95" spans="1:11" x14ac:dyDescent="0.35">
      <c r="A95" s="211" t="s">
        <v>30</v>
      </c>
      <c r="B95" s="72">
        <v>0.44331208</v>
      </c>
      <c r="C95" s="72">
        <v>0</v>
      </c>
      <c r="D95" s="72">
        <v>0</v>
      </c>
      <c r="E95" s="72">
        <v>5.0847000000000002E-4</v>
      </c>
      <c r="F95" s="72">
        <v>0.72378318999999991</v>
      </c>
      <c r="G95" s="72">
        <v>0</v>
      </c>
      <c r="H95" s="72">
        <v>0.72681324999999997</v>
      </c>
      <c r="I95" s="72">
        <v>21.057395489999998</v>
      </c>
      <c r="J95" s="125">
        <v>0</v>
      </c>
      <c r="K95" s="96"/>
    </row>
    <row r="96" spans="1:11" x14ac:dyDescent="0.35">
      <c r="A96" s="211" t="s">
        <v>119</v>
      </c>
      <c r="B96" s="72">
        <v>0.34516824000000002</v>
      </c>
      <c r="C96" s="72">
        <v>0</v>
      </c>
      <c r="D96" s="72">
        <v>0</v>
      </c>
      <c r="E96" s="72">
        <v>1.6209999999999998E-4</v>
      </c>
      <c r="F96" s="72">
        <v>2.7195650000000002E-2</v>
      </c>
      <c r="G96" s="72">
        <v>0.28855784000000001</v>
      </c>
      <c r="H96" s="72">
        <v>0.11762625</v>
      </c>
      <c r="I96" s="72">
        <v>9.1676515299999988</v>
      </c>
      <c r="J96" s="125">
        <v>0</v>
      </c>
      <c r="K96" s="96"/>
    </row>
    <row r="97" spans="1:11" x14ac:dyDescent="0.35">
      <c r="A97" s="211" t="s">
        <v>106</v>
      </c>
      <c r="B97" s="72">
        <v>3.8927800000000002E-3</v>
      </c>
      <c r="C97" s="72">
        <v>12.96664666</v>
      </c>
      <c r="D97" s="72">
        <v>8.2036000000000001E-4</v>
      </c>
      <c r="E97" s="72">
        <v>1.1923999999999999E-4</v>
      </c>
      <c r="F97" s="72">
        <v>7.8822359999999994E-2</v>
      </c>
      <c r="G97" s="72">
        <v>0</v>
      </c>
      <c r="H97" s="72">
        <v>9.2344419999999997E-2</v>
      </c>
      <c r="I97" s="72">
        <v>15.66226786</v>
      </c>
      <c r="J97" s="125">
        <v>0</v>
      </c>
      <c r="K97" s="96"/>
    </row>
    <row r="98" spans="1:11" x14ac:dyDescent="0.35">
      <c r="A98" s="211" t="s">
        <v>64</v>
      </c>
      <c r="B98" s="72">
        <v>1.0972590000000001E-2</v>
      </c>
      <c r="C98" s="72">
        <v>0</v>
      </c>
      <c r="D98" s="72">
        <v>0</v>
      </c>
      <c r="E98" s="72">
        <v>1.0446999999999999E-4</v>
      </c>
      <c r="F98" s="72">
        <v>1.380428E-2</v>
      </c>
      <c r="G98" s="72">
        <v>0</v>
      </c>
      <c r="H98" s="72">
        <v>2.4511243300000003</v>
      </c>
      <c r="I98" s="72">
        <v>18.600878420000001</v>
      </c>
      <c r="J98" s="125">
        <v>3.0440999999999999E-2</v>
      </c>
      <c r="K98" s="96"/>
    </row>
    <row r="99" spans="1:11" x14ac:dyDescent="0.35">
      <c r="A99" s="211" t="s">
        <v>93</v>
      </c>
      <c r="B99" s="72">
        <v>0.58298907</v>
      </c>
      <c r="C99" s="72">
        <v>6.3240450000000004E-2</v>
      </c>
      <c r="D99" s="72">
        <v>0</v>
      </c>
      <c r="E99" s="72">
        <v>5.5120000000000001E-5</v>
      </c>
      <c r="F99" s="72">
        <v>9.3192299999999995E-3</v>
      </c>
      <c r="G99" s="72">
        <v>0</v>
      </c>
      <c r="H99" s="72">
        <v>9.9894900000000002E-3</v>
      </c>
      <c r="I99" s="72">
        <v>1.7500598600000001</v>
      </c>
      <c r="J99" s="125">
        <v>0</v>
      </c>
      <c r="K99" s="96"/>
    </row>
    <row r="100" spans="1:11" x14ac:dyDescent="0.35">
      <c r="A100" s="211" t="s">
        <v>195</v>
      </c>
      <c r="B100" s="72">
        <v>5.2023026200000002</v>
      </c>
      <c r="C100" s="72">
        <v>0</v>
      </c>
      <c r="D100" s="72">
        <v>0</v>
      </c>
      <c r="E100" s="72">
        <v>1.8579999999999998E-5</v>
      </c>
      <c r="F100" s="72">
        <v>2.1948653599999997</v>
      </c>
      <c r="G100" s="72">
        <v>0</v>
      </c>
      <c r="H100" s="72">
        <v>4.8367856199999997</v>
      </c>
      <c r="I100" s="72">
        <v>26.177551569999999</v>
      </c>
      <c r="J100" s="125">
        <v>0</v>
      </c>
      <c r="K100" s="96"/>
    </row>
    <row r="101" spans="1:11" x14ac:dyDescent="0.35">
      <c r="A101" s="211" t="s">
        <v>13</v>
      </c>
      <c r="B101" s="72">
        <v>0</v>
      </c>
      <c r="C101" s="72">
        <v>0</v>
      </c>
      <c r="D101" s="72">
        <v>0</v>
      </c>
      <c r="E101" s="72">
        <v>0</v>
      </c>
      <c r="F101" s="72">
        <v>142.01066902000002</v>
      </c>
      <c r="G101" s="72">
        <v>0</v>
      </c>
      <c r="H101" s="72">
        <v>142.01066902000002</v>
      </c>
      <c r="I101" s="72">
        <v>29.86842601</v>
      </c>
      <c r="J101" s="125">
        <v>0</v>
      </c>
      <c r="K101" s="96"/>
    </row>
    <row r="102" spans="1:11" x14ac:dyDescent="0.35">
      <c r="A102" s="211" t="s">
        <v>219</v>
      </c>
      <c r="B102" s="72">
        <v>173.96358721999999</v>
      </c>
      <c r="C102" s="72">
        <v>0</v>
      </c>
      <c r="D102" s="72">
        <v>0</v>
      </c>
      <c r="E102" s="72">
        <v>0</v>
      </c>
      <c r="F102" s="72">
        <v>82.366404840000001</v>
      </c>
      <c r="G102" s="72">
        <v>0</v>
      </c>
      <c r="H102" s="72">
        <v>134.099546</v>
      </c>
      <c r="I102" s="72">
        <v>265.57186144999997</v>
      </c>
      <c r="J102" s="125">
        <v>0</v>
      </c>
      <c r="K102" s="96"/>
    </row>
    <row r="103" spans="1:11" x14ac:dyDescent="0.35">
      <c r="A103" s="211" t="s">
        <v>62</v>
      </c>
      <c r="B103" s="72">
        <v>0</v>
      </c>
      <c r="C103" s="72">
        <v>0</v>
      </c>
      <c r="D103" s="72">
        <v>0</v>
      </c>
      <c r="E103" s="72">
        <v>0</v>
      </c>
      <c r="F103" s="72">
        <v>26.017534359999999</v>
      </c>
      <c r="G103" s="72">
        <v>0</v>
      </c>
      <c r="H103" s="72">
        <v>26.017534359999999</v>
      </c>
      <c r="I103" s="72">
        <v>4.1912230000000002E-2</v>
      </c>
      <c r="J103" s="125">
        <v>0</v>
      </c>
      <c r="K103" s="96"/>
    </row>
    <row r="104" spans="1:11" x14ac:dyDescent="0.35">
      <c r="A104" s="211" t="s">
        <v>211</v>
      </c>
      <c r="B104" s="72">
        <v>7.9353732599999995</v>
      </c>
      <c r="C104" s="72">
        <v>0.21793911999999999</v>
      </c>
      <c r="D104" s="72">
        <v>0.22077811999999999</v>
      </c>
      <c r="E104" s="72">
        <v>0</v>
      </c>
      <c r="F104" s="72">
        <v>25.68521531</v>
      </c>
      <c r="G104" s="72">
        <v>1.6836E-2</v>
      </c>
      <c r="H104" s="72">
        <v>74.40030548</v>
      </c>
      <c r="I104" s="72">
        <v>23.211010850000001</v>
      </c>
      <c r="J104" s="125">
        <v>0</v>
      </c>
      <c r="K104" s="96"/>
    </row>
    <row r="105" spans="1:11" x14ac:dyDescent="0.35">
      <c r="A105" s="211" t="s">
        <v>218</v>
      </c>
      <c r="B105" s="72">
        <v>78.651106220000003</v>
      </c>
      <c r="C105" s="72">
        <v>0.135964</v>
      </c>
      <c r="D105" s="72">
        <v>0</v>
      </c>
      <c r="E105" s="72">
        <v>0</v>
      </c>
      <c r="F105" s="72">
        <v>22.427642909999999</v>
      </c>
      <c r="G105" s="72">
        <v>0</v>
      </c>
      <c r="H105" s="72">
        <v>116.16347972</v>
      </c>
      <c r="I105" s="72">
        <v>88.183117280000005</v>
      </c>
      <c r="J105" s="125">
        <v>0.135964</v>
      </c>
      <c r="K105" s="96"/>
    </row>
    <row r="106" spans="1:11" x14ac:dyDescent="0.35">
      <c r="A106" s="211" t="s">
        <v>71</v>
      </c>
      <c r="B106" s="72">
        <v>0</v>
      </c>
      <c r="C106" s="72">
        <v>0</v>
      </c>
      <c r="D106" s="72">
        <v>0</v>
      </c>
      <c r="E106" s="72">
        <v>0</v>
      </c>
      <c r="F106" s="72">
        <v>22.054272489999999</v>
      </c>
      <c r="G106" s="72">
        <v>0</v>
      </c>
      <c r="H106" s="72">
        <v>22.054272489999999</v>
      </c>
      <c r="I106" s="72">
        <v>3.5199999999999999E-4</v>
      </c>
      <c r="J106" s="125">
        <v>0</v>
      </c>
      <c r="K106" s="96"/>
    </row>
    <row r="107" spans="1:11" x14ac:dyDescent="0.35">
      <c r="A107" s="211" t="s">
        <v>2</v>
      </c>
      <c r="B107" s="72">
        <v>18.47987857</v>
      </c>
      <c r="C107" s="72">
        <v>0.65090924999999999</v>
      </c>
      <c r="D107" s="72">
        <v>0</v>
      </c>
      <c r="E107" s="72">
        <v>0</v>
      </c>
      <c r="F107" s="72">
        <v>21.56050093</v>
      </c>
      <c r="G107" s="72">
        <v>23.650851979999999</v>
      </c>
      <c r="H107" s="72">
        <v>20.662859999999998</v>
      </c>
      <c r="I107" s="72">
        <v>7.3019593600000006</v>
      </c>
      <c r="J107" s="125">
        <v>0</v>
      </c>
      <c r="K107" s="96"/>
    </row>
    <row r="108" spans="1:11" x14ac:dyDescent="0.35">
      <c r="A108" s="211" t="s">
        <v>129</v>
      </c>
      <c r="B108" s="72">
        <v>33.757424960000002</v>
      </c>
      <c r="C108" s="72">
        <v>0</v>
      </c>
      <c r="D108" s="72">
        <v>0</v>
      </c>
      <c r="E108" s="72">
        <v>0</v>
      </c>
      <c r="F108" s="72">
        <v>9.6636194100000008</v>
      </c>
      <c r="G108" s="72">
        <v>2.91624631</v>
      </c>
      <c r="H108" s="72">
        <v>58.788632299999996</v>
      </c>
      <c r="I108" s="72">
        <v>37.08279692</v>
      </c>
      <c r="J108" s="125">
        <v>0</v>
      </c>
      <c r="K108" s="96"/>
    </row>
    <row r="109" spans="1:11" x14ac:dyDescent="0.35">
      <c r="A109" s="211" t="s">
        <v>37</v>
      </c>
      <c r="B109" s="72">
        <v>2.8310999999999999E-4</v>
      </c>
      <c r="C109" s="72">
        <v>0</v>
      </c>
      <c r="D109" s="72">
        <v>0</v>
      </c>
      <c r="E109" s="72">
        <v>0</v>
      </c>
      <c r="F109" s="72">
        <v>8.7306518900000007</v>
      </c>
      <c r="G109" s="72">
        <v>0</v>
      </c>
      <c r="H109" s="72">
        <v>17.236490570000001</v>
      </c>
      <c r="I109" s="72">
        <v>136.56332612</v>
      </c>
      <c r="J109" s="125">
        <v>8.1999999999999998E-4</v>
      </c>
      <c r="K109" s="96"/>
    </row>
    <row r="110" spans="1:11" x14ac:dyDescent="0.35">
      <c r="A110" s="211" t="s">
        <v>230</v>
      </c>
      <c r="B110" s="72">
        <v>9.7796403900000008</v>
      </c>
      <c r="C110" s="72">
        <v>3.0000000000000001E-3</v>
      </c>
      <c r="D110" s="72">
        <v>0</v>
      </c>
      <c r="E110" s="72">
        <v>0</v>
      </c>
      <c r="F110" s="72">
        <v>6.3042899400000003</v>
      </c>
      <c r="G110" s="72">
        <v>0.55841284000000002</v>
      </c>
      <c r="H110" s="72">
        <v>6.4125355700000002</v>
      </c>
      <c r="I110" s="72">
        <v>58.60552465</v>
      </c>
      <c r="J110" s="125">
        <v>2.5019880000000001E-2</v>
      </c>
      <c r="K110" s="96"/>
    </row>
    <row r="111" spans="1:11" x14ac:dyDescent="0.35">
      <c r="A111" s="211" t="s">
        <v>225</v>
      </c>
      <c r="B111" s="72">
        <v>7.0729429999999996E-2</v>
      </c>
      <c r="C111" s="72">
        <v>0</v>
      </c>
      <c r="D111" s="72">
        <v>0</v>
      </c>
      <c r="E111" s="72">
        <v>0</v>
      </c>
      <c r="F111" s="72">
        <v>4.7337878399999997</v>
      </c>
      <c r="G111" s="72">
        <v>2.6001949999999999E-2</v>
      </c>
      <c r="H111" s="72">
        <v>20.922507260000003</v>
      </c>
      <c r="I111" s="72">
        <v>0.91891940000000005</v>
      </c>
      <c r="J111" s="125">
        <v>6.3420799999999999E-3</v>
      </c>
      <c r="K111" s="96"/>
    </row>
    <row r="112" spans="1:11" x14ac:dyDescent="0.35">
      <c r="A112" s="211" t="s">
        <v>110</v>
      </c>
      <c r="B112" s="72">
        <v>0.10159298</v>
      </c>
      <c r="C112" s="72">
        <v>0</v>
      </c>
      <c r="D112" s="72">
        <v>0</v>
      </c>
      <c r="E112" s="72">
        <v>0</v>
      </c>
      <c r="F112" s="72">
        <v>4.1874975299999999</v>
      </c>
      <c r="G112" s="72">
        <v>0</v>
      </c>
      <c r="H112" s="72">
        <v>6.9061893200000002</v>
      </c>
      <c r="I112" s="72">
        <v>15.201666960000001</v>
      </c>
      <c r="J112" s="125">
        <v>0</v>
      </c>
      <c r="K112" s="96"/>
    </row>
    <row r="113" spans="1:11" x14ac:dyDescent="0.35">
      <c r="A113" s="211" t="s">
        <v>74</v>
      </c>
      <c r="B113" s="72">
        <v>1.22844197</v>
      </c>
      <c r="C113" s="72">
        <v>0</v>
      </c>
      <c r="D113" s="72">
        <v>0</v>
      </c>
      <c r="E113" s="72">
        <v>0</v>
      </c>
      <c r="F113" s="72">
        <v>2.9412219999999998</v>
      </c>
      <c r="G113" s="72">
        <v>1.22844197</v>
      </c>
      <c r="H113" s="72">
        <v>3.0588747000000001</v>
      </c>
      <c r="I113" s="72">
        <v>0.12587725</v>
      </c>
      <c r="J113" s="125">
        <v>0</v>
      </c>
      <c r="K113" s="96"/>
    </row>
    <row r="114" spans="1:11" x14ac:dyDescent="0.35">
      <c r="A114" s="211" t="s">
        <v>146</v>
      </c>
      <c r="B114" s="72">
        <v>1.9412010500000001</v>
      </c>
      <c r="C114" s="72">
        <v>0.50361723999999997</v>
      </c>
      <c r="D114" s="72">
        <v>0</v>
      </c>
      <c r="E114" s="72">
        <v>0</v>
      </c>
      <c r="F114" s="72">
        <v>2.8999990000000002</v>
      </c>
      <c r="G114" s="72">
        <v>0</v>
      </c>
      <c r="H114" s="72">
        <v>9.1958314199999993</v>
      </c>
      <c r="I114" s="72">
        <v>18.32302177</v>
      </c>
      <c r="J114" s="125">
        <v>0.50361723999999997</v>
      </c>
      <c r="K114" s="96"/>
    </row>
    <row r="115" spans="1:11" x14ac:dyDescent="0.35">
      <c r="A115" s="211" t="s">
        <v>206</v>
      </c>
      <c r="B115" s="72">
        <v>1.4294051799999998</v>
      </c>
      <c r="C115" s="72">
        <v>3.9768459999999999E-2</v>
      </c>
      <c r="D115" s="72">
        <v>3.9768459999999999E-2</v>
      </c>
      <c r="E115" s="72">
        <v>0</v>
      </c>
      <c r="F115" s="72">
        <v>2.7773328799999999</v>
      </c>
      <c r="G115" s="72">
        <v>0</v>
      </c>
      <c r="H115" s="72">
        <v>0.57467773</v>
      </c>
      <c r="I115" s="72">
        <v>4.7452034800000007</v>
      </c>
      <c r="J115" s="125">
        <v>0</v>
      </c>
      <c r="K115" s="96"/>
    </row>
    <row r="116" spans="1:11" x14ac:dyDescent="0.35">
      <c r="A116" s="211" t="s">
        <v>114</v>
      </c>
      <c r="B116" s="72">
        <v>22.556593420000002</v>
      </c>
      <c r="C116" s="72">
        <v>0</v>
      </c>
      <c r="D116" s="72">
        <v>0</v>
      </c>
      <c r="E116" s="72">
        <v>0</v>
      </c>
      <c r="F116" s="72">
        <v>1.6412368100000001</v>
      </c>
      <c r="G116" s="72">
        <v>0</v>
      </c>
      <c r="H116" s="72">
        <v>7.4739516500000001</v>
      </c>
      <c r="I116" s="72">
        <v>7.4998958099999999</v>
      </c>
      <c r="J116" s="125">
        <v>0</v>
      </c>
      <c r="K116" s="96"/>
    </row>
    <row r="117" spans="1:11" x14ac:dyDescent="0.35">
      <c r="A117" s="211" t="s">
        <v>252</v>
      </c>
      <c r="B117" s="72">
        <v>5.3074455399999998</v>
      </c>
      <c r="C117" s="72">
        <v>7.4723999999999997E-3</v>
      </c>
      <c r="D117" s="72">
        <v>7.4723999999999997E-3</v>
      </c>
      <c r="E117" s="72">
        <v>0</v>
      </c>
      <c r="F117" s="72">
        <v>1.3983953500000001</v>
      </c>
      <c r="G117" s="72">
        <v>5.0872309999999997E-2</v>
      </c>
      <c r="H117" s="72">
        <v>1.14377464</v>
      </c>
      <c r="I117" s="72">
        <v>9.9620513000000006</v>
      </c>
      <c r="J117" s="125">
        <v>0</v>
      </c>
      <c r="K117" s="96"/>
    </row>
    <row r="118" spans="1:11" x14ac:dyDescent="0.35">
      <c r="A118" s="211" t="s">
        <v>33</v>
      </c>
      <c r="B118" s="72">
        <v>6.1499999999999999E-4</v>
      </c>
      <c r="C118" s="72">
        <v>29.98600682</v>
      </c>
      <c r="D118" s="72">
        <v>0</v>
      </c>
      <c r="E118" s="72">
        <v>0</v>
      </c>
      <c r="F118" s="72">
        <v>1.3310949999999999</v>
      </c>
      <c r="G118" s="72">
        <v>0</v>
      </c>
      <c r="H118" s="72">
        <v>1.402766</v>
      </c>
      <c r="I118" s="72">
        <v>63.149567570000002</v>
      </c>
      <c r="J118" s="125">
        <v>30.223864620000001</v>
      </c>
      <c r="K118" s="96"/>
    </row>
    <row r="119" spans="1:11" x14ac:dyDescent="0.35">
      <c r="A119" s="211" t="s">
        <v>254</v>
      </c>
      <c r="B119" s="72">
        <v>0.11999258</v>
      </c>
      <c r="C119" s="72">
        <v>0.33163221999999998</v>
      </c>
      <c r="D119" s="72">
        <v>0</v>
      </c>
      <c r="E119" s="72">
        <v>0</v>
      </c>
      <c r="F119" s="72">
        <v>1.2656212499999999</v>
      </c>
      <c r="G119" s="72">
        <v>0</v>
      </c>
      <c r="H119" s="72">
        <v>3.5630913</v>
      </c>
      <c r="I119" s="72">
        <v>2.1465368499999999</v>
      </c>
      <c r="J119" s="125">
        <v>0.33163221999999998</v>
      </c>
      <c r="K119" s="96"/>
    </row>
    <row r="120" spans="1:11" x14ac:dyDescent="0.35">
      <c r="A120" s="211" t="s">
        <v>249</v>
      </c>
      <c r="B120" s="72">
        <v>6.8969420000000004E-2</v>
      </c>
      <c r="C120" s="72">
        <v>0</v>
      </c>
      <c r="D120" s="72">
        <v>0</v>
      </c>
      <c r="E120" s="72">
        <v>0</v>
      </c>
      <c r="F120" s="72">
        <v>1.0026068800000001</v>
      </c>
      <c r="G120" s="72">
        <v>0</v>
      </c>
      <c r="H120" s="72">
        <v>5.4879904800000006</v>
      </c>
      <c r="I120" s="72">
        <v>0.68580262000000003</v>
      </c>
      <c r="J120" s="125">
        <v>0</v>
      </c>
      <c r="K120" s="96"/>
    </row>
    <row r="121" spans="1:11" x14ac:dyDescent="0.35">
      <c r="A121" s="211" t="s">
        <v>4</v>
      </c>
      <c r="B121" s="72">
        <v>0.61029097999999993</v>
      </c>
      <c r="C121" s="72">
        <v>0</v>
      </c>
      <c r="D121" s="72">
        <v>0</v>
      </c>
      <c r="E121" s="72">
        <v>0</v>
      </c>
      <c r="F121" s="72">
        <v>0.99883618000000007</v>
      </c>
      <c r="G121" s="72">
        <v>0.61029097999999993</v>
      </c>
      <c r="H121" s="72">
        <v>0.93099122999999995</v>
      </c>
      <c r="I121" s="72">
        <v>11.283432749999999</v>
      </c>
      <c r="J121" s="125">
        <v>0</v>
      </c>
      <c r="K121" s="96"/>
    </row>
    <row r="122" spans="1:11" x14ac:dyDescent="0.35">
      <c r="A122" s="211" t="s">
        <v>87</v>
      </c>
      <c r="B122" s="72">
        <v>0</v>
      </c>
      <c r="C122" s="72">
        <v>0</v>
      </c>
      <c r="D122" s="72">
        <v>0</v>
      </c>
      <c r="E122" s="72">
        <v>0</v>
      </c>
      <c r="F122" s="72">
        <v>0.77716461999999997</v>
      </c>
      <c r="G122" s="72">
        <v>0</v>
      </c>
      <c r="H122" s="72">
        <v>0.77716461999999997</v>
      </c>
      <c r="I122" s="72">
        <v>3.0477E-3</v>
      </c>
      <c r="J122" s="125">
        <v>0</v>
      </c>
      <c r="K122" s="96"/>
    </row>
    <row r="123" spans="1:11" x14ac:dyDescent="0.35">
      <c r="A123" s="211" t="s">
        <v>184</v>
      </c>
      <c r="B123" s="72">
        <v>3.6338728900000001</v>
      </c>
      <c r="C123" s="72">
        <v>0</v>
      </c>
      <c r="D123" s="72">
        <v>0</v>
      </c>
      <c r="E123" s="72">
        <v>0</v>
      </c>
      <c r="F123" s="72">
        <v>0.66204989000000003</v>
      </c>
      <c r="G123" s="72">
        <v>0</v>
      </c>
      <c r="H123" s="72">
        <v>1.6116368000000001</v>
      </c>
      <c r="I123" s="72">
        <v>3.9859873399999999</v>
      </c>
      <c r="J123" s="125">
        <v>0</v>
      </c>
      <c r="K123" s="96"/>
    </row>
    <row r="124" spans="1:11" x14ac:dyDescent="0.35">
      <c r="A124" s="211" t="s">
        <v>186</v>
      </c>
      <c r="B124" s="72">
        <v>0.92618564000000003</v>
      </c>
      <c r="C124" s="72">
        <v>0</v>
      </c>
      <c r="D124" s="72">
        <v>0</v>
      </c>
      <c r="E124" s="72">
        <v>0</v>
      </c>
      <c r="F124" s="72">
        <v>0.56834592000000006</v>
      </c>
      <c r="G124" s="72">
        <v>0</v>
      </c>
      <c r="H124" s="72">
        <v>0.72256629000000006</v>
      </c>
      <c r="I124" s="72">
        <v>3.2980396400000003</v>
      </c>
      <c r="J124" s="125">
        <v>0</v>
      </c>
      <c r="K124" s="96"/>
    </row>
    <row r="125" spans="1:11" x14ac:dyDescent="0.35">
      <c r="A125" s="211" t="s">
        <v>101</v>
      </c>
      <c r="B125" s="72">
        <v>1.9032669999999998E-2</v>
      </c>
      <c r="C125" s="72">
        <v>0</v>
      </c>
      <c r="D125" s="72">
        <v>0</v>
      </c>
      <c r="E125" s="72">
        <v>0</v>
      </c>
      <c r="F125" s="72">
        <v>0.54052895999999995</v>
      </c>
      <c r="G125" s="72">
        <v>0</v>
      </c>
      <c r="H125" s="72">
        <v>0.54262295999999999</v>
      </c>
      <c r="I125" s="72">
        <v>1.2091400400000001</v>
      </c>
      <c r="J125" s="125">
        <v>0</v>
      </c>
      <c r="K125" s="96"/>
    </row>
    <row r="126" spans="1:11" x14ac:dyDescent="0.35">
      <c r="A126" s="211" t="s">
        <v>27</v>
      </c>
      <c r="B126" s="72">
        <v>3.27007241</v>
      </c>
      <c r="C126" s="72">
        <v>0.31963165000000004</v>
      </c>
      <c r="D126" s="72">
        <v>5.3640000000000001E-5</v>
      </c>
      <c r="E126" s="72">
        <v>0</v>
      </c>
      <c r="F126" s="72">
        <v>0.52963526999999999</v>
      </c>
      <c r="G126" s="72">
        <v>2.7460498700000002</v>
      </c>
      <c r="H126" s="72">
        <v>0.53578582999999991</v>
      </c>
      <c r="I126" s="72">
        <v>26.634470870000001</v>
      </c>
      <c r="J126" s="125">
        <v>0.31957801000000002</v>
      </c>
      <c r="K126" s="96"/>
    </row>
    <row r="127" spans="1:11" x14ac:dyDescent="0.35">
      <c r="A127" s="211" t="s">
        <v>223</v>
      </c>
      <c r="B127" s="72">
        <v>0.36084216999999996</v>
      </c>
      <c r="C127" s="72">
        <v>3.2911199999999995E-2</v>
      </c>
      <c r="D127" s="72">
        <v>0</v>
      </c>
      <c r="E127" s="72">
        <v>0</v>
      </c>
      <c r="F127" s="72">
        <v>0.49315967999999999</v>
      </c>
      <c r="G127" s="72">
        <v>0</v>
      </c>
      <c r="H127" s="72">
        <v>2.4313911099999999</v>
      </c>
      <c r="I127" s="72">
        <v>23.30670838</v>
      </c>
      <c r="J127" s="125">
        <v>3.2911199999999995E-2</v>
      </c>
      <c r="K127" s="96"/>
    </row>
    <row r="128" spans="1:11" x14ac:dyDescent="0.35">
      <c r="A128" s="211" t="s">
        <v>56</v>
      </c>
      <c r="B128" s="72">
        <v>5.4159999999999996E-5</v>
      </c>
      <c r="C128" s="72">
        <v>0</v>
      </c>
      <c r="D128" s="72">
        <v>0</v>
      </c>
      <c r="E128" s="72">
        <v>0</v>
      </c>
      <c r="F128" s="72">
        <v>0.44271136999999999</v>
      </c>
      <c r="G128" s="72">
        <v>0</v>
      </c>
      <c r="H128" s="72">
        <v>0.44271136999999999</v>
      </c>
      <c r="I128" s="72">
        <v>1.058109E-2</v>
      </c>
      <c r="J128" s="125">
        <v>0</v>
      </c>
      <c r="K128" s="96"/>
    </row>
    <row r="129" spans="1:11" x14ac:dyDescent="0.35">
      <c r="A129" s="211" t="s">
        <v>95</v>
      </c>
      <c r="B129" s="72">
        <v>3.6050699999999998E-2</v>
      </c>
      <c r="C129" s="72">
        <v>0.13728750000000001</v>
      </c>
      <c r="D129" s="72">
        <v>0</v>
      </c>
      <c r="E129" s="72">
        <v>0</v>
      </c>
      <c r="F129" s="72">
        <v>0.39268195</v>
      </c>
      <c r="G129" s="72">
        <v>0</v>
      </c>
      <c r="H129" s="72">
        <v>0.40014827000000003</v>
      </c>
      <c r="I129" s="72">
        <v>1.0008612299999999</v>
      </c>
      <c r="J129" s="125">
        <v>0</v>
      </c>
      <c r="K129" s="96"/>
    </row>
    <row r="130" spans="1:11" x14ac:dyDescent="0.35">
      <c r="A130" s="211" t="s">
        <v>214</v>
      </c>
      <c r="B130" s="72">
        <v>5.4840542000000001</v>
      </c>
      <c r="C130" s="72">
        <v>0</v>
      </c>
      <c r="D130" s="72">
        <v>0</v>
      </c>
      <c r="E130" s="72">
        <v>0</v>
      </c>
      <c r="F130" s="72">
        <v>0.34127142999999999</v>
      </c>
      <c r="G130" s="72">
        <v>0</v>
      </c>
      <c r="H130" s="72">
        <v>2.43239195</v>
      </c>
      <c r="I130" s="72">
        <v>11.208020339999999</v>
      </c>
      <c r="J130" s="125">
        <v>0</v>
      </c>
      <c r="K130" s="96"/>
    </row>
    <row r="131" spans="1:11" x14ac:dyDescent="0.35">
      <c r="A131" s="211" t="s">
        <v>222</v>
      </c>
      <c r="B131" s="72">
        <v>1.0235777099999999</v>
      </c>
      <c r="C131" s="72">
        <v>0</v>
      </c>
      <c r="D131" s="72">
        <v>0</v>
      </c>
      <c r="E131" s="72">
        <v>0</v>
      </c>
      <c r="F131" s="72">
        <v>0.32366898999999999</v>
      </c>
      <c r="G131" s="72">
        <v>8.3999999999999995E-5</v>
      </c>
      <c r="H131" s="72">
        <v>2.5718367299999998</v>
      </c>
      <c r="I131" s="72">
        <v>4.6113162999999995</v>
      </c>
      <c r="J131" s="125">
        <v>6.0000000000000001E-3</v>
      </c>
      <c r="K131" s="96"/>
    </row>
    <row r="132" spans="1:11" x14ac:dyDescent="0.35">
      <c r="A132" s="211" t="s">
        <v>12</v>
      </c>
      <c r="B132" s="72">
        <v>0.60777263000000004</v>
      </c>
      <c r="C132" s="72">
        <v>0</v>
      </c>
      <c r="D132" s="72">
        <v>0</v>
      </c>
      <c r="E132" s="72">
        <v>0</v>
      </c>
      <c r="F132" s="72">
        <v>0.32331504</v>
      </c>
      <c r="G132" s="72">
        <v>0</v>
      </c>
      <c r="H132" s="72">
        <v>0.32336072999999999</v>
      </c>
      <c r="I132" s="72">
        <v>8.3306755500000005</v>
      </c>
      <c r="J132" s="125">
        <v>0</v>
      </c>
      <c r="K132" s="96"/>
    </row>
    <row r="133" spans="1:11" x14ac:dyDescent="0.35">
      <c r="A133" s="211" t="s">
        <v>88</v>
      </c>
      <c r="B133" s="72">
        <v>0</v>
      </c>
      <c r="C133" s="72">
        <v>0</v>
      </c>
      <c r="D133" s="72">
        <v>0</v>
      </c>
      <c r="E133" s="72">
        <v>0</v>
      </c>
      <c r="F133" s="72">
        <v>0.29582421000000003</v>
      </c>
      <c r="G133" s="72">
        <v>0</v>
      </c>
      <c r="H133" s="72">
        <v>0.19680557000000001</v>
      </c>
      <c r="I133" s="72">
        <v>49.513091109999998</v>
      </c>
      <c r="J133" s="125">
        <v>1.0399999999999999E-3</v>
      </c>
      <c r="K133" s="96"/>
    </row>
    <row r="134" spans="1:11" x14ac:dyDescent="0.35">
      <c r="A134" s="211" t="s">
        <v>187</v>
      </c>
      <c r="B134" s="72">
        <v>5.3315589999999996E-2</v>
      </c>
      <c r="C134" s="72">
        <v>0</v>
      </c>
      <c r="D134" s="72">
        <v>0</v>
      </c>
      <c r="E134" s="72">
        <v>0</v>
      </c>
      <c r="F134" s="72">
        <v>0.28387718000000001</v>
      </c>
      <c r="G134" s="72">
        <v>0</v>
      </c>
      <c r="H134" s="72">
        <v>0.32852302</v>
      </c>
      <c r="I134" s="72">
        <v>0.16325581</v>
      </c>
      <c r="J134" s="125">
        <v>0</v>
      </c>
      <c r="K134" s="96"/>
    </row>
    <row r="135" spans="1:11" x14ac:dyDescent="0.35">
      <c r="A135" s="211" t="s">
        <v>255</v>
      </c>
      <c r="B135" s="72">
        <v>0.84478986</v>
      </c>
      <c r="C135" s="72">
        <v>5.8398449999999998E-2</v>
      </c>
      <c r="D135" s="72">
        <v>7.0999999999999998E-6</v>
      </c>
      <c r="E135" s="72">
        <v>0</v>
      </c>
      <c r="F135" s="72">
        <v>0.26891979999999999</v>
      </c>
      <c r="G135" s="72">
        <v>0</v>
      </c>
      <c r="H135" s="72">
        <v>0.37095056999999998</v>
      </c>
      <c r="I135" s="72">
        <v>3.0242447299999999</v>
      </c>
      <c r="J135" s="125">
        <v>5.9713139999999998E-2</v>
      </c>
      <c r="K135" s="96"/>
    </row>
    <row r="136" spans="1:11" x14ac:dyDescent="0.35">
      <c r="A136" s="211" t="s">
        <v>232</v>
      </c>
      <c r="B136" s="72">
        <v>10.91419535</v>
      </c>
      <c r="C136" s="72">
        <v>2.9226057200000004</v>
      </c>
      <c r="D136" s="72">
        <v>0</v>
      </c>
      <c r="E136" s="72">
        <v>0</v>
      </c>
      <c r="F136" s="72">
        <v>0.26140605</v>
      </c>
      <c r="G136" s="72">
        <v>0</v>
      </c>
      <c r="H136" s="72">
        <v>0.17729395000000001</v>
      </c>
      <c r="I136" s="72">
        <v>21.605948609999999</v>
      </c>
      <c r="J136" s="125">
        <v>2.5236930600000003</v>
      </c>
      <c r="K136" s="96"/>
    </row>
    <row r="137" spans="1:11" x14ac:dyDescent="0.35">
      <c r="A137" s="211" t="s">
        <v>139</v>
      </c>
      <c r="B137" s="72">
        <v>0.18511419000000001</v>
      </c>
      <c r="C137" s="72">
        <v>0</v>
      </c>
      <c r="D137" s="72">
        <v>0</v>
      </c>
      <c r="E137" s="72">
        <v>0</v>
      </c>
      <c r="F137" s="72">
        <v>0.257415</v>
      </c>
      <c r="G137" s="72">
        <v>0</v>
      </c>
      <c r="H137" s="72">
        <v>0.27517399999999997</v>
      </c>
      <c r="I137" s="72">
        <v>2.5864671499999998</v>
      </c>
      <c r="J137" s="125">
        <v>0</v>
      </c>
      <c r="K137" s="96"/>
    </row>
    <row r="138" spans="1:11" x14ac:dyDescent="0.35">
      <c r="A138" s="211" t="s">
        <v>77</v>
      </c>
      <c r="B138" s="72">
        <v>0</v>
      </c>
      <c r="C138" s="72">
        <v>0</v>
      </c>
      <c r="D138" s="72">
        <v>0</v>
      </c>
      <c r="E138" s="72">
        <v>0</v>
      </c>
      <c r="F138" s="72">
        <v>0.25133306999999999</v>
      </c>
      <c r="G138" s="72">
        <v>0</v>
      </c>
      <c r="H138" s="72">
        <v>0.10447975</v>
      </c>
      <c r="I138" s="72">
        <v>0.55454957999999999</v>
      </c>
      <c r="J138" s="125">
        <v>0</v>
      </c>
      <c r="K138" s="96"/>
    </row>
    <row r="139" spans="1:11" x14ac:dyDescent="0.35">
      <c r="A139" s="211" t="s">
        <v>256</v>
      </c>
      <c r="B139" s="72">
        <v>9.8926975000000006</v>
      </c>
      <c r="C139" s="72">
        <v>4.4498599999999999E-3</v>
      </c>
      <c r="D139" s="72">
        <v>0</v>
      </c>
      <c r="E139" s="72">
        <v>0</v>
      </c>
      <c r="F139" s="72">
        <v>0.24380088</v>
      </c>
      <c r="G139" s="72">
        <v>0</v>
      </c>
      <c r="H139" s="72">
        <v>0.76669090000000006</v>
      </c>
      <c r="I139" s="72">
        <v>4.89281247</v>
      </c>
      <c r="J139" s="125">
        <v>4.4498599999999999E-3</v>
      </c>
      <c r="K139" s="96"/>
    </row>
    <row r="140" spans="1:11" x14ac:dyDescent="0.35">
      <c r="A140" s="211" t="s">
        <v>229</v>
      </c>
      <c r="B140" s="72">
        <v>2.7066498399999999</v>
      </c>
      <c r="C140" s="72">
        <v>0</v>
      </c>
      <c r="D140" s="72">
        <v>0</v>
      </c>
      <c r="E140" s="72">
        <v>0</v>
      </c>
      <c r="F140" s="72">
        <v>0.23680251000000002</v>
      </c>
      <c r="G140" s="72">
        <v>0</v>
      </c>
      <c r="H140" s="72">
        <v>1.30766443</v>
      </c>
      <c r="I140" s="72">
        <v>7.7096292000000002</v>
      </c>
      <c r="J140" s="125">
        <v>0</v>
      </c>
      <c r="K140" s="96"/>
    </row>
    <row r="141" spans="1:11" x14ac:dyDescent="0.35">
      <c r="A141" s="211" t="s">
        <v>157</v>
      </c>
      <c r="B141" s="72">
        <v>274.7638058</v>
      </c>
      <c r="C141" s="72">
        <v>0</v>
      </c>
      <c r="D141" s="72">
        <v>5.4470999999999999E-2</v>
      </c>
      <c r="E141" s="72">
        <v>0</v>
      </c>
      <c r="F141" s="72">
        <v>0.22621698000000001</v>
      </c>
      <c r="G141" s="72">
        <v>0</v>
      </c>
      <c r="H141" s="72">
        <v>0.29923388000000001</v>
      </c>
      <c r="I141" s="72">
        <v>43.77185566</v>
      </c>
      <c r="J141" s="125">
        <v>0</v>
      </c>
      <c r="K141" s="96"/>
    </row>
    <row r="142" spans="1:11" x14ac:dyDescent="0.35">
      <c r="A142" s="211" t="s">
        <v>32</v>
      </c>
      <c r="B142" s="72">
        <v>6.3628760000000006E-2</v>
      </c>
      <c r="C142" s="72">
        <v>5.7639760000000005E-2</v>
      </c>
      <c r="D142" s="72">
        <v>6.5211899999999996E-3</v>
      </c>
      <c r="E142" s="72">
        <v>0</v>
      </c>
      <c r="F142" s="72">
        <v>0.21716913000000002</v>
      </c>
      <c r="G142" s="72">
        <v>0</v>
      </c>
      <c r="H142" s="72">
        <v>0.21616633999999998</v>
      </c>
      <c r="I142" s="72">
        <v>17.956074670000003</v>
      </c>
      <c r="J142" s="125">
        <v>5.2008569999999997E-2</v>
      </c>
      <c r="K142" s="96"/>
    </row>
    <row r="143" spans="1:11" x14ac:dyDescent="0.35">
      <c r="A143" s="211" t="s">
        <v>244</v>
      </c>
      <c r="B143" s="72">
        <v>0.35020821999999996</v>
      </c>
      <c r="C143" s="72">
        <v>0</v>
      </c>
      <c r="D143" s="72">
        <v>0</v>
      </c>
      <c r="E143" s="72">
        <v>0</v>
      </c>
      <c r="F143" s="72">
        <v>0.20161979000000002</v>
      </c>
      <c r="G143" s="72">
        <v>0</v>
      </c>
      <c r="H143" s="72">
        <v>1.3327508100000001</v>
      </c>
      <c r="I143" s="72">
        <v>2.6334206299999998</v>
      </c>
      <c r="J143" s="125">
        <v>0</v>
      </c>
      <c r="K143" s="96"/>
    </row>
    <row r="144" spans="1:11" x14ac:dyDescent="0.35">
      <c r="A144" s="211" t="s">
        <v>159</v>
      </c>
      <c r="B144" s="72">
        <v>1.1266493799999999</v>
      </c>
      <c r="C144" s="72">
        <v>0</v>
      </c>
      <c r="D144" s="72">
        <v>0</v>
      </c>
      <c r="E144" s="72">
        <v>0</v>
      </c>
      <c r="F144" s="72">
        <v>0.19801566000000001</v>
      </c>
      <c r="G144" s="72">
        <v>0</v>
      </c>
      <c r="H144" s="72">
        <v>0.19801566000000001</v>
      </c>
      <c r="I144" s="72">
        <v>5.86697515</v>
      </c>
      <c r="J144" s="125">
        <v>0</v>
      </c>
      <c r="K144" s="96"/>
    </row>
    <row r="145" spans="1:11" x14ac:dyDescent="0.35">
      <c r="A145" s="211" t="s">
        <v>253</v>
      </c>
      <c r="B145" s="72">
        <v>0.80213658999999993</v>
      </c>
      <c r="C145" s="72">
        <v>0</v>
      </c>
      <c r="D145" s="72">
        <v>1.1378099999999999E-3</v>
      </c>
      <c r="E145" s="72">
        <v>0</v>
      </c>
      <c r="F145" s="72">
        <v>0.18598269000000001</v>
      </c>
      <c r="G145" s="72">
        <v>0</v>
      </c>
      <c r="H145" s="72">
        <v>1.4349249099999999</v>
      </c>
      <c r="I145" s="72">
        <v>7.1024133300000001</v>
      </c>
      <c r="J145" s="125">
        <v>2.8939999999999999E-4</v>
      </c>
      <c r="K145" s="96"/>
    </row>
    <row r="146" spans="1:11" x14ac:dyDescent="0.35">
      <c r="A146" s="211" t="s">
        <v>233</v>
      </c>
      <c r="B146" s="72">
        <v>8.7437975800000007</v>
      </c>
      <c r="C146" s="72">
        <v>0.66832663000000003</v>
      </c>
      <c r="D146" s="72">
        <v>5.1384899999999999E-3</v>
      </c>
      <c r="E146" s="72">
        <v>0</v>
      </c>
      <c r="F146" s="72">
        <v>0.14994295999999999</v>
      </c>
      <c r="G146" s="72">
        <v>0</v>
      </c>
      <c r="H146" s="72">
        <v>0.11215915</v>
      </c>
      <c r="I146" s="72">
        <v>91.452597299999994</v>
      </c>
      <c r="J146" s="125">
        <v>0.11402477999999999</v>
      </c>
      <c r="K146" s="96"/>
    </row>
    <row r="147" spans="1:11" x14ac:dyDescent="0.35">
      <c r="A147" s="211" t="s">
        <v>231</v>
      </c>
      <c r="B147" s="72">
        <v>17.698770600000003</v>
      </c>
      <c r="C147" s="72">
        <v>9.8963000000000002E-4</v>
      </c>
      <c r="D147" s="72">
        <v>3.0713000000000002E-4</v>
      </c>
      <c r="E147" s="72">
        <v>0</v>
      </c>
      <c r="F147" s="72">
        <v>0.13817069000000001</v>
      </c>
      <c r="G147" s="72">
        <v>1.1290329999999999E-2</v>
      </c>
      <c r="H147" s="72">
        <v>0.23973592000000002</v>
      </c>
      <c r="I147" s="72">
        <v>5.8151997099999999</v>
      </c>
      <c r="J147" s="125">
        <v>4.1220100000000006E-3</v>
      </c>
      <c r="K147" s="96"/>
    </row>
    <row r="148" spans="1:11" x14ac:dyDescent="0.35">
      <c r="A148" s="211" t="s">
        <v>242</v>
      </c>
      <c r="B148" s="72">
        <v>0.15613325</v>
      </c>
      <c r="C148" s="72">
        <v>0</v>
      </c>
      <c r="D148" s="72">
        <v>0</v>
      </c>
      <c r="E148" s="72">
        <v>0</v>
      </c>
      <c r="F148" s="72">
        <v>0.12221896</v>
      </c>
      <c r="G148" s="72">
        <v>0</v>
      </c>
      <c r="H148" s="72">
        <v>0.25297616000000001</v>
      </c>
      <c r="I148" s="72">
        <v>3.41985852</v>
      </c>
      <c r="J148" s="125">
        <v>0</v>
      </c>
      <c r="K148" s="96"/>
    </row>
    <row r="149" spans="1:11" x14ac:dyDescent="0.35">
      <c r="A149" s="211" t="s">
        <v>31</v>
      </c>
      <c r="B149" s="72">
        <v>6.9081099999999994E-3</v>
      </c>
      <c r="C149" s="72">
        <v>7.2948000000000002E-4</v>
      </c>
      <c r="D149" s="72">
        <v>7.2948000000000002E-4</v>
      </c>
      <c r="E149" s="72">
        <v>0</v>
      </c>
      <c r="F149" s="72">
        <v>0.12146505</v>
      </c>
      <c r="G149" s="72">
        <v>0</v>
      </c>
      <c r="H149" s="72">
        <v>0.25230745999999998</v>
      </c>
      <c r="I149" s="72">
        <v>6.0074828499999997</v>
      </c>
      <c r="J149" s="125">
        <v>0</v>
      </c>
      <c r="K149" s="96"/>
    </row>
    <row r="150" spans="1:11" x14ac:dyDescent="0.35">
      <c r="A150" s="211" t="s">
        <v>208</v>
      </c>
      <c r="B150" s="72">
        <v>0.78230965000000008</v>
      </c>
      <c r="C150" s="72">
        <v>0</v>
      </c>
      <c r="D150" s="72">
        <v>0</v>
      </c>
      <c r="E150" s="72">
        <v>0</v>
      </c>
      <c r="F150" s="72">
        <v>0.10346369999999999</v>
      </c>
      <c r="G150" s="72">
        <v>0</v>
      </c>
      <c r="H150" s="72">
        <v>0.13458333</v>
      </c>
      <c r="I150" s="72">
        <v>0.67792481000000004</v>
      </c>
      <c r="J150" s="125">
        <v>0</v>
      </c>
      <c r="K150" s="96"/>
    </row>
    <row r="151" spans="1:11" x14ac:dyDescent="0.35">
      <c r="A151" s="211" t="s">
        <v>75</v>
      </c>
      <c r="B151" s="72">
        <v>0.47006559999999997</v>
      </c>
      <c r="C151" s="72">
        <v>4.6052760000000005E-2</v>
      </c>
      <c r="D151" s="72">
        <v>4.6052760000000005E-2</v>
      </c>
      <c r="E151" s="72">
        <v>0</v>
      </c>
      <c r="F151" s="72">
        <v>8.9770210000000003E-2</v>
      </c>
      <c r="G151" s="72">
        <v>0</v>
      </c>
      <c r="H151" s="72">
        <v>0.17833995999999999</v>
      </c>
      <c r="I151" s="72">
        <v>12.31917022</v>
      </c>
      <c r="J151" s="125">
        <v>0.10516569000000001</v>
      </c>
      <c r="K151" s="96"/>
    </row>
    <row r="152" spans="1:11" x14ac:dyDescent="0.35">
      <c r="A152" s="211" t="s">
        <v>26</v>
      </c>
      <c r="B152" s="72">
        <v>4.1234986300000003</v>
      </c>
      <c r="C152" s="72">
        <v>1.0013732200000001</v>
      </c>
      <c r="D152" s="72">
        <v>2.5143869999999999E-2</v>
      </c>
      <c r="E152" s="72">
        <v>0</v>
      </c>
      <c r="F152" s="72">
        <v>8.1490969999999996E-2</v>
      </c>
      <c r="G152" s="72">
        <v>5.8457315099999994</v>
      </c>
      <c r="H152" s="72">
        <v>1.536387E-2</v>
      </c>
      <c r="I152" s="72">
        <v>81.040158340000005</v>
      </c>
      <c r="J152" s="125">
        <v>0.422095</v>
      </c>
      <c r="K152" s="96"/>
    </row>
    <row r="153" spans="1:11" x14ac:dyDescent="0.35">
      <c r="A153" s="211" t="s">
        <v>234</v>
      </c>
      <c r="B153" s="72">
        <v>9.9699801099999998</v>
      </c>
      <c r="C153" s="72">
        <v>0.78366566000000004</v>
      </c>
      <c r="D153" s="72">
        <v>0</v>
      </c>
      <c r="E153" s="72">
        <v>0</v>
      </c>
      <c r="F153" s="72">
        <v>8.1163380000000007E-2</v>
      </c>
      <c r="G153" s="72">
        <v>0</v>
      </c>
      <c r="H153" s="72">
        <v>0.13754531</v>
      </c>
      <c r="I153" s="72">
        <v>18.807751539999998</v>
      </c>
      <c r="J153" s="125">
        <v>0.59012281000000011</v>
      </c>
      <c r="K153" s="96"/>
    </row>
    <row r="154" spans="1:11" x14ac:dyDescent="0.35">
      <c r="A154" s="211" t="s">
        <v>84</v>
      </c>
      <c r="B154" s="72">
        <v>0</v>
      </c>
      <c r="C154" s="72">
        <v>0</v>
      </c>
      <c r="D154" s="72">
        <v>0</v>
      </c>
      <c r="E154" s="72">
        <v>0</v>
      </c>
      <c r="F154" s="72">
        <v>7.0527000000000006E-2</v>
      </c>
      <c r="G154" s="72">
        <v>0</v>
      </c>
      <c r="H154" s="72">
        <v>7.0527000000000006E-2</v>
      </c>
      <c r="I154" s="72">
        <v>6.1372700000000002E-3</v>
      </c>
      <c r="J154" s="125">
        <v>0</v>
      </c>
      <c r="K154" s="96"/>
    </row>
    <row r="155" spans="1:11" x14ac:dyDescent="0.35">
      <c r="A155" s="211" t="s">
        <v>132</v>
      </c>
      <c r="B155" s="72">
        <v>7.3613039999999991E-2</v>
      </c>
      <c r="C155" s="72">
        <v>0</v>
      </c>
      <c r="D155" s="72">
        <v>0</v>
      </c>
      <c r="E155" s="72">
        <v>0</v>
      </c>
      <c r="F155" s="72">
        <v>6.9354029999999997E-2</v>
      </c>
      <c r="G155" s="72">
        <v>6.8210010000000001E-2</v>
      </c>
      <c r="H155" s="72">
        <v>3.9456660000000005E-2</v>
      </c>
      <c r="I155" s="72">
        <v>17.806197390000001</v>
      </c>
      <c r="J155" s="125">
        <v>0</v>
      </c>
      <c r="K155" s="96"/>
    </row>
    <row r="156" spans="1:11" x14ac:dyDescent="0.35">
      <c r="A156" s="211" t="s">
        <v>92</v>
      </c>
      <c r="B156" s="72">
        <v>6.0501190000000003E-2</v>
      </c>
      <c r="C156" s="72">
        <v>0</v>
      </c>
      <c r="D156" s="72">
        <v>0</v>
      </c>
      <c r="E156" s="72">
        <v>0</v>
      </c>
      <c r="F156" s="72">
        <v>6.529153E-2</v>
      </c>
      <c r="G156" s="72">
        <v>0</v>
      </c>
      <c r="H156" s="72">
        <v>6.7297549999999998E-2</v>
      </c>
      <c r="I156" s="72">
        <v>0.65151166000000005</v>
      </c>
      <c r="J156" s="125">
        <v>0</v>
      </c>
      <c r="K156" s="96"/>
    </row>
    <row r="157" spans="1:11" x14ac:dyDescent="0.35">
      <c r="A157" s="211" t="s">
        <v>150</v>
      </c>
      <c r="B157" s="72">
        <v>1.6784421999999999</v>
      </c>
      <c r="C157" s="72">
        <v>2.0579999999999999E-3</v>
      </c>
      <c r="D157" s="72">
        <v>0</v>
      </c>
      <c r="E157" s="72">
        <v>0</v>
      </c>
      <c r="F157" s="72">
        <v>6.3941300000000006E-2</v>
      </c>
      <c r="G157" s="72">
        <v>0</v>
      </c>
      <c r="H157" s="72">
        <v>8.4845190000000001E-2</v>
      </c>
      <c r="I157" s="72">
        <v>2.2334261800000004</v>
      </c>
      <c r="J157" s="125">
        <v>2.0579999999999999E-3</v>
      </c>
      <c r="K157" s="96"/>
    </row>
    <row r="158" spans="1:11" x14ac:dyDescent="0.35">
      <c r="A158" s="211" t="s">
        <v>10</v>
      </c>
      <c r="B158" s="72">
        <v>0</v>
      </c>
      <c r="C158" s="72">
        <v>0</v>
      </c>
      <c r="D158" s="72">
        <v>0</v>
      </c>
      <c r="E158" s="72">
        <v>0</v>
      </c>
      <c r="F158" s="72">
        <v>6.1694319999999997E-2</v>
      </c>
      <c r="G158" s="72">
        <v>0</v>
      </c>
      <c r="H158" s="72">
        <v>6.1694319999999997E-2</v>
      </c>
      <c r="I158" s="72">
        <v>0.86466642000000005</v>
      </c>
      <c r="J158" s="125">
        <v>0</v>
      </c>
      <c r="K158" s="96"/>
    </row>
    <row r="159" spans="1:11" x14ac:dyDescent="0.35">
      <c r="A159" s="211" t="s">
        <v>239</v>
      </c>
      <c r="B159" s="72">
        <v>35.139753229999997</v>
      </c>
      <c r="C159" s="72">
        <v>2.5075819999999999E-2</v>
      </c>
      <c r="D159" s="72">
        <v>7.6000000000000004E-4</v>
      </c>
      <c r="E159" s="72">
        <v>0</v>
      </c>
      <c r="F159" s="72">
        <v>6.0978419999999998E-2</v>
      </c>
      <c r="G159" s="72">
        <v>3.4938669999999998E-2</v>
      </c>
      <c r="H159" s="72">
        <v>0.23836733999999998</v>
      </c>
      <c r="I159" s="72">
        <v>29.056819449999999</v>
      </c>
      <c r="J159" s="125">
        <v>4.5791319999999996E-2</v>
      </c>
      <c r="K159" s="96"/>
    </row>
    <row r="160" spans="1:11" x14ac:dyDescent="0.35">
      <c r="A160" s="211" t="s">
        <v>21</v>
      </c>
      <c r="B160" s="72">
        <v>0</v>
      </c>
      <c r="C160" s="72">
        <v>0.52490499999999995</v>
      </c>
      <c r="D160" s="72">
        <v>0</v>
      </c>
      <c r="E160" s="72">
        <v>0</v>
      </c>
      <c r="F160" s="72">
        <v>5.2003730000000005E-2</v>
      </c>
      <c r="G160" s="72">
        <v>0</v>
      </c>
      <c r="H160" s="72">
        <v>5.2003730000000005E-2</v>
      </c>
      <c r="I160" s="72">
        <v>42.091677670000003</v>
      </c>
      <c r="J160" s="125">
        <v>0.52490499999999995</v>
      </c>
      <c r="K160" s="96"/>
    </row>
    <row r="161" spans="1:11" x14ac:dyDescent="0.35">
      <c r="A161" s="211" t="s">
        <v>118</v>
      </c>
      <c r="B161" s="72">
        <v>0.24142223999999998</v>
      </c>
      <c r="C161" s="72">
        <v>0</v>
      </c>
      <c r="D161" s="72">
        <v>0</v>
      </c>
      <c r="E161" s="72">
        <v>0</v>
      </c>
      <c r="F161" s="72">
        <v>4.3414470000000004E-2</v>
      </c>
      <c r="G161" s="72">
        <v>0</v>
      </c>
      <c r="H161" s="72">
        <v>4.5243470000000001E-2</v>
      </c>
      <c r="I161" s="72">
        <v>0.34739381000000003</v>
      </c>
      <c r="J161" s="125">
        <v>0</v>
      </c>
      <c r="K161" s="96"/>
    </row>
    <row r="162" spans="1:11" x14ac:dyDescent="0.35">
      <c r="A162" s="211" t="s">
        <v>191</v>
      </c>
      <c r="B162" s="72">
        <v>0.17250524</v>
      </c>
      <c r="C162" s="72">
        <v>0</v>
      </c>
      <c r="D162" s="72">
        <v>0</v>
      </c>
      <c r="E162" s="72">
        <v>0</v>
      </c>
      <c r="F162" s="72">
        <v>4.1104559999999998E-2</v>
      </c>
      <c r="G162" s="72">
        <v>0</v>
      </c>
      <c r="H162" s="72">
        <v>0.20901214000000001</v>
      </c>
      <c r="I162" s="72">
        <v>0.66764981999999995</v>
      </c>
      <c r="J162" s="125">
        <v>0</v>
      </c>
      <c r="K162" s="96"/>
    </row>
    <row r="163" spans="1:11" x14ac:dyDescent="0.35">
      <c r="A163" s="211" t="s">
        <v>136</v>
      </c>
      <c r="B163" s="72">
        <v>0.22290613000000001</v>
      </c>
      <c r="C163" s="72">
        <v>0</v>
      </c>
      <c r="D163" s="72">
        <v>0</v>
      </c>
      <c r="E163" s="72">
        <v>0</v>
      </c>
      <c r="F163" s="72">
        <v>3.9911260000000004E-2</v>
      </c>
      <c r="G163" s="72">
        <v>0</v>
      </c>
      <c r="H163" s="72">
        <v>4.2185849999999997E-2</v>
      </c>
      <c r="I163" s="72">
        <v>1.12354135</v>
      </c>
      <c r="J163" s="125">
        <v>0</v>
      </c>
      <c r="K163" s="96"/>
    </row>
    <row r="164" spans="1:11" x14ac:dyDescent="0.35">
      <c r="A164" s="211" t="s">
        <v>102</v>
      </c>
      <c r="B164" s="72">
        <v>0</v>
      </c>
      <c r="C164" s="72">
        <v>0</v>
      </c>
      <c r="D164" s="72">
        <v>0</v>
      </c>
      <c r="E164" s="72">
        <v>0</v>
      </c>
      <c r="F164" s="72">
        <v>3.6223370000000005E-2</v>
      </c>
      <c r="G164" s="72">
        <v>0</v>
      </c>
      <c r="H164" s="72">
        <v>3.7296080000000002E-2</v>
      </c>
      <c r="I164" s="72">
        <v>0.1357168</v>
      </c>
      <c r="J164" s="125">
        <v>0</v>
      </c>
      <c r="K164" s="96"/>
    </row>
    <row r="165" spans="1:11" x14ac:dyDescent="0.35">
      <c r="A165" s="211" t="s">
        <v>25</v>
      </c>
      <c r="B165" s="72">
        <v>0</v>
      </c>
      <c r="C165" s="72">
        <v>1.33463252</v>
      </c>
      <c r="D165" s="72">
        <v>0</v>
      </c>
      <c r="E165" s="72">
        <v>0</v>
      </c>
      <c r="F165" s="72">
        <v>3.6063580000000005E-2</v>
      </c>
      <c r="G165" s="72">
        <v>0</v>
      </c>
      <c r="H165" s="72">
        <v>4.1123150000000004E-2</v>
      </c>
      <c r="I165" s="72">
        <v>27.015813340000001</v>
      </c>
      <c r="J165" s="125">
        <v>1.3460914900000001</v>
      </c>
      <c r="K165" s="96"/>
    </row>
    <row r="166" spans="1:11" x14ac:dyDescent="0.35">
      <c r="A166" s="211" t="s">
        <v>96</v>
      </c>
      <c r="B166" s="72">
        <v>1.9506300000000001E-2</v>
      </c>
      <c r="C166" s="72">
        <v>0</v>
      </c>
      <c r="D166" s="72">
        <v>0</v>
      </c>
      <c r="E166" s="72">
        <v>0</v>
      </c>
      <c r="F166" s="72">
        <v>3.1578459999999996E-2</v>
      </c>
      <c r="G166" s="72">
        <v>0</v>
      </c>
      <c r="H166" s="72">
        <v>3.6986769999999995E-2</v>
      </c>
      <c r="I166" s="72">
        <v>0.78287230000000008</v>
      </c>
      <c r="J166" s="125">
        <v>0</v>
      </c>
      <c r="K166" s="96"/>
    </row>
    <row r="167" spans="1:11" x14ac:dyDescent="0.35">
      <c r="A167" s="211" t="s">
        <v>121</v>
      </c>
      <c r="B167" s="72">
        <v>0</v>
      </c>
      <c r="C167" s="72">
        <v>0</v>
      </c>
      <c r="D167" s="72">
        <v>0</v>
      </c>
      <c r="E167" s="72">
        <v>0</v>
      </c>
      <c r="F167" s="72">
        <v>2.6821680000000001E-2</v>
      </c>
      <c r="G167" s="72">
        <v>0</v>
      </c>
      <c r="H167" s="72">
        <v>0.69039622999999994</v>
      </c>
      <c r="I167" s="72">
        <v>8.961275220000001</v>
      </c>
      <c r="J167" s="125">
        <v>0</v>
      </c>
      <c r="K167" s="96"/>
    </row>
    <row r="168" spans="1:11" x14ac:dyDescent="0.35">
      <c r="A168" s="211" t="s">
        <v>248</v>
      </c>
      <c r="B168" s="72">
        <v>0.64329712999999999</v>
      </c>
      <c r="C168" s="72">
        <v>0</v>
      </c>
      <c r="D168" s="72">
        <v>0</v>
      </c>
      <c r="E168" s="72">
        <v>0</v>
      </c>
      <c r="F168" s="72">
        <v>2.1684410000000001E-2</v>
      </c>
      <c r="G168" s="72">
        <v>0</v>
      </c>
      <c r="H168" s="72">
        <v>9.7268779999999999E-2</v>
      </c>
      <c r="I168" s="72">
        <v>1.7968851499999998</v>
      </c>
      <c r="J168" s="125">
        <v>0</v>
      </c>
      <c r="K168" s="96"/>
    </row>
    <row r="169" spans="1:11" x14ac:dyDescent="0.35">
      <c r="A169" s="211" t="s">
        <v>180</v>
      </c>
      <c r="B169" s="72">
        <v>1.020798E-2</v>
      </c>
      <c r="C169" s="72">
        <v>0</v>
      </c>
      <c r="D169" s="72">
        <v>0</v>
      </c>
      <c r="E169" s="72">
        <v>0</v>
      </c>
      <c r="F169" s="72">
        <v>2.0616570000000001E-2</v>
      </c>
      <c r="G169" s="72">
        <v>0</v>
      </c>
      <c r="H169" s="72">
        <v>72.59101256999999</v>
      </c>
      <c r="I169" s="72">
        <v>4.0855709999999996E-2</v>
      </c>
      <c r="J169" s="125">
        <v>0</v>
      </c>
      <c r="K169" s="96"/>
    </row>
    <row r="170" spans="1:11" x14ac:dyDescent="0.35">
      <c r="A170" s="211" t="s">
        <v>209</v>
      </c>
      <c r="B170" s="72">
        <v>1.60311245</v>
      </c>
      <c r="C170" s="72">
        <v>0</v>
      </c>
      <c r="D170" s="72">
        <v>0</v>
      </c>
      <c r="E170" s="72">
        <v>0</v>
      </c>
      <c r="F170" s="72">
        <v>1.7597150000000002E-2</v>
      </c>
      <c r="G170" s="72">
        <v>0</v>
      </c>
      <c r="H170" s="72">
        <v>0.14039299</v>
      </c>
      <c r="I170" s="72">
        <v>0.59173291000000006</v>
      </c>
      <c r="J170" s="125">
        <v>0</v>
      </c>
      <c r="K170" s="96"/>
    </row>
    <row r="171" spans="1:11" x14ac:dyDescent="0.35">
      <c r="A171" s="211" t="s">
        <v>55</v>
      </c>
      <c r="B171" s="72">
        <v>0</v>
      </c>
      <c r="C171" s="72">
        <v>0</v>
      </c>
      <c r="D171" s="72">
        <v>0</v>
      </c>
      <c r="E171" s="72">
        <v>0</v>
      </c>
      <c r="F171" s="72">
        <v>1.67917E-2</v>
      </c>
      <c r="G171" s="72">
        <v>0</v>
      </c>
      <c r="H171" s="72">
        <v>1.67917E-2</v>
      </c>
      <c r="I171" s="72">
        <v>0</v>
      </c>
      <c r="J171" s="125">
        <v>0</v>
      </c>
      <c r="K171" s="96"/>
    </row>
    <row r="172" spans="1:11" x14ac:dyDescent="0.35">
      <c r="A172" s="211" t="s">
        <v>125</v>
      </c>
      <c r="B172" s="72">
        <v>1.6819090000000002E-2</v>
      </c>
      <c r="C172" s="72">
        <v>0</v>
      </c>
      <c r="D172" s="72">
        <v>0</v>
      </c>
      <c r="E172" s="72">
        <v>0</v>
      </c>
      <c r="F172" s="72">
        <v>1.5026100000000001E-2</v>
      </c>
      <c r="G172" s="72">
        <v>0</v>
      </c>
      <c r="H172" s="72">
        <v>0</v>
      </c>
      <c r="I172" s="72">
        <v>0.12287426</v>
      </c>
      <c r="J172" s="125">
        <v>2.3760399999999998E-3</v>
      </c>
      <c r="K172" s="96"/>
    </row>
    <row r="173" spans="1:11" x14ac:dyDescent="0.35">
      <c r="A173" s="211" t="s">
        <v>224</v>
      </c>
      <c r="B173" s="72">
        <v>0</v>
      </c>
      <c r="C173" s="72">
        <v>1.0581099999999999E-3</v>
      </c>
      <c r="D173" s="72">
        <v>0</v>
      </c>
      <c r="E173" s="72">
        <v>0</v>
      </c>
      <c r="F173" s="72">
        <v>1.3617889999999999E-2</v>
      </c>
      <c r="G173" s="72">
        <v>0</v>
      </c>
      <c r="H173" s="72">
        <v>1.3617889999999999E-2</v>
      </c>
      <c r="I173" s="72">
        <v>1.9934210299999999</v>
      </c>
      <c r="J173" s="125">
        <v>0</v>
      </c>
      <c r="K173" s="96"/>
    </row>
    <row r="174" spans="1:11" x14ac:dyDescent="0.35">
      <c r="A174" s="211" t="s">
        <v>61</v>
      </c>
      <c r="B174" s="72">
        <v>2.3595300000000003E-3</v>
      </c>
      <c r="C174" s="72">
        <v>5.0000000000000001E-4</v>
      </c>
      <c r="D174" s="72">
        <v>0</v>
      </c>
      <c r="E174" s="72">
        <v>0</v>
      </c>
      <c r="F174" s="72">
        <v>1.2409999999999999E-2</v>
      </c>
      <c r="G174" s="72">
        <v>0</v>
      </c>
      <c r="H174" s="72">
        <v>3.2524839999999999E-2</v>
      </c>
      <c r="I174" s="72">
        <v>2.3634809400000001</v>
      </c>
      <c r="J174" s="125">
        <v>5.0000000000000001E-4</v>
      </c>
      <c r="K174" s="96"/>
    </row>
    <row r="175" spans="1:11" x14ac:dyDescent="0.35">
      <c r="A175" s="211" t="s">
        <v>126</v>
      </c>
      <c r="B175" s="72">
        <v>1.7096169999999997E-2</v>
      </c>
      <c r="C175" s="72">
        <v>0</v>
      </c>
      <c r="D175" s="72">
        <v>0</v>
      </c>
      <c r="E175" s="72">
        <v>0</v>
      </c>
      <c r="F175" s="72">
        <v>1.170764E-2</v>
      </c>
      <c r="G175" s="72">
        <v>0</v>
      </c>
      <c r="H175" s="72">
        <v>2.1167140000000001E-2</v>
      </c>
      <c r="I175" s="72">
        <v>1.17626472</v>
      </c>
      <c r="J175" s="125">
        <v>0</v>
      </c>
      <c r="K175" s="96"/>
    </row>
    <row r="176" spans="1:11" x14ac:dyDescent="0.35">
      <c r="A176" s="211" t="s">
        <v>138</v>
      </c>
      <c r="B176" s="72">
        <v>2.4054476299999998</v>
      </c>
      <c r="C176" s="72">
        <v>7.0999999999999998E-6</v>
      </c>
      <c r="D176" s="72">
        <v>7.0999999999999998E-6</v>
      </c>
      <c r="E176" s="72">
        <v>0</v>
      </c>
      <c r="F176" s="72">
        <v>1.0518280000000001E-2</v>
      </c>
      <c r="G176" s="72">
        <v>0</v>
      </c>
      <c r="H176" s="72">
        <v>1.139073E-2</v>
      </c>
      <c r="I176" s="72">
        <v>3.46132229</v>
      </c>
      <c r="J176" s="125">
        <v>0</v>
      </c>
      <c r="K176" s="96"/>
    </row>
    <row r="177" spans="1:11" x14ac:dyDescent="0.35">
      <c r="A177" s="211" t="s">
        <v>144</v>
      </c>
      <c r="B177" s="72">
        <v>0.55932720999999996</v>
      </c>
      <c r="C177" s="72">
        <v>1.6701000000000001E-2</v>
      </c>
      <c r="D177" s="72">
        <v>1.6701000000000001E-2</v>
      </c>
      <c r="E177" s="72">
        <v>0</v>
      </c>
      <c r="F177" s="72">
        <v>9.7035300000000001E-3</v>
      </c>
      <c r="G177" s="72">
        <v>0</v>
      </c>
      <c r="H177" s="72">
        <v>2.0380860000000001E-2</v>
      </c>
      <c r="I177" s="72">
        <v>2.0620486100000002</v>
      </c>
      <c r="J177" s="125">
        <v>0</v>
      </c>
      <c r="K177" s="96"/>
    </row>
    <row r="178" spans="1:11" x14ac:dyDescent="0.35">
      <c r="A178" s="211" t="s">
        <v>124</v>
      </c>
      <c r="B178" s="72">
        <v>0</v>
      </c>
      <c r="C178" s="72">
        <v>0</v>
      </c>
      <c r="D178" s="72">
        <v>0</v>
      </c>
      <c r="E178" s="72">
        <v>0</v>
      </c>
      <c r="F178" s="72">
        <v>9.2380900000000009E-3</v>
      </c>
      <c r="G178" s="72">
        <v>0</v>
      </c>
      <c r="H178" s="72">
        <v>9.2380900000000009E-3</v>
      </c>
      <c r="I178" s="72">
        <v>8.2208080000000003E-2</v>
      </c>
      <c r="J178" s="125">
        <v>0</v>
      </c>
      <c r="K178" s="96"/>
    </row>
    <row r="179" spans="1:11" x14ac:dyDescent="0.35">
      <c r="A179" s="211" t="s">
        <v>42</v>
      </c>
      <c r="B179" s="72">
        <v>1.4080000000000001E-2</v>
      </c>
      <c r="C179" s="72">
        <v>6.2438000000000001E-4</v>
      </c>
      <c r="D179" s="72">
        <v>0</v>
      </c>
      <c r="E179" s="72">
        <v>0</v>
      </c>
      <c r="F179" s="72">
        <v>8.8920700000000002E-3</v>
      </c>
      <c r="G179" s="72">
        <v>0</v>
      </c>
      <c r="H179" s="72">
        <v>3.16508E-2</v>
      </c>
      <c r="I179" s="72">
        <v>0.26952360999999997</v>
      </c>
      <c r="J179" s="125">
        <v>6.2438000000000001E-4</v>
      </c>
      <c r="K179" s="96"/>
    </row>
    <row r="180" spans="1:11" x14ac:dyDescent="0.35">
      <c r="A180" s="211" t="s">
        <v>23</v>
      </c>
      <c r="B180" s="72">
        <v>1.65668E-3</v>
      </c>
      <c r="C180" s="72">
        <v>3.9960000000000001E-4</v>
      </c>
      <c r="D180" s="72">
        <v>0</v>
      </c>
      <c r="E180" s="72">
        <v>0</v>
      </c>
      <c r="F180" s="72">
        <v>8.2304100000000005E-3</v>
      </c>
      <c r="G180" s="72">
        <v>0</v>
      </c>
      <c r="H180" s="72">
        <v>8.2304100000000005E-3</v>
      </c>
      <c r="I180" s="72">
        <v>33.221341350000003</v>
      </c>
      <c r="J180" s="125">
        <v>3.9960000000000001E-4</v>
      </c>
      <c r="K180" s="96"/>
    </row>
    <row r="181" spans="1:11" x14ac:dyDescent="0.35">
      <c r="A181" s="211" t="s">
        <v>45</v>
      </c>
      <c r="B181" s="72">
        <v>1.137325E-2</v>
      </c>
      <c r="C181" s="72">
        <v>0</v>
      </c>
      <c r="D181" s="72">
        <v>0</v>
      </c>
      <c r="E181" s="72">
        <v>0</v>
      </c>
      <c r="F181" s="72">
        <v>7.6490000000000004E-3</v>
      </c>
      <c r="G181" s="72">
        <v>0</v>
      </c>
      <c r="H181" s="72">
        <v>7.6570500000000003E-3</v>
      </c>
      <c r="I181" s="72">
        <v>0.49825638</v>
      </c>
      <c r="J181" s="125">
        <v>0</v>
      </c>
      <c r="K181" s="96"/>
    </row>
    <row r="182" spans="1:11" x14ac:dyDescent="0.35">
      <c r="A182" s="211" t="s">
        <v>89</v>
      </c>
      <c r="B182" s="72">
        <v>1.7038000000000001E-4</v>
      </c>
      <c r="C182" s="72">
        <v>0</v>
      </c>
      <c r="D182" s="72">
        <v>0</v>
      </c>
      <c r="E182" s="72">
        <v>0</v>
      </c>
      <c r="F182" s="72">
        <v>6.65696E-3</v>
      </c>
      <c r="G182" s="72">
        <v>0</v>
      </c>
      <c r="H182" s="72">
        <v>6.65696E-3</v>
      </c>
      <c r="I182" s="72">
        <v>4.70677317</v>
      </c>
      <c r="J182" s="125">
        <v>1.6126999999999999E-2</v>
      </c>
      <c r="K182" s="96"/>
    </row>
    <row r="183" spans="1:11" x14ac:dyDescent="0.35">
      <c r="A183" s="211" t="s">
        <v>158</v>
      </c>
      <c r="B183" s="72">
        <v>0</v>
      </c>
      <c r="C183" s="72">
        <v>0</v>
      </c>
      <c r="D183" s="72">
        <v>0</v>
      </c>
      <c r="E183" s="72">
        <v>0</v>
      </c>
      <c r="F183" s="72">
        <v>5.1381000000000005E-3</v>
      </c>
      <c r="G183" s="72">
        <v>0</v>
      </c>
      <c r="H183" s="72">
        <v>5.1381000000000005E-3</v>
      </c>
      <c r="I183" s="72">
        <v>13.91270716</v>
      </c>
      <c r="J183" s="125">
        <v>0</v>
      </c>
      <c r="K183" s="96"/>
    </row>
    <row r="184" spans="1:11" x14ac:dyDescent="0.35">
      <c r="A184" s="211" t="s">
        <v>188</v>
      </c>
      <c r="B184" s="72">
        <v>0.25212806999999998</v>
      </c>
      <c r="C184" s="72">
        <v>0</v>
      </c>
      <c r="D184" s="72">
        <v>0</v>
      </c>
      <c r="E184" s="72">
        <v>0</v>
      </c>
      <c r="F184" s="72">
        <v>4.7000000000000002E-3</v>
      </c>
      <c r="G184" s="72">
        <v>0</v>
      </c>
      <c r="H184" s="72">
        <v>0.38442706999999998</v>
      </c>
      <c r="I184" s="72">
        <v>2.5362263899999999</v>
      </c>
      <c r="J184" s="125">
        <v>0</v>
      </c>
      <c r="K184" s="96"/>
    </row>
    <row r="185" spans="1:11" x14ac:dyDescent="0.35">
      <c r="A185" s="211" t="s">
        <v>17</v>
      </c>
      <c r="B185" s="72">
        <v>0</v>
      </c>
      <c r="C185" s="72">
        <v>0</v>
      </c>
      <c r="D185" s="72">
        <v>0</v>
      </c>
      <c r="E185" s="72">
        <v>0</v>
      </c>
      <c r="F185" s="72">
        <v>2.22325E-3</v>
      </c>
      <c r="G185" s="72">
        <v>0</v>
      </c>
      <c r="H185" s="72">
        <v>3.4362199999999998E-3</v>
      </c>
      <c r="I185" s="72">
        <v>2.7191418700000001</v>
      </c>
      <c r="J185" s="125">
        <v>0.13389999999999999</v>
      </c>
      <c r="K185" s="96"/>
    </row>
    <row r="186" spans="1:11" x14ac:dyDescent="0.35">
      <c r="A186" s="211" t="s">
        <v>14</v>
      </c>
      <c r="B186" s="72">
        <v>8.9559250399999986</v>
      </c>
      <c r="C186" s="72">
        <v>0</v>
      </c>
      <c r="D186" s="72">
        <v>0</v>
      </c>
      <c r="E186" s="72">
        <v>0</v>
      </c>
      <c r="F186" s="72">
        <v>2.1039800000000001E-3</v>
      </c>
      <c r="G186" s="72">
        <v>0</v>
      </c>
      <c r="H186" s="72">
        <v>2.1039800000000001E-3</v>
      </c>
      <c r="I186" s="72">
        <v>13.561425160000001</v>
      </c>
      <c r="J186" s="125">
        <v>2.7300000000000002E-4</v>
      </c>
      <c r="K186" s="96"/>
    </row>
    <row r="187" spans="1:11" x14ac:dyDescent="0.35">
      <c r="A187" s="211" t="s">
        <v>113</v>
      </c>
      <c r="B187" s="72">
        <v>0.14499838000000001</v>
      </c>
      <c r="C187" s="72">
        <v>0</v>
      </c>
      <c r="D187" s="72">
        <v>0</v>
      </c>
      <c r="E187" s="72">
        <v>0</v>
      </c>
      <c r="F187" s="72">
        <v>2.0520999999999998E-3</v>
      </c>
      <c r="G187" s="72">
        <v>0</v>
      </c>
      <c r="H187" s="72">
        <v>2.0520999999999998E-3</v>
      </c>
      <c r="I187" s="72">
        <v>4.8194678399999997</v>
      </c>
      <c r="J187" s="125">
        <v>0</v>
      </c>
      <c r="K187" s="96"/>
    </row>
    <row r="188" spans="1:11" x14ac:dyDescent="0.35">
      <c r="A188" s="211" t="s">
        <v>111</v>
      </c>
      <c r="B188" s="72">
        <v>1.8469000000000001E-3</v>
      </c>
      <c r="C188" s="72">
        <v>0</v>
      </c>
      <c r="D188" s="72">
        <v>0</v>
      </c>
      <c r="E188" s="72">
        <v>0</v>
      </c>
      <c r="F188" s="72">
        <v>1.521E-3</v>
      </c>
      <c r="G188" s="72">
        <v>0</v>
      </c>
      <c r="H188" s="72">
        <v>1.521E-3</v>
      </c>
      <c r="I188" s="72">
        <v>0.49516840999999995</v>
      </c>
      <c r="J188" s="125">
        <v>0</v>
      </c>
      <c r="K188" s="96"/>
    </row>
    <row r="189" spans="1:11" x14ac:dyDescent="0.35">
      <c r="A189" s="211" t="s">
        <v>29</v>
      </c>
      <c r="B189" s="72">
        <v>0</v>
      </c>
      <c r="C189" s="72">
        <v>7.7024799999999994E-3</v>
      </c>
      <c r="D189" s="72">
        <v>7.7024799999999994E-3</v>
      </c>
      <c r="E189" s="72">
        <v>0</v>
      </c>
      <c r="F189" s="72">
        <v>1.22156E-3</v>
      </c>
      <c r="G189" s="72">
        <v>0</v>
      </c>
      <c r="H189" s="72">
        <v>1.22156E-3</v>
      </c>
      <c r="I189" s="72">
        <v>0.30525065000000001</v>
      </c>
      <c r="J189" s="125">
        <v>0</v>
      </c>
      <c r="K189" s="96"/>
    </row>
    <row r="190" spans="1:11" x14ac:dyDescent="0.35">
      <c r="A190" s="211" t="s">
        <v>59</v>
      </c>
      <c r="B190" s="72">
        <v>8.9692499999999994E-2</v>
      </c>
      <c r="C190" s="72">
        <v>0</v>
      </c>
      <c r="D190" s="72">
        <v>0</v>
      </c>
      <c r="E190" s="72">
        <v>0</v>
      </c>
      <c r="F190" s="72">
        <v>9.7251999999999994E-4</v>
      </c>
      <c r="G190" s="72">
        <v>4.1555300000000002E-3</v>
      </c>
      <c r="H190" s="72">
        <v>1.754327E-2</v>
      </c>
      <c r="I190" s="72">
        <v>0.59914139</v>
      </c>
      <c r="J190" s="125">
        <v>1.0999999999999999E-2</v>
      </c>
      <c r="K190" s="96"/>
    </row>
    <row r="191" spans="1:11" x14ac:dyDescent="0.35">
      <c r="A191" s="211" t="s">
        <v>18</v>
      </c>
      <c r="B191" s="72">
        <v>0</v>
      </c>
      <c r="C191" s="72">
        <v>0</v>
      </c>
      <c r="D191" s="72">
        <v>0</v>
      </c>
      <c r="E191" s="72">
        <v>0</v>
      </c>
      <c r="F191" s="72">
        <v>6.6598999999999998E-4</v>
      </c>
      <c r="G191" s="72">
        <v>0</v>
      </c>
      <c r="H191" s="72">
        <v>6.6598999999999998E-4</v>
      </c>
      <c r="I191" s="72">
        <v>0.13226552</v>
      </c>
      <c r="J191" s="125">
        <v>0</v>
      </c>
      <c r="K191" s="96"/>
    </row>
    <row r="192" spans="1:11" x14ac:dyDescent="0.35">
      <c r="A192" s="211" t="s">
        <v>141</v>
      </c>
      <c r="B192" s="72">
        <v>0.12179272000000001</v>
      </c>
      <c r="C192" s="72">
        <v>7.1324700000000001E-3</v>
      </c>
      <c r="D192" s="72">
        <v>0</v>
      </c>
      <c r="E192" s="72">
        <v>0</v>
      </c>
      <c r="F192" s="72">
        <v>1.515E-4</v>
      </c>
      <c r="G192" s="72">
        <v>0</v>
      </c>
      <c r="H192" s="72">
        <v>3.63065E-3</v>
      </c>
      <c r="I192" s="72">
        <v>0.67165107999999996</v>
      </c>
      <c r="J192" s="125">
        <v>2.3782689999999999E-2</v>
      </c>
      <c r="K192" s="96"/>
    </row>
    <row r="193" spans="1:11" x14ac:dyDescent="0.35">
      <c r="A193" s="211" t="s">
        <v>145</v>
      </c>
      <c r="B193" s="72">
        <v>4.2754799999999999E-3</v>
      </c>
      <c r="C193" s="72">
        <v>0</v>
      </c>
      <c r="D193" s="72">
        <v>0</v>
      </c>
      <c r="E193" s="72">
        <v>0</v>
      </c>
      <c r="F193" s="72">
        <v>2.8600000000000001E-5</v>
      </c>
      <c r="G193" s="72">
        <v>0</v>
      </c>
      <c r="H193" s="72">
        <v>2.8600000000000001E-5</v>
      </c>
      <c r="I193" s="72">
        <v>12.514095769999999</v>
      </c>
      <c r="J193" s="125">
        <v>0</v>
      </c>
      <c r="K193" s="96"/>
    </row>
    <row r="194" spans="1:11" x14ac:dyDescent="0.35">
      <c r="A194" s="211" t="s">
        <v>220</v>
      </c>
      <c r="B194" s="72">
        <v>0</v>
      </c>
      <c r="C194" s="72">
        <v>0</v>
      </c>
      <c r="D194" s="72">
        <v>0</v>
      </c>
      <c r="E194" s="72">
        <v>0</v>
      </c>
      <c r="F194" s="72">
        <v>0</v>
      </c>
      <c r="G194" s="72">
        <v>0</v>
      </c>
      <c r="H194" s="72">
        <v>22.267577260000003</v>
      </c>
      <c r="I194" s="72">
        <v>65.711633000000006</v>
      </c>
      <c r="J194" s="125">
        <v>0</v>
      </c>
      <c r="K194" s="96"/>
    </row>
    <row r="195" spans="1:11" x14ac:dyDescent="0.35">
      <c r="A195" s="211" t="s">
        <v>152</v>
      </c>
      <c r="B195" s="72">
        <v>0</v>
      </c>
      <c r="C195" s="72">
        <v>8.2586764000000006</v>
      </c>
      <c r="D195" s="72">
        <v>0</v>
      </c>
      <c r="E195" s="72">
        <v>0</v>
      </c>
      <c r="F195" s="72">
        <v>0</v>
      </c>
      <c r="G195" s="72">
        <v>0</v>
      </c>
      <c r="H195" s="72">
        <v>0.69610099999999997</v>
      </c>
      <c r="I195" s="72">
        <v>5.0120297800000007</v>
      </c>
      <c r="J195" s="125">
        <v>8.2586764000000006</v>
      </c>
      <c r="K195" s="96"/>
    </row>
    <row r="196" spans="1:11" x14ac:dyDescent="0.35">
      <c r="A196" s="211" t="s">
        <v>0</v>
      </c>
      <c r="B196" s="72">
        <v>0</v>
      </c>
      <c r="C196" s="72">
        <v>0</v>
      </c>
      <c r="D196" s="72">
        <v>0</v>
      </c>
      <c r="E196" s="72">
        <v>0</v>
      </c>
      <c r="F196" s="72">
        <v>0</v>
      </c>
      <c r="G196" s="72">
        <v>0</v>
      </c>
      <c r="H196" s="72">
        <v>0.19870479999999999</v>
      </c>
      <c r="I196" s="72">
        <v>1.2559451499999998</v>
      </c>
      <c r="J196" s="125">
        <v>0</v>
      </c>
      <c r="K196" s="96"/>
    </row>
    <row r="197" spans="1:11" x14ac:dyDescent="0.35">
      <c r="A197" s="211" t="s">
        <v>227</v>
      </c>
      <c r="B197" s="72">
        <v>2.2548560699999998</v>
      </c>
      <c r="C197" s="72">
        <v>0</v>
      </c>
      <c r="D197" s="72">
        <v>0</v>
      </c>
      <c r="E197" s="72">
        <v>0</v>
      </c>
      <c r="F197" s="72">
        <v>0</v>
      </c>
      <c r="G197" s="72">
        <v>0</v>
      </c>
      <c r="H197" s="72">
        <v>7.8935270000000002E-2</v>
      </c>
      <c r="I197" s="72">
        <v>6.4028728700000004</v>
      </c>
      <c r="J197" s="125">
        <v>0</v>
      </c>
      <c r="K197" s="96"/>
    </row>
    <row r="198" spans="1:11" x14ac:dyDescent="0.35">
      <c r="A198" s="211" t="s">
        <v>83</v>
      </c>
      <c r="B198" s="72">
        <v>0</v>
      </c>
      <c r="C198" s="72">
        <v>0</v>
      </c>
      <c r="D198" s="72">
        <v>0</v>
      </c>
      <c r="E198" s="72">
        <v>0</v>
      </c>
      <c r="F198" s="72">
        <v>0</v>
      </c>
      <c r="G198" s="72">
        <v>0</v>
      </c>
      <c r="H198" s="72">
        <v>4.738643E-2</v>
      </c>
      <c r="I198" s="72">
        <v>4.49935303</v>
      </c>
      <c r="J198" s="125">
        <v>0</v>
      </c>
      <c r="K198" s="96"/>
    </row>
    <row r="199" spans="1:11" x14ac:dyDescent="0.35">
      <c r="A199" s="211" t="s">
        <v>155</v>
      </c>
      <c r="B199" s="72">
        <v>11.716839500000001</v>
      </c>
      <c r="C199" s="72">
        <v>0</v>
      </c>
      <c r="D199" s="72">
        <v>0</v>
      </c>
      <c r="E199" s="72">
        <v>0</v>
      </c>
      <c r="F199" s="72">
        <v>0</v>
      </c>
      <c r="G199" s="72">
        <v>0</v>
      </c>
      <c r="H199" s="72">
        <v>1.4733E-2</v>
      </c>
      <c r="I199" s="72">
        <v>18.20424053</v>
      </c>
      <c r="J199" s="125">
        <v>0</v>
      </c>
      <c r="K199" s="96"/>
    </row>
    <row r="200" spans="1:11" x14ac:dyDescent="0.35">
      <c r="A200" s="211" t="s">
        <v>91</v>
      </c>
      <c r="B200" s="72">
        <v>0.26291058</v>
      </c>
      <c r="C200" s="72">
        <v>0</v>
      </c>
      <c r="D200" s="72">
        <v>0</v>
      </c>
      <c r="E200" s="72">
        <v>0</v>
      </c>
      <c r="F200" s="72">
        <v>0</v>
      </c>
      <c r="G200" s="72">
        <v>0</v>
      </c>
      <c r="H200" s="72">
        <v>1.3008120000000001E-2</v>
      </c>
      <c r="I200" s="72">
        <v>1.56401883</v>
      </c>
      <c r="J200" s="125">
        <v>0</v>
      </c>
      <c r="K200" s="96"/>
    </row>
    <row r="201" spans="1:11" x14ac:dyDescent="0.35">
      <c r="A201" s="211" t="s">
        <v>79</v>
      </c>
      <c r="B201" s="72">
        <v>0</v>
      </c>
      <c r="C201" s="72">
        <v>0</v>
      </c>
      <c r="D201" s="72">
        <v>0</v>
      </c>
      <c r="E201" s="72">
        <v>0</v>
      </c>
      <c r="F201" s="72">
        <v>0</v>
      </c>
      <c r="G201" s="72">
        <v>0</v>
      </c>
      <c r="H201" s="72">
        <v>7.4320699999999998E-3</v>
      </c>
      <c r="I201" s="72">
        <v>0</v>
      </c>
      <c r="J201" s="125">
        <v>0</v>
      </c>
      <c r="K201" s="96"/>
    </row>
    <row r="202" spans="1:11" x14ac:dyDescent="0.35">
      <c r="A202" s="211" t="s">
        <v>137</v>
      </c>
      <c r="B202" s="72">
        <v>4.0009400000000001E-2</v>
      </c>
      <c r="C202" s="72">
        <v>7.5142130000000001E-2</v>
      </c>
      <c r="D202" s="72">
        <v>0</v>
      </c>
      <c r="E202" s="72">
        <v>0</v>
      </c>
      <c r="F202" s="72">
        <v>0</v>
      </c>
      <c r="G202" s="72">
        <v>0</v>
      </c>
      <c r="H202" s="72">
        <v>2.7761500000000002E-3</v>
      </c>
      <c r="I202" s="72">
        <v>1.29333984</v>
      </c>
      <c r="J202" s="125">
        <v>8.464213000000001E-2</v>
      </c>
      <c r="K202" s="96"/>
    </row>
    <row r="203" spans="1:11" x14ac:dyDescent="0.35">
      <c r="A203" s="211" t="s">
        <v>163</v>
      </c>
      <c r="B203" s="72">
        <v>0</v>
      </c>
      <c r="C203" s="72">
        <v>0</v>
      </c>
      <c r="D203" s="72">
        <v>0</v>
      </c>
      <c r="E203" s="72">
        <v>0</v>
      </c>
      <c r="F203" s="72">
        <v>0</v>
      </c>
      <c r="G203" s="72">
        <v>0</v>
      </c>
      <c r="H203" s="72">
        <v>9.5671000000000005E-4</v>
      </c>
      <c r="I203" s="72">
        <v>0.14353863</v>
      </c>
      <c r="J203" s="125">
        <v>0</v>
      </c>
      <c r="K203" s="96"/>
    </row>
    <row r="204" spans="1:11" x14ac:dyDescent="0.35">
      <c r="A204" s="211" t="s">
        <v>131</v>
      </c>
      <c r="B204" s="72">
        <v>7.7545699999999997E-3</v>
      </c>
      <c r="C204" s="72">
        <v>0</v>
      </c>
      <c r="D204" s="72">
        <v>0</v>
      </c>
      <c r="E204" s="72">
        <v>0</v>
      </c>
      <c r="F204" s="72">
        <v>0</v>
      </c>
      <c r="G204" s="72">
        <v>0</v>
      </c>
      <c r="H204" s="72">
        <v>8.5598E-4</v>
      </c>
      <c r="I204" s="72">
        <v>6.7461800000000002E-2</v>
      </c>
      <c r="J204" s="125">
        <v>0</v>
      </c>
      <c r="K204" s="96"/>
    </row>
    <row r="205" spans="1:11" x14ac:dyDescent="0.35">
      <c r="A205" s="211" t="s">
        <v>57</v>
      </c>
      <c r="B205" s="72">
        <v>0</v>
      </c>
      <c r="C205" s="72">
        <v>0</v>
      </c>
      <c r="D205" s="72">
        <v>0</v>
      </c>
      <c r="E205" s="72">
        <v>0</v>
      </c>
      <c r="F205" s="72">
        <v>0</v>
      </c>
      <c r="G205" s="72">
        <v>0</v>
      </c>
      <c r="H205" s="72">
        <v>3.8205999999999998E-4</v>
      </c>
      <c r="I205" s="72">
        <v>9.1889999999999993E-3</v>
      </c>
      <c r="J205" s="125">
        <v>0</v>
      </c>
      <c r="K205" s="96"/>
    </row>
    <row r="206" spans="1:11" x14ac:dyDescent="0.35">
      <c r="A206" s="211" t="s">
        <v>51</v>
      </c>
      <c r="B206" s="72">
        <v>0.37867000000000001</v>
      </c>
      <c r="C206" s="72">
        <v>0</v>
      </c>
      <c r="D206" s="72">
        <v>0</v>
      </c>
      <c r="E206" s="72">
        <v>0</v>
      </c>
      <c r="F206" s="72">
        <v>0</v>
      </c>
      <c r="G206" s="72">
        <v>0</v>
      </c>
      <c r="H206" s="72">
        <v>3.6138000000000001E-4</v>
      </c>
      <c r="I206" s="72">
        <v>2.238039E-2</v>
      </c>
      <c r="J206" s="125">
        <v>0</v>
      </c>
      <c r="K206" s="96"/>
    </row>
    <row r="207" spans="1:11" x14ac:dyDescent="0.35">
      <c r="A207" s="211" t="s">
        <v>151</v>
      </c>
      <c r="B207" s="72">
        <v>13.56721742</v>
      </c>
      <c r="C207" s="72">
        <v>3.7499999999999999E-3</v>
      </c>
      <c r="D207" s="72">
        <v>0</v>
      </c>
      <c r="E207" s="72">
        <v>0</v>
      </c>
      <c r="F207" s="72">
        <v>0</v>
      </c>
      <c r="G207" s="72">
        <v>0</v>
      </c>
      <c r="H207" s="72">
        <v>0</v>
      </c>
      <c r="I207" s="72">
        <v>0.32682079999999997</v>
      </c>
      <c r="J207" s="125">
        <v>3.7499999999999999E-3</v>
      </c>
      <c r="K207" s="96"/>
    </row>
    <row r="208" spans="1:11" x14ac:dyDescent="0.35">
      <c r="A208" s="211" t="s">
        <v>154</v>
      </c>
      <c r="B208" s="72">
        <v>2.2854697900000001</v>
      </c>
      <c r="C208" s="72">
        <v>0</v>
      </c>
      <c r="D208" s="72">
        <v>0</v>
      </c>
      <c r="E208" s="72">
        <v>0</v>
      </c>
      <c r="F208" s="72">
        <v>0</v>
      </c>
      <c r="G208" s="72">
        <v>0</v>
      </c>
      <c r="H208" s="72">
        <v>0</v>
      </c>
      <c r="I208" s="72">
        <v>10.0687394</v>
      </c>
      <c r="J208" s="125">
        <v>0</v>
      </c>
      <c r="K208" s="96"/>
    </row>
    <row r="209" spans="1:11" x14ac:dyDescent="0.35">
      <c r="A209" s="211" t="s">
        <v>112</v>
      </c>
      <c r="B209" s="72">
        <v>1.89058956</v>
      </c>
      <c r="C209" s="72">
        <v>0</v>
      </c>
      <c r="D209" s="72">
        <v>0</v>
      </c>
      <c r="E209" s="72">
        <v>0</v>
      </c>
      <c r="F209" s="72">
        <v>0</v>
      </c>
      <c r="G209" s="72">
        <v>0</v>
      </c>
      <c r="H209" s="72">
        <v>0</v>
      </c>
      <c r="I209" s="72">
        <v>3.2504060799999999</v>
      </c>
      <c r="J209" s="125">
        <v>0</v>
      </c>
      <c r="K209" s="96"/>
    </row>
    <row r="210" spans="1:11" x14ac:dyDescent="0.35">
      <c r="A210" s="211" t="s">
        <v>228</v>
      </c>
      <c r="B210" s="72">
        <v>0.16498967</v>
      </c>
      <c r="C210" s="72">
        <v>0</v>
      </c>
      <c r="D210" s="72">
        <v>0</v>
      </c>
      <c r="E210" s="72">
        <v>0</v>
      </c>
      <c r="F210" s="72">
        <v>0</v>
      </c>
      <c r="G210" s="72">
        <v>0</v>
      </c>
      <c r="H210" s="72">
        <v>0</v>
      </c>
      <c r="I210" s="72">
        <v>5.3509018499999996</v>
      </c>
      <c r="J210" s="125">
        <v>0</v>
      </c>
      <c r="K210" s="96"/>
    </row>
    <row r="211" spans="1:11" x14ac:dyDescent="0.35">
      <c r="A211" s="211" t="s">
        <v>168</v>
      </c>
      <c r="B211" s="72">
        <v>0.14085700000000001</v>
      </c>
      <c r="C211" s="72">
        <v>0</v>
      </c>
      <c r="D211" s="72">
        <v>0</v>
      </c>
      <c r="E211" s="72">
        <v>0</v>
      </c>
      <c r="F211" s="72">
        <v>0</v>
      </c>
      <c r="G211" s="72">
        <v>0</v>
      </c>
      <c r="H211" s="72">
        <v>0</v>
      </c>
      <c r="I211" s="72">
        <v>0</v>
      </c>
      <c r="J211" s="125">
        <v>0</v>
      </c>
      <c r="K211" s="96"/>
    </row>
    <row r="212" spans="1:11" x14ac:dyDescent="0.35">
      <c r="A212" s="211" t="s">
        <v>50</v>
      </c>
      <c r="B212" s="72">
        <v>7.6676080000000008E-2</v>
      </c>
      <c r="C212" s="72">
        <v>3.4506904900000004</v>
      </c>
      <c r="D212" s="72">
        <v>0</v>
      </c>
      <c r="E212" s="72">
        <v>0</v>
      </c>
      <c r="F212" s="72">
        <v>0</v>
      </c>
      <c r="G212" s="72">
        <v>0</v>
      </c>
      <c r="H212" s="72">
        <v>0</v>
      </c>
      <c r="I212" s="72">
        <v>12.278945650000001</v>
      </c>
      <c r="J212" s="125">
        <v>0.25751349000000001</v>
      </c>
      <c r="K212" s="96"/>
    </row>
    <row r="213" spans="1:11" x14ac:dyDescent="0.35">
      <c r="A213" s="211" t="s">
        <v>81</v>
      </c>
      <c r="B213" s="72">
        <v>3.7689300000000002E-2</v>
      </c>
      <c r="C213" s="72">
        <v>0</v>
      </c>
      <c r="D213" s="72">
        <v>0</v>
      </c>
      <c r="E213" s="72">
        <v>0</v>
      </c>
      <c r="F213" s="72">
        <v>0</v>
      </c>
      <c r="G213" s="72">
        <v>0</v>
      </c>
      <c r="H213" s="72">
        <v>0</v>
      </c>
      <c r="I213" s="72">
        <v>15.264106740000001</v>
      </c>
      <c r="J213" s="125">
        <v>0</v>
      </c>
      <c r="K213" s="96"/>
    </row>
    <row r="214" spans="1:11" x14ac:dyDescent="0.35">
      <c r="A214" s="211" t="s">
        <v>47</v>
      </c>
      <c r="B214" s="72">
        <v>2.6692090000000002E-2</v>
      </c>
      <c r="C214" s="72">
        <v>0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0.69861331000000004</v>
      </c>
      <c r="J214" s="125">
        <v>0</v>
      </c>
      <c r="K214" s="96"/>
    </row>
    <row r="215" spans="1:11" x14ac:dyDescent="0.35">
      <c r="A215" s="211" t="s">
        <v>53</v>
      </c>
      <c r="B215" s="72">
        <v>6.09115E-3</v>
      </c>
      <c r="C215" s="72">
        <v>0</v>
      </c>
      <c r="D215" s="72">
        <v>0</v>
      </c>
      <c r="E215" s="72">
        <v>0</v>
      </c>
      <c r="F215" s="72">
        <v>0</v>
      </c>
      <c r="G215" s="72">
        <v>0</v>
      </c>
      <c r="H215" s="72">
        <v>0</v>
      </c>
      <c r="I215" s="72">
        <v>0.20581537</v>
      </c>
      <c r="J215" s="125">
        <v>0</v>
      </c>
      <c r="K215" s="96"/>
    </row>
    <row r="216" spans="1:11" x14ac:dyDescent="0.35">
      <c r="A216" s="211" t="s">
        <v>60</v>
      </c>
      <c r="B216" s="72">
        <v>5.7730000000000004E-3</v>
      </c>
      <c r="C216" s="72">
        <v>0</v>
      </c>
      <c r="D216" s="72">
        <v>0</v>
      </c>
      <c r="E216" s="72">
        <v>0</v>
      </c>
      <c r="F216" s="72">
        <v>0</v>
      </c>
      <c r="G216" s="72">
        <v>0</v>
      </c>
      <c r="H216" s="72">
        <v>0</v>
      </c>
      <c r="I216" s="72">
        <v>0.38550715000000002</v>
      </c>
      <c r="J216" s="125">
        <v>0</v>
      </c>
      <c r="K216" s="96"/>
    </row>
    <row r="217" spans="1:11" x14ac:dyDescent="0.35">
      <c r="A217" s="211" t="s">
        <v>165</v>
      </c>
      <c r="B217" s="72">
        <v>4.77423E-3</v>
      </c>
      <c r="C217" s="72">
        <v>0</v>
      </c>
      <c r="D217" s="72">
        <v>0</v>
      </c>
      <c r="E217" s="72">
        <v>0</v>
      </c>
      <c r="F217" s="72">
        <v>0</v>
      </c>
      <c r="G217" s="72">
        <v>0</v>
      </c>
      <c r="H217" s="72">
        <v>0</v>
      </c>
      <c r="I217" s="72">
        <v>9.9599999999999992E-4</v>
      </c>
      <c r="J217" s="125">
        <v>0</v>
      </c>
      <c r="K217" s="96"/>
    </row>
    <row r="218" spans="1:11" x14ac:dyDescent="0.35">
      <c r="A218" s="211" t="s">
        <v>44</v>
      </c>
      <c r="B218" s="72">
        <v>9.9712999999999993E-4</v>
      </c>
      <c r="C218" s="72">
        <v>0</v>
      </c>
      <c r="D218" s="72">
        <v>0</v>
      </c>
      <c r="E218" s="72">
        <v>0</v>
      </c>
      <c r="F218" s="72">
        <v>0</v>
      </c>
      <c r="G218" s="72">
        <v>0</v>
      </c>
      <c r="H218" s="72">
        <v>0</v>
      </c>
      <c r="I218" s="72">
        <v>7.3631370000000002E-2</v>
      </c>
      <c r="J218" s="125">
        <v>0</v>
      </c>
      <c r="K218" s="96"/>
    </row>
    <row r="219" spans="1:11" x14ac:dyDescent="0.35">
      <c r="A219" s="211" t="s">
        <v>82</v>
      </c>
      <c r="B219" s="72">
        <v>7.5353999999999992E-4</v>
      </c>
      <c r="C219" s="72">
        <v>0</v>
      </c>
      <c r="D219" s="72">
        <v>0</v>
      </c>
      <c r="E219" s="72">
        <v>0</v>
      </c>
      <c r="F219" s="72">
        <v>0</v>
      </c>
      <c r="G219" s="72">
        <v>0</v>
      </c>
      <c r="H219" s="72">
        <v>0</v>
      </c>
      <c r="I219" s="72">
        <v>15.874919569999999</v>
      </c>
      <c r="J219" s="125">
        <v>0</v>
      </c>
      <c r="K219" s="96"/>
    </row>
    <row r="220" spans="1:11" x14ac:dyDescent="0.35">
      <c r="A220" s="211" t="s">
        <v>58</v>
      </c>
      <c r="B220" s="72">
        <v>5.8613000000000003E-4</v>
      </c>
      <c r="C220" s="72">
        <v>0</v>
      </c>
      <c r="D220" s="72">
        <v>0</v>
      </c>
      <c r="E220" s="72">
        <v>0</v>
      </c>
      <c r="F220" s="72">
        <v>0</v>
      </c>
      <c r="G220" s="72">
        <v>0</v>
      </c>
      <c r="H220" s="72">
        <v>0</v>
      </c>
      <c r="I220" s="72">
        <v>2.2715159999999998E-2</v>
      </c>
      <c r="J220" s="125">
        <v>0</v>
      </c>
      <c r="K220" s="96"/>
    </row>
    <row r="221" spans="1:11" x14ac:dyDescent="0.35">
      <c r="A221" s="211" t="s">
        <v>67</v>
      </c>
      <c r="B221" s="72">
        <v>5.5152000000000001E-4</v>
      </c>
      <c r="C221" s="72">
        <v>0</v>
      </c>
      <c r="D221" s="72">
        <v>0</v>
      </c>
      <c r="E221" s="72">
        <v>0</v>
      </c>
      <c r="F221" s="72">
        <v>0</v>
      </c>
      <c r="G221" s="72">
        <v>0</v>
      </c>
      <c r="H221" s="72">
        <v>0</v>
      </c>
      <c r="I221" s="72">
        <v>0</v>
      </c>
      <c r="J221" s="125">
        <v>0</v>
      </c>
      <c r="K221" s="96"/>
    </row>
    <row r="222" spans="1:11" x14ac:dyDescent="0.35">
      <c r="A222" s="211" t="s">
        <v>63</v>
      </c>
      <c r="B222" s="72">
        <v>1.6231000000000001E-4</v>
      </c>
      <c r="C222" s="72">
        <v>0</v>
      </c>
      <c r="D222" s="72">
        <v>0</v>
      </c>
      <c r="E222" s="72">
        <v>0</v>
      </c>
      <c r="F222" s="72">
        <v>0</v>
      </c>
      <c r="G222" s="72">
        <v>0</v>
      </c>
      <c r="H222" s="72">
        <v>0</v>
      </c>
      <c r="I222" s="72">
        <v>8.2701000000000007E-3</v>
      </c>
      <c r="J222" s="125">
        <v>0</v>
      </c>
      <c r="K222" s="96"/>
    </row>
    <row r="223" spans="1:11" x14ac:dyDescent="0.35">
      <c r="A223" s="211" t="s">
        <v>40</v>
      </c>
      <c r="B223" s="72">
        <v>8.4950000000000005E-5</v>
      </c>
      <c r="C223" s="72">
        <v>0</v>
      </c>
      <c r="D223" s="72">
        <v>0</v>
      </c>
      <c r="E223" s="72">
        <v>0</v>
      </c>
      <c r="F223" s="72">
        <v>0</v>
      </c>
      <c r="G223" s="72">
        <v>0</v>
      </c>
      <c r="H223" s="72">
        <v>0</v>
      </c>
      <c r="I223" s="72">
        <v>0</v>
      </c>
      <c r="J223" s="125">
        <v>0</v>
      </c>
      <c r="K223" s="96"/>
    </row>
    <row r="224" spans="1:11" x14ac:dyDescent="0.35">
      <c r="A224" s="211" t="s">
        <v>153</v>
      </c>
      <c r="B224" s="72">
        <v>1.2999999999999999E-5</v>
      </c>
      <c r="C224" s="72">
        <v>0</v>
      </c>
      <c r="D224" s="72">
        <v>0</v>
      </c>
      <c r="E224" s="72">
        <v>0</v>
      </c>
      <c r="F224" s="72">
        <v>0</v>
      </c>
      <c r="G224" s="72">
        <v>0</v>
      </c>
      <c r="H224" s="72">
        <v>0</v>
      </c>
      <c r="I224" s="72">
        <v>0.22185542999999999</v>
      </c>
      <c r="J224" s="125">
        <v>0</v>
      </c>
      <c r="K224" s="96"/>
    </row>
    <row r="225" spans="1:11" x14ac:dyDescent="0.35">
      <c r="A225" s="211" t="s">
        <v>16</v>
      </c>
      <c r="B225" s="72">
        <v>0</v>
      </c>
      <c r="C225" s="72">
        <v>0</v>
      </c>
      <c r="D225" s="72">
        <v>0</v>
      </c>
      <c r="E225" s="72">
        <v>0</v>
      </c>
      <c r="F225" s="72">
        <v>0</v>
      </c>
      <c r="G225" s="72">
        <v>0</v>
      </c>
      <c r="H225" s="72">
        <v>0</v>
      </c>
      <c r="I225" s="72">
        <v>121.23086406</v>
      </c>
      <c r="J225" s="125">
        <v>0</v>
      </c>
      <c r="K225" s="96"/>
    </row>
    <row r="226" spans="1:11" x14ac:dyDescent="0.35">
      <c r="A226" s="211" t="s">
        <v>76</v>
      </c>
      <c r="B226" s="72">
        <v>0</v>
      </c>
      <c r="C226" s="72">
        <v>0.88298500000000002</v>
      </c>
      <c r="D226" s="72">
        <v>0</v>
      </c>
      <c r="E226" s="72">
        <v>0</v>
      </c>
      <c r="F226" s="72">
        <v>0</v>
      </c>
      <c r="G226" s="72">
        <v>0</v>
      </c>
      <c r="H226" s="72">
        <v>0</v>
      </c>
      <c r="I226" s="72">
        <v>12.69673834</v>
      </c>
      <c r="J226" s="125">
        <v>0.88298500000000002</v>
      </c>
      <c r="K226" s="96"/>
    </row>
    <row r="227" spans="1:11" x14ac:dyDescent="0.35">
      <c r="A227" s="211" t="s">
        <v>49</v>
      </c>
      <c r="B227" s="72">
        <v>0</v>
      </c>
      <c r="C227" s="72">
        <v>0.47930262000000001</v>
      </c>
      <c r="D227" s="72">
        <v>0</v>
      </c>
      <c r="E227" s="72">
        <v>0</v>
      </c>
      <c r="F227" s="72">
        <v>0</v>
      </c>
      <c r="G227" s="72">
        <v>0</v>
      </c>
      <c r="H227" s="72">
        <v>0</v>
      </c>
      <c r="I227" s="72">
        <v>12.1418403</v>
      </c>
      <c r="J227" s="125">
        <v>1.30890752</v>
      </c>
      <c r="K227" s="96"/>
    </row>
    <row r="228" spans="1:11" x14ac:dyDescent="0.35">
      <c r="A228" s="211" t="s">
        <v>6</v>
      </c>
      <c r="B228" s="72">
        <v>0</v>
      </c>
      <c r="C228" s="72">
        <v>0</v>
      </c>
      <c r="D228" s="72">
        <v>0</v>
      </c>
      <c r="E228" s="72">
        <v>0</v>
      </c>
      <c r="F228" s="72">
        <v>0</v>
      </c>
      <c r="G228" s="72">
        <v>0</v>
      </c>
      <c r="H228" s="72">
        <v>0</v>
      </c>
      <c r="I228" s="72">
        <v>5.9572081600000004</v>
      </c>
      <c r="J228" s="125">
        <v>0</v>
      </c>
      <c r="K228" s="96"/>
    </row>
    <row r="229" spans="1:11" x14ac:dyDescent="0.35">
      <c r="A229" s="211" t="s">
        <v>11</v>
      </c>
      <c r="B229" s="72">
        <v>0</v>
      </c>
      <c r="C229" s="72">
        <v>0</v>
      </c>
      <c r="D229" s="72">
        <v>0</v>
      </c>
      <c r="E229" s="72">
        <v>0</v>
      </c>
      <c r="F229" s="72">
        <v>0</v>
      </c>
      <c r="G229" s="72">
        <v>0</v>
      </c>
      <c r="H229" s="72">
        <v>0</v>
      </c>
      <c r="I229" s="72">
        <v>1.93088467</v>
      </c>
      <c r="J229" s="125">
        <v>0</v>
      </c>
      <c r="K229" s="96"/>
    </row>
    <row r="230" spans="1:11" x14ac:dyDescent="0.35">
      <c r="A230" s="211" t="s">
        <v>19</v>
      </c>
      <c r="B230" s="72">
        <v>0</v>
      </c>
      <c r="C230" s="72">
        <v>0</v>
      </c>
      <c r="D230" s="72">
        <v>0</v>
      </c>
      <c r="E230" s="72">
        <v>0</v>
      </c>
      <c r="F230" s="72">
        <v>0</v>
      </c>
      <c r="G230" s="72">
        <v>0</v>
      </c>
      <c r="H230" s="72">
        <v>0</v>
      </c>
      <c r="I230" s="72">
        <v>1.8408457</v>
      </c>
      <c r="J230" s="125">
        <v>0</v>
      </c>
      <c r="K230" s="96"/>
    </row>
    <row r="231" spans="1:11" x14ac:dyDescent="0.35">
      <c r="A231" s="211" t="s">
        <v>3</v>
      </c>
      <c r="B231" s="72">
        <v>0</v>
      </c>
      <c r="C231" s="72">
        <v>1.296341E-2</v>
      </c>
      <c r="D231" s="72">
        <v>0</v>
      </c>
      <c r="E231" s="72">
        <v>0</v>
      </c>
      <c r="F231" s="72">
        <v>0</v>
      </c>
      <c r="G231" s="72">
        <v>0</v>
      </c>
      <c r="H231" s="72">
        <v>0</v>
      </c>
      <c r="I231" s="72">
        <v>1.43679237</v>
      </c>
      <c r="J231" s="125">
        <v>1.296341E-2</v>
      </c>
      <c r="K231" s="96"/>
    </row>
    <row r="232" spans="1:11" x14ac:dyDescent="0.35">
      <c r="A232" s="211" t="s">
        <v>90</v>
      </c>
      <c r="B232" s="72">
        <v>0</v>
      </c>
      <c r="C232" s="72">
        <v>0</v>
      </c>
      <c r="D232" s="72">
        <v>0</v>
      </c>
      <c r="E232" s="72">
        <v>0</v>
      </c>
      <c r="F232" s="72">
        <v>0</v>
      </c>
      <c r="G232" s="72">
        <v>0</v>
      </c>
      <c r="H232" s="72">
        <v>0</v>
      </c>
      <c r="I232" s="72">
        <v>0.75622739000000005</v>
      </c>
      <c r="J232" s="125">
        <v>0</v>
      </c>
      <c r="K232" s="96"/>
    </row>
    <row r="233" spans="1:11" x14ac:dyDescent="0.35">
      <c r="A233" s="211" t="s">
        <v>48</v>
      </c>
      <c r="B233" s="72">
        <v>0</v>
      </c>
      <c r="C233" s="72">
        <v>0</v>
      </c>
      <c r="D233" s="72">
        <v>0</v>
      </c>
      <c r="E233" s="72">
        <v>0</v>
      </c>
      <c r="F233" s="72">
        <v>0</v>
      </c>
      <c r="G233" s="72">
        <v>0</v>
      </c>
      <c r="H233" s="72">
        <v>0</v>
      </c>
      <c r="I233" s="72">
        <v>0.43132655999999997</v>
      </c>
      <c r="J233" s="125">
        <v>0</v>
      </c>
      <c r="K233" s="96"/>
    </row>
    <row r="234" spans="1:11" x14ac:dyDescent="0.35">
      <c r="A234" s="211" t="s">
        <v>100</v>
      </c>
      <c r="B234" s="72">
        <v>0</v>
      </c>
      <c r="C234" s="72">
        <v>0</v>
      </c>
      <c r="D234" s="72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0.17606486999999998</v>
      </c>
      <c r="J234" s="125">
        <v>0</v>
      </c>
      <c r="K234" s="96"/>
    </row>
    <row r="235" spans="1:11" x14ac:dyDescent="0.35">
      <c r="A235" s="211" t="s">
        <v>43</v>
      </c>
      <c r="B235" s="72">
        <v>0</v>
      </c>
      <c r="C235" s="72">
        <v>0</v>
      </c>
      <c r="D235" s="72">
        <v>0</v>
      </c>
      <c r="E235" s="72">
        <v>0</v>
      </c>
      <c r="F235" s="72">
        <v>0</v>
      </c>
      <c r="G235" s="72">
        <v>0</v>
      </c>
      <c r="H235" s="72">
        <v>0</v>
      </c>
      <c r="I235" s="72">
        <v>5.9150389999999997E-2</v>
      </c>
      <c r="J235" s="125">
        <v>0</v>
      </c>
      <c r="K235" s="96"/>
    </row>
    <row r="236" spans="1:11" x14ac:dyDescent="0.35">
      <c r="A236" s="211" t="s">
        <v>38</v>
      </c>
      <c r="B236" s="72">
        <v>0</v>
      </c>
      <c r="C236" s="72">
        <v>0</v>
      </c>
      <c r="D236" s="72">
        <v>0</v>
      </c>
      <c r="E236" s="72">
        <v>0</v>
      </c>
      <c r="F236" s="72">
        <v>0</v>
      </c>
      <c r="G236" s="72">
        <v>0</v>
      </c>
      <c r="H236" s="72">
        <v>0</v>
      </c>
      <c r="I236" s="72">
        <v>5.68554E-2</v>
      </c>
      <c r="J236" s="125">
        <v>0</v>
      </c>
      <c r="K236" s="96"/>
    </row>
    <row r="237" spans="1:11" x14ac:dyDescent="0.35">
      <c r="A237" s="211" t="s">
        <v>72</v>
      </c>
      <c r="B237" s="72">
        <v>0</v>
      </c>
      <c r="C237" s="72">
        <v>0</v>
      </c>
      <c r="D237" s="72">
        <v>0</v>
      </c>
      <c r="E237" s="72">
        <v>0</v>
      </c>
      <c r="F237" s="72">
        <v>0</v>
      </c>
      <c r="G237" s="72">
        <v>0</v>
      </c>
      <c r="H237" s="72">
        <v>0</v>
      </c>
      <c r="I237" s="72">
        <v>5.6462360000000003E-2</v>
      </c>
      <c r="J237" s="125">
        <v>0</v>
      </c>
      <c r="K237" s="96"/>
    </row>
    <row r="238" spans="1:11" x14ac:dyDescent="0.35">
      <c r="A238" s="211" t="s">
        <v>8</v>
      </c>
      <c r="B238" s="72">
        <v>0</v>
      </c>
      <c r="C238" s="72">
        <v>0</v>
      </c>
      <c r="D238" s="72">
        <v>0</v>
      </c>
      <c r="E238" s="72">
        <v>0</v>
      </c>
      <c r="F238" s="72">
        <v>0</v>
      </c>
      <c r="G238" s="72">
        <v>0</v>
      </c>
      <c r="H238" s="72">
        <v>0</v>
      </c>
      <c r="I238" s="72">
        <v>4.2491760000000003E-2</v>
      </c>
      <c r="J238" s="125">
        <v>0</v>
      </c>
      <c r="K238" s="96"/>
    </row>
    <row r="239" spans="1:11" x14ac:dyDescent="0.35">
      <c r="A239" s="211" t="s">
        <v>166</v>
      </c>
      <c r="B239" s="72">
        <v>0</v>
      </c>
      <c r="C239" s="72">
        <v>0</v>
      </c>
      <c r="D239" s="72">
        <v>0</v>
      </c>
      <c r="E239" s="72">
        <v>0</v>
      </c>
      <c r="F239" s="72">
        <v>0</v>
      </c>
      <c r="G239" s="72">
        <v>0</v>
      </c>
      <c r="H239" s="72">
        <v>0</v>
      </c>
      <c r="I239" s="72">
        <v>3.9940129999999997E-2</v>
      </c>
      <c r="J239" s="125">
        <v>0</v>
      </c>
      <c r="K239" s="96"/>
    </row>
    <row r="240" spans="1:11" x14ac:dyDescent="0.35">
      <c r="A240" s="211" t="s">
        <v>161</v>
      </c>
      <c r="B240" s="72">
        <v>0</v>
      </c>
      <c r="C240" s="72">
        <v>0</v>
      </c>
      <c r="D240" s="72">
        <v>0</v>
      </c>
      <c r="E240" s="72">
        <v>0</v>
      </c>
      <c r="F240" s="72">
        <v>0</v>
      </c>
      <c r="G240" s="72">
        <v>0</v>
      </c>
      <c r="H240" s="72">
        <v>0</v>
      </c>
      <c r="I240" s="72">
        <v>9.5200800000000002E-3</v>
      </c>
      <c r="J240" s="125">
        <v>0</v>
      </c>
      <c r="K240" s="96"/>
    </row>
    <row r="241" spans="1:11" x14ac:dyDescent="0.35">
      <c r="A241" s="211" t="s">
        <v>260</v>
      </c>
      <c r="B241" s="72">
        <v>0</v>
      </c>
      <c r="C241" s="72">
        <v>0</v>
      </c>
      <c r="D241" s="72">
        <v>0</v>
      </c>
      <c r="E241" s="72">
        <v>0</v>
      </c>
      <c r="F241" s="72">
        <v>0</v>
      </c>
      <c r="G241" s="72">
        <v>0</v>
      </c>
      <c r="H241" s="72">
        <v>0</v>
      </c>
      <c r="I241" s="72">
        <v>7.9447600000000004E-3</v>
      </c>
      <c r="J241" s="125">
        <v>0</v>
      </c>
      <c r="K241" s="96"/>
    </row>
    <row r="242" spans="1:11" x14ac:dyDescent="0.35">
      <c r="A242" s="211" t="s">
        <v>15</v>
      </c>
      <c r="B242" s="72">
        <v>0</v>
      </c>
      <c r="C242" s="72">
        <v>0</v>
      </c>
      <c r="D242" s="72">
        <v>0</v>
      </c>
      <c r="E242" s="72">
        <v>0</v>
      </c>
      <c r="F242" s="72">
        <v>0</v>
      </c>
      <c r="G242" s="72">
        <v>0</v>
      </c>
      <c r="H242" s="72">
        <v>0</v>
      </c>
      <c r="I242" s="72">
        <v>7.4812400000000001E-3</v>
      </c>
      <c r="J242" s="125">
        <v>0</v>
      </c>
      <c r="K242" s="96"/>
    </row>
    <row r="243" spans="1:11" x14ac:dyDescent="0.35">
      <c r="A243" s="211" t="s">
        <v>69</v>
      </c>
      <c r="B243" s="72">
        <v>0</v>
      </c>
      <c r="C243" s="72">
        <v>0</v>
      </c>
      <c r="D243" s="72">
        <v>0</v>
      </c>
      <c r="E243" s="72">
        <v>0</v>
      </c>
      <c r="F243" s="72">
        <v>0</v>
      </c>
      <c r="G243" s="72">
        <v>0</v>
      </c>
      <c r="H243" s="72">
        <v>0</v>
      </c>
      <c r="I243" s="72">
        <v>3.5999999999999999E-3</v>
      </c>
      <c r="J243" s="125">
        <v>0</v>
      </c>
      <c r="K243" s="96"/>
    </row>
    <row r="244" spans="1:11" x14ac:dyDescent="0.35">
      <c r="A244" s="211" t="s">
        <v>41</v>
      </c>
      <c r="B244" s="72">
        <v>0</v>
      </c>
      <c r="C244" s="72">
        <v>0</v>
      </c>
      <c r="D244" s="72">
        <v>0</v>
      </c>
      <c r="E244" s="72">
        <v>0</v>
      </c>
      <c r="F244" s="72">
        <v>0</v>
      </c>
      <c r="G244" s="72">
        <v>0</v>
      </c>
      <c r="H244" s="72">
        <v>0</v>
      </c>
      <c r="I244" s="72">
        <v>1.0692E-3</v>
      </c>
      <c r="J244" s="125">
        <v>0</v>
      </c>
      <c r="K244" s="96"/>
    </row>
    <row r="245" spans="1:11" x14ac:dyDescent="0.35">
      <c r="A245" s="211" t="s">
        <v>1</v>
      </c>
      <c r="B245" s="72">
        <v>0</v>
      </c>
      <c r="C245" s="72">
        <v>0</v>
      </c>
      <c r="D245" s="72">
        <v>0</v>
      </c>
      <c r="E245" s="72">
        <v>0</v>
      </c>
      <c r="F245" s="72">
        <v>0</v>
      </c>
      <c r="G245" s="72">
        <v>0</v>
      </c>
      <c r="H245" s="72">
        <v>0</v>
      </c>
      <c r="I245" s="72">
        <v>1.0312100000000001E-3</v>
      </c>
      <c r="J245" s="125">
        <v>0</v>
      </c>
      <c r="K245" s="96"/>
    </row>
    <row r="246" spans="1:11" x14ac:dyDescent="0.35">
      <c r="A246" s="211" t="s">
        <v>78</v>
      </c>
      <c r="B246" s="72">
        <v>0</v>
      </c>
      <c r="C246" s="72">
        <v>0</v>
      </c>
      <c r="D246" s="72">
        <v>0</v>
      </c>
      <c r="E246" s="72">
        <v>0</v>
      </c>
      <c r="F246" s="72">
        <v>0</v>
      </c>
      <c r="G246" s="72">
        <v>0</v>
      </c>
      <c r="H246" s="72">
        <v>0</v>
      </c>
      <c r="I246" s="72">
        <v>2.23E-4</v>
      </c>
      <c r="J246" s="125">
        <v>0</v>
      </c>
      <c r="K246" s="96"/>
    </row>
    <row r="247" spans="1:11" x14ac:dyDescent="0.35">
      <c r="A247" s="211" t="s">
        <v>261</v>
      </c>
      <c r="B247" s="72">
        <v>0</v>
      </c>
      <c r="C247" s="72">
        <v>0</v>
      </c>
      <c r="D247" s="72">
        <v>0</v>
      </c>
      <c r="E247" s="72">
        <v>0</v>
      </c>
      <c r="F247" s="72">
        <v>0</v>
      </c>
      <c r="G247" s="72">
        <v>0</v>
      </c>
      <c r="H247" s="72">
        <v>0</v>
      </c>
      <c r="I247" s="72">
        <v>0</v>
      </c>
      <c r="J247" s="125">
        <v>2.2494E-4</v>
      </c>
      <c r="K247" s="96"/>
    </row>
  </sheetData>
  <sortState xmlns:xlrd2="http://schemas.microsoft.com/office/spreadsheetml/2017/richdata2" ref="A3:J247">
    <sortCondition descending="1" ref="E3:E247"/>
  </sortState>
  <mergeCells count="1">
    <mergeCell ref="L1:M1"/>
  </mergeCells>
  <hyperlinks>
    <hyperlink ref="L1" location="'Table of Content'!A1" display="Table of Content" xr:uid="{00000000-0004-0000-1500-000000000000}"/>
  </hyperlink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53"/>
  <sheetViews>
    <sheetView zoomScale="80" zoomScaleNormal="80" workbookViewId="0">
      <selection activeCell="H34" sqref="H34"/>
    </sheetView>
  </sheetViews>
  <sheetFormatPr defaultColWidth="9.1796875" defaultRowHeight="14.5" x14ac:dyDescent="0.35"/>
  <cols>
    <col min="1" max="1" width="30.36328125" style="163" customWidth="1"/>
    <col min="2" max="2" width="12.36328125" style="163" bestFit="1" customWidth="1"/>
    <col min="3" max="3" width="10.08984375" style="163" bestFit="1" customWidth="1"/>
    <col min="4" max="4" width="12.36328125" style="163" bestFit="1" customWidth="1"/>
    <col min="5" max="5" width="10.08984375" style="163" bestFit="1" customWidth="1"/>
    <col min="6" max="6" width="12.36328125" style="163" bestFit="1" customWidth="1"/>
    <col min="7" max="7" width="10.08984375" style="163" bestFit="1" customWidth="1"/>
    <col min="8" max="8" width="8.81640625" style="163" bestFit="1" customWidth="1"/>
    <col min="9" max="9" width="8.453125" style="163" bestFit="1" customWidth="1"/>
    <col min="10" max="10" width="9.1796875" style="163"/>
    <col min="11" max="11" width="9.1796875" style="85"/>
    <col min="12" max="12" width="12.81640625" style="85" customWidth="1"/>
    <col min="13" max="13" width="9.1796875" style="85"/>
    <col min="14" max="16384" width="9.1796875" style="163"/>
  </cols>
  <sheetData>
    <row r="1" spans="1:15" x14ac:dyDescent="0.35">
      <c r="A1" s="190" t="s">
        <v>632</v>
      </c>
      <c r="C1" s="191"/>
      <c r="D1" s="191"/>
      <c r="E1" s="191"/>
      <c r="F1" s="191"/>
      <c r="G1" s="191"/>
      <c r="K1" s="376" t="s">
        <v>316</v>
      </c>
      <c r="L1" s="376"/>
      <c r="M1" s="163"/>
    </row>
    <row r="2" spans="1:15" s="164" customFormat="1" x14ac:dyDescent="0.35">
      <c r="A2" s="374" t="s">
        <v>328</v>
      </c>
      <c r="B2" s="375">
        <v>44652</v>
      </c>
      <c r="C2" s="375"/>
      <c r="D2" s="375">
        <v>44986</v>
      </c>
      <c r="E2" s="375"/>
      <c r="F2" s="375">
        <v>45017</v>
      </c>
      <c r="G2" s="375"/>
      <c r="H2" s="372" t="s">
        <v>330</v>
      </c>
      <c r="I2" s="372" t="s">
        <v>329</v>
      </c>
      <c r="N2" s="76"/>
      <c r="O2" s="192"/>
    </row>
    <row r="3" spans="1:15" s="164" customFormat="1" x14ac:dyDescent="0.35">
      <c r="A3" s="378"/>
      <c r="B3" s="83" t="s">
        <v>685</v>
      </c>
      <c r="C3" s="83" t="s">
        <v>298</v>
      </c>
      <c r="D3" s="83" t="s">
        <v>685</v>
      </c>
      <c r="E3" s="83" t="s">
        <v>298</v>
      </c>
      <c r="F3" s="83" t="s">
        <v>685</v>
      </c>
      <c r="G3" s="83" t="s">
        <v>298</v>
      </c>
      <c r="H3" s="379"/>
      <c r="I3" s="379"/>
      <c r="N3" s="76"/>
      <c r="O3" s="192"/>
    </row>
    <row r="4" spans="1:15" x14ac:dyDescent="0.35">
      <c r="A4" s="261" t="s">
        <v>348</v>
      </c>
      <c r="B4" s="91">
        <v>2841.17492563</v>
      </c>
      <c r="C4" s="156">
        <f t="shared" ref="C4:C11" si="0">(B4/$B$11)*100</f>
        <v>42.628809285213933</v>
      </c>
      <c r="D4" s="91">
        <v>3522.4105927300002</v>
      </c>
      <c r="E4" s="156">
        <f t="shared" ref="E4:E11" si="1">(D4/$D$11)*100</f>
        <v>34.395857685881651</v>
      </c>
      <c r="F4" s="91">
        <v>2892.6973365900003</v>
      </c>
      <c r="G4" s="156">
        <f t="shared" ref="G4:G11" si="2">(F4/$F$11)*100</f>
        <v>38.262768896997052</v>
      </c>
      <c r="H4" s="193">
        <f>((F4/D4)-1)*100</f>
        <v>-17.877338247837503</v>
      </c>
      <c r="I4" s="263">
        <f>((F4/B4)-1)*100</f>
        <v>1.8134191772291475</v>
      </c>
      <c r="K4" s="194"/>
      <c r="L4" s="163"/>
      <c r="M4" s="163"/>
      <c r="N4" s="85"/>
      <c r="O4" s="86"/>
    </row>
    <row r="5" spans="1:15" x14ac:dyDescent="0.35">
      <c r="A5" s="262" t="s">
        <v>564</v>
      </c>
      <c r="B5" s="92">
        <v>2033.3197787000001</v>
      </c>
      <c r="C5" s="157">
        <f t="shared" si="0"/>
        <v>30.507801642250449</v>
      </c>
      <c r="D5" s="92">
        <v>4347.5776337799998</v>
      </c>
      <c r="E5" s="157">
        <f t="shared" si="1"/>
        <v>42.453500985505748</v>
      </c>
      <c r="F5" s="92">
        <v>2404.39817528</v>
      </c>
      <c r="G5" s="157">
        <f t="shared" si="2"/>
        <v>31.80385675106653</v>
      </c>
      <c r="H5" s="195">
        <f t="shared" ref="H5:H9" si="3">((F5/D5)-1)*100</f>
        <v>-44.695681645838789</v>
      </c>
      <c r="I5" s="264">
        <f>((F5/B5)-1)*100</f>
        <v>18.249878866434301</v>
      </c>
      <c r="K5" s="163"/>
      <c r="L5" s="163"/>
      <c r="M5" s="163"/>
      <c r="N5" s="85"/>
      <c r="O5" s="86"/>
    </row>
    <row r="6" spans="1:15" x14ac:dyDescent="0.35">
      <c r="A6" s="262" t="s">
        <v>563</v>
      </c>
      <c r="B6" s="92">
        <v>1790.3279271500001</v>
      </c>
      <c r="C6" s="157">
        <f t="shared" si="0"/>
        <v>26.861967236159067</v>
      </c>
      <c r="D6" s="92">
        <v>2368.9967164499999</v>
      </c>
      <c r="E6" s="157">
        <f t="shared" si="1"/>
        <v>23.132928933813538</v>
      </c>
      <c r="F6" s="92">
        <v>2262.9881211900001</v>
      </c>
      <c r="G6" s="157">
        <f t="shared" si="2"/>
        <v>29.93337408738908</v>
      </c>
      <c r="H6" s="195">
        <f t="shared" si="3"/>
        <v>-4.474830822849607</v>
      </c>
      <c r="I6" s="264">
        <f>((F6/B6)-1)*100</f>
        <v>26.400760825555668</v>
      </c>
      <c r="K6" s="163"/>
      <c r="L6" s="163"/>
      <c r="M6" s="163"/>
      <c r="N6" s="85"/>
      <c r="O6" s="86"/>
    </row>
    <row r="7" spans="1:15" x14ac:dyDescent="0.35">
      <c r="A7" s="262" t="s">
        <v>599</v>
      </c>
      <c r="B7" s="92">
        <v>0</v>
      </c>
      <c r="C7" s="157">
        <f t="shared" si="0"/>
        <v>0</v>
      </c>
      <c r="D7" s="92">
        <v>0.11764219000000001</v>
      </c>
      <c r="E7" s="157">
        <f t="shared" si="1"/>
        <v>1.1487598956938564E-3</v>
      </c>
      <c r="F7" s="92">
        <v>2.0000000000000002E-5</v>
      </c>
      <c r="G7" s="157">
        <f t="shared" si="2"/>
        <v>2.6454733727588916E-7</v>
      </c>
      <c r="H7" s="195">
        <f t="shared" si="3"/>
        <v>-99.982999296425874</v>
      </c>
      <c r="I7" s="264" t="s">
        <v>317</v>
      </c>
      <c r="K7" s="163"/>
      <c r="L7" s="163"/>
      <c r="M7" s="163"/>
    </row>
    <row r="8" spans="1:15" s="164" customFormat="1" x14ac:dyDescent="0.35">
      <c r="A8" s="262" t="s">
        <v>565</v>
      </c>
      <c r="B8" s="92">
        <v>9.4764219999999996E-2</v>
      </c>
      <c r="C8" s="157">
        <f t="shared" si="0"/>
        <v>1.4218363765639312E-3</v>
      </c>
      <c r="D8" s="92">
        <v>1.69039373</v>
      </c>
      <c r="E8" s="157">
        <f t="shared" si="1"/>
        <v>1.650646358212431E-2</v>
      </c>
      <c r="F8" s="92">
        <v>0</v>
      </c>
      <c r="G8" s="157">
        <f t="shared" si="2"/>
        <v>0</v>
      </c>
      <c r="H8" s="195">
        <f t="shared" si="3"/>
        <v>-100</v>
      </c>
      <c r="I8" s="264">
        <f>((F8/B8)-1)*100</f>
        <v>-100</v>
      </c>
    </row>
    <row r="9" spans="1:15" x14ac:dyDescent="0.35">
      <c r="A9" s="262" t="s">
        <v>631</v>
      </c>
      <c r="B9" s="92">
        <v>0</v>
      </c>
      <c r="C9" s="157">
        <f t="shared" si="0"/>
        <v>0</v>
      </c>
      <c r="D9" s="92">
        <v>5.8548000000000003E-3</v>
      </c>
      <c r="E9" s="157">
        <f t="shared" si="1"/>
        <v>5.7171321252251335E-5</v>
      </c>
      <c r="F9" s="92">
        <v>0</v>
      </c>
      <c r="G9" s="157">
        <f t="shared" si="2"/>
        <v>0</v>
      </c>
      <c r="H9" s="195">
        <f t="shared" si="3"/>
        <v>-100</v>
      </c>
      <c r="I9" s="264" t="s">
        <v>317</v>
      </c>
    </row>
    <row r="10" spans="1:15" x14ac:dyDescent="0.35">
      <c r="A10" s="262" t="s">
        <v>601</v>
      </c>
      <c r="B10" s="92">
        <v>0</v>
      </c>
      <c r="C10" s="157">
        <f t="shared" si="0"/>
        <v>0</v>
      </c>
      <c r="D10" s="92">
        <v>0</v>
      </c>
      <c r="E10" s="157">
        <f t="shared" si="1"/>
        <v>0</v>
      </c>
      <c r="F10" s="92">
        <v>0</v>
      </c>
      <c r="G10" s="157">
        <f t="shared" si="2"/>
        <v>0</v>
      </c>
      <c r="H10" s="195" t="s">
        <v>317</v>
      </c>
      <c r="I10" s="264" t="s">
        <v>317</v>
      </c>
    </row>
    <row r="11" spans="1:15" x14ac:dyDescent="0.35">
      <c r="A11" s="265" t="s">
        <v>264</v>
      </c>
      <c r="B11" s="250">
        <f t="shared" ref="B11:F11" si="4">SUM(B4:B10)</f>
        <v>6664.9173956999994</v>
      </c>
      <c r="C11" s="250">
        <f t="shared" si="0"/>
        <v>100</v>
      </c>
      <c r="D11" s="250">
        <f t="shared" si="4"/>
        <v>10240.798833679999</v>
      </c>
      <c r="E11" s="250">
        <f t="shared" si="1"/>
        <v>100</v>
      </c>
      <c r="F11" s="250">
        <f t="shared" si="4"/>
        <v>7560.0836530600009</v>
      </c>
      <c r="G11" s="250">
        <f t="shared" si="2"/>
        <v>100</v>
      </c>
      <c r="H11" s="266">
        <f>((F11/D11)-1)*100</f>
        <v>-26.176817103404538</v>
      </c>
      <c r="I11" s="267">
        <f>((F11/B11)-1)*100</f>
        <v>13.431018033884934</v>
      </c>
      <c r="K11" s="163"/>
      <c r="L11" s="163"/>
      <c r="M11" s="163"/>
    </row>
    <row r="12" spans="1:15" x14ac:dyDescent="0.35">
      <c r="K12" s="163"/>
      <c r="M12" s="163"/>
    </row>
    <row r="13" spans="1:15" x14ac:dyDescent="0.35">
      <c r="G13" s="196"/>
      <c r="H13" s="196"/>
      <c r="I13" s="196"/>
    </row>
    <row r="14" spans="1:15" x14ac:dyDescent="0.35">
      <c r="G14" s="196"/>
      <c r="H14" s="196"/>
      <c r="I14" s="196"/>
    </row>
    <row r="15" spans="1:15" x14ac:dyDescent="0.35">
      <c r="G15" s="196"/>
      <c r="H15" s="196"/>
      <c r="I15" s="196"/>
    </row>
    <row r="16" spans="1:15" x14ac:dyDescent="0.35">
      <c r="G16" s="196"/>
      <c r="H16" s="196"/>
      <c r="I16" s="196"/>
    </row>
    <row r="17" spans="7:9" x14ac:dyDescent="0.35">
      <c r="G17" s="196"/>
      <c r="H17" s="196"/>
      <c r="I17" s="196"/>
    </row>
    <row r="18" spans="7:9" x14ac:dyDescent="0.35">
      <c r="G18" s="196"/>
      <c r="H18" s="196"/>
      <c r="I18" s="196"/>
    </row>
    <row r="19" spans="7:9" x14ac:dyDescent="0.35">
      <c r="G19" s="196"/>
      <c r="H19" s="196"/>
      <c r="I19" s="196"/>
    </row>
    <row r="33" spans="1:13" x14ac:dyDescent="0.35">
      <c r="K33" s="163"/>
      <c r="L33" s="163"/>
      <c r="M33" s="163"/>
    </row>
    <row r="35" spans="1:13" x14ac:dyDescent="0.35">
      <c r="C35" s="197"/>
      <c r="K35" s="163"/>
      <c r="L35" s="163"/>
      <c r="M35" s="163"/>
    </row>
    <row r="36" spans="1:13" x14ac:dyDescent="0.35">
      <c r="K36" s="163"/>
      <c r="L36" s="163"/>
      <c r="M36" s="163"/>
    </row>
    <row r="37" spans="1:13" x14ac:dyDescent="0.35">
      <c r="E37" s="198"/>
      <c r="F37" s="85"/>
      <c r="G37" s="85"/>
      <c r="H37" s="377"/>
      <c r="I37" s="377"/>
      <c r="K37" s="163"/>
      <c r="L37" s="163"/>
      <c r="M37" s="163"/>
    </row>
    <row r="38" spans="1:13" x14ac:dyDescent="0.35">
      <c r="F38" s="85"/>
      <c r="G38" s="85"/>
      <c r="H38" s="85"/>
      <c r="I38" s="85"/>
      <c r="K38" s="163"/>
      <c r="L38" s="163"/>
      <c r="M38" s="163"/>
    </row>
    <row r="39" spans="1:13" x14ac:dyDescent="0.35">
      <c r="E39" s="196"/>
      <c r="F39" s="85"/>
      <c r="G39" s="86"/>
      <c r="H39" s="86"/>
      <c r="I39" s="86"/>
      <c r="K39" s="163"/>
      <c r="L39" s="163"/>
      <c r="M39" s="163"/>
    </row>
    <row r="40" spans="1:13" x14ac:dyDescent="0.35">
      <c r="E40" s="196"/>
      <c r="F40" s="85"/>
      <c r="G40" s="86"/>
      <c r="H40" s="86"/>
      <c r="I40" s="86"/>
      <c r="K40" s="163"/>
      <c r="L40" s="163"/>
      <c r="M40" s="163"/>
    </row>
    <row r="41" spans="1:13" x14ac:dyDescent="0.35">
      <c r="F41" s="85"/>
      <c r="G41" s="86"/>
      <c r="H41" s="86"/>
      <c r="I41" s="86"/>
      <c r="K41" s="163"/>
      <c r="L41" s="163"/>
      <c r="M41" s="163"/>
    </row>
    <row r="42" spans="1:13" x14ac:dyDescent="0.35">
      <c r="F42" s="85"/>
      <c r="G42" s="86"/>
      <c r="H42" s="86"/>
      <c r="I42" s="86"/>
      <c r="K42" s="163"/>
      <c r="L42" s="163"/>
      <c r="M42" s="163"/>
    </row>
    <row r="43" spans="1:13" x14ac:dyDescent="0.35">
      <c r="F43" s="85"/>
      <c r="G43" s="86"/>
      <c r="H43" s="86"/>
      <c r="I43" s="86"/>
      <c r="K43" s="163"/>
      <c r="L43" s="163"/>
      <c r="M43" s="163"/>
    </row>
    <row r="44" spans="1:13" x14ac:dyDescent="0.35">
      <c r="F44" s="85"/>
      <c r="G44" s="86"/>
      <c r="H44" s="86"/>
      <c r="I44" s="86"/>
      <c r="K44" s="163"/>
      <c r="L44" s="163"/>
      <c r="M44" s="163"/>
    </row>
    <row r="45" spans="1:13" x14ac:dyDescent="0.35">
      <c r="E45" s="86"/>
      <c r="F45" s="86"/>
      <c r="G45" s="86"/>
      <c r="K45" s="163"/>
      <c r="L45" s="163"/>
      <c r="M45" s="163"/>
    </row>
    <row r="46" spans="1:13" x14ac:dyDescent="0.35">
      <c r="E46" s="86"/>
      <c r="F46" s="86"/>
      <c r="G46" s="86"/>
      <c r="K46" s="163"/>
      <c r="L46" s="163"/>
      <c r="M46" s="163"/>
    </row>
    <row r="47" spans="1:13" x14ac:dyDescent="0.35">
      <c r="A47" s="85"/>
      <c r="B47" s="85"/>
      <c r="C47" s="85"/>
      <c r="D47" s="85"/>
      <c r="E47" s="86"/>
      <c r="F47" s="86"/>
      <c r="G47" s="86"/>
      <c r="K47" s="163"/>
      <c r="L47" s="163"/>
      <c r="M47" s="163"/>
    </row>
    <row r="48" spans="1:13" x14ac:dyDescent="0.35">
      <c r="A48" s="85"/>
      <c r="B48" s="86"/>
      <c r="C48" s="86"/>
      <c r="D48" s="86"/>
      <c r="E48" s="86"/>
      <c r="F48" s="86"/>
      <c r="G48" s="86"/>
      <c r="K48" s="163"/>
      <c r="L48" s="163"/>
      <c r="M48" s="163"/>
    </row>
    <row r="49" spans="1:13" x14ac:dyDescent="0.35">
      <c r="A49" s="85"/>
      <c r="B49" s="86"/>
      <c r="C49" s="86"/>
      <c r="D49" s="86"/>
      <c r="E49" s="86"/>
      <c r="F49" s="86"/>
      <c r="G49" s="86"/>
      <c r="K49" s="163"/>
      <c r="L49" s="163"/>
      <c r="M49" s="163"/>
    </row>
    <row r="50" spans="1:13" x14ac:dyDescent="0.35">
      <c r="A50" s="85"/>
      <c r="B50" s="86"/>
      <c r="C50" s="86"/>
      <c r="D50" s="86"/>
      <c r="E50" s="86"/>
      <c r="F50" s="86"/>
      <c r="G50" s="86"/>
      <c r="K50" s="163"/>
      <c r="L50" s="163"/>
      <c r="M50" s="163"/>
    </row>
    <row r="51" spans="1:13" x14ac:dyDescent="0.35">
      <c r="A51" s="85"/>
      <c r="B51" s="86"/>
      <c r="C51" s="86"/>
      <c r="D51" s="86"/>
      <c r="K51" s="163"/>
      <c r="L51" s="163"/>
      <c r="M51" s="163"/>
    </row>
    <row r="52" spans="1:13" x14ac:dyDescent="0.35">
      <c r="A52" s="85"/>
      <c r="B52" s="86"/>
      <c r="C52" s="86"/>
      <c r="D52" s="86"/>
      <c r="K52" s="163"/>
      <c r="L52" s="163"/>
      <c r="M52" s="163"/>
    </row>
    <row r="53" spans="1:13" x14ac:dyDescent="0.35">
      <c r="A53" s="85"/>
      <c r="B53" s="86"/>
      <c r="C53" s="86"/>
      <c r="D53" s="86"/>
      <c r="K53" s="163"/>
      <c r="L53" s="163"/>
      <c r="M53" s="163"/>
    </row>
  </sheetData>
  <mergeCells count="8">
    <mergeCell ref="A2:A3"/>
    <mergeCell ref="H2:H3"/>
    <mergeCell ref="I2:I3"/>
    <mergeCell ref="K1:L1"/>
    <mergeCell ref="B2:C2"/>
    <mergeCell ref="H37:I37"/>
    <mergeCell ref="D2:E2"/>
    <mergeCell ref="F2:G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  <ignoredErrors>
    <ignoredError sqref="H4:H11" calculatedColumn="1"/>
  </ignoredErrors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242"/>
  <sheetViews>
    <sheetView zoomScale="80" zoomScaleNormal="80" workbookViewId="0">
      <selection activeCell="F33" sqref="F33"/>
    </sheetView>
  </sheetViews>
  <sheetFormatPr defaultColWidth="8.81640625" defaultRowHeight="15.5" x14ac:dyDescent="0.35"/>
  <cols>
    <col min="1" max="1" width="14.453125" style="1" customWidth="1"/>
    <col min="2" max="4" width="12.1796875" style="1" customWidth="1"/>
    <col min="5" max="5" width="5" style="1" bestFit="1" customWidth="1"/>
    <col min="6" max="6" width="12.90625" style="1" customWidth="1"/>
    <col min="7" max="9" width="12.1796875" style="1" customWidth="1"/>
    <col min="10" max="10" width="5" style="1" bestFit="1" customWidth="1"/>
    <col min="11" max="11" width="13.08984375" style="1" customWidth="1"/>
    <col min="12" max="14" width="12.1796875" style="1" customWidth="1"/>
    <col min="15" max="16384" width="8.81640625" style="1"/>
  </cols>
  <sheetData>
    <row r="1" spans="1:20" x14ac:dyDescent="0.35">
      <c r="A1" s="359" t="s">
        <v>686</v>
      </c>
      <c r="B1" s="359"/>
      <c r="C1" s="359"/>
      <c r="D1" s="359"/>
      <c r="E1" s="359"/>
      <c r="F1" s="359"/>
      <c r="G1" s="359"/>
      <c r="P1" s="14" t="s">
        <v>316</v>
      </c>
    </row>
    <row r="2" spans="1:20" x14ac:dyDescent="0.35">
      <c r="A2" s="380" t="s">
        <v>348</v>
      </c>
      <c r="B2" s="380"/>
      <c r="C2" s="380"/>
      <c r="D2" s="380"/>
      <c r="E2" s="97"/>
      <c r="F2" s="380" t="s">
        <v>350</v>
      </c>
      <c r="G2" s="380"/>
      <c r="H2" s="380"/>
      <c r="I2" s="380"/>
      <c r="J2" s="84"/>
      <c r="K2" s="381" t="s">
        <v>349</v>
      </c>
      <c r="L2" s="381"/>
      <c r="M2" s="381"/>
      <c r="N2" s="381"/>
      <c r="O2" s="85"/>
      <c r="P2" s="85"/>
      <c r="Q2" s="85"/>
      <c r="R2" s="85"/>
      <c r="S2" s="85"/>
      <c r="T2" s="85"/>
    </row>
    <row r="3" spans="1:20" x14ac:dyDescent="0.35">
      <c r="A3" s="75" t="s">
        <v>351</v>
      </c>
      <c r="B3" s="75">
        <v>2022</v>
      </c>
      <c r="C3" s="380">
        <v>2023</v>
      </c>
      <c r="D3" s="380"/>
      <c r="E3" s="97"/>
      <c r="F3" s="75" t="s">
        <v>351</v>
      </c>
      <c r="G3" s="75">
        <v>2022</v>
      </c>
      <c r="H3" s="380">
        <v>2023</v>
      </c>
      <c r="I3" s="380"/>
      <c r="J3" s="84"/>
      <c r="K3" s="75" t="s">
        <v>351</v>
      </c>
      <c r="L3" s="75">
        <v>2022</v>
      </c>
      <c r="M3" s="380">
        <v>2023</v>
      </c>
      <c r="N3" s="380"/>
      <c r="O3" s="85"/>
      <c r="P3" s="85"/>
      <c r="Q3" s="85"/>
      <c r="R3" s="85"/>
      <c r="S3" s="85"/>
      <c r="T3" s="85"/>
    </row>
    <row r="4" spans="1:20" s="4" customFormat="1" x14ac:dyDescent="0.35">
      <c r="A4" s="112" t="s">
        <v>270</v>
      </c>
      <c r="B4" s="113" t="s">
        <v>274</v>
      </c>
      <c r="C4" s="113" t="s">
        <v>273</v>
      </c>
      <c r="D4" s="113" t="s">
        <v>274</v>
      </c>
      <c r="E4" s="103"/>
      <c r="F4" s="112" t="s">
        <v>270</v>
      </c>
      <c r="G4" s="113" t="s">
        <v>274</v>
      </c>
      <c r="H4" s="113" t="s">
        <v>273</v>
      </c>
      <c r="I4" s="113" t="s">
        <v>274</v>
      </c>
      <c r="J4" s="102"/>
      <c r="K4" s="112" t="s">
        <v>270</v>
      </c>
      <c r="L4" s="113" t="s">
        <v>274</v>
      </c>
      <c r="M4" s="113" t="s">
        <v>273</v>
      </c>
      <c r="N4" s="113" t="s">
        <v>274</v>
      </c>
      <c r="O4" s="85"/>
      <c r="P4" s="85"/>
      <c r="Q4" s="85"/>
      <c r="R4" s="85"/>
      <c r="S4" s="85"/>
      <c r="T4" s="85"/>
    </row>
    <row r="5" spans="1:20" x14ac:dyDescent="0.35">
      <c r="A5" s="210" t="s">
        <v>9</v>
      </c>
      <c r="B5" s="89">
        <v>749.45923120999998</v>
      </c>
      <c r="C5" s="89">
        <v>833.9710106</v>
      </c>
      <c r="D5" s="150">
        <v>970.75121288000003</v>
      </c>
      <c r="E5" s="96"/>
      <c r="F5" s="210" t="s">
        <v>151</v>
      </c>
      <c r="G5" s="89">
        <v>1397.4075743199999</v>
      </c>
      <c r="H5" s="89">
        <v>3319.2623594899997</v>
      </c>
      <c r="I5" s="150">
        <v>1637.0703776300002</v>
      </c>
      <c r="J5" s="85"/>
      <c r="K5" s="210" t="s">
        <v>9</v>
      </c>
      <c r="L5" s="89">
        <v>281.04588099</v>
      </c>
      <c r="M5" s="89">
        <v>432.62669906000002</v>
      </c>
      <c r="N5" s="150">
        <v>301.74858845999995</v>
      </c>
      <c r="O5" s="85"/>
      <c r="P5" s="85"/>
      <c r="Q5" s="85"/>
      <c r="R5" s="85"/>
      <c r="S5" s="85"/>
      <c r="T5" s="85"/>
    </row>
    <row r="6" spans="1:20" x14ac:dyDescent="0.35">
      <c r="A6" s="211" t="s">
        <v>70</v>
      </c>
      <c r="B6" s="72">
        <v>659.63828726999998</v>
      </c>
      <c r="C6" s="72">
        <v>1476.6364628399999</v>
      </c>
      <c r="D6" s="125">
        <v>624.34759241999996</v>
      </c>
      <c r="E6" s="96"/>
      <c r="F6" s="211" t="s">
        <v>261</v>
      </c>
      <c r="G6" s="72">
        <v>493.62878000000001</v>
      </c>
      <c r="H6" s="72">
        <v>747.29277135000007</v>
      </c>
      <c r="I6" s="125">
        <v>710.48949019000008</v>
      </c>
      <c r="J6" s="85"/>
      <c r="K6" s="211" t="s">
        <v>80</v>
      </c>
      <c r="L6" s="72">
        <v>266.79404636000004</v>
      </c>
      <c r="M6" s="72">
        <v>434.01119299999999</v>
      </c>
      <c r="N6" s="125">
        <v>295.97950402999999</v>
      </c>
      <c r="O6" s="85"/>
      <c r="P6" s="85"/>
      <c r="Q6" s="85"/>
      <c r="R6" s="85"/>
      <c r="S6" s="85"/>
      <c r="T6" s="85"/>
    </row>
    <row r="7" spans="1:20" x14ac:dyDescent="0.35">
      <c r="A7" s="211" t="s">
        <v>657</v>
      </c>
      <c r="B7" s="72">
        <v>259.84249187</v>
      </c>
      <c r="C7" s="72">
        <v>273.28411825000001</v>
      </c>
      <c r="D7" s="125">
        <v>552.38671379999994</v>
      </c>
      <c r="E7" s="96"/>
      <c r="F7" s="211" t="s">
        <v>250</v>
      </c>
      <c r="G7" s="72">
        <v>102.92946462</v>
      </c>
      <c r="H7" s="72">
        <v>228.41337224</v>
      </c>
      <c r="I7" s="125">
        <v>37.706228770000003</v>
      </c>
      <c r="J7" s="85"/>
      <c r="K7" s="211" t="s">
        <v>0</v>
      </c>
      <c r="L7" s="72">
        <v>156.512666</v>
      </c>
      <c r="M7" s="72">
        <v>184.210927</v>
      </c>
      <c r="N7" s="125">
        <v>205.73338225000001</v>
      </c>
      <c r="O7" s="85"/>
      <c r="P7" s="85"/>
      <c r="Q7" s="85"/>
      <c r="R7" s="85"/>
      <c r="S7" s="85"/>
      <c r="T7" s="85"/>
    </row>
    <row r="8" spans="1:20" x14ac:dyDescent="0.35">
      <c r="A8" s="211" t="s">
        <v>71</v>
      </c>
      <c r="B8" s="72">
        <v>173.77312272999998</v>
      </c>
      <c r="C8" s="72">
        <v>211.49994759999998</v>
      </c>
      <c r="D8" s="125">
        <v>208.27677108</v>
      </c>
      <c r="E8" s="96"/>
      <c r="F8" s="211" t="s">
        <v>11</v>
      </c>
      <c r="G8" s="72">
        <v>2.1177358599999998</v>
      </c>
      <c r="H8" s="72">
        <v>15.713191199999999</v>
      </c>
      <c r="I8" s="125">
        <v>6.4741342300000007</v>
      </c>
      <c r="J8" s="76"/>
      <c r="K8" s="211" t="s">
        <v>216</v>
      </c>
      <c r="L8" s="72">
        <v>12.21935287</v>
      </c>
      <c r="M8" s="72">
        <v>105.00883365999999</v>
      </c>
      <c r="N8" s="125">
        <v>176.93704700000001</v>
      </c>
      <c r="O8" s="76"/>
      <c r="P8" s="76"/>
      <c r="Q8" s="76"/>
      <c r="R8" s="76"/>
      <c r="S8" s="76"/>
      <c r="T8" s="76"/>
    </row>
    <row r="9" spans="1:20" x14ac:dyDescent="0.35">
      <c r="A9" s="211" t="s">
        <v>11</v>
      </c>
      <c r="B9" s="72">
        <v>76.126508549999997</v>
      </c>
      <c r="C9" s="72">
        <v>90.683617810000001</v>
      </c>
      <c r="D9" s="125">
        <v>103.95845562999999</v>
      </c>
      <c r="E9" s="96"/>
      <c r="F9" s="211" t="s">
        <v>9</v>
      </c>
      <c r="G9" s="72">
        <v>8.1582190000000008</v>
      </c>
      <c r="H9" s="72">
        <v>14.35191869</v>
      </c>
      <c r="I9" s="125">
        <v>2.8442349999999998</v>
      </c>
      <c r="J9" s="76"/>
      <c r="K9" s="211" t="s">
        <v>219</v>
      </c>
      <c r="L9" s="72">
        <v>64.787088400000002</v>
      </c>
      <c r="M9" s="72">
        <v>40.195747850000004</v>
      </c>
      <c r="N9" s="125">
        <v>145.15443003000001</v>
      </c>
      <c r="O9" s="76"/>
      <c r="P9" s="76"/>
      <c r="Q9" s="76"/>
      <c r="R9" s="76"/>
      <c r="S9" s="76"/>
      <c r="T9" s="76"/>
    </row>
    <row r="10" spans="1:20" x14ac:dyDescent="0.35">
      <c r="A10" s="211" t="s">
        <v>47</v>
      </c>
      <c r="B10" s="72">
        <v>63.464510090000005</v>
      </c>
      <c r="C10" s="72">
        <v>117.64992472</v>
      </c>
      <c r="D10" s="125">
        <v>97.78855385</v>
      </c>
      <c r="E10" s="96"/>
      <c r="F10" s="211" t="s">
        <v>254</v>
      </c>
      <c r="G10" s="72">
        <v>3.5726249600000002</v>
      </c>
      <c r="H10" s="72">
        <v>8.2955704600000004</v>
      </c>
      <c r="I10" s="125">
        <v>2.5420712400000003</v>
      </c>
      <c r="J10" s="85"/>
      <c r="K10" s="211" t="s">
        <v>185</v>
      </c>
      <c r="L10" s="72">
        <v>50.06576733</v>
      </c>
      <c r="M10" s="72">
        <v>40.262638439999996</v>
      </c>
      <c r="N10" s="125">
        <v>118.83925342000001</v>
      </c>
      <c r="O10" s="85"/>
      <c r="P10" s="85"/>
      <c r="Q10" s="85"/>
      <c r="R10" s="85"/>
      <c r="S10" s="85"/>
      <c r="T10" s="85"/>
    </row>
    <row r="11" spans="1:20" x14ac:dyDescent="0.35">
      <c r="A11" s="211" t="s">
        <v>1</v>
      </c>
      <c r="B11" s="72">
        <v>31.63646773</v>
      </c>
      <c r="C11" s="72">
        <v>66.766490000000005</v>
      </c>
      <c r="D11" s="125">
        <v>50.490445149999999</v>
      </c>
      <c r="E11" s="96"/>
      <c r="F11" s="211" t="s">
        <v>206</v>
      </c>
      <c r="G11" s="72">
        <v>7.9862699999999995E-2</v>
      </c>
      <c r="H11" s="72">
        <v>0.36470063000000003</v>
      </c>
      <c r="I11" s="125">
        <v>1.40597902</v>
      </c>
      <c r="J11" s="85"/>
      <c r="K11" s="211" t="s">
        <v>123</v>
      </c>
      <c r="L11" s="72">
        <v>38.218111520000001</v>
      </c>
      <c r="M11" s="72">
        <v>76.099700400000003</v>
      </c>
      <c r="N11" s="125">
        <v>106.79221058</v>
      </c>
      <c r="O11" s="85"/>
      <c r="P11" s="85"/>
      <c r="Q11" s="85"/>
      <c r="R11" s="85"/>
      <c r="S11" s="85"/>
      <c r="T11" s="85"/>
    </row>
    <row r="12" spans="1:20" x14ac:dyDescent="0.35">
      <c r="A12" s="211" t="s">
        <v>64</v>
      </c>
      <c r="B12" s="72">
        <v>48.775951020000001</v>
      </c>
      <c r="C12" s="72">
        <v>93.855766739999993</v>
      </c>
      <c r="D12" s="125">
        <v>37.625977119999995</v>
      </c>
      <c r="E12" s="96"/>
      <c r="F12" s="211" t="s">
        <v>64</v>
      </c>
      <c r="G12" s="72">
        <v>0.5275533</v>
      </c>
      <c r="H12" s="72">
        <v>1.3229550000000001</v>
      </c>
      <c r="I12" s="125">
        <v>1.1119299599999999</v>
      </c>
      <c r="J12" s="85"/>
      <c r="K12" s="211" t="s">
        <v>37</v>
      </c>
      <c r="L12" s="72">
        <v>57.106752060000005</v>
      </c>
      <c r="M12" s="72">
        <v>73.581905150000011</v>
      </c>
      <c r="N12" s="125">
        <v>104.63326031</v>
      </c>
      <c r="O12" s="85"/>
      <c r="P12" s="85"/>
      <c r="Q12" s="85"/>
      <c r="R12" s="85"/>
      <c r="S12" s="85"/>
      <c r="T12" s="85"/>
    </row>
    <row r="13" spans="1:20" x14ac:dyDescent="0.35">
      <c r="A13" s="211" t="s">
        <v>66</v>
      </c>
      <c r="B13" s="72">
        <v>29.660561680000001</v>
      </c>
      <c r="C13" s="72">
        <v>45.795854229999996</v>
      </c>
      <c r="D13" s="125">
        <v>33.834379490000003</v>
      </c>
      <c r="E13" s="96"/>
      <c r="F13" s="211" t="s">
        <v>243</v>
      </c>
      <c r="G13" s="72">
        <v>0.12551129999999999</v>
      </c>
      <c r="H13" s="72">
        <v>0.76112356000000003</v>
      </c>
      <c r="I13" s="125">
        <v>0.4935061</v>
      </c>
      <c r="J13" s="85"/>
      <c r="K13" s="211" t="s">
        <v>64</v>
      </c>
      <c r="L13" s="72">
        <v>13.093883060000001</v>
      </c>
      <c r="M13" s="72">
        <v>68.488232310000001</v>
      </c>
      <c r="N13" s="125">
        <v>67.583909419999998</v>
      </c>
      <c r="O13" s="85"/>
      <c r="P13" s="85"/>
      <c r="Q13" s="85"/>
      <c r="R13" s="85"/>
      <c r="S13" s="85"/>
      <c r="T13" s="85"/>
    </row>
    <row r="14" spans="1:20" x14ac:dyDescent="0.35">
      <c r="A14" s="211" t="s">
        <v>219</v>
      </c>
      <c r="B14" s="72">
        <v>0.36448662999999998</v>
      </c>
      <c r="C14" s="72">
        <v>11.933320500000001</v>
      </c>
      <c r="D14" s="125">
        <v>26.53245214</v>
      </c>
      <c r="E14" s="96"/>
      <c r="F14" s="211" t="s">
        <v>241</v>
      </c>
      <c r="G14" s="72">
        <v>9.1324630000000004E-2</v>
      </c>
      <c r="H14" s="72">
        <v>0.7368711</v>
      </c>
      <c r="I14" s="125">
        <v>0.43476900000000002</v>
      </c>
      <c r="J14" s="85"/>
      <c r="K14" s="211" t="s">
        <v>129</v>
      </c>
      <c r="L14" s="72">
        <v>48.909696750000002</v>
      </c>
      <c r="M14" s="72">
        <v>32.18617502</v>
      </c>
      <c r="N14" s="125">
        <v>54.522348840000006</v>
      </c>
      <c r="O14" s="85"/>
      <c r="P14" s="85"/>
      <c r="Q14" s="85"/>
      <c r="R14" s="85"/>
      <c r="S14" s="85"/>
      <c r="T14" s="85"/>
    </row>
    <row r="15" spans="1:20" x14ac:dyDescent="0.35">
      <c r="A15" s="211" t="s">
        <v>61</v>
      </c>
      <c r="B15" s="72">
        <v>21.860833100000001</v>
      </c>
      <c r="C15" s="72">
        <v>68.73634362</v>
      </c>
      <c r="D15" s="125">
        <v>21.653757500000001</v>
      </c>
      <c r="E15" s="96"/>
      <c r="F15" s="211" t="s">
        <v>210</v>
      </c>
      <c r="G15" s="72">
        <v>0.28160625</v>
      </c>
      <c r="H15" s="72">
        <v>0.33796078999999996</v>
      </c>
      <c r="I15" s="125">
        <v>0.42241899999999999</v>
      </c>
      <c r="J15" s="85"/>
      <c r="K15" s="211" t="s">
        <v>2</v>
      </c>
      <c r="L15" s="72">
        <v>95.237463660000003</v>
      </c>
      <c r="M15" s="72">
        <v>71.052167650000001</v>
      </c>
      <c r="N15" s="125">
        <v>44.578430079999997</v>
      </c>
      <c r="O15" s="85"/>
      <c r="P15" s="85"/>
      <c r="Q15" s="85"/>
      <c r="R15" s="85"/>
      <c r="S15" s="85"/>
      <c r="T15" s="85"/>
    </row>
    <row r="16" spans="1:20" x14ac:dyDescent="0.35">
      <c r="A16" s="211" t="s">
        <v>145</v>
      </c>
      <c r="B16" s="72">
        <v>10.243854880000001</v>
      </c>
      <c r="C16" s="72">
        <v>14.97078059</v>
      </c>
      <c r="D16" s="125">
        <v>20.005250440000001</v>
      </c>
      <c r="E16" s="96"/>
      <c r="F16" s="211" t="s">
        <v>225</v>
      </c>
      <c r="G16" s="72">
        <v>16.395800000000001</v>
      </c>
      <c r="H16" s="72">
        <v>3.9797332999999999</v>
      </c>
      <c r="I16" s="125">
        <v>0.382689</v>
      </c>
      <c r="J16" s="85"/>
      <c r="K16" s="211" t="s">
        <v>81</v>
      </c>
      <c r="L16" s="72">
        <v>7.8505704600000001</v>
      </c>
      <c r="M16" s="72">
        <v>23.460198100000003</v>
      </c>
      <c r="N16" s="125">
        <v>36.692688130000001</v>
      </c>
      <c r="O16" s="85"/>
      <c r="P16" s="85"/>
      <c r="Q16" s="85"/>
      <c r="R16" s="85"/>
      <c r="S16" s="85"/>
      <c r="T16" s="85"/>
    </row>
    <row r="17" spans="1:20" x14ac:dyDescent="0.35">
      <c r="A17" s="211" t="s">
        <v>2</v>
      </c>
      <c r="B17" s="72">
        <v>2.05340341</v>
      </c>
      <c r="C17" s="72">
        <v>19.00556182</v>
      </c>
      <c r="D17" s="125">
        <v>16.955647729999999</v>
      </c>
      <c r="E17" s="96"/>
      <c r="F17" s="211" t="s">
        <v>105</v>
      </c>
      <c r="G17" s="72">
        <v>0.119493</v>
      </c>
      <c r="H17" s="72">
        <v>5.9805999999999998E-2</v>
      </c>
      <c r="I17" s="125">
        <v>0.35093985999999999</v>
      </c>
      <c r="J17" s="85"/>
      <c r="K17" s="211" t="s">
        <v>220</v>
      </c>
      <c r="L17" s="72">
        <v>4.3520123600000007</v>
      </c>
      <c r="M17" s="72">
        <v>4.3875270500000001</v>
      </c>
      <c r="N17" s="125">
        <v>35.419079409999995</v>
      </c>
      <c r="O17" s="85"/>
      <c r="P17" s="85"/>
      <c r="Q17" s="85"/>
      <c r="R17" s="85"/>
      <c r="S17" s="85"/>
      <c r="T17" s="85"/>
    </row>
    <row r="18" spans="1:20" x14ac:dyDescent="0.35">
      <c r="A18" s="211" t="s">
        <v>12</v>
      </c>
      <c r="B18" s="72">
        <v>3.5472625600000001</v>
      </c>
      <c r="C18" s="72">
        <v>4.1181045000000003</v>
      </c>
      <c r="D18" s="125">
        <v>11.599927490000001</v>
      </c>
      <c r="E18" s="96"/>
      <c r="F18" s="211" t="s">
        <v>217</v>
      </c>
      <c r="G18" s="72">
        <v>0.10748963</v>
      </c>
      <c r="H18" s="72">
        <v>0.27421499999999999</v>
      </c>
      <c r="I18" s="125">
        <v>0.31798599999999999</v>
      </c>
      <c r="J18" s="85"/>
      <c r="K18" s="211" t="s">
        <v>109</v>
      </c>
      <c r="L18" s="72">
        <v>7.1546132800000004</v>
      </c>
      <c r="M18" s="72">
        <v>10.594115029999999</v>
      </c>
      <c r="N18" s="125">
        <v>35.023152439999997</v>
      </c>
      <c r="O18" s="85"/>
      <c r="P18" s="85"/>
      <c r="Q18" s="85"/>
      <c r="R18" s="85"/>
      <c r="S18" s="85"/>
      <c r="T18" s="85"/>
    </row>
    <row r="19" spans="1:20" x14ac:dyDescent="0.35">
      <c r="A19" s="211" t="s">
        <v>10</v>
      </c>
      <c r="B19" s="72">
        <v>0.93406792000000005</v>
      </c>
      <c r="C19" s="72">
        <v>4.6204691100000002</v>
      </c>
      <c r="D19" s="125">
        <v>11.024207449999999</v>
      </c>
      <c r="E19" s="96"/>
      <c r="F19" s="211" t="s">
        <v>74</v>
      </c>
      <c r="G19" s="72">
        <v>0.19177812999999999</v>
      </c>
      <c r="H19" s="72">
        <v>0.53825599000000002</v>
      </c>
      <c r="I19" s="125">
        <v>0.29664741</v>
      </c>
      <c r="J19" s="85"/>
      <c r="K19" s="211" t="s">
        <v>157</v>
      </c>
      <c r="L19" s="72">
        <v>51.305242240000005</v>
      </c>
      <c r="M19" s="72">
        <v>41.430928030000004</v>
      </c>
      <c r="N19" s="125">
        <v>34.498477059999999</v>
      </c>
      <c r="O19" s="85"/>
      <c r="P19" s="85"/>
      <c r="Q19" s="85"/>
      <c r="R19" s="85"/>
      <c r="S19" s="85"/>
      <c r="T19" s="85"/>
    </row>
    <row r="20" spans="1:20" x14ac:dyDescent="0.35">
      <c r="A20" s="211" t="s">
        <v>33</v>
      </c>
      <c r="B20" s="72">
        <v>9.484370890000001</v>
      </c>
      <c r="C20" s="72">
        <v>10.123194890000001</v>
      </c>
      <c r="D20" s="125">
        <v>9.99473214</v>
      </c>
      <c r="E20" s="96"/>
      <c r="F20" s="211" t="s">
        <v>104</v>
      </c>
      <c r="G20" s="72">
        <v>2.6649999999999998E-3</v>
      </c>
      <c r="H20" s="72">
        <v>4.2500000000000003E-3</v>
      </c>
      <c r="I20" s="125">
        <v>0.19617264000000001</v>
      </c>
      <c r="J20" s="85"/>
      <c r="K20" s="211" t="s">
        <v>20</v>
      </c>
      <c r="L20" s="72">
        <v>34.801473630000004</v>
      </c>
      <c r="M20" s="72">
        <v>26.974506760000001</v>
      </c>
      <c r="N20" s="125">
        <v>30.92482146</v>
      </c>
      <c r="O20" s="85"/>
      <c r="P20" s="85"/>
      <c r="Q20" s="85"/>
      <c r="R20" s="85"/>
      <c r="S20" s="85"/>
      <c r="T20" s="85"/>
    </row>
    <row r="21" spans="1:20" x14ac:dyDescent="0.35">
      <c r="A21" s="211" t="s">
        <v>203</v>
      </c>
      <c r="B21" s="72">
        <v>2.40999E-2</v>
      </c>
      <c r="C21" s="72">
        <v>4.5639910000000006E-2</v>
      </c>
      <c r="D21" s="125">
        <v>9.19384348</v>
      </c>
      <c r="E21" s="96"/>
      <c r="F21" s="211" t="s">
        <v>130</v>
      </c>
      <c r="G21" s="72">
        <v>0.01</v>
      </c>
      <c r="H21" s="72">
        <v>6.5433000000000005E-2</v>
      </c>
      <c r="I21" s="125">
        <v>0.17144799999999999</v>
      </c>
      <c r="J21" s="85"/>
      <c r="K21" s="211" t="s">
        <v>62</v>
      </c>
      <c r="L21" s="72">
        <v>18.25540603</v>
      </c>
      <c r="M21" s="72">
        <v>57.495342669999999</v>
      </c>
      <c r="N21" s="125">
        <v>28.446171489999998</v>
      </c>
      <c r="O21" s="85"/>
      <c r="P21" s="85"/>
      <c r="Q21" s="85"/>
      <c r="R21" s="85"/>
      <c r="S21" s="85"/>
      <c r="T21" s="85"/>
    </row>
    <row r="22" spans="1:20" x14ac:dyDescent="0.35">
      <c r="A22" s="211" t="s">
        <v>152</v>
      </c>
      <c r="B22" s="72">
        <v>6.1561477599999996</v>
      </c>
      <c r="C22" s="72">
        <v>9.4011023000000016</v>
      </c>
      <c r="D22" s="125">
        <v>8.2586764000000006</v>
      </c>
      <c r="E22" s="96"/>
      <c r="F22" s="211" t="s">
        <v>236</v>
      </c>
      <c r="G22" s="72">
        <v>1.3159000000000001E-2</v>
      </c>
      <c r="H22" s="72">
        <v>2.428E-3</v>
      </c>
      <c r="I22" s="125">
        <v>0.165627</v>
      </c>
      <c r="J22" s="85"/>
      <c r="K22" s="211" t="s">
        <v>23</v>
      </c>
      <c r="L22" s="72">
        <v>15.55870401</v>
      </c>
      <c r="M22" s="72">
        <v>27.330645870000001</v>
      </c>
      <c r="N22" s="125">
        <v>27.20026687</v>
      </c>
      <c r="O22" s="85"/>
      <c r="P22" s="85"/>
      <c r="Q22" s="85"/>
      <c r="R22" s="85"/>
      <c r="S22" s="85"/>
      <c r="T22" s="85"/>
    </row>
    <row r="23" spans="1:20" x14ac:dyDescent="0.35">
      <c r="A23" s="211" t="s">
        <v>254</v>
      </c>
      <c r="B23" s="72">
        <v>11.486880449999999</v>
      </c>
      <c r="C23" s="72">
        <v>7.7561562400000001</v>
      </c>
      <c r="D23" s="125">
        <v>8.2388139999999996</v>
      </c>
      <c r="E23" s="96"/>
      <c r="F23" s="211" t="s">
        <v>95</v>
      </c>
      <c r="G23" s="72">
        <v>0</v>
      </c>
      <c r="H23" s="72">
        <v>1.3899999999999999E-4</v>
      </c>
      <c r="I23" s="125">
        <v>0.146837</v>
      </c>
      <c r="J23" s="85"/>
      <c r="K23" s="211" t="s">
        <v>35</v>
      </c>
      <c r="L23" s="72">
        <v>15.269405390000001</v>
      </c>
      <c r="M23" s="72">
        <v>21.49478555</v>
      </c>
      <c r="N23" s="125">
        <v>24.297298659999999</v>
      </c>
      <c r="O23" s="85"/>
      <c r="P23" s="85"/>
      <c r="Q23" s="85"/>
      <c r="R23" s="85"/>
      <c r="S23" s="85"/>
      <c r="T23" s="85"/>
    </row>
    <row r="24" spans="1:20" x14ac:dyDescent="0.35">
      <c r="A24" s="211" t="s">
        <v>176</v>
      </c>
      <c r="B24" s="72">
        <v>0.32900873999999997</v>
      </c>
      <c r="C24" s="72">
        <v>1.51359976</v>
      </c>
      <c r="D24" s="125">
        <v>5.8995688200000007</v>
      </c>
      <c r="E24" s="96"/>
      <c r="F24" s="211" t="s">
        <v>255</v>
      </c>
      <c r="G24" s="72">
        <v>1.9206999999999998E-2</v>
      </c>
      <c r="H24" s="72">
        <v>3.94978E-2</v>
      </c>
      <c r="I24" s="125">
        <v>0.1152</v>
      </c>
      <c r="J24" s="85"/>
      <c r="K24" s="211" t="s">
        <v>12</v>
      </c>
      <c r="L24" s="72">
        <v>32.395226090000001</v>
      </c>
      <c r="M24" s="72">
        <v>35.592885029999998</v>
      </c>
      <c r="N24" s="125">
        <v>23.623822370000003</v>
      </c>
      <c r="O24" s="85"/>
      <c r="P24" s="85"/>
      <c r="Q24" s="85"/>
      <c r="R24" s="85"/>
      <c r="S24" s="85"/>
      <c r="T24" s="85"/>
    </row>
    <row r="25" spans="1:20" x14ac:dyDescent="0.35">
      <c r="A25" s="211" t="s">
        <v>75</v>
      </c>
      <c r="B25" s="72">
        <v>3.7368440999999999</v>
      </c>
      <c r="C25" s="72">
        <v>13.783931300000001</v>
      </c>
      <c r="D25" s="125">
        <v>5.4626546500000002</v>
      </c>
      <c r="E25" s="96"/>
      <c r="F25" s="211" t="s">
        <v>239</v>
      </c>
      <c r="G25" s="72">
        <v>2.3962610000000002E-2</v>
      </c>
      <c r="H25" s="72">
        <v>2.1905000000000001E-2</v>
      </c>
      <c r="I25" s="125">
        <v>0.10768800000000001</v>
      </c>
      <c r="J25" s="85"/>
      <c r="K25" s="211" t="s">
        <v>47</v>
      </c>
      <c r="L25" s="72">
        <v>18.143709989999998</v>
      </c>
      <c r="M25" s="72">
        <v>23.102276149999998</v>
      </c>
      <c r="N25" s="125">
        <v>22.924683890000001</v>
      </c>
      <c r="O25" s="85"/>
      <c r="P25" s="85"/>
      <c r="Q25" s="85"/>
      <c r="R25" s="85"/>
      <c r="S25" s="85"/>
      <c r="T25" s="85"/>
    </row>
    <row r="26" spans="1:20" x14ac:dyDescent="0.35">
      <c r="A26" s="211" t="s">
        <v>128</v>
      </c>
      <c r="B26" s="72">
        <v>6.9746800000000005E-3</v>
      </c>
      <c r="C26" s="72">
        <v>3.6530100000000004E-3</v>
      </c>
      <c r="D26" s="125">
        <v>4.9560429299999997</v>
      </c>
      <c r="E26" s="96"/>
      <c r="F26" s="211" t="s">
        <v>196</v>
      </c>
      <c r="G26" s="72">
        <v>1.13838174</v>
      </c>
      <c r="H26" s="72">
        <v>7.7000000000000002E-3</v>
      </c>
      <c r="I26" s="125">
        <v>8.1644999999999995E-2</v>
      </c>
      <c r="J26" s="85"/>
      <c r="K26" s="211" t="s">
        <v>114</v>
      </c>
      <c r="L26" s="72">
        <v>88.538347239999993</v>
      </c>
      <c r="M26" s="72">
        <v>28.881927749999999</v>
      </c>
      <c r="N26" s="125">
        <v>21.773544680000001</v>
      </c>
      <c r="O26" s="85"/>
      <c r="P26" s="85"/>
      <c r="Q26" s="85"/>
      <c r="R26" s="85"/>
      <c r="S26" s="85"/>
      <c r="T26" s="85"/>
    </row>
    <row r="27" spans="1:20" x14ac:dyDescent="0.35">
      <c r="A27" s="211" t="s">
        <v>185</v>
      </c>
      <c r="B27" s="72">
        <v>0</v>
      </c>
      <c r="C27" s="72">
        <v>0.29316199999999998</v>
      </c>
      <c r="D27" s="125">
        <v>4.4496849000000003</v>
      </c>
      <c r="E27" s="96"/>
      <c r="F27" s="211" t="s">
        <v>129</v>
      </c>
      <c r="G27" s="72">
        <v>0</v>
      </c>
      <c r="H27" s="72">
        <v>0</v>
      </c>
      <c r="I27" s="125">
        <v>8.0881479999999992E-2</v>
      </c>
      <c r="J27" s="85"/>
      <c r="K27" s="211" t="s">
        <v>1</v>
      </c>
      <c r="L27" s="72">
        <v>24.660182690000003</v>
      </c>
      <c r="M27" s="72">
        <v>3.0620010099999999</v>
      </c>
      <c r="N27" s="125">
        <v>21.612916680000001</v>
      </c>
      <c r="O27" s="85"/>
      <c r="P27" s="85"/>
      <c r="Q27" s="85"/>
      <c r="R27" s="85"/>
      <c r="S27" s="85"/>
      <c r="T27" s="85"/>
    </row>
    <row r="28" spans="1:20" x14ac:dyDescent="0.35">
      <c r="A28" s="211" t="s">
        <v>243</v>
      </c>
      <c r="B28" s="72">
        <v>3.01E-4</v>
      </c>
      <c r="C28" s="72">
        <v>2.8053487700000002</v>
      </c>
      <c r="D28" s="125">
        <v>4.2640598299999999</v>
      </c>
      <c r="E28" s="96"/>
      <c r="F28" s="211" t="s">
        <v>185</v>
      </c>
      <c r="G28" s="72">
        <v>0.12358472</v>
      </c>
      <c r="H28" s="72">
        <v>7.4379410000000007E-2</v>
      </c>
      <c r="I28" s="125">
        <v>8.0122750000000006E-2</v>
      </c>
      <c r="J28" s="85"/>
      <c r="K28" s="211" t="s">
        <v>145</v>
      </c>
      <c r="L28" s="72">
        <v>12.90763222</v>
      </c>
      <c r="M28" s="72">
        <v>22.617198070000001</v>
      </c>
      <c r="N28" s="125">
        <v>17.429205769999999</v>
      </c>
      <c r="O28" s="85"/>
      <c r="P28" s="85"/>
      <c r="Q28" s="85"/>
      <c r="R28" s="85"/>
      <c r="S28" s="85"/>
      <c r="T28" s="85"/>
    </row>
    <row r="29" spans="1:20" x14ac:dyDescent="0.35">
      <c r="A29" s="211" t="s">
        <v>125</v>
      </c>
      <c r="B29" s="72">
        <v>5.4940746200000001</v>
      </c>
      <c r="C29" s="72">
        <v>0.79064100000000004</v>
      </c>
      <c r="D29" s="125">
        <v>3.2544870600000002</v>
      </c>
      <c r="E29" s="96"/>
      <c r="F29" s="211" t="s">
        <v>257</v>
      </c>
      <c r="G29" s="72">
        <v>0.74473935000000002</v>
      </c>
      <c r="H29" s="72">
        <v>0.39098500000000003</v>
      </c>
      <c r="I29" s="125">
        <v>7.6304999999999998E-2</v>
      </c>
      <c r="J29" s="85"/>
      <c r="K29" s="211" t="s">
        <v>11</v>
      </c>
      <c r="L29" s="72">
        <v>7.3250699699999995</v>
      </c>
      <c r="M29" s="72">
        <v>16.448251710000001</v>
      </c>
      <c r="N29" s="125">
        <v>16.093605459999999</v>
      </c>
      <c r="O29" s="85"/>
      <c r="P29" s="85"/>
      <c r="Q29" s="85"/>
      <c r="R29" s="85"/>
      <c r="S29" s="85"/>
      <c r="T29" s="85"/>
    </row>
    <row r="30" spans="1:20" x14ac:dyDescent="0.35">
      <c r="A30" s="211" t="s">
        <v>143</v>
      </c>
      <c r="B30" s="72">
        <v>2.078466E-2</v>
      </c>
      <c r="C30" s="72">
        <v>3.7088760000000005E-2</v>
      </c>
      <c r="D30" s="125">
        <v>2.7360800800000002</v>
      </c>
      <c r="E30" s="96"/>
      <c r="F30" s="211" t="s">
        <v>138</v>
      </c>
      <c r="G30" s="72">
        <v>1.7600000000000001E-3</v>
      </c>
      <c r="H30" s="72">
        <v>1.7589999999999999E-3</v>
      </c>
      <c r="I30" s="125">
        <v>6.6270999999999997E-2</v>
      </c>
      <c r="J30" s="85"/>
      <c r="K30" s="211" t="s">
        <v>98</v>
      </c>
      <c r="L30" s="72">
        <v>15.655315999999999</v>
      </c>
      <c r="M30" s="72">
        <v>26.335021129999998</v>
      </c>
      <c r="N30" s="125">
        <v>15.430272480000001</v>
      </c>
      <c r="O30" s="85"/>
      <c r="P30" s="85"/>
      <c r="Q30" s="85"/>
      <c r="R30" s="85"/>
      <c r="S30" s="85"/>
      <c r="T30" s="85"/>
    </row>
    <row r="31" spans="1:20" x14ac:dyDescent="0.35">
      <c r="A31" s="211" t="s">
        <v>80</v>
      </c>
      <c r="B31" s="72">
        <v>599.29566384000009</v>
      </c>
      <c r="C31" s="72">
        <v>29.110275809999997</v>
      </c>
      <c r="D31" s="125">
        <v>2.7329685800000001</v>
      </c>
      <c r="E31" s="96"/>
      <c r="F31" s="211" t="s">
        <v>147</v>
      </c>
      <c r="G31" s="72">
        <v>9.4274999999999998E-2</v>
      </c>
      <c r="H31" s="72">
        <v>1.71572E-3</v>
      </c>
      <c r="I31" s="125">
        <v>6.4769999999999994E-2</v>
      </c>
      <c r="J31" s="85"/>
      <c r="K31" s="211" t="s">
        <v>26</v>
      </c>
      <c r="L31" s="72">
        <v>25.646988280000002</v>
      </c>
      <c r="M31" s="72">
        <v>69.156952310000008</v>
      </c>
      <c r="N31" s="125">
        <v>15.32617797</v>
      </c>
      <c r="O31" s="85"/>
      <c r="P31" s="85"/>
      <c r="Q31" s="85"/>
      <c r="R31" s="85"/>
      <c r="S31" s="85"/>
      <c r="T31" s="85"/>
    </row>
    <row r="32" spans="1:20" x14ac:dyDescent="0.35">
      <c r="A32" s="211" t="s">
        <v>129</v>
      </c>
      <c r="B32" s="72">
        <v>0</v>
      </c>
      <c r="C32" s="72">
        <v>0</v>
      </c>
      <c r="D32" s="125">
        <v>2.4200031099999997</v>
      </c>
      <c r="E32" s="96"/>
      <c r="F32" s="211" t="s">
        <v>205</v>
      </c>
      <c r="G32" s="72">
        <v>0.36294340000000003</v>
      </c>
      <c r="H32" s="72">
        <v>0.44177518999999998</v>
      </c>
      <c r="I32" s="125">
        <v>6.2732980000000008E-2</v>
      </c>
      <c r="J32" s="85"/>
      <c r="K32" s="211" t="s">
        <v>72</v>
      </c>
      <c r="L32" s="72">
        <v>20.61123873</v>
      </c>
      <c r="M32" s="72">
        <v>19.793869149999999</v>
      </c>
      <c r="N32" s="125">
        <v>15.20505902</v>
      </c>
      <c r="O32" s="85"/>
      <c r="P32" s="85"/>
      <c r="Q32" s="85"/>
      <c r="R32" s="85"/>
      <c r="S32" s="85"/>
      <c r="T32" s="85"/>
    </row>
    <row r="33" spans="1:20" x14ac:dyDescent="0.35">
      <c r="A33" s="211" t="s">
        <v>212</v>
      </c>
      <c r="B33" s="72">
        <v>7.8700000000000005E-4</v>
      </c>
      <c r="C33" s="72">
        <v>2.2598750000000001E-2</v>
      </c>
      <c r="D33" s="125">
        <v>1.9132460900000001</v>
      </c>
      <c r="E33" s="96"/>
      <c r="F33" s="211" t="s">
        <v>144</v>
      </c>
      <c r="G33" s="72">
        <v>1.4682000000000001E-2</v>
      </c>
      <c r="H33" s="72">
        <v>2.3233E-2</v>
      </c>
      <c r="I33" s="125">
        <v>5.6829999999999999E-2</v>
      </c>
      <c r="J33" s="85"/>
      <c r="K33" s="211" t="s">
        <v>218</v>
      </c>
      <c r="L33" s="72">
        <v>7.9420371300000001</v>
      </c>
      <c r="M33" s="72">
        <v>5.1478567499999999</v>
      </c>
      <c r="N33" s="125">
        <v>12.02567715</v>
      </c>
      <c r="O33" s="85"/>
      <c r="P33" s="85"/>
      <c r="Q33" s="85"/>
      <c r="R33" s="85"/>
      <c r="S33" s="85"/>
      <c r="T33" s="85"/>
    </row>
    <row r="34" spans="1:20" x14ac:dyDescent="0.35">
      <c r="A34" s="211" t="s">
        <v>196</v>
      </c>
      <c r="B34" s="72">
        <v>0</v>
      </c>
      <c r="C34" s="72">
        <v>9.5833509999999997E-2</v>
      </c>
      <c r="D34" s="125">
        <v>1.83947894</v>
      </c>
      <c r="E34" s="96"/>
      <c r="F34" s="211" t="s">
        <v>251</v>
      </c>
      <c r="G34" s="72">
        <v>2.068391E-2</v>
      </c>
      <c r="H34" s="72">
        <v>3.76318E-2</v>
      </c>
      <c r="I34" s="125">
        <v>5.5465690000000005E-2</v>
      </c>
      <c r="J34" s="85"/>
      <c r="K34" s="211" t="s">
        <v>251</v>
      </c>
      <c r="L34" s="72">
        <v>6.6320263200000005</v>
      </c>
      <c r="M34" s="72">
        <v>10.25630408</v>
      </c>
      <c r="N34" s="125">
        <v>12.022033859999999</v>
      </c>
      <c r="O34" s="85"/>
      <c r="P34" s="85"/>
      <c r="Q34" s="85"/>
      <c r="R34" s="85"/>
      <c r="S34" s="85"/>
      <c r="T34" s="85"/>
    </row>
    <row r="35" spans="1:20" x14ac:dyDescent="0.35">
      <c r="A35" s="211" t="s">
        <v>221</v>
      </c>
      <c r="B35" s="72">
        <v>0</v>
      </c>
      <c r="C35" s="72">
        <v>0.31711019000000001</v>
      </c>
      <c r="D35" s="125">
        <v>1.7867943100000001</v>
      </c>
      <c r="E35" s="96"/>
      <c r="F35" s="211" t="s">
        <v>221</v>
      </c>
      <c r="G35" s="72">
        <v>1.3455E-2</v>
      </c>
      <c r="H35" s="72">
        <v>3.4580000000000001E-3</v>
      </c>
      <c r="I35" s="125">
        <v>5.4647000000000001E-2</v>
      </c>
      <c r="J35" s="85"/>
      <c r="K35" s="211" t="s">
        <v>125</v>
      </c>
      <c r="L35" s="72">
        <v>12.42557008</v>
      </c>
      <c r="M35" s="72">
        <v>8.0691784200000001</v>
      </c>
      <c r="N35" s="125">
        <v>11.894345960000001</v>
      </c>
      <c r="O35" s="85"/>
      <c r="P35" s="85"/>
      <c r="Q35" s="85"/>
      <c r="R35" s="85"/>
      <c r="S35" s="85"/>
      <c r="T35" s="85"/>
    </row>
    <row r="36" spans="1:20" x14ac:dyDescent="0.35">
      <c r="A36" s="211" t="s">
        <v>49</v>
      </c>
      <c r="B36" s="72">
        <v>0</v>
      </c>
      <c r="C36" s="72">
        <v>0.59442989000000002</v>
      </c>
      <c r="D36" s="125">
        <v>1.6464499699999999</v>
      </c>
      <c r="E36" s="96"/>
      <c r="F36" s="211" t="s">
        <v>247</v>
      </c>
      <c r="G36" s="72">
        <v>9.5662000000000004E-3</v>
      </c>
      <c r="H36" s="72">
        <v>1.98593E-2</v>
      </c>
      <c r="I36" s="125">
        <v>4.9835999999999998E-2</v>
      </c>
      <c r="J36" s="85"/>
      <c r="K36" s="211" t="s">
        <v>176</v>
      </c>
      <c r="L36" s="72">
        <v>6.3461021100000004</v>
      </c>
      <c r="M36" s="72">
        <v>12.49723088</v>
      </c>
      <c r="N36" s="125">
        <v>10.29304497</v>
      </c>
      <c r="O36" s="85"/>
      <c r="P36" s="85"/>
      <c r="Q36" s="85"/>
      <c r="R36" s="85"/>
      <c r="S36" s="85"/>
      <c r="T36" s="85"/>
    </row>
    <row r="37" spans="1:20" x14ac:dyDescent="0.35">
      <c r="A37" s="211" t="s">
        <v>98</v>
      </c>
      <c r="B37" s="72">
        <v>5.56761704</v>
      </c>
      <c r="C37" s="72">
        <v>0.1096125</v>
      </c>
      <c r="D37" s="125">
        <v>1.5458302800000001</v>
      </c>
      <c r="E37" s="96"/>
      <c r="F37" s="211" t="s">
        <v>212</v>
      </c>
      <c r="G37" s="72">
        <v>6.0000000000000001E-3</v>
      </c>
      <c r="H37" s="72">
        <v>3.0027999999999999E-2</v>
      </c>
      <c r="I37" s="125">
        <v>4.4798999999999999E-2</v>
      </c>
      <c r="J37" s="85"/>
      <c r="K37" s="211" t="s">
        <v>33</v>
      </c>
      <c r="L37" s="72">
        <v>12.11833324</v>
      </c>
      <c r="M37" s="72">
        <v>12.146471890000001</v>
      </c>
      <c r="N37" s="125">
        <v>10.01644046</v>
      </c>
      <c r="O37" s="85"/>
      <c r="P37" s="85"/>
      <c r="Q37" s="85"/>
      <c r="R37" s="85"/>
      <c r="S37" s="85"/>
      <c r="T37" s="85"/>
    </row>
    <row r="38" spans="1:20" x14ac:dyDescent="0.35">
      <c r="A38" s="211" t="s">
        <v>50</v>
      </c>
      <c r="B38" s="72">
        <v>0</v>
      </c>
      <c r="C38" s="72">
        <v>0.72765500000000005</v>
      </c>
      <c r="D38" s="125">
        <v>1.4660286100000002</v>
      </c>
      <c r="E38" s="96"/>
      <c r="F38" s="211" t="s">
        <v>143</v>
      </c>
      <c r="G38" s="72">
        <v>2.38543E-3</v>
      </c>
      <c r="H38" s="72">
        <v>1.5016E-2</v>
      </c>
      <c r="I38" s="125">
        <v>3.3880399999999998E-2</v>
      </c>
      <c r="J38" s="85"/>
      <c r="K38" s="211" t="s">
        <v>226</v>
      </c>
      <c r="L38" s="72">
        <v>1.5980000000000001E-2</v>
      </c>
      <c r="M38" s="72">
        <v>0.10389825999999999</v>
      </c>
      <c r="N38" s="125">
        <v>7.9844119200000003</v>
      </c>
      <c r="O38" s="85"/>
      <c r="P38" s="85"/>
      <c r="Q38" s="85"/>
      <c r="R38" s="85"/>
      <c r="S38" s="85"/>
      <c r="T38" s="85"/>
    </row>
    <row r="39" spans="1:20" x14ac:dyDescent="0.35">
      <c r="A39" s="211" t="s">
        <v>5</v>
      </c>
      <c r="B39" s="72">
        <v>3.5468775499999996</v>
      </c>
      <c r="C39" s="72">
        <v>8.3809999999999996E-3</v>
      </c>
      <c r="D39" s="125">
        <v>1.45350157</v>
      </c>
      <c r="E39" s="96"/>
      <c r="F39" s="211" t="s">
        <v>248</v>
      </c>
      <c r="G39" s="72">
        <v>0</v>
      </c>
      <c r="H39" s="72">
        <v>8.7100000000000003E-4</v>
      </c>
      <c r="I39" s="125">
        <v>3.0206E-2</v>
      </c>
      <c r="J39" s="85"/>
      <c r="K39" s="211" t="s">
        <v>10</v>
      </c>
      <c r="L39" s="72">
        <v>5.9186440099999995</v>
      </c>
      <c r="M39" s="72">
        <v>5.9612656600000005</v>
      </c>
      <c r="N39" s="125">
        <v>7.6937016500000004</v>
      </c>
      <c r="O39" s="85"/>
      <c r="P39" s="85"/>
      <c r="Q39" s="85"/>
      <c r="R39" s="85"/>
      <c r="S39" s="85"/>
      <c r="T39" s="85"/>
    </row>
    <row r="40" spans="1:20" x14ac:dyDescent="0.35">
      <c r="A40" s="211" t="s">
        <v>172</v>
      </c>
      <c r="B40" s="72">
        <v>1.8984790000000001E-2</v>
      </c>
      <c r="C40" s="72">
        <v>7.7388570000000004E-2</v>
      </c>
      <c r="D40" s="125">
        <v>1.4155354599999999</v>
      </c>
      <c r="E40" s="96"/>
      <c r="F40" s="211" t="s">
        <v>256</v>
      </c>
      <c r="G40" s="72">
        <v>1.243826E-2</v>
      </c>
      <c r="H40" s="72">
        <v>0.11286697</v>
      </c>
      <c r="I40" s="125">
        <v>2.6863999999999999E-2</v>
      </c>
      <c r="J40" s="85"/>
      <c r="K40" s="211" t="s">
        <v>230</v>
      </c>
      <c r="L40" s="72">
        <v>5.1781296299999999</v>
      </c>
      <c r="M40" s="72">
        <v>7.35962373</v>
      </c>
      <c r="N40" s="125">
        <v>7.0842807699999994</v>
      </c>
      <c r="O40" s="85"/>
      <c r="P40" s="85"/>
      <c r="Q40" s="85"/>
      <c r="R40" s="85"/>
      <c r="S40" s="85"/>
      <c r="T40" s="85"/>
    </row>
    <row r="41" spans="1:20" x14ac:dyDescent="0.35">
      <c r="A41" s="211" t="s">
        <v>19</v>
      </c>
      <c r="B41" s="72">
        <v>0</v>
      </c>
      <c r="C41" s="72">
        <v>0</v>
      </c>
      <c r="D41" s="125">
        <v>1.3434890500000001</v>
      </c>
      <c r="E41" s="96"/>
      <c r="F41" s="211" t="s">
        <v>231</v>
      </c>
      <c r="G41" s="72">
        <v>0.12309100000000001</v>
      </c>
      <c r="H41" s="72">
        <v>2.1434999999999999E-2</v>
      </c>
      <c r="I41" s="125">
        <v>1.9511000000000001E-2</v>
      </c>
      <c r="J41" s="85"/>
      <c r="K41" s="211" t="s">
        <v>5</v>
      </c>
      <c r="L41" s="72">
        <v>3.8138942200000003</v>
      </c>
      <c r="M41" s="72">
        <v>0.46208486999999998</v>
      </c>
      <c r="N41" s="125">
        <v>5.5552733300000003</v>
      </c>
      <c r="O41" s="85"/>
      <c r="P41" s="85"/>
      <c r="Q41" s="85"/>
      <c r="R41" s="85"/>
      <c r="S41" s="85"/>
      <c r="T41" s="85"/>
    </row>
    <row r="42" spans="1:20" x14ac:dyDescent="0.35">
      <c r="A42" s="211" t="s">
        <v>147</v>
      </c>
      <c r="B42" s="72">
        <v>5.0700000000000006E-5</v>
      </c>
      <c r="C42" s="72">
        <v>0.21746385999999998</v>
      </c>
      <c r="D42" s="125">
        <v>1.24562332</v>
      </c>
      <c r="E42" s="96"/>
      <c r="F42" s="211" t="s">
        <v>80</v>
      </c>
      <c r="G42" s="72">
        <v>2.4380000000000001E-3</v>
      </c>
      <c r="H42" s="72">
        <v>4.6171700000000003E-3</v>
      </c>
      <c r="I42" s="125">
        <v>1.9111E-2</v>
      </c>
      <c r="J42" s="85"/>
      <c r="K42" s="211" t="s">
        <v>66</v>
      </c>
      <c r="L42" s="72">
        <v>7.1590792599999995</v>
      </c>
      <c r="M42" s="72">
        <v>3.6358953399999998</v>
      </c>
      <c r="N42" s="125">
        <v>5.1068179499999999</v>
      </c>
      <c r="O42" s="85"/>
      <c r="P42" s="85"/>
      <c r="Q42" s="85"/>
      <c r="R42" s="85"/>
      <c r="S42" s="85"/>
      <c r="T42" s="85"/>
    </row>
    <row r="43" spans="1:20" x14ac:dyDescent="0.35">
      <c r="A43" s="211" t="s">
        <v>151</v>
      </c>
      <c r="B43" s="72">
        <v>2.0706842000000001</v>
      </c>
      <c r="C43" s="72">
        <v>3.2211198100000002</v>
      </c>
      <c r="D43" s="125">
        <v>1.2000927800000001</v>
      </c>
      <c r="E43" s="96"/>
      <c r="F43" s="211" t="s">
        <v>235</v>
      </c>
      <c r="G43" s="72">
        <v>1.8880999999999998E-2</v>
      </c>
      <c r="H43" s="72">
        <v>6.6039999999999996E-3</v>
      </c>
      <c r="I43" s="125">
        <v>1.8110000000000001E-2</v>
      </c>
      <c r="J43" s="85"/>
      <c r="K43" s="211" t="s">
        <v>169</v>
      </c>
      <c r="L43" s="72">
        <v>12.078862189999999</v>
      </c>
      <c r="M43" s="72">
        <v>4.6469227899999996</v>
      </c>
      <c r="N43" s="125">
        <v>4.9714145999999992</v>
      </c>
      <c r="O43" s="85"/>
      <c r="P43" s="85"/>
      <c r="Q43" s="85"/>
      <c r="R43" s="85"/>
      <c r="S43" s="85"/>
      <c r="T43" s="85"/>
    </row>
    <row r="44" spans="1:20" x14ac:dyDescent="0.35">
      <c r="A44" s="211" t="s">
        <v>99</v>
      </c>
      <c r="B44" s="72">
        <v>5.7160199999999994E-2</v>
      </c>
      <c r="C44" s="72">
        <v>0.1101003</v>
      </c>
      <c r="D44" s="125">
        <v>1.12887731</v>
      </c>
      <c r="E44" s="96"/>
      <c r="F44" s="211" t="s">
        <v>99</v>
      </c>
      <c r="G44" s="72">
        <v>0</v>
      </c>
      <c r="H44" s="72">
        <v>0</v>
      </c>
      <c r="I44" s="125">
        <v>1.6834639999999998E-2</v>
      </c>
      <c r="J44" s="85"/>
      <c r="K44" s="211" t="s">
        <v>179</v>
      </c>
      <c r="L44" s="72">
        <v>1.9963541899999999</v>
      </c>
      <c r="M44" s="72">
        <v>16.6293267</v>
      </c>
      <c r="N44" s="125">
        <v>4.5915690099999997</v>
      </c>
      <c r="O44" s="85"/>
      <c r="P44" s="85"/>
      <c r="Q44" s="85"/>
      <c r="R44" s="85"/>
      <c r="S44" s="85"/>
      <c r="T44" s="85"/>
    </row>
    <row r="45" spans="1:20" x14ac:dyDescent="0.35">
      <c r="A45" s="211" t="s">
        <v>220</v>
      </c>
      <c r="B45" s="72">
        <v>0.57972197999999997</v>
      </c>
      <c r="C45" s="72">
        <v>0.44955315999999995</v>
      </c>
      <c r="D45" s="125">
        <v>0.99348504000000004</v>
      </c>
      <c r="E45" s="96"/>
      <c r="F45" s="211" t="s">
        <v>211</v>
      </c>
      <c r="G45" s="72">
        <v>4.1029999999999999E-3</v>
      </c>
      <c r="H45" s="72">
        <v>1.6320040000000001E-2</v>
      </c>
      <c r="I45" s="125">
        <v>1.6241999999999999E-2</v>
      </c>
      <c r="J45" s="85"/>
      <c r="K45" s="211" t="s">
        <v>61</v>
      </c>
      <c r="L45" s="72">
        <v>2.6485803199999998</v>
      </c>
      <c r="M45" s="72">
        <v>3.71643503</v>
      </c>
      <c r="N45" s="125">
        <v>4.5193489500000004</v>
      </c>
      <c r="O45" s="85"/>
      <c r="P45" s="85"/>
      <c r="Q45" s="85"/>
      <c r="R45" s="85"/>
      <c r="S45" s="85"/>
      <c r="T45" s="85"/>
    </row>
    <row r="46" spans="1:20" x14ac:dyDescent="0.35">
      <c r="A46" s="211" t="s">
        <v>182</v>
      </c>
      <c r="B46" s="72">
        <v>0.27966000000000002</v>
      </c>
      <c r="C46" s="72">
        <v>8.3042980000000002E-2</v>
      </c>
      <c r="D46" s="125">
        <v>0.94315680000000002</v>
      </c>
      <c r="E46" s="96"/>
      <c r="F46" s="211" t="s">
        <v>200</v>
      </c>
      <c r="G46" s="72">
        <v>0</v>
      </c>
      <c r="H46" s="72">
        <v>0</v>
      </c>
      <c r="I46" s="125">
        <v>1.5415999999999999E-2</v>
      </c>
      <c r="J46" s="85"/>
      <c r="K46" s="211" t="s">
        <v>221</v>
      </c>
      <c r="L46" s="72">
        <v>4.0029673599999995</v>
      </c>
      <c r="M46" s="72">
        <v>5.4433590299999999</v>
      </c>
      <c r="N46" s="125">
        <v>4.2788198299999998</v>
      </c>
      <c r="O46" s="85"/>
      <c r="P46" s="85"/>
      <c r="Q46" s="85"/>
      <c r="R46" s="85"/>
      <c r="S46" s="85"/>
      <c r="T46" s="85"/>
    </row>
    <row r="47" spans="1:20" x14ac:dyDescent="0.35">
      <c r="A47" s="211" t="s">
        <v>201</v>
      </c>
      <c r="B47" s="72">
        <v>0</v>
      </c>
      <c r="C47" s="72">
        <v>0.41962815999999997</v>
      </c>
      <c r="D47" s="125">
        <v>0.93532872</v>
      </c>
      <c r="E47" s="96"/>
      <c r="F47" s="211" t="s">
        <v>106</v>
      </c>
      <c r="G47" s="72">
        <v>2.0627065</v>
      </c>
      <c r="H47" s="72">
        <v>0.35676184999999999</v>
      </c>
      <c r="I47" s="125">
        <v>1.5086E-2</v>
      </c>
      <c r="J47" s="85"/>
      <c r="K47" s="211" t="s">
        <v>155</v>
      </c>
      <c r="L47" s="72">
        <v>0.10126660000000001</v>
      </c>
      <c r="M47" s="72">
        <v>6.5247877800000005</v>
      </c>
      <c r="N47" s="125">
        <v>4.2238986900000004</v>
      </c>
      <c r="O47" s="85"/>
      <c r="P47" s="85"/>
      <c r="Q47" s="85"/>
      <c r="R47" s="85"/>
      <c r="S47" s="85"/>
      <c r="T47" s="85"/>
    </row>
    <row r="48" spans="1:20" x14ac:dyDescent="0.35">
      <c r="A48" s="211" t="s">
        <v>251</v>
      </c>
      <c r="B48" s="72">
        <v>0.14101521</v>
      </c>
      <c r="C48" s="72">
        <v>0.11624861</v>
      </c>
      <c r="D48" s="125">
        <v>0.79374418999999996</v>
      </c>
      <c r="E48" s="96"/>
      <c r="F48" s="211" t="s">
        <v>203</v>
      </c>
      <c r="G48" s="72">
        <v>0.18685451</v>
      </c>
      <c r="H48" s="72">
        <v>0.24949160999999997</v>
      </c>
      <c r="I48" s="125">
        <v>1.5032999999999999E-2</v>
      </c>
      <c r="J48" s="85"/>
      <c r="K48" s="211" t="s">
        <v>217</v>
      </c>
      <c r="L48" s="72">
        <v>4.6640953400000003</v>
      </c>
      <c r="M48" s="72">
        <v>9.2435726000000003</v>
      </c>
      <c r="N48" s="125">
        <v>4.0749109099999998</v>
      </c>
      <c r="O48" s="85"/>
      <c r="P48" s="85"/>
      <c r="Q48" s="85"/>
      <c r="R48" s="85"/>
      <c r="S48" s="85"/>
      <c r="T48" s="85"/>
    </row>
    <row r="49" spans="1:20" x14ac:dyDescent="0.35">
      <c r="A49" s="211" t="s">
        <v>173</v>
      </c>
      <c r="B49" s="72">
        <v>4.0935039999999999E-2</v>
      </c>
      <c r="C49" s="72">
        <v>0.80676633999999992</v>
      </c>
      <c r="D49" s="125">
        <v>0.70737501000000003</v>
      </c>
      <c r="E49" s="96"/>
      <c r="F49" s="211" t="s">
        <v>142</v>
      </c>
      <c r="G49" s="72">
        <v>2.32E-3</v>
      </c>
      <c r="H49" s="72">
        <v>1E-4</v>
      </c>
      <c r="I49" s="125">
        <v>1.0810999999999999E-2</v>
      </c>
      <c r="J49" s="85"/>
      <c r="K49" s="211" t="s">
        <v>21</v>
      </c>
      <c r="L49" s="72">
        <v>6.1896089999999999</v>
      </c>
      <c r="M49" s="72">
        <v>8.4470764900000006</v>
      </c>
      <c r="N49" s="125">
        <v>4.0748028600000001</v>
      </c>
      <c r="O49" s="85"/>
      <c r="P49" s="85"/>
      <c r="Q49" s="85"/>
      <c r="R49" s="85"/>
      <c r="S49" s="85"/>
      <c r="T49" s="85"/>
    </row>
    <row r="50" spans="1:20" x14ac:dyDescent="0.35">
      <c r="A50" s="211" t="s">
        <v>229</v>
      </c>
      <c r="B50" s="72">
        <v>2.3029589999999999E-2</v>
      </c>
      <c r="C50" s="72">
        <v>0.18755953</v>
      </c>
      <c r="D50" s="125">
        <v>0.69661764999999998</v>
      </c>
      <c r="E50" s="96"/>
      <c r="F50" s="211" t="s">
        <v>133</v>
      </c>
      <c r="G50" s="72">
        <v>5.1500000000000005E-4</v>
      </c>
      <c r="H50" s="72">
        <v>1.94E-4</v>
      </c>
      <c r="I50" s="125">
        <v>1.0801E-2</v>
      </c>
      <c r="J50" s="85"/>
      <c r="K50" s="211" t="s">
        <v>173</v>
      </c>
      <c r="L50" s="72">
        <v>0.68210088000000002</v>
      </c>
      <c r="M50" s="72">
        <v>1.89606078</v>
      </c>
      <c r="N50" s="125">
        <v>4.0090407199999998</v>
      </c>
      <c r="O50" s="85"/>
      <c r="P50" s="85"/>
      <c r="Q50" s="85"/>
      <c r="R50" s="85"/>
      <c r="S50" s="85"/>
      <c r="T50" s="85"/>
    </row>
    <row r="51" spans="1:20" x14ac:dyDescent="0.35">
      <c r="A51" s="211" t="s">
        <v>169</v>
      </c>
      <c r="B51" s="72">
        <v>0</v>
      </c>
      <c r="C51" s="72">
        <v>0</v>
      </c>
      <c r="D51" s="125">
        <v>0.68968068000000005</v>
      </c>
      <c r="E51" s="96"/>
      <c r="F51" s="211" t="s">
        <v>244</v>
      </c>
      <c r="G51" s="72">
        <v>0</v>
      </c>
      <c r="H51" s="72">
        <v>1.0076E-2</v>
      </c>
      <c r="I51" s="125">
        <v>9.8029999999999992E-3</v>
      </c>
      <c r="J51" s="85"/>
      <c r="K51" s="211" t="s">
        <v>133</v>
      </c>
      <c r="L51" s="72">
        <v>8.3928961599999994</v>
      </c>
      <c r="M51" s="72">
        <v>4.7369532199999993</v>
      </c>
      <c r="N51" s="125">
        <v>3.67230605</v>
      </c>
      <c r="O51" s="85"/>
      <c r="P51" s="85"/>
      <c r="Q51" s="85"/>
      <c r="R51" s="85"/>
      <c r="S51" s="85"/>
      <c r="T51" s="85"/>
    </row>
    <row r="52" spans="1:20" x14ac:dyDescent="0.35">
      <c r="A52" s="211" t="s">
        <v>39</v>
      </c>
      <c r="B52" s="72">
        <v>0.36259022999999996</v>
      </c>
      <c r="C52" s="72">
        <v>0.40547008000000001</v>
      </c>
      <c r="D52" s="125">
        <v>0.65910778000000003</v>
      </c>
      <c r="E52" s="96"/>
      <c r="F52" s="211" t="s">
        <v>197</v>
      </c>
      <c r="G52" s="72">
        <v>0.15821532999999999</v>
      </c>
      <c r="H52" s="72">
        <v>3.5512E-4</v>
      </c>
      <c r="I52" s="125">
        <v>9.1850000000000005E-3</v>
      </c>
      <c r="J52" s="85"/>
      <c r="K52" s="211" t="s">
        <v>223</v>
      </c>
      <c r="L52" s="72">
        <v>4.4332143099999994</v>
      </c>
      <c r="M52" s="72">
        <v>1.14871715</v>
      </c>
      <c r="N52" s="125">
        <v>3.5374974100000003</v>
      </c>
      <c r="O52" s="85"/>
      <c r="P52" s="85"/>
      <c r="Q52" s="85"/>
      <c r="R52" s="85"/>
      <c r="S52" s="85"/>
      <c r="T52" s="85"/>
    </row>
    <row r="53" spans="1:20" x14ac:dyDescent="0.35">
      <c r="A53" s="211" t="s">
        <v>199</v>
      </c>
      <c r="B53" s="72">
        <v>4.1859E-2</v>
      </c>
      <c r="C53" s="72">
        <v>2.828603E-2</v>
      </c>
      <c r="D53" s="125">
        <v>0.59655561999999995</v>
      </c>
      <c r="E53" s="96"/>
      <c r="F53" s="211" t="s">
        <v>175</v>
      </c>
      <c r="G53" s="72">
        <v>1.0000000000000001E-5</v>
      </c>
      <c r="H53" s="72">
        <v>7.6299999999999996E-3</v>
      </c>
      <c r="I53" s="125">
        <v>7.6499999999999997E-3</v>
      </c>
      <c r="J53" s="85"/>
      <c r="K53" s="211" t="s">
        <v>110</v>
      </c>
      <c r="L53" s="72">
        <v>5.0000000000000001E-3</v>
      </c>
      <c r="M53" s="72">
        <v>0.77508081000000006</v>
      </c>
      <c r="N53" s="125">
        <v>3.3091863300000002</v>
      </c>
      <c r="O53" s="85"/>
      <c r="P53" s="85"/>
      <c r="Q53" s="85"/>
      <c r="R53" s="85"/>
      <c r="S53" s="85"/>
      <c r="T53" s="85"/>
    </row>
    <row r="54" spans="1:20" x14ac:dyDescent="0.35">
      <c r="A54" s="211" t="s">
        <v>130</v>
      </c>
      <c r="B54" s="72">
        <v>1.531363E-2</v>
      </c>
      <c r="C54" s="72">
        <v>2.6722369999999999E-2</v>
      </c>
      <c r="D54" s="125">
        <v>0.55501716000000001</v>
      </c>
      <c r="E54" s="96"/>
      <c r="F54" s="211" t="s">
        <v>103</v>
      </c>
      <c r="G54" s="72">
        <v>0</v>
      </c>
      <c r="H54" s="72">
        <v>5.0000000000000004E-6</v>
      </c>
      <c r="I54" s="125">
        <v>7.2302600000000005E-3</v>
      </c>
      <c r="J54" s="85"/>
      <c r="K54" s="211" t="s">
        <v>198</v>
      </c>
      <c r="L54" s="72">
        <v>7.1143270999999997</v>
      </c>
      <c r="M54" s="72">
        <v>0.96337956000000002</v>
      </c>
      <c r="N54" s="125">
        <v>3.2558787599999999</v>
      </c>
      <c r="O54" s="85"/>
      <c r="P54" s="85"/>
      <c r="Q54" s="85"/>
      <c r="R54" s="85"/>
      <c r="S54" s="85"/>
      <c r="T54" s="85"/>
    </row>
    <row r="55" spans="1:20" x14ac:dyDescent="0.35">
      <c r="A55" s="211" t="s">
        <v>20</v>
      </c>
      <c r="B55" s="72">
        <v>0.22953206000000001</v>
      </c>
      <c r="C55" s="72">
        <v>0</v>
      </c>
      <c r="D55" s="125">
        <v>0.54126209999999997</v>
      </c>
      <c r="E55" s="96"/>
      <c r="F55" s="211" t="s">
        <v>127</v>
      </c>
      <c r="G55" s="72">
        <v>1.02244723</v>
      </c>
      <c r="H55" s="72">
        <v>0.39760142999999998</v>
      </c>
      <c r="I55" s="125">
        <v>6.7999999999999996E-3</v>
      </c>
      <c r="J55" s="85"/>
      <c r="K55" s="211" t="s">
        <v>51</v>
      </c>
      <c r="L55" s="72">
        <v>3.0132516000000003</v>
      </c>
      <c r="M55" s="72">
        <v>1.9251180000000001</v>
      </c>
      <c r="N55" s="125">
        <v>2.8773240000000002</v>
      </c>
      <c r="O55" s="85"/>
      <c r="P55" s="85"/>
      <c r="Q55" s="85"/>
      <c r="R55" s="85"/>
      <c r="S55" s="85"/>
      <c r="T55" s="85"/>
    </row>
    <row r="56" spans="1:20" x14ac:dyDescent="0.35">
      <c r="A56" s="211" t="s">
        <v>26</v>
      </c>
      <c r="B56" s="72">
        <v>0</v>
      </c>
      <c r="C56" s="72">
        <v>0</v>
      </c>
      <c r="D56" s="125">
        <v>0.50122699999999998</v>
      </c>
      <c r="E56" s="96"/>
      <c r="F56" s="211" t="s">
        <v>233</v>
      </c>
      <c r="G56" s="72">
        <v>2.2699999999999999E-3</v>
      </c>
      <c r="H56" s="72">
        <v>8.3309999999999999E-3</v>
      </c>
      <c r="I56" s="125">
        <v>6.5300000000000002E-3</v>
      </c>
      <c r="J56" s="85"/>
      <c r="K56" s="211" t="s">
        <v>108</v>
      </c>
      <c r="L56" s="72">
        <v>10.268487929999999</v>
      </c>
      <c r="M56" s="72">
        <v>38.237243729999996</v>
      </c>
      <c r="N56" s="125">
        <v>2.8648577200000003</v>
      </c>
      <c r="O56" s="85"/>
      <c r="P56" s="85"/>
      <c r="Q56" s="85"/>
      <c r="R56" s="85"/>
      <c r="S56" s="85"/>
      <c r="T56" s="85"/>
    </row>
    <row r="57" spans="1:20" x14ac:dyDescent="0.35">
      <c r="A57" s="211" t="s">
        <v>18</v>
      </c>
      <c r="B57" s="72">
        <v>0</v>
      </c>
      <c r="C57" s="72">
        <v>0</v>
      </c>
      <c r="D57" s="125">
        <v>0.46855288</v>
      </c>
      <c r="E57" s="96"/>
      <c r="F57" s="211" t="s">
        <v>238</v>
      </c>
      <c r="G57" s="72">
        <v>4.0615999999999999E-2</v>
      </c>
      <c r="H57" s="72">
        <v>5.9849999999999999E-3</v>
      </c>
      <c r="I57" s="125">
        <v>6.5139999999999998E-3</v>
      </c>
      <c r="J57" s="85"/>
      <c r="K57" s="211" t="s">
        <v>104</v>
      </c>
      <c r="L57" s="72">
        <v>11.50665961</v>
      </c>
      <c r="M57" s="72">
        <v>2.19902138</v>
      </c>
      <c r="N57" s="125">
        <v>2.8276705899999999</v>
      </c>
      <c r="O57" s="85"/>
      <c r="P57" s="85"/>
      <c r="Q57" s="85"/>
      <c r="R57" s="85"/>
      <c r="S57" s="85"/>
      <c r="T57" s="85"/>
    </row>
    <row r="58" spans="1:20" x14ac:dyDescent="0.35">
      <c r="A58" s="211" t="s">
        <v>103</v>
      </c>
      <c r="B58" s="72">
        <v>5.2111199999999996E-3</v>
      </c>
      <c r="C58" s="72">
        <v>0.97520777000000003</v>
      </c>
      <c r="D58" s="125">
        <v>0.45519398</v>
      </c>
      <c r="E58" s="96"/>
      <c r="F58" s="211" t="s">
        <v>107</v>
      </c>
      <c r="G58" s="72">
        <v>1.1247999999999999E-2</v>
      </c>
      <c r="H58" s="72">
        <v>4.836E-3</v>
      </c>
      <c r="I58" s="125">
        <v>5.4599899999999996E-3</v>
      </c>
      <c r="J58" s="85"/>
      <c r="K58" s="211" t="s">
        <v>243</v>
      </c>
      <c r="L58" s="72">
        <v>0.51583732000000004</v>
      </c>
      <c r="M58" s="72">
        <v>1.92450867</v>
      </c>
      <c r="N58" s="125">
        <v>2.77159464</v>
      </c>
      <c r="O58" s="85"/>
      <c r="P58" s="85"/>
      <c r="Q58" s="85"/>
      <c r="R58" s="85"/>
      <c r="S58" s="85"/>
      <c r="T58" s="85"/>
    </row>
    <row r="59" spans="1:20" x14ac:dyDescent="0.35">
      <c r="A59" s="211" t="s">
        <v>217</v>
      </c>
      <c r="B59" s="72">
        <v>2.689E-3</v>
      </c>
      <c r="C59" s="72">
        <v>0.3798994</v>
      </c>
      <c r="D59" s="125">
        <v>0.41908884000000002</v>
      </c>
      <c r="E59" s="96"/>
      <c r="F59" s="211" t="s">
        <v>125</v>
      </c>
      <c r="G59" s="72">
        <v>4.2500000000000003E-2</v>
      </c>
      <c r="H59" s="72">
        <v>6.1599999999999997E-3</v>
      </c>
      <c r="I59" s="125">
        <v>5.1999999999999998E-3</v>
      </c>
      <c r="J59" s="85"/>
      <c r="K59" s="211" t="s">
        <v>210</v>
      </c>
      <c r="L59" s="72">
        <v>9.9130119700000012</v>
      </c>
      <c r="M59" s="72">
        <v>4.1662678799999995</v>
      </c>
      <c r="N59" s="125">
        <v>2.76328686</v>
      </c>
      <c r="O59" s="85"/>
      <c r="P59" s="85"/>
      <c r="Q59" s="85"/>
      <c r="R59" s="85"/>
      <c r="S59" s="85"/>
      <c r="T59" s="85"/>
    </row>
    <row r="60" spans="1:20" x14ac:dyDescent="0.35">
      <c r="A60" s="211" t="s">
        <v>72</v>
      </c>
      <c r="B60" s="72">
        <v>0</v>
      </c>
      <c r="C60" s="72">
        <v>1.8067443999999999</v>
      </c>
      <c r="D60" s="125">
        <v>0.415688</v>
      </c>
      <c r="E60" s="96"/>
      <c r="F60" s="211" t="s">
        <v>252</v>
      </c>
      <c r="G60" s="72">
        <v>1.33913E-3</v>
      </c>
      <c r="H60" s="72">
        <v>4.1200000000000004E-3</v>
      </c>
      <c r="I60" s="125">
        <v>4.8859999999999997E-3</v>
      </c>
      <c r="J60" s="85"/>
      <c r="K60" s="211" t="s">
        <v>149</v>
      </c>
      <c r="L60" s="72">
        <v>2.1661419</v>
      </c>
      <c r="M60" s="72">
        <v>2.0371563099999999</v>
      </c>
      <c r="N60" s="125">
        <v>2.5684895000000001</v>
      </c>
      <c r="O60" s="85"/>
      <c r="P60" s="85"/>
      <c r="Q60" s="85"/>
      <c r="R60" s="85"/>
      <c r="S60" s="85"/>
      <c r="T60" s="85"/>
    </row>
    <row r="61" spans="1:20" x14ac:dyDescent="0.35">
      <c r="A61" s="211" t="s">
        <v>232</v>
      </c>
      <c r="B61" s="72">
        <v>3.3721100000000002E-3</v>
      </c>
      <c r="C61" s="72">
        <v>6.4886630000000001E-2</v>
      </c>
      <c r="D61" s="125">
        <v>0.38938715999999995</v>
      </c>
      <c r="E61" s="96"/>
      <c r="F61" s="211" t="s">
        <v>229</v>
      </c>
      <c r="G61" s="72">
        <v>2.1739999999999999E-2</v>
      </c>
      <c r="H61" s="72">
        <v>0</v>
      </c>
      <c r="I61" s="125">
        <v>4.0239999999999998E-3</v>
      </c>
      <c r="J61" s="85"/>
      <c r="K61" s="211" t="s">
        <v>212</v>
      </c>
      <c r="L61" s="72">
        <v>3.5404439999999999</v>
      </c>
      <c r="M61" s="72">
        <v>0.95388767000000008</v>
      </c>
      <c r="N61" s="125">
        <v>2.5238664399999999</v>
      </c>
      <c r="O61" s="85"/>
      <c r="P61" s="85"/>
      <c r="Q61" s="85"/>
      <c r="R61" s="85"/>
      <c r="S61" s="85"/>
      <c r="T61" s="85"/>
    </row>
    <row r="62" spans="1:20" x14ac:dyDescent="0.35">
      <c r="A62" s="211" t="s">
        <v>22</v>
      </c>
      <c r="B62" s="72">
        <v>7.59550693</v>
      </c>
      <c r="C62" s="72">
        <v>0</v>
      </c>
      <c r="D62" s="125">
        <v>0.35225086999999999</v>
      </c>
      <c r="E62" s="96"/>
      <c r="F62" s="211" t="s">
        <v>30</v>
      </c>
      <c r="G62" s="72">
        <v>3.8000000000000002E-4</v>
      </c>
      <c r="H62" s="72">
        <v>2.5999999999999998E-4</v>
      </c>
      <c r="I62" s="125">
        <v>3.68214E-3</v>
      </c>
      <c r="J62" s="85"/>
      <c r="K62" s="211" t="s">
        <v>143</v>
      </c>
      <c r="L62" s="72">
        <v>1.2403727600000001</v>
      </c>
      <c r="M62" s="72">
        <v>2.8603561399999999</v>
      </c>
      <c r="N62" s="125">
        <v>2.5223737400000004</v>
      </c>
      <c r="O62" s="85"/>
      <c r="P62" s="85"/>
      <c r="Q62" s="85"/>
      <c r="R62" s="85"/>
      <c r="S62" s="85"/>
      <c r="T62" s="85"/>
    </row>
    <row r="63" spans="1:20" x14ac:dyDescent="0.35">
      <c r="A63" s="211" t="s">
        <v>108</v>
      </c>
      <c r="B63" s="72">
        <v>0.28573829000000001</v>
      </c>
      <c r="C63" s="72">
        <v>0.11609796999999999</v>
      </c>
      <c r="D63" s="125">
        <v>0.34138188000000003</v>
      </c>
      <c r="E63" s="96"/>
      <c r="F63" s="211" t="s">
        <v>179</v>
      </c>
      <c r="G63" s="72">
        <v>9.5663999999999999E-2</v>
      </c>
      <c r="H63" s="72">
        <v>1.1677368799999999</v>
      </c>
      <c r="I63" s="125">
        <v>3.3E-3</v>
      </c>
      <c r="J63" s="85"/>
      <c r="K63" s="211" t="s">
        <v>49</v>
      </c>
      <c r="L63" s="72">
        <v>2.8081925699999997</v>
      </c>
      <c r="M63" s="72">
        <v>2.71898675</v>
      </c>
      <c r="N63" s="125">
        <v>2.3697521699999999</v>
      </c>
      <c r="O63" s="85"/>
      <c r="P63" s="85"/>
      <c r="Q63" s="85"/>
      <c r="R63" s="85"/>
      <c r="S63" s="85"/>
      <c r="T63" s="85"/>
    </row>
    <row r="64" spans="1:20" x14ac:dyDescent="0.35">
      <c r="A64" s="211" t="s">
        <v>206</v>
      </c>
      <c r="B64" s="72">
        <v>0</v>
      </c>
      <c r="C64" s="72">
        <v>3.1060500000000004E-3</v>
      </c>
      <c r="D64" s="125">
        <v>0.33716983</v>
      </c>
      <c r="E64" s="96"/>
      <c r="F64" s="211" t="s">
        <v>216</v>
      </c>
      <c r="G64" s="72">
        <v>4.1936000000000005E-3</v>
      </c>
      <c r="H64" s="72">
        <v>1.8799999999999999E-4</v>
      </c>
      <c r="I64" s="125">
        <v>3.2290000000000001E-3</v>
      </c>
      <c r="J64" s="85"/>
      <c r="K64" s="211" t="s">
        <v>122</v>
      </c>
      <c r="L64" s="72">
        <v>9.5127839999999991E-2</v>
      </c>
      <c r="M64" s="72">
        <v>0.17729676999999999</v>
      </c>
      <c r="N64" s="125">
        <v>2.1064212000000002</v>
      </c>
      <c r="O64" s="85"/>
      <c r="P64" s="85"/>
      <c r="Q64" s="85"/>
      <c r="R64" s="85"/>
      <c r="S64" s="85"/>
      <c r="T64" s="85"/>
    </row>
    <row r="65" spans="1:20" x14ac:dyDescent="0.35">
      <c r="A65" s="211" t="s">
        <v>210</v>
      </c>
      <c r="B65" s="72">
        <v>8.175E-3</v>
      </c>
      <c r="C65" s="72">
        <v>0.29919884999999996</v>
      </c>
      <c r="D65" s="125">
        <v>0.29971740999999996</v>
      </c>
      <c r="E65" s="96"/>
      <c r="F65" s="211" t="s">
        <v>242</v>
      </c>
      <c r="G65" s="72">
        <v>0</v>
      </c>
      <c r="H65" s="72">
        <v>0</v>
      </c>
      <c r="I65" s="125">
        <v>3.2000000000000002E-3</v>
      </c>
      <c r="J65" s="85"/>
      <c r="K65" s="211" t="s">
        <v>215</v>
      </c>
      <c r="L65" s="72">
        <v>1.46948509</v>
      </c>
      <c r="M65" s="72">
        <v>1.87663278</v>
      </c>
      <c r="N65" s="125">
        <v>1.8273288799999998</v>
      </c>
      <c r="O65" s="85"/>
      <c r="P65" s="85"/>
      <c r="Q65" s="85"/>
      <c r="R65" s="85"/>
      <c r="S65" s="85"/>
      <c r="T65" s="85"/>
    </row>
    <row r="66" spans="1:20" x14ac:dyDescent="0.35">
      <c r="A66" s="211" t="s">
        <v>197</v>
      </c>
      <c r="B66" s="72">
        <v>0</v>
      </c>
      <c r="C66" s="72">
        <v>0.20938073000000001</v>
      </c>
      <c r="D66" s="125">
        <v>0.27714847999999997</v>
      </c>
      <c r="E66" s="96"/>
      <c r="F66" s="211" t="s">
        <v>176</v>
      </c>
      <c r="G66" s="72">
        <v>6.6569999999999997E-3</v>
      </c>
      <c r="H66" s="72">
        <v>4.7169500000000001E-3</v>
      </c>
      <c r="I66" s="125">
        <v>3.1819999999999999E-3</v>
      </c>
      <c r="J66" s="85"/>
      <c r="K66" s="211" t="s">
        <v>75</v>
      </c>
      <c r="L66" s="72">
        <v>4.6022612800000005</v>
      </c>
      <c r="M66" s="72">
        <v>1.6032473600000001</v>
      </c>
      <c r="N66" s="125">
        <v>1.80725793</v>
      </c>
      <c r="O66" s="85"/>
      <c r="P66" s="85"/>
      <c r="Q66" s="85"/>
      <c r="R66" s="85"/>
      <c r="S66" s="85"/>
      <c r="T66" s="85"/>
    </row>
    <row r="67" spans="1:20" x14ac:dyDescent="0.35">
      <c r="A67" s="211" t="s">
        <v>122</v>
      </c>
      <c r="B67" s="72">
        <v>0.25138851000000001</v>
      </c>
      <c r="C67" s="72">
        <v>0.24731001</v>
      </c>
      <c r="D67" s="125">
        <v>0.27515353999999997</v>
      </c>
      <c r="E67" s="96"/>
      <c r="F67" s="211" t="s">
        <v>2</v>
      </c>
      <c r="G67" s="72">
        <v>0</v>
      </c>
      <c r="H67" s="72">
        <v>1E-4</v>
      </c>
      <c r="I67" s="125">
        <v>3.0583699999999999E-3</v>
      </c>
      <c r="J67" s="85"/>
      <c r="K67" s="211" t="s">
        <v>254</v>
      </c>
      <c r="L67" s="72">
        <v>2.5180236000000003</v>
      </c>
      <c r="M67" s="72">
        <v>3.2532786699999998</v>
      </c>
      <c r="N67" s="125">
        <v>1.6915976699999999</v>
      </c>
      <c r="O67" s="85"/>
      <c r="P67" s="85"/>
      <c r="Q67" s="85"/>
      <c r="R67" s="85"/>
      <c r="S67" s="85"/>
      <c r="T67" s="85"/>
    </row>
    <row r="68" spans="1:20" x14ac:dyDescent="0.35">
      <c r="A68" s="211" t="s">
        <v>238</v>
      </c>
      <c r="B68" s="72">
        <v>2.5145880000000002E-2</v>
      </c>
      <c r="C68" s="72">
        <v>7.4586070000000004E-2</v>
      </c>
      <c r="D68" s="125">
        <v>0.23987257999999997</v>
      </c>
      <c r="E68" s="96"/>
      <c r="F68" s="211" t="s">
        <v>149</v>
      </c>
      <c r="G68" s="72">
        <v>1.252E-2</v>
      </c>
      <c r="H68" s="72">
        <v>2.1000000000000001E-4</v>
      </c>
      <c r="I68" s="125">
        <v>2.9399999999999999E-3</v>
      </c>
      <c r="J68" s="85"/>
      <c r="K68" s="211" t="s">
        <v>229</v>
      </c>
      <c r="L68" s="72">
        <v>1.3023941399999999</v>
      </c>
      <c r="M68" s="72">
        <v>0.42416316999999998</v>
      </c>
      <c r="N68" s="125">
        <v>1.5776655800000001</v>
      </c>
      <c r="O68" s="85"/>
      <c r="P68" s="85"/>
      <c r="Q68" s="85"/>
      <c r="R68" s="85"/>
      <c r="S68" s="85"/>
      <c r="T68" s="85"/>
    </row>
    <row r="69" spans="1:20" x14ac:dyDescent="0.35">
      <c r="A69" s="211" t="s">
        <v>179</v>
      </c>
      <c r="B69" s="72">
        <v>6.4134629999999998E-2</v>
      </c>
      <c r="C69" s="72">
        <v>4.852617E-2</v>
      </c>
      <c r="D69" s="125">
        <v>0.20762413000000002</v>
      </c>
      <c r="E69" s="96"/>
      <c r="F69" s="211" t="s">
        <v>35</v>
      </c>
      <c r="G69" s="72">
        <v>6.8248100000000006E-3</v>
      </c>
      <c r="H69" s="72">
        <v>2.5240000000000002E-3</v>
      </c>
      <c r="I69" s="125">
        <v>2.6169000000000001E-3</v>
      </c>
      <c r="J69" s="85"/>
      <c r="K69" s="211" t="s">
        <v>239</v>
      </c>
      <c r="L69" s="72">
        <v>0.34430627000000003</v>
      </c>
      <c r="M69" s="72">
        <v>0.13035611999999999</v>
      </c>
      <c r="N69" s="125">
        <v>1.4963473799999998</v>
      </c>
      <c r="O69" s="85"/>
      <c r="P69" s="85"/>
      <c r="Q69" s="85"/>
      <c r="R69" s="85"/>
      <c r="S69" s="85"/>
      <c r="T69" s="85"/>
    </row>
    <row r="70" spans="1:20" x14ac:dyDescent="0.35">
      <c r="A70" s="211" t="s">
        <v>236</v>
      </c>
      <c r="B70" s="72">
        <v>0</v>
      </c>
      <c r="C70" s="72">
        <v>3.1319999999999998E-3</v>
      </c>
      <c r="D70" s="125">
        <v>0.18156859</v>
      </c>
      <c r="E70" s="96"/>
      <c r="F70" s="211" t="s">
        <v>63</v>
      </c>
      <c r="G70" s="72">
        <v>1.22631E-3</v>
      </c>
      <c r="H70" s="72">
        <v>5.0066400000000006E-3</v>
      </c>
      <c r="I70" s="125">
        <v>2.39193E-3</v>
      </c>
      <c r="J70" s="85"/>
      <c r="K70" s="211" t="s">
        <v>199</v>
      </c>
      <c r="L70" s="72">
        <v>0.55657308999999999</v>
      </c>
      <c r="M70" s="72">
        <v>0.13538733</v>
      </c>
      <c r="N70" s="125">
        <v>1.41426389</v>
      </c>
      <c r="O70" s="85"/>
      <c r="P70" s="85"/>
      <c r="Q70" s="85"/>
      <c r="R70" s="85"/>
      <c r="S70" s="85"/>
      <c r="T70" s="85"/>
    </row>
    <row r="71" spans="1:20" x14ac:dyDescent="0.35">
      <c r="A71" s="211" t="s">
        <v>200</v>
      </c>
      <c r="B71" s="72">
        <v>0</v>
      </c>
      <c r="C71" s="72">
        <v>2.91824919</v>
      </c>
      <c r="D71" s="125">
        <v>0.17608407000000001</v>
      </c>
      <c r="E71" s="96"/>
      <c r="F71" s="211" t="s">
        <v>120</v>
      </c>
      <c r="G71" s="72">
        <v>0</v>
      </c>
      <c r="H71" s="72">
        <v>0</v>
      </c>
      <c r="I71" s="125">
        <v>2.3406500000000001E-3</v>
      </c>
      <c r="J71" s="85"/>
      <c r="K71" s="211" t="s">
        <v>202</v>
      </c>
      <c r="L71" s="72">
        <v>2.0711537</v>
      </c>
      <c r="M71" s="72">
        <v>1.1045079</v>
      </c>
      <c r="N71" s="125">
        <v>1.30797952</v>
      </c>
      <c r="O71" s="85"/>
      <c r="P71" s="85"/>
      <c r="Q71" s="85"/>
      <c r="R71" s="85"/>
      <c r="S71" s="85"/>
      <c r="T71" s="85"/>
    </row>
    <row r="72" spans="1:20" x14ac:dyDescent="0.35">
      <c r="A72" s="211" t="s">
        <v>181</v>
      </c>
      <c r="B72" s="72">
        <v>7.5747250000000002E-2</v>
      </c>
      <c r="C72" s="72">
        <v>0.10046897</v>
      </c>
      <c r="D72" s="125">
        <v>0.17342029</v>
      </c>
      <c r="E72" s="96"/>
      <c r="F72" s="211" t="s">
        <v>37</v>
      </c>
      <c r="G72" s="72">
        <v>2.5000000000000001E-4</v>
      </c>
      <c r="H72" s="72">
        <v>0.12485280999999999</v>
      </c>
      <c r="I72" s="125">
        <v>2.2599999999999999E-3</v>
      </c>
      <c r="J72" s="85"/>
      <c r="K72" s="211" t="s">
        <v>241</v>
      </c>
      <c r="L72" s="72">
        <v>2.53833675</v>
      </c>
      <c r="M72" s="72">
        <v>2.55699948</v>
      </c>
      <c r="N72" s="125">
        <v>1.30485604</v>
      </c>
      <c r="O72" s="85"/>
      <c r="P72" s="85"/>
      <c r="Q72" s="85"/>
      <c r="R72" s="85"/>
      <c r="S72" s="85"/>
      <c r="T72" s="85"/>
    </row>
    <row r="73" spans="1:20" x14ac:dyDescent="0.35">
      <c r="A73" s="211" t="s">
        <v>180</v>
      </c>
      <c r="B73" s="72">
        <v>0</v>
      </c>
      <c r="C73" s="72">
        <v>0</v>
      </c>
      <c r="D73" s="125">
        <v>0.14087606</v>
      </c>
      <c r="E73" s="96"/>
      <c r="F73" s="211" t="s">
        <v>108</v>
      </c>
      <c r="G73" s="72">
        <v>1.1199999999999999E-3</v>
      </c>
      <c r="H73" s="72">
        <v>2.0450000000000001E-4</v>
      </c>
      <c r="I73" s="125">
        <v>2.0040000000000001E-3</v>
      </c>
      <c r="J73" s="85"/>
      <c r="K73" s="211" t="s">
        <v>257</v>
      </c>
      <c r="L73" s="72">
        <v>0.18395904000000002</v>
      </c>
      <c r="M73" s="72">
        <v>0.25439476</v>
      </c>
      <c r="N73" s="125">
        <v>1.23794374</v>
      </c>
      <c r="O73" s="85"/>
      <c r="P73" s="85"/>
      <c r="Q73" s="85"/>
      <c r="R73" s="85"/>
      <c r="S73" s="85"/>
      <c r="T73" s="85"/>
    </row>
    <row r="74" spans="1:20" x14ac:dyDescent="0.35">
      <c r="A74" s="211" t="s">
        <v>133</v>
      </c>
      <c r="B74" s="72">
        <v>0.54480751999999999</v>
      </c>
      <c r="C74" s="72">
        <v>2.7181900000000002E-2</v>
      </c>
      <c r="D74" s="125">
        <v>0.13816323999999999</v>
      </c>
      <c r="E74" s="96"/>
      <c r="F74" s="211" t="s">
        <v>237</v>
      </c>
      <c r="G74" s="72">
        <v>1.1150000000000001E-3</v>
      </c>
      <c r="H74" s="72">
        <v>3.6159999999999999E-3</v>
      </c>
      <c r="I74" s="125">
        <v>2.0019999999999999E-3</v>
      </c>
      <c r="J74" s="85"/>
      <c r="K74" s="211" t="s">
        <v>132</v>
      </c>
      <c r="L74" s="72">
        <v>0.23703085000000002</v>
      </c>
      <c r="M74" s="72">
        <v>0.53580064999999999</v>
      </c>
      <c r="N74" s="125">
        <v>1.2131603400000002</v>
      </c>
      <c r="O74" s="85"/>
      <c r="P74" s="85"/>
      <c r="Q74" s="85"/>
      <c r="R74" s="85"/>
      <c r="S74" s="85"/>
      <c r="T74" s="85"/>
    </row>
    <row r="75" spans="1:20" x14ac:dyDescent="0.35">
      <c r="A75" s="211" t="s">
        <v>237</v>
      </c>
      <c r="B75" s="72">
        <v>2.2117299999999999E-3</v>
      </c>
      <c r="C75" s="72">
        <v>2.8150479999999999E-2</v>
      </c>
      <c r="D75" s="125">
        <v>0.13453873000000002</v>
      </c>
      <c r="E75" s="96"/>
      <c r="F75" s="211" t="s">
        <v>190</v>
      </c>
      <c r="G75" s="72">
        <v>2.72E-4</v>
      </c>
      <c r="H75" s="72">
        <v>5.5362000000000001E-2</v>
      </c>
      <c r="I75" s="125">
        <v>1.9550000000000001E-3</v>
      </c>
      <c r="J75" s="85"/>
      <c r="K75" s="211" t="s">
        <v>142</v>
      </c>
      <c r="L75" s="72">
        <v>2.4311611000000002</v>
      </c>
      <c r="M75" s="72">
        <v>0.30768271999999997</v>
      </c>
      <c r="N75" s="125">
        <v>1.19732664</v>
      </c>
      <c r="O75" s="85"/>
      <c r="P75" s="85"/>
      <c r="Q75" s="85"/>
      <c r="R75" s="85"/>
      <c r="S75" s="85"/>
      <c r="T75" s="85"/>
    </row>
    <row r="76" spans="1:20" x14ac:dyDescent="0.35">
      <c r="A76" s="211" t="s">
        <v>36</v>
      </c>
      <c r="B76" s="72">
        <v>4.6170200000000003E-3</v>
      </c>
      <c r="C76" s="72">
        <v>1.7994299999999998E-2</v>
      </c>
      <c r="D76" s="125">
        <v>0.1297208</v>
      </c>
      <c r="E76" s="96"/>
      <c r="F76" s="211" t="s">
        <v>207</v>
      </c>
      <c r="G76" s="72">
        <v>0</v>
      </c>
      <c r="H76" s="72">
        <v>2.8356570000000001E-2</v>
      </c>
      <c r="I76" s="125">
        <v>1.9E-3</v>
      </c>
      <c r="J76" s="85"/>
      <c r="K76" s="211" t="s">
        <v>211</v>
      </c>
      <c r="L76" s="72">
        <v>1.027002</v>
      </c>
      <c r="M76" s="72">
        <v>0.74469752</v>
      </c>
      <c r="N76" s="125">
        <v>1.1744688799999998</v>
      </c>
      <c r="O76" s="85"/>
      <c r="P76" s="85"/>
      <c r="Q76" s="85"/>
      <c r="R76" s="85"/>
      <c r="S76" s="85"/>
      <c r="T76" s="85"/>
    </row>
    <row r="77" spans="1:20" x14ac:dyDescent="0.35">
      <c r="A77" s="211" t="s">
        <v>239</v>
      </c>
      <c r="B77" s="72">
        <v>1.4459059999999999E-2</v>
      </c>
      <c r="C77" s="72">
        <v>0.27918377</v>
      </c>
      <c r="D77" s="125">
        <v>0.10931113000000001</v>
      </c>
      <c r="E77" s="96"/>
      <c r="F77" s="211" t="s">
        <v>213</v>
      </c>
      <c r="G77" s="72">
        <v>7.3999999999999999E-4</v>
      </c>
      <c r="H77" s="72">
        <v>0.20602723000000001</v>
      </c>
      <c r="I77" s="125">
        <v>1.2520000000000001E-3</v>
      </c>
      <c r="J77" s="85"/>
      <c r="K77" s="211" t="s">
        <v>107</v>
      </c>
      <c r="L77" s="72">
        <v>0.86301657999999992</v>
      </c>
      <c r="M77" s="72">
        <v>0.48706746000000001</v>
      </c>
      <c r="N77" s="125">
        <v>1.1497572199999999</v>
      </c>
      <c r="O77" s="85"/>
      <c r="P77" s="85"/>
      <c r="Q77" s="85"/>
      <c r="R77" s="85"/>
      <c r="S77" s="85"/>
      <c r="T77" s="85"/>
    </row>
    <row r="78" spans="1:20" x14ac:dyDescent="0.35">
      <c r="A78" s="211" t="s">
        <v>216</v>
      </c>
      <c r="B78" s="72">
        <v>5.8910840000000002</v>
      </c>
      <c r="C78" s="72">
        <v>1.242327</v>
      </c>
      <c r="D78" s="125">
        <v>9.4676339999999998E-2</v>
      </c>
      <c r="E78" s="96"/>
      <c r="F78" s="211" t="s">
        <v>28</v>
      </c>
      <c r="G78" s="72">
        <v>1.6299999999999999E-3</v>
      </c>
      <c r="H78" s="72">
        <v>2.5000000000000001E-4</v>
      </c>
      <c r="I78" s="125">
        <v>1.2212100000000001E-3</v>
      </c>
      <c r="J78" s="85"/>
      <c r="K78" s="211" t="s">
        <v>60</v>
      </c>
      <c r="L78" s="72">
        <v>0.212699</v>
      </c>
      <c r="M78" s="72">
        <v>0.564944</v>
      </c>
      <c r="N78" s="125">
        <v>1.1187518000000001</v>
      </c>
      <c r="O78" s="85"/>
      <c r="P78" s="85"/>
      <c r="Q78" s="85"/>
      <c r="R78" s="85"/>
      <c r="S78" s="85"/>
      <c r="T78" s="85"/>
    </row>
    <row r="79" spans="1:20" x14ac:dyDescent="0.35">
      <c r="A79" s="211" t="s">
        <v>230</v>
      </c>
      <c r="B79" s="72">
        <v>5.658552E-2</v>
      </c>
      <c r="C79" s="72">
        <v>0</v>
      </c>
      <c r="D79" s="125">
        <v>9.4044490000000008E-2</v>
      </c>
      <c r="E79" s="96"/>
      <c r="F79" s="211" t="s">
        <v>137</v>
      </c>
      <c r="G79" s="72">
        <v>3.5000000000000001E-3</v>
      </c>
      <c r="H79" s="72">
        <v>2.5000000000000001E-4</v>
      </c>
      <c r="I79" s="125">
        <v>1E-3</v>
      </c>
      <c r="J79" s="85"/>
      <c r="K79" s="211" t="s">
        <v>105</v>
      </c>
      <c r="L79" s="72">
        <v>0.30192787999999998</v>
      </c>
      <c r="M79" s="72">
        <v>0.25104480000000001</v>
      </c>
      <c r="N79" s="125">
        <v>1.1164346299999999</v>
      </c>
      <c r="O79" s="85"/>
      <c r="P79" s="85"/>
      <c r="Q79" s="85"/>
      <c r="R79" s="85"/>
      <c r="S79" s="85"/>
      <c r="T79" s="85"/>
    </row>
    <row r="80" spans="1:20" x14ac:dyDescent="0.35">
      <c r="A80" s="211" t="s">
        <v>202</v>
      </c>
      <c r="B80" s="72">
        <v>0.22474445000000001</v>
      </c>
      <c r="C80" s="72">
        <v>2.8222743700000001</v>
      </c>
      <c r="D80" s="125">
        <v>8.4994199999999992E-2</v>
      </c>
      <c r="E80" s="96"/>
      <c r="F80" s="211" t="s">
        <v>180</v>
      </c>
      <c r="G80" s="72">
        <v>4.1692E-2</v>
      </c>
      <c r="H80" s="72">
        <v>0</v>
      </c>
      <c r="I80" s="125">
        <v>1E-3</v>
      </c>
      <c r="J80" s="85"/>
      <c r="K80" s="211" t="s">
        <v>146</v>
      </c>
      <c r="L80" s="72">
        <v>2.3729750000000001E-2</v>
      </c>
      <c r="M80" s="72">
        <v>1.3678763200000001</v>
      </c>
      <c r="N80" s="125">
        <v>1.1049403</v>
      </c>
      <c r="O80" s="85"/>
      <c r="P80" s="85"/>
      <c r="Q80" s="85"/>
      <c r="R80" s="85"/>
      <c r="S80" s="85"/>
      <c r="T80" s="85"/>
    </row>
    <row r="81" spans="1:20" x14ac:dyDescent="0.35">
      <c r="A81" s="211" t="s">
        <v>253</v>
      </c>
      <c r="B81" s="72">
        <v>0.12792603999999999</v>
      </c>
      <c r="C81" s="72">
        <v>3.9267429999999999E-2</v>
      </c>
      <c r="D81" s="125">
        <v>8.4878429999999991E-2</v>
      </c>
      <c r="E81" s="96"/>
      <c r="F81" s="211" t="s">
        <v>253</v>
      </c>
      <c r="G81" s="72">
        <v>3.5999999999999999E-3</v>
      </c>
      <c r="H81" s="72">
        <v>3.7369999999999999E-3</v>
      </c>
      <c r="I81" s="125">
        <v>1E-3</v>
      </c>
      <c r="J81" s="85"/>
      <c r="K81" s="211" t="s">
        <v>103</v>
      </c>
      <c r="L81" s="72">
        <v>0.53598652000000002</v>
      </c>
      <c r="M81" s="72">
        <v>0.74592882999999999</v>
      </c>
      <c r="N81" s="125">
        <v>1.06058473</v>
      </c>
      <c r="O81" s="85"/>
      <c r="P81" s="85"/>
      <c r="Q81" s="85"/>
      <c r="R81" s="85"/>
      <c r="S81" s="85"/>
      <c r="T81" s="85"/>
    </row>
    <row r="82" spans="1:20" x14ac:dyDescent="0.35">
      <c r="A82" s="211" t="s">
        <v>171</v>
      </c>
      <c r="B82" s="72">
        <v>1.65088788</v>
      </c>
      <c r="C82" s="72">
        <v>0.19683814999999999</v>
      </c>
      <c r="D82" s="125">
        <v>7.9413410000000004E-2</v>
      </c>
      <c r="E82" s="96"/>
      <c r="F82" s="211" t="s">
        <v>71</v>
      </c>
      <c r="G82" s="72">
        <v>1.735E-3</v>
      </c>
      <c r="H82" s="72">
        <v>3.2207E-2</v>
      </c>
      <c r="I82" s="125">
        <v>9.6699999999999998E-4</v>
      </c>
      <c r="J82" s="85"/>
      <c r="K82" s="211" t="s">
        <v>195</v>
      </c>
      <c r="L82" s="72">
        <v>2.29109243</v>
      </c>
      <c r="M82" s="72">
        <v>1.09228042</v>
      </c>
      <c r="N82" s="125">
        <v>1.0155488500000001</v>
      </c>
      <c r="O82" s="85"/>
      <c r="P82" s="85"/>
      <c r="Q82" s="85"/>
      <c r="R82" s="85"/>
      <c r="S82" s="85"/>
      <c r="T82" s="85"/>
    </row>
    <row r="83" spans="1:20" x14ac:dyDescent="0.35">
      <c r="A83" s="211" t="s">
        <v>170</v>
      </c>
      <c r="B83" s="72">
        <v>4.4716249999999999E-2</v>
      </c>
      <c r="C83" s="72">
        <v>0</v>
      </c>
      <c r="D83" s="125">
        <v>7.5082780000000002E-2</v>
      </c>
      <c r="E83" s="96"/>
      <c r="F83" s="211" t="s">
        <v>134</v>
      </c>
      <c r="G83" s="72">
        <v>2.441E-3</v>
      </c>
      <c r="H83" s="72">
        <v>0</v>
      </c>
      <c r="I83" s="125">
        <v>9.5078999999999997E-4</v>
      </c>
      <c r="J83" s="85"/>
      <c r="K83" s="211" t="s">
        <v>172</v>
      </c>
      <c r="L83" s="72">
        <v>0.85028740000000003</v>
      </c>
      <c r="M83" s="72">
        <v>0.58234629000000004</v>
      </c>
      <c r="N83" s="125">
        <v>1.00149599</v>
      </c>
      <c r="O83" s="85"/>
      <c r="P83" s="85"/>
      <c r="Q83" s="85"/>
      <c r="R83" s="85"/>
      <c r="S83" s="85"/>
      <c r="T83" s="85"/>
    </row>
    <row r="84" spans="1:20" x14ac:dyDescent="0.35">
      <c r="A84" s="211" t="s">
        <v>205</v>
      </c>
      <c r="B84" s="72">
        <v>0</v>
      </c>
      <c r="C84" s="72">
        <v>2.2994169999999998E-2</v>
      </c>
      <c r="D84" s="125">
        <v>7.4131970000000005E-2</v>
      </c>
      <c r="E84" s="96"/>
      <c r="F84" s="211" t="s">
        <v>79</v>
      </c>
      <c r="G84" s="72">
        <v>8.0000000000000007E-5</v>
      </c>
      <c r="H84" s="72">
        <v>4.5800000000000002E-4</v>
      </c>
      <c r="I84" s="125">
        <v>9.2400000000000002E-4</v>
      </c>
      <c r="J84" s="85"/>
      <c r="K84" s="211" t="s">
        <v>196</v>
      </c>
      <c r="L84" s="72">
        <v>9.6560203500000004</v>
      </c>
      <c r="M84" s="72">
        <v>4.5507638400000001</v>
      </c>
      <c r="N84" s="125">
        <v>0.93696159000000001</v>
      </c>
      <c r="O84" s="85"/>
      <c r="P84" s="85"/>
      <c r="Q84" s="85"/>
      <c r="R84" s="85"/>
      <c r="S84" s="85"/>
      <c r="T84" s="85"/>
    </row>
    <row r="85" spans="1:20" x14ac:dyDescent="0.35">
      <c r="A85" s="211" t="s">
        <v>160</v>
      </c>
      <c r="B85" s="72">
        <v>0.70609155000000001</v>
      </c>
      <c r="C85" s="72">
        <v>0.13351095000000002</v>
      </c>
      <c r="D85" s="125">
        <v>7.2204130000000005E-2</v>
      </c>
      <c r="E85" s="96"/>
      <c r="F85" s="211" t="s">
        <v>123</v>
      </c>
      <c r="G85" s="72">
        <v>4.1970000000000002E-3</v>
      </c>
      <c r="H85" s="72">
        <v>7.7270000000000004E-3</v>
      </c>
      <c r="I85" s="125">
        <v>7.1100000000000004E-4</v>
      </c>
      <c r="J85" s="85"/>
      <c r="K85" s="211" t="s">
        <v>201</v>
      </c>
      <c r="L85" s="72">
        <v>1.89466873</v>
      </c>
      <c r="M85" s="72">
        <v>4.12736328</v>
      </c>
      <c r="N85" s="125">
        <v>0.92828690000000003</v>
      </c>
      <c r="O85" s="85"/>
      <c r="P85" s="85"/>
      <c r="Q85" s="85"/>
      <c r="R85" s="85"/>
      <c r="S85" s="85"/>
      <c r="T85" s="85"/>
    </row>
    <row r="86" spans="1:20" x14ac:dyDescent="0.35">
      <c r="A86" s="211" t="s">
        <v>35</v>
      </c>
      <c r="B86" s="72">
        <v>0.47563178</v>
      </c>
      <c r="C86" s="72">
        <v>3.4508410000000003E-2</v>
      </c>
      <c r="D86" s="125">
        <v>6.9304990000000011E-2</v>
      </c>
      <c r="E86" s="96"/>
      <c r="F86" s="211" t="s">
        <v>232</v>
      </c>
      <c r="G86" s="72">
        <v>5.378E-3</v>
      </c>
      <c r="H86" s="72">
        <v>2.7E-4</v>
      </c>
      <c r="I86" s="125">
        <v>6.6E-4</v>
      </c>
      <c r="J86" s="85"/>
      <c r="K86" s="211" t="s">
        <v>159</v>
      </c>
      <c r="L86" s="72">
        <v>0.10477489999999999</v>
      </c>
      <c r="M86" s="72">
        <v>0.13176842000000002</v>
      </c>
      <c r="N86" s="125">
        <v>0.88713436999999995</v>
      </c>
      <c r="O86" s="85"/>
      <c r="P86" s="85"/>
      <c r="Q86" s="85"/>
      <c r="R86" s="85"/>
      <c r="S86" s="85"/>
      <c r="T86" s="85"/>
    </row>
    <row r="87" spans="1:20" x14ac:dyDescent="0.35">
      <c r="A87" s="211" t="s">
        <v>252</v>
      </c>
      <c r="B87" s="72">
        <v>1.008033E-2</v>
      </c>
      <c r="C87" s="72">
        <v>2.0871270000000001E-2</v>
      </c>
      <c r="D87" s="125">
        <v>6.5954800000000008E-2</v>
      </c>
      <c r="E87" s="96"/>
      <c r="F87" s="211" t="s">
        <v>36</v>
      </c>
      <c r="G87" s="72">
        <v>2.5409999999999999E-3</v>
      </c>
      <c r="H87" s="72">
        <v>2.1393200000000001E-3</v>
      </c>
      <c r="I87" s="125">
        <v>5.4000000000000001E-4</v>
      </c>
      <c r="J87" s="85"/>
      <c r="K87" s="211" t="s">
        <v>8</v>
      </c>
      <c r="L87" s="72">
        <v>2.3319609300000002</v>
      </c>
      <c r="M87" s="72">
        <v>1.61847188</v>
      </c>
      <c r="N87" s="125">
        <v>0.88537460999999995</v>
      </c>
      <c r="O87" s="85"/>
      <c r="P87" s="85"/>
      <c r="Q87" s="85"/>
      <c r="R87" s="85"/>
      <c r="S87" s="85"/>
      <c r="T87" s="85"/>
    </row>
    <row r="88" spans="1:20" x14ac:dyDescent="0.35">
      <c r="A88" s="211" t="s">
        <v>7</v>
      </c>
      <c r="B88" s="72">
        <v>0</v>
      </c>
      <c r="C88" s="72">
        <v>0</v>
      </c>
      <c r="D88" s="125">
        <v>5.5546519999999995E-2</v>
      </c>
      <c r="E88" s="96"/>
      <c r="F88" s="211" t="s">
        <v>201</v>
      </c>
      <c r="G88" s="72">
        <v>0.23593416</v>
      </c>
      <c r="H88" s="72">
        <v>3.7799999999999999E-3</v>
      </c>
      <c r="I88" s="125">
        <v>5.0000000000000001E-4</v>
      </c>
      <c r="J88" s="85"/>
      <c r="K88" s="211" t="s">
        <v>232</v>
      </c>
      <c r="L88" s="72">
        <v>5.8033599999999998E-2</v>
      </c>
      <c r="M88" s="72">
        <v>0.15228364999999999</v>
      </c>
      <c r="N88" s="125">
        <v>0.86322111999999995</v>
      </c>
      <c r="O88" s="85"/>
      <c r="P88" s="85"/>
      <c r="Q88" s="85"/>
      <c r="R88" s="85"/>
      <c r="S88" s="85"/>
      <c r="T88" s="85"/>
    </row>
    <row r="89" spans="1:20" x14ac:dyDescent="0.35">
      <c r="A89" s="211" t="s">
        <v>37</v>
      </c>
      <c r="B89" s="72">
        <v>0.13443707000000002</v>
      </c>
      <c r="C89" s="72">
        <v>2.363175E-2</v>
      </c>
      <c r="D89" s="125">
        <v>5.3397E-2</v>
      </c>
      <c r="E89" s="96"/>
      <c r="F89" s="211" t="s">
        <v>199</v>
      </c>
      <c r="G89" s="72">
        <v>0</v>
      </c>
      <c r="H89" s="72">
        <v>0</v>
      </c>
      <c r="I89" s="125">
        <v>4.6299999999999998E-4</v>
      </c>
      <c r="J89" s="85"/>
      <c r="K89" s="211" t="s">
        <v>83</v>
      </c>
      <c r="L89" s="72">
        <v>0.15862499999999999</v>
      </c>
      <c r="M89" s="72">
        <v>1.3651999999999999E-2</v>
      </c>
      <c r="N89" s="125">
        <v>0.85961500000000002</v>
      </c>
      <c r="O89" s="85"/>
      <c r="P89" s="85"/>
      <c r="Q89" s="85"/>
      <c r="R89" s="85"/>
      <c r="S89" s="85"/>
      <c r="T89" s="85"/>
    </row>
    <row r="90" spans="1:20" x14ac:dyDescent="0.35">
      <c r="A90" s="211" t="s">
        <v>81</v>
      </c>
      <c r="B90" s="72">
        <v>5.2920000000000002E-5</v>
      </c>
      <c r="C90" s="72">
        <v>0.12208150999999999</v>
      </c>
      <c r="D90" s="125">
        <v>4.4258749999999999E-2</v>
      </c>
      <c r="E90" s="96"/>
      <c r="F90" s="211" t="s">
        <v>171</v>
      </c>
      <c r="G90" s="72">
        <v>0</v>
      </c>
      <c r="H90" s="72">
        <v>5.57984E-3</v>
      </c>
      <c r="I90" s="125">
        <v>4.4653E-4</v>
      </c>
      <c r="J90" s="85"/>
      <c r="K90" s="211" t="s">
        <v>181</v>
      </c>
      <c r="L90" s="72">
        <v>0.46914860999999997</v>
      </c>
      <c r="M90" s="72">
        <v>1.63911801</v>
      </c>
      <c r="N90" s="125">
        <v>0.82793744999999996</v>
      </c>
      <c r="O90" s="85"/>
      <c r="P90" s="85"/>
      <c r="Q90" s="85"/>
      <c r="R90" s="85"/>
      <c r="S90" s="85"/>
      <c r="T90" s="85"/>
    </row>
    <row r="91" spans="1:20" x14ac:dyDescent="0.35">
      <c r="A91" s="211" t="s">
        <v>142</v>
      </c>
      <c r="B91" s="72">
        <v>4.4406180000000003E-2</v>
      </c>
      <c r="C91" s="72">
        <v>9.93841E-3</v>
      </c>
      <c r="D91" s="125">
        <v>4.334466E-2</v>
      </c>
      <c r="E91" s="96"/>
      <c r="F91" s="211" t="s">
        <v>150</v>
      </c>
      <c r="G91" s="72">
        <v>0</v>
      </c>
      <c r="H91" s="72">
        <v>4.4000000000000002E-4</v>
      </c>
      <c r="I91" s="125">
        <v>4.4000000000000002E-4</v>
      </c>
      <c r="J91" s="85"/>
      <c r="K91" s="211" t="s">
        <v>4</v>
      </c>
      <c r="L91" s="72">
        <v>1.3105750900000002</v>
      </c>
      <c r="M91" s="72">
        <v>0.57116830000000007</v>
      </c>
      <c r="N91" s="125">
        <v>0.82154217000000007</v>
      </c>
      <c r="O91" s="85"/>
      <c r="P91" s="85"/>
      <c r="Q91" s="85"/>
      <c r="R91" s="85"/>
      <c r="S91" s="85"/>
      <c r="T91" s="85"/>
    </row>
    <row r="92" spans="1:20" x14ac:dyDescent="0.35">
      <c r="A92" s="211" t="s">
        <v>28</v>
      </c>
      <c r="B92" s="72">
        <v>8.38385E-3</v>
      </c>
      <c r="C92" s="72">
        <v>0</v>
      </c>
      <c r="D92" s="125">
        <v>4.0855349999999999E-2</v>
      </c>
      <c r="E92" s="96"/>
      <c r="F92" s="211" t="s">
        <v>145</v>
      </c>
      <c r="G92" s="72">
        <v>2.5000000000000001E-4</v>
      </c>
      <c r="H92" s="72">
        <v>3.8316000000000003E-2</v>
      </c>
      <c r="I92" s="125">
        <v>3.5E-4</v>
      </c>
      <c r="J92" s="85"/>
      <c r="K92" s="211" t="s">
        <v>112</v>
      </c>
      <c r="L92" s="72">
        <v>0</v>
      </c>
      <c r="M92" s="72">
        <v>1.12484633</v>
      </c>
      <c r="N92" s="125">
        <v>0.81598902000000006</v>
      </c>
      <c r="O92" s="85"/>
      <c r="P92" s="85"/>
      <c r="Q92" s="85"/>
      <c r="R92" s="85"/>
      <c r="S92" s="85"/>
      <c r="T92" s="85"/>
    </row>
    <row r="93" spans="1:20" x14ac:dyDescent="0.35">
      <c r="A93" s="211" t="s">
        <v>213</v>
      </c>
      <c r="B93" s="72">
        <v>0</v>
      </c>
      <c r="C93" s="72">
        <v>9.6383300000000005E-2</v>
      </c>
      <c r="D93" s="125">
        <v>3.41512E-2</v>
      </c>
      <c r="E93" s="96"/>
      <c r="F93" s="211" t="s">
        <v>12</v>
      </c>
      <c r="G93" s="72">
        <v>0</v>
      </c>
      <c r="H93" s="72">
        <v>8.0000000000000007E-5</v>
      </c>
      <c r="I93" s="125">
        <v>3.3799999999999998E-4</v>
      </c>
      <c r="J93" s="85"/>
      <c r="K93" s="211" t="s">
        <v>253</v>
      </c>
      <c r="L93" s="72">
        <v>0.14905248999999998</v>
      </c>
      <c r="M93" s="72">
        <v>0.24407303</v>
      </c>
      <c r="N93" s="125">
        <v>0.80824017000000004</v>
      </c>
      <c r="O93" s="85"/>
      <c r="P93" s="85"/>
      <c r="Q93" s="85"/>
      <c r="R93" s="85"/>
      <c r="S93" s="85"/>
      <c r="T93" s="85"/>
    </row>
    <row r="94" spans="1:20" x14ac:dyDescent="0.35">
      <c r="A94" s="211" t="s">
        <v>256</v>
      </c>
      <c r="B94" s="72">
        <v>0</v>
      </c>
      <c r="C94" s="72">
        <v>1.51775E-3</v>
      </c>
      <c r="D94" s="125">
        <v>3.156846E-2</v>
      </c>
      <c r="E94" s="96"/>
      <c r="F94" s="211" t="s">
        <v>3</v>
      </c>
      <c r="G94" s="72">
        <v>5.8399999999999999E-4</v>
      </c>
      <c r="H94" s="72">
        <v>0.10469558</v>
      </c>
      <c r="I94" s="125">
        <v>3.1500000000000001E-4</v>
      </c>
      <c r="J94" s="85"/>
      <c r="K94" s="211" t="s">
        <v>92</v>
      </c>
      <c r="L94" s="72">
        <v>7.2072940000000002E-2</v>
      </c>
      <c r="M94" s="72">
        <v>5.0508300000000006E-2</v>
      </c>
      <c r="N94" s="125">
        <v>0.7970235699999999</v>
      </c>
      <c r="O94" s="85"/>
      <c r="P94" s="85"/>
      <c r="Q94" s="85"/>
      <c r="R94" s="85"/>
      <c r="S94" s="85"/>
      <c r="T94" s="85"/>
    </row>
    <row r="95" spans="1:20" x14ac:dyDescent="0.35">
      <c r="A95" s="211" t="s">
        <v>6</v>
      </c>
      <c r="B95" s="72">
        <v>0</v>
      </c>
      <c r="C95" s="72">
        <v>0</v>
      </c>
      <c r="D95" s="125">
        <v>2.6863390000000001E-2</v>
      </c>
      <c r="E95" s="96"/>
      <c r="F95" s="211" t="s">
        <v>33</v>
      </c>
      <c r="G95" s="72">
        <v>1.1839999999999999E-3</v>
      </c>
      <c r="H95" s="72">
        <v>7.3999999999999999E-4</v>
      </c>
      <c r="I95" s="125">
        <v>2.9399999999999999E-4</v>
      </c>
      <c r="J95" s="85"/>
      <c r="K95" s="211" t="s">
        <v>205</v>
      </c>
      <c r="L95" s="72">
        <v>0.56336233999999996</v>
      </c>
      <c r="M95" s="72">
        <v>0.71676555000000008</v>
      </c>
      <c r="N95" s="125">
        <v>0.77407384000000001</v>
      </c>
      <c r="O95" s="85"/>
      <c r="P95" s="85"/>
      <c r="Q95" s="85"/>
      <c r="R95" s="85"/>
      <c r="S95" s="85"/>
      <c r="T95" s="85"/>
    </row>
    <row r="96" spans="1:20" x14ac:dyDescent="0.35">
      <c r="A96" s="211" t="s">
        <v>211</v>
      </c>
      <c r="B96" s="72">
        <v>2.0000000000000002E-5</v>
      </c>
      <c r="C96" s="72">
        <v>3.2075310000000003E-2</v>
      </c>
      <c r="D96" s="125">
        <v>2.4308799999999998E-2</v>
      </c>
      <c r="E96" s="96"/>
      <c r="F96" s="211" t="s">
        <v>27</v>
      </c>
      <c r="G96" s="72">
        <v>1.0269999999999999E-3</v>
      </c>
      <c r="H96" s="72">
        <v>2.7999999999999998E-4</v>
      </c>
      <c r="I96" s="125">
        <v>2.9100000000000003E-4</v>
      </c>
      <c r="J96" s="85"/>
      <c r="K96" s="211" t="s">
        <v>175</v>
      </c>
      <c r="L96" s="72">
        <v>0.69007654000000007</v>
      </c>
      <c r="M96" s="72">
        <v>0.83927635999999994</v>
      </c>
      <c r="N96" s="125">
        <v>0.77325865999999999</v>
      </c>
      <c r="O96" s="85"/>
      <c r="P96" s="85"/>
      <c r="Q96" s="85"/>
      <c r="R96" s="85"/>
      <c r="S96" s="85"/>
      <c r="T96" s="85"/>
    </row>
    <row r="97" spans="1:20" x14ac:dyDescent="0.35">
      <c r="A97" s="211" t="s">
        <v>116</v>
      </c>
      <c r="B97" s="72">
        <v>1.0668E-2</v>
      </c>
      <c r="C97" s="72">
        <v>8.6920000000000001E-3</v>
      </c>
      <c r="D97" s="125">
        <v>2.3499659999999999E-2</v>
      </c>
      <c r="E97" s="96"/>
      <c r="F97" s="211" t="s">
        <v>173</v>
      </c>
      <c r="G97" s="72">
        <v>0.57840368000000009</v>
      </c>
      <c r="H97" s="72">
        <v>1.204E-3</v>
      </c>
      <c r="I97" s="125">
        <v>2.6699999999999998E-4</v>
      </c>
      <c r="J97" s="85"/>
      <c r="K97" s="211" t="s">
        <v>36</v>
      </c>
      <c r="L97" s="72">
        <v>0.19435301000000002</v>
      </c>
      <c r="M97" s="72">
        <v>0.71592042</v>
      </c>
      <c r="N97" s="125">
        <v>0.76590465000000008</v>
      </c>
      <c r="O97" s="85"/>
      <c r="P97" s="85"/>
      <c r="Q97" s="85"/>
      <c r="R97" s="85"/>
      <c r="S97" s="85"/>
      <c r="T97" s="85"/>
    </row>
    <row r="98" spans="1:20" x14ac:dyDescent="0.35">
      <c r="A98" s="211" t="s">
        <v>107</v>
      </c>
      <c r="B98" s="72">
        <v>0.15202678999999999</v>
      </c>
      <c r="C98" s="72">
        <v>4.6980000000000004E-4</v>
      </c>
      <c r="D98" s="125">
        <v>2.3086860000000001E-2</v>
      </c>
      <c r="E98" s="96"/>
      <c r="F98" s="211" t="s">
        <v>67</v>
      </c>
      <c r="G98" s="72">
        <v>2.3000000000000001E-4</v>
      </c>
      <c r="H98" s="72">
        <v>3.5500000000000001E-4</v>
      </c>
      <c r="I98" s="125">
        <v>2.3699999999999999E-4</v>
      </c>
      <c r="J98" s="85"/>
      <c r="K98" s="211" t="s">
        <v>3</v>
      </c>
      <c r="L98" s="72">
        <v>0.87991659999999994</v>
      </c>
      <c r="M98" s="72">
        <v>0.73543099999999995</v>
      </c>
      <c r="N98" s="125">
        <v>0.74390400000000001</v>
      </c>
      <c r="O98" s="85"/>
      <c r="P98" s="85"/>
      <c r="Q98" s="85"/>
      <c r="R98" s="85"/>
      <c r="S98" s="85"/>
      <c r="T98" s="85"/>
    </row>
    <row r="99" spans="1:20" x14ac:dyDescent="0.35">
      <c r="A99" s="211" t="s">
        <v>121</v>
      </c>
      <c r="B99" s="72">
        <v>5.5618879999999996E-2</v>
      </c>
      <c r="C99" s="72">
        <v>5.0000000000000001E-4</v>
      </c>
      <c r="D99" s="125">
        <v>2.2200270000000001E-2</v>
      </c>
      <c r="E99" s="96"/>
      <c r="F99" s="211" t="s">
        <v>135</v>
      </c>
      <c r="G99" s="72">
        <v>1.5020000000000001E-3</v>
      </c>
      <c r="H99" s="72">
        <v>2.5279999999999999E-3</v>
      </c>
      <c r="I99" s="125">
        <v>1.85E-4</v>
      </c>
      <c r="J99" s="85"/>
      <c r="K99" s="211" t="s">
        <v>197</v>
      </c>
      <c r="L99" s="72">
        <v>5.9216710499999996</v>
      </c>
      <c r="M99" s="72">
        <v>5.57309872</v>
      </c>
      <c r="N99" s="125">
        <v>0.73054914999999998</v>
      </c>
      <c r="O99" s="85"/>
      <c r="P99" s="85"/>
      <c r="Q99" s="85"/>
      <c r="R99" s="85"/>
      <c r="S99" s="85"/>
      <c r="T99" s="85"/>
    </row>
    <row r="100" spans="1:20" x14ac:dyDescent="0.35">
      <c r="A100" s="211" t="s">
        <v>235</v>
      </c>
      <c r="B100" s="72">
        <v>0</v>
      </c>
      <c r="C100" s="72">
        <v>0</v>
      </c>
      <c r="D100" s="125">
        <v>2.0117380000000001E-2</v>
      </c>
      <c r="E100" s="96"/>
      <c r="F100" s="211" t="s">
        <v>78</v>
      </c>
      <c r="G100" s="72">
        <v>0</v>
      </c>
      <c r="H100" s="72">
        <v>0</v>
      </c>
      <c r="I100" s="125">
        <v>1.66E-4</v>
      </c>
      <c r="J100" s="85"/>
      <c r="K100" s="211" t="s">
        <v>130</v>
      </c>
      <c r="L100" s="72">
        <v>0.61765668000000007</v>
      </c>
      <c r="M100" s="72">
        <v>0.48764570000000002</v>
      </c>
      <c r="N100" s="125">
        <v>0.71563098000000003</v>
      </c>
      <c r="O100" s="85"/>
      <c r="P100" s="85"/>
      <c r="Q100" s="85"/>
      <c r="R100" s="85"/>
      <c r="S100" s="85"/>
      <c r="T100" s="85"/>
    </row>
    <row r="101" spans="1:20" x14ac:dyDescent="0.35">
      <c r="A101" s="211" t="s">
        <v>207</v>
      </c>
      <c r="B101" s="72">
        <v>1.851E-3</v>
      </c>
      <c r="C101" s="72">
        <v>0</v>
      </c>
      <c r="D101" s="125">
        <v>1.4912E-2</v>
      </c>
      <c r="E101" s="96"/>
      <c r="F101" s="211" t="s">
        <v>47</v>
      </c>
      <c r="G101" s="72">
        <v>8.5000000000000006E-5</v>
      </c>
      <c r="H101" s="72">
        <v>6.0000000000000002E-5</v>
      </c>
      <c r="I101" s="125">
        <v>1.6000000000000001E-4</v>
      </c>
      <c r="J101" s="85"/>
      <c r="K101" s="211" t="s">
        <v>151</v>
      </c>
      <c r="L101" s="72">
        <v>0.31858700000000001</v>
      </c>
      <c r="M101" s="72">
        <v>4.4609999999999997E-2</v>
      </c>
      <c r="N101" s="125">
        <v>0.68795249999999997</v>
      </c>
      <c r="O101" s="85"/>
      <c r="P101" s="85"/>
      <c r="Q101" s="85"/>
      <c r="R101" s="85"/>
      <c r="S101" s="85"/>
      <c r="T101" s="85"/>
    </row>
    <row r="102" spans="1:20" x14ac:dyDescent="0.35">
      <c r="A102" s="211" t="s">
        <v>30</v>
      </c>
      <c r="B102" s="72">
        <v>0</v>
      </c>
      <c r="C102" s="72">
        <v>6.1620000000000002E-4</v>
      </c>
      <c r="D102" s="125">
        <v>1.1998360000000001E-2</v>
      </c>
      <c r="E102" s="96"/>
      <c r="F102" s="211" t="s">
        <v>32</v>
      </c>
      <c r="G102" s="72">
        <v>1.2800000000000001E-3</v>
      </c>
      <c r="H102" s="72">
        <v>1.8269200000000001E-3</v>
      </c>
      <c r="I102" s="125">
        <v>1.3100000000000001E-4</v>
      </c>
      <c r="J102" s="85"/>
      <c r="K102" s="211" t="s">
        <v>74</v>
      </c>
      <c r="L102" s="72">
        <v>1.4785E-2</v>
      </c>
      <c r="M102" s="72">
        <v>0.35138000000000003</v>
      </c>
      <c r="N102" s="125">
        <v>0.65382499999999999</v>
      </c>
      <c r="O102" s="85"/>
      <c r="P102" s="85"/>
      <c r="Q102" s="85"/>
      <c r="R102" s="85"/>
      <c r="S102" s="85"/>
      <c r="T102" s="85"/>
    </row>
    <row r="103" spans="1:20" x14ac:dyDescent="0.35">
      <c r="A103" s="211" t="s">
        <v>59</v>
      </c>
      <c r="B103" s="72">
        <v>2.9110130000000001E-2</v>
      </c>
      <c r="C103" s="72">
        <v>5.9767200000000005E-3</v>
      </c>
      <c r="D103" s="125">
        <v>8.8199999999999997E-3</v>
      </c>
      <c r="E103" s="96"/>
      <c r="F103" s="211" t="s">
        <v>124</v>
      </c>
      <c r="G103" s="72">
        <v>0</v>
      </c>
      <c r="H103" s="72">
        <v>0</v>
      </c>
      <c r="I103" s="125">
        <v>1.2999999999999999E-4</v>
      </c>
      <c r="J103" s="85"/>
      <c r="K103" s="211" t="s">
        <v>154</v>
      </c>
      <c r="L103" s="72">
        <v>0.13301578</v>
      </c>
      <c r="M103" s="72">
        <v>6.8793000000000005E-3</v>
      </c>
      <c r="N103" s="125">
        <v>0.59965860999999998</v>
      </c>
      <c r="O103" s="85"/>
      <c r="P103" s="85"/>
      <c r="Q103" s="85"/>
      <c r="R103" s="85"/>
      <c r="S103" s="85"/>
      <c r="T103" s="85"/>
    </row>
    <row r="104" spans="1:20" x14ac:dyDescent="0.35">
      <c r="A104" s="211" t="s">
        <v>257</v>
      </c>
      <c r="B104" s="72">
        <v>0.15372996999999999</v>
      </c>
      <c r="C104" s="72">
        <v>2.353382E-2</v>
      </c>
      <c r="D104" s="125">
        <v>7.55486E-3</v>
      </c>
      <c r="E104" s="96"/>
      <c r="F104" s="211" t="s">
        <v>88</v>
      </c>
      <c r="G104" s="72">
        <v>1.17E-4</v>
      </c>
      <c r="H104" s="72">
        <v>0</v>
      </c>
      <c r="I104" s="125">
        <v>1.25E-4</v>
      </c>
      <c r="J104" s="85"/>
      <c r="K104" s="211" t="s">
        <v>148</v>
      </c>
      <c r="L104" s="72">
        <v>0.45649609999999996</v>
      </c>
      <c r="M104" s="72">
        <v>0.50155793000000004</v>
      </c>
      <c r="N104" s="125">
        <v>0.51041028999999993</v>
      </c>
      <c r="O104" s="85"/>
      <c r="P104" s="85"/>
      <c r="Q104" s="85"/>
      <c r="R104" s="85"/>
      <c r="S104" s="85"/>
      <c r="T104" s="85"/>
    </row>
    <row r="105" spans="1:20" x14ac:dyDescent="0.35">
      <c r="A105" s="211" t="s">
        <v>117</v>
      </c>
      <c r="B105" s="72">
        <v>3.5874400000000001E-2</v>
      </c>
      <c r="C105" s="72">
        <v>3.2114049999999998E-2</v>
      </c>
      <c r="D105" s="125">
        <v>7.2961899999999993E-3</v>
      </c>
      <c r="E105" s="96"/>
      <c r="F105" s="211" t="s">
        <v>172</v>
      </c>
      <c r="G105" s="72">
        <v>6.2874999999999997E-4</v>
      </c>
      <c r="H105" s="72">
        <v>2.5954999999999999E-2</v>
      </c>
      <c r="I105" s="125">
        <v>1.2262000000000002E-4</v>
      </c>
      <c r="J105" s="85"/>
      <c r="K105" s="211" t="s">
        <v>135</v>
      </c>
      <c r="L105" s="72">
        <v>0.31300310999999997</v>
      </c>
      <c r="M105" s="72">
        <v>0.74648856000000008</v>
      </c>
      <c r="N105" s="125">
        <v>0.49566886999999998</v>
      </c>
      <c r="O105" s="85"/>
      <c r="P105" s="85"/>
      <c r="Q105" s="85"/>
      <c r="R105" s="85"/>
      <c r="S105" s="85"/>
      <c r="T105" s="85"/>
    </row>
    <row r="106" spans="1:20" x14ac:dyDescent="0.35">
      <c r="A106" s="211" t="s">
        <v>190</v>
      </c>
      <c r="B106" s="72">
        <v>6.9399999999999996E-4</v>
      </c>
      <c r="C106" s="72">
        <v>4.5339410000000004E-2</v>
      </c>
      <c r="D106" s="125">
        <v>7.2774700000000003E-3</v>
      </c>
      <c r="E106" s="96"/>
      <c r="F106" s="211" t="s">
        <v>48</v>
      </c>
      <c r="G106" s="72">
        <v>9.5479999999999992E-3</v>
      </c>
      <c r="H106" s="72">
        <v>0</v>
      </c>
      <c r="I106" s="125">
        <v>1.2E-4</v>
      </c>
      <c r="J106" s="85"/>
      <c r="K106" s="211" t="s">
        <v>236</v>
      </c>
      <c r="L106" s="72">
        <v>0.23282681</v>
      </c>
      <c r="M106" s="72">
        <v>0.31873253999999995</v>
      </c>
      <c r="N106" s="125">
        <v>0.47917908000000003</v>
      </c>
      <c r="O106" s="85"/>
      <c r="P106" s="85"/>
      <c r="Q106" s="85"/>
      <c r="R106" s="85"/>
      <c r="S106" s="85"/>
      <c r="T106" s="85"/>
    </row>
    <row r="107" spans="1:20" x14ac:dyDescent="0.35">
      <c r="A107" s="211" t="s">
        <v>118</v>
      </c>
      <c r="B107" s="72">
        <v>0</v>
      </c>
      <c r="C107" s="72">
        <v>0</v>
      </c>
      <c r="D107" s="125">
        <v>6.52302E-3</v>
      </c>
      <c r="E107" s="96"/>
      <c r="F107" s="211" t="s">
        <v>75</v>
      </c>
      <c r="G107" s="72">
        <v>4.0952000000000002E-2</v>
      </c>
      <c r="H107" s="72">
        <v>5.3800000000000002E-3</v>
      </c>
      <c r="I107" s="125">
        <v>1.05E-4</v>
      </c>
      <c r="J107" s="85"/>
      <c r="K107" s="211" t="s">
        <v>57</v>
      </c>
      <c r="L107" s="72">
        <v>0</v>
      </c>
      <c r="M107" s="72">
        <v>0</v>
      </c>
      <c r="N107" s="125">
        <v>0.461482</v>
      </c>
      <c r="O107" s="85"/>
      <c r="P107" s="85"/>
      <c r="Q107" s="85"/>
      <c r="R107" s="85"/>
      <c r="S107" s="85"/>
      <c r="T107" s="85"/>
    </row>
    <row r="108" spans="1:20" x14ac:dyDescent="0.35">
      <c r="A108" s="211" t="s">
        <v>97</v>
      </c>
      <c r="B108" s="72">
        <v>8.9023700000000015E-3</v>
      </c>
      <c r="C108" s="72">
        <v>60.723157310000005</v>
      </c>
      <c r="D108" s="125">
        <v>6.0000000000000001E-3</v>
      </c>
      <c r="E108" s="96"/>
      <c r="F108" s="211" t="s">
        <v>174</v>
      </c>
      <c r="G108" s="72">
        <v>1.0000000000000001E-5</v>
      </c>
      <c r="H108" s="72">
        <v>2.7740000000000001E-2</v>
      </c>
      <c r="I108" s="125">
        <v>1.05E-4</v>
      </c>
      <c r="J108" s="85"/>
      <c r="K108" s="211" t="s">
        <v>252</v>
      </c>
      <c r="L108" s="72">
        <v>0.21690659000000001</v>
      </c>
      <c r="M108" s="72">
        <v>0.20447407000000001</v>
      </c>
      <c r="N108" s="125">
        <v>0.44745849999999998</v>
      </c>
      <c r="O108" s="85"/>
      <c r="P108" s="85"/>
      <c r="Q108" s="85"/>
      <c r="R108" s="85"/>
      <c r="S108" s="85"/>
      <c r="T108" s="85"/>
    </row>
    <row r="109" spans="1:20" x14ac:dyDescent="0.35">
      <c r="A109" s="211" t="s">
        <v>175</v>
      </c>
      <c r="B109" s="72">
        <v>3.1057930000000001E-2</v>
      </c>
      <c r="C109" s="72">
        <v>2.4128699999999997E-3</v>
      </c>
      <c r="D109" s="125">
        <v>5.5671099999999992E-3</v>
      </c>
      <c r="E109" s="96"/>
      <c r="F109" s="211" t="s">
        <v>76</v>
      </c>
      <c r="G109" s="72">
        <v>4.5000000000000003E-5</v>
      </c>
      <c r="H109" s="72">
        <v>9.0000000000000006E-5</v>
      </c>
      <c r="I109" s="125">
        <v>1E-4</v>
      </c>
      <c r="J109" s="85"/>
      <c r="K109" s="211" t="s">
        <v>171</v>
      </c>
      <c r="L109" s="72">
        <v>0.37830615999999995</v>
      </c>
      <c r="M109" s="72">
        <v>0.83783512999999998</v>
      </c>
      <c r="N109" s="125">
        <v>0.44501112999999998</v>
      </c>
      <c r="O109" s="85"/>
      <c r="P109" s="85"/>
      <c r="Q109" s="85"/>
      <c r="R109" s="85"/>
      <c r="S109" s="85"/>
      <c r="T109" s="85"/>
    </row>
    <row r="110" spans="1:20" x14ac:dyDescent="0.35">
      <c r="A110" s="211" t="s">
        <v>222</v>
      </c>
      <c r="B110" s="72">
        <v>0</v>
      </c>
      <c r="C110" s="72">
        <v>0</v>
      </c>
      <c r="D110" s="125">
        <v>4.7676800000000007E-3</v>
      </c>
      <c r="E110" s="96"/>
      <c r="F110" s="211" t="s">
        <v>97</v>
      </c>
      <c r="G110" s="72">
        <v>2.9999999999999997E-4</v>
      </c>
      <c r="H110" s="72">
        <v>1E-4</v>
      </c>
      <c r="I110" s="125">
        <v>1E-4</v>
      </c>
      <c r="J110" s="85"/>
      <c r="K110" s="211" t="s">
        <v>170</v>
      </c>
      <c r="L110" s="72">
        <v>0.27805699</v>
      </c>
      <c r="M110" s="72">
        <v>36.941464789999998</v>
      </c>
      <c r="N110" s="125">
        <v>0.42684008000000001</v>
      </c>
      <c r="O110" s="85"/>
      <c r="P110" s="85"/>
      <c r="Q110" s="85"/>
      <c r="R110" s="85"/>
      <c r="S110" s="85"/>
      <c r="T110" s="85"/>
    </row>
    <row r="111" spans="1:20" x14ac:dyDescent="0.35">
      <c r="A111" s="211" t="s">
        <v>250</v>
      </c>
      <c r="B111" s="72">
        <v>4.2155500000000002E-3</v>
      </c>
      <c r="C111" s="72">
        <v>4.91371E-3</v>
      </c>
      <c r="D111" s="125">
        <v>4.5480600000000005E-3</v>
      </c>
      <c r="E111" s="96"/>
      <c r="F111" s="211" t="s">
        <v>119</v>
      </c>
      <c r="G111" s="72">
        <v>0</v>
      </c>
      <c r="H111" s="72">
        <v>0</v>
      </c>
      <c r="I111" s="125">
        <v>1E-4</v>
      </c>
      <c r="J111" s="85"/>
      <c r="K111" s="211" t="s">
        <v>207</v>
      </c>
      <c r="L111" s="72">
        <v>0.35822097999999997</v>
      </c>
      <c r="M111" s="72">
        <v>0.97470467000000005</v>
      </c>
      <c r="N111" s="125">
        <v>0.41574665999999999</v>
      </c>
      <c r="O111" s="85"/>
      <c r="P111" s="85"/>
      <c r="Q111" s="85"/>
      <c r="R111" s="85"/>
      <c r="S111" s="85"/>
      <c r="T111" s="85"/>
    </row>
    <row r="112" spans="1:20" x14ac:dyDescent="0.35">
      <c r="A112" s="211" t="s">
        <v>134</v>
      </c>
      <c r="B112" s="72">
        <v>1.6658099999999999E-2</v>
      </c>
      <c r="C112" s="72">
        <v>2.5953899999999999E-3</v>
      </c>
      <c r="D112" s="125">
        <v>4.0514499999999998E-3</v>
      </c>
      <c r="E112" s="96"/>
      <c r="F112" s="211" t="s">
        <v>230</v>
      </c>
      <c r="G112" s="72">
        <v>0</v>
      </c>
      <c r="H112" s="72">
        <v>2.7260000000000001E-3</v>
      </c>
      <c r="I112" s="125">
        <v>1E-4</v>
      </c>
      <c r="J112" s="85"/>
      <c r="K112" s="211" t="s">
        <v>190</v>
      </c>
      <c r="L112" s="72">
        <v>24.309977149999998</v>
      </c>
      <c r="M112" s="72">
        <v>32.723377159999998</v>
      </c>
      <c r="N112" s="125">
        <v>0.41207733000000002</v>
      </c>
      <c r="O112" s="85"/>
      <c r="P112" s="85"/>
      <c r="Q112" s="85"/>
      <c r="R112" s="85"/>
      <c r="S112" s="85"/>
      <c r="T112" s="85"/>
    </row>
    <row r="113" spans="1:20" x14ac:dyDescent="0.35">
      <c r="A113" s="211" t="s">
        <v>123</v>
      </c>
      <c r="B113" s="72">
        <v>9.6014924600000011</v>
      </c>
      <c r="C113" s="72">
        <v>1.3019941000000002</v>
      </c>
      <c r="D113" s="125">
        <v>3.67922E-3</v>
      </c>
      <c r="E113" s="96"/>
      <c r="F113" s="211" t="s">
        <v>81</v>
      </c>
      <c r="G113" s="72">
        <v>6.3E-5</v>
      </c>
      <c r="H113" s="72">
        <v>0</v>
      </c>
      <c r="I113" s="125">
        <v>6.69E-5</v>
      </c>
      <c r="J113" s="85"/>
      <c r="K113" s="211" t="s">
        <v>32</v>
      </c>
      <c r="L113" s="72">
        <v>6.0256239999999996E-2</v>
      </c>
      <c r="M113" s="72">
        <v>0.60269731999999998</v>
      </c>
      <c r="N113" s="125">
        <v>0.40090610999999998</v>
      </c>
      <c r="O113" s="85"/>
      <c r="P113" s="85"/>
      <c r="Q113" s="85"/>
      <c r="R113" s="85"/>
      <c r="S113" s="85"/>
      <c r="T113" s="85"/>
    </row>
    <row r="114" spans="1:20" x14ac:dyDescent="0.35">
      <c r="A114" s="211" t="s">
        <v>114</v>
      </c>
      <c r="B114" s="72">
        <v>1.70036517</v>
      </c>
      <c r="C114" s="72">
        <v>4.9576139999999998E-2</v>
      </c>
      <c r="D114" s="125">
        <v>2.8657800000000001E-3</v>
      </c>
      <c r="E114" s="96"/>
      <c r="F114" s="211" t="s">
        <v>61</v>
      </c>
      <c r="G114" s="72">
        <v>2.077E-2</v>
      </c>
      <c r="H114" s="72">
        <v>1.8E-3</v>
      </c>
      <c r="I114" s="125">
        <v>5.5000000000000002E-5</v>
      </c>
      <c r="J114" s="85"/>
      <c r="K114" s="211" t="s">
        <v>117</v>
      </c>
      <c r="L114" s="72">
        <v>0.54719108999999999</v>
      </c>
      <c r="M114" s="72">
        <v>0.15879903000000001</v>
      </c>
      <c r="N114" s="125">
        <v>0.39982059999999997</v>
      </c>
      <c r="O114" s="85"/>
      <c r="P114" s="85"/>
      <c r="Q114" s="85"/>
      <c r="R114" s="85"/>
      <c r="S114" s="85"/>
      <c r="T114" s="85"/>
    </row>
    <row r="115" spans="1:20" x14ac:dyDescent="0.35">
      <c r="A115" s="211" t="s">
        <v>120</v>
      </c>
      <c r="B115" s="72">
        <v>1.67789E-3</v>
      </c>
      <c r="C115" s="72">
        <v>2.1168000000000001E-4</v>
      </c>
      <c r="D115" s="125">
        <v>2.7386100000000003E-3</v>
      </c>
      <c r="E115" s="96"/>
      <c r="F115" s="211" t="s">
        <v>23</v>
      </c>
      <c r="G115" s="72">
        <v>1.9199999999999998E-2</v>
      </c>
      <c r="H115" s="72">
        <v>1.7999000000000002E-4</v>
      </c>
      <c r="I115" s="125">
        <v>5.3999999999999998E-5</v>
      </c>
      <c r="J115" s="85"/>
      <c r="K115" s="211" t="s">
        <v>50</v>
      </c>
      <c r="L115" s="72">
        <v>0.60675679000000005</v>
      </c>
      <c r="M115" s="72">
        <v>0.11321943</v>
      </c>
      <c r="N115" s="125">
        <v>0.39329379999999997</v>
      </c>
      <c r="O115" s="85"/>
      <c r="P115" s="85"/>
      <c r="Q115" s="85"/>
      <c r="R115" s="85"/>
      <c r="S115" s="85"/>
      <c r="T115" s="85"/>
    </row>
    <row r="116" spans="1:20" x14ac:dyDescent="0.35">
      <c r="A116" s="211" t="s">
        <v>164</v>
      </c>
      <c r="B116" s="72">
        <v>4.1785219999999998E-2</v>
      </c>
      <c r="C116" s="72">
        <v>0</v>
      </c>
      <c r="D116" s="125">
        <v>2.61115E-3</v>
      </c>
      <c r="E116" s="96"/>
      <c r="F116" s="211" t="s">
        <v>58</v>
      </c>
      <c r="G116" s="72">
        <v>1.0000000000000001E-5</v>
      </c>
      <c r="H116" s="72">
        <v>0</v>
      </c>
      <c r="I116" s="125">
        <v>5.0000000000000002E-5</v>
      </c>
      <c r="J116" s="85"/>
      <c r="K116" s="211" t="s">
        <v>242</v>
      </c>
      <c r="L116" s="72">
        <v>7.8183869999999989E-2</v>
      </c>
      <c r="M116" s="72">
        <v>0</v>
      </c>
      <c r="N116" s="125">
        <v>0.38333590000000001</v>
      </c>
      <c r="O116" s="85"/>
      <c r="P116" s="85"/>
      <c r="Q116" s="85"/>
      <c r="R116" s="85"/>
      <c r="S116" s="85"/>
      <c r="T116" s="85"/>
    </row>
    <row r="117" spans="1:20" x14ac:dyDescent="0.35">
      <c r="A117" s="211" t="s">
        <v>105</v>
      </c>
      <c r="B117" s="72">
        <v>0.30943496000000004</v>
      </c>
      <c r="C117" s="72">
        <v>0.14633585999999998</v>
      </c>
      <c r="D117" s="125">
        <v>1.9704000000000002E-3</v>
      </c>
      <c r="E117" s="96"/>
      <c r="F117" s="211" t="s">
        <v>24</v>
      </c>
      <c r="G117" s="72">
        <v>0</v>
      </c>
      <c r="H117" s="72">
        <v>0</v>
      </c>
      <c r="I117" s="125">
        <v>3.4999999999999997E-5</v>
      </c>
      <c r="J117" s="85"/>
      <c r="K117" s="211" t="s">
        <v>231</v>
      </c>
      <c r="L117" s="72">
        <v>0.11513161999999999</v>
      </c>
      <c r="M117" s="72">
        <v>0.18562424</v>
      </c>
      <c r="N117" s="125">
        <v>0.37945015000000004</v>
      </c>
      <c r="O117" s="85"/>
      <c r="P117" s="85"/>
      <c r="Q117" s="85"/>
      <c r="R117" s="85"/>
      <c r="S117" s="85"/>
      <c r="T117" s="85"/>
    </row>
    <row r="118" spans="1:20" x14ac:dyDescent="0.35">
      <c r="A118" s="211" t="s">
        <v>79</v>
      </c>
      <c r="B118" s="72">
        <v>0</v>
      </c>
      <c r="C118" s="72">
        <v>2.6375580000000003E-2</v>
      </c>
      <c r="D118" s="125">
        <v>1.31496E-3</v>
      </c>
      <c r="E118" s="96"/>
      <c r="F118" s="211" t="s">
        <v>20</v>
      </c>
      <c r="G118" s="72">
        <v>8.0000000000000007E-5</v>
      </c>
      <c r="H118" s="72">
        <v>0</v>
      </c>
      <c r="I118" s="125">
        <v>3.1999999999999999E-5</v>
      </c>
      <c r="J118" s="85"/>
      <c r="K118" s="211" t="s">
        <v>77</v>
      </c>
      <c r="L118" s="72">
        <v>0.33206271999999998</v>
      </c>
      <c r="M118" s="72">
        <v>0.42561640000000001</v>
      </c>
      <c r="N118" s="125">
        <v>0.36592571000000002</v>
      </c>
      <c r="O118" s="85"/>
      <c r="P118" s="85"/>
      <c r="Q118" s="85"/>
      <c r="R118" s="85"/>
      <c r="S118" s="85"/>
      <c r="T118" s="85"/>
    </row>
    <row r="119" spans="1:20" x14ac:dyDescent="0.35">
      <c r="A119" s="211" t="s">
        <v>25</v>
      </c>
      <c r="B119" s="72">
        <v>0</v>
      </c>
      <c r="C119" s="72">
        <v>0</v>
      </c>
      <c r="D119" s="125">
        <v>1.1280000000000001E-3</v>
      </c>
      <c r="E119" s="96"/>
      <c r="F119" s="211" t="s">
        <v>26</v>
      </c>
      <c r="G119" s="72">
        <v>0</v>
      </c>
      <c r="H119" s="72">
        <v>0</v>
      </c>
      <c r="I119" s="125">
        <v>2.0000000000000002E-5</v>
      </c>
      <c r="J119" s="85"/>
      <c r="K119" s="211" t="s">
        <v>238</v>
      </c>
      <c r="L119" s="72">
        <v>0.12540445</v>
      </c>
      <c r="M119" s="72">
        <v>0.26292784000000002</v>
      </c>
      <c r="N119" s="125">
        <v>0.36350112000000001</v>
      </c>
      <c r="O119" s="85"/>
      <c r="P119" s="85"/>
      <c r="Q119" s="85"/>
      <c r="R119" s="85"/>
      <c r="S119" s="85"/>
      <c r="T119" s="85"/>
    </row>
    <row r="120" spans="1:20" x14ac:dyDescent="0.35">
      <c r="A120" s="211" t="s">
        <v>223</v>
      </c>
      <c r="B120" s="72">
        <v>0</v>
      </c>
      <c r="C120" s="72">
        <v>0</v>
      </c>
      <c r="D120" s="125">
        <v>1.1155499999999999E-3</v>
      </c>
      <c r="E120" s="96"/>
      <c r="F120" s="211" t="s">
        <v>234</v>
      </c>
      <c r="G120" s="72">
        <v>4.1000000000000003E-3</v>
      </c>
      <c r="H120" s="72">
        <v>5.62E-4</v>
      </c>
      <c r="I120" s="125">
        <v>1.0000000000000001E-5</v>
      </c>
      <c r="J120" s="85"/>
      <c r="K120" s="211" t="s">
        <v>121</v>
      </c>
      <c r="L120" s="72">
        <v>0</v>
      </c>
      <c r="M120" s="72">
        <v>0</v>
      </c>
      <c r="N120" s="125">
        <v>0.356715</v>
      </c>
      <c r="O120" s="85"/>
      <c r="P120" s="85"/>
      <c r="Q120" s="85"/>
      <c r="R120" s="85"/>
      <c r="S120" s="85"/>
      <c r="T120" s="85"/>
    </row>
    <row r="121" spans="1:20" x14ac:dyDescent="0.35">
      <c r="A121" s="211" t="s">
        <v>174</v>
      </c>
      <c r="B121" s="72">
        <v>3.5834400000000002E-3</v>
      </c>
      <c r="C121" s="72">
        <v>6.50491E-3</v>
      </c>
      <c r="D121" s="125">
        <v>3.3480000000000001E-4</v>
      </c>
      <c r="E121" s="96"/>
      <c r="F121" s="211" t="s">
        <v>116</v>
      </c>
      <c r="G121" s="72">
        <v>2.5000000000000001E-5</v>
      </c>
      <c r="H121" s="72">
        <v>5.0000000000000004E-6</v>
      </c>
      <c r="I121" s="125">
        <v>3.9999999999999998E-6</v>
      </c>
      <c r="J121" s="85"/>
      <c r="K121" s="211" t="s">
        <v>106</v>
      </c>
      <c r="L121" s="72">
        <v>3.7508859700000001</v>
      </c>
      <c r="M121" s="72">
        <v>0.73745099999999997</v>
      </c>
      <c r="N121" s="125">
        <v>0.33382552000000004</v>
      </c>
      <c r="O121" s="85"/>
      <c r="P121" s="85"/>
      <c r="Q121" s="85"/>
      <c r="R121" s="85"/>
      <c r="S121" s="85"/>
      <c r="T121" s="85"/>
    </row>
    <row r="122" spans="1:20" x14ac:dyDescent="0.35">
      <c r="A122" s="211" t="s">
        <v>4</v>
      </c>
      <c r="B122" s="72">
        <v>0.34079492</v>
      </c>
      <c r="C122" s="72">
        <v>0</v>
      </c>
      <c r="D122" s="125">
        <v>0</v>
      </c>
      <c r="E122" s="96"/>
      <c r="F122" s="211" t="s">
        <v>0</v>
      </c>
      <c r="G122" s="72">
        <v>0</v>
      </c>
      <c r="H122" s="72">
        <v>0</v>
      </c>
      <c r="I122" s="125">
        <v>0</v>
      </c>
      <c r="J122" s="85"/>
      <c r="K122" s="211" t="s">
        <v>160</v>
      </c>
      <c r="L122" s="72">
        <v>4.0982735899999998</v>
      </c>
      <c r="M122" s="72">
        <v>0.72299935999999998</v>
      </c>
      <c r="N122" s="125">
        <v>0.30569557000000003</v>
      </c>
      <c r="O122" s="85"/>
      <c r="P122" s="85"/>
      <c r="Q122" s="85"/>
      <c r="R122" s="85"/>
      <c r="S122" s="85"/>
      <c r="T122" s="85"/>
    </row>
    <row r="123" spans="1:20" x14ac:dyDescent="0.35">
      <c r="A123" s="211" t="s">
        <v>21</v>
      </c>
      <c r="B123" s="72">
        <v>8.5599999999999999E-4</v>
      </c>
      <c r="C123" s="72">
        <v>0.27109100000000003</v>
      </c>
      <c r="D123" s="125">
        <v>0</v>
      </c>
      <c r="E123" s="96"/>
      <c r="F123" s="211" t="s">
        <v>1</v>
      </c>
      <c r="G123" s="72">
        <v>0</v>
      </c>
      <c r="H123" s="72">
        <v>4.1586749999999999E-2</v>
      </c>
      <c r="I123" s="125">
        <v>0</v>
      </c>
      <c r="J123" s="85"/>
      <c r="K123" s="211" t="s">
        <v>222</v>
      </c>
      <c r="L123" s="72">
        <v>0.15060208</v>
      </c>
      <c r="M123" s="72">
        <v>0.54629786999999996</v>
      </c>
      <c r="N123" s="125">
        <v>0.29818203999999998</v>
      </c>
      <c r="O123" s="85"/>
      <c r="P123" s="85"/>
      <c r="Q123" s="85"/>
      <c r="R123" s="85"/>
      <c r="S123" s="85"/>
      <c r="T123" s="85"/>
    </row>
    <row r="124" spans="1:20" x14ac:dyDescent="0.35">
      <c r="A124" s="211" t="s">
        <v>27</v>
      </c>
      <c r="B124" s="72">
        <v>6.5194900000000002E-3</v>
      </c>
      <c r="C124" s="72">
        <v>0</v>
      </c>
      <c r="D124" s="125">
        <v>0</v>
      </c>
      <c r="E124" s="96"/>
      <c r="F124" s="211" t="s">
        <v>4</v>
      </c>
      <c r="G124" s="72">
        <v>1.0000000000000001E-5</v>
      </c>
      <c r="H124" s="72">
        <v>0</v>
      </c>
      <c r="I124" s="125">
        <v>0</v>
      </c>
      <c r="J124" s="85"/>
      <c r="K124" s="211" t="s">
        <v>116</v>
      </c>
      <c r="L124" s="72">
        <v>0.46753353999999997</v>
      </c>
      <c r="M124" s="72">
        <v>0.22338942000000001</v>
      </c>
      <c r="N124" s="125">
        <v>0.29615065000000002</v>
      </c>
      <c r="O124" s="85"/>
      <c r="P124" s="85"/>
      <c r="Q124" s="85"/>
      <c r="R124" s="85"/>
      <c r="S124" s="85"/>
      <c r="T124" s="85"/>
    </row>
    <row r="125" spans="1:20" x14ac:dyDescent="0.35">
      <c r="A125" s="211" t="s">
        <v>42</v>
      </c>
      <c r="B125" s="72">
        <v>0</v>
      </c>
      <c r="C125" s="72">
        <v>2.0057960000000001</v>
      </c>
      <c r="D125" s="125">
        <v>0</v>
      </c>
      <c r="E125" s="96"/>
      <c r="F125" s="211" t="s">
        <v>5</v>
      </c>
      <c r="G125" s="72">
        <v>0</v>
      </c>
      <c r="H125" s="72">
        <v>7.8100000000000001E-4</v>
      </c>
      <c r="I125" s="125">
        <v>0</v>
      </c>
      <c r="J125" s="85"/>
      <c r="K125" s="211" t="s">
        <v>147</v>
      </c>
      <c r="L125" s="72">
        <v>4.7199529999999996E-2</v>
      </c>
      <c r="M125" s="72">
        <v>0.32281286999999997</v>
      </c>
      <c r="N125" s="125">
        <v>0.28671499</v>
      </c>
      <c r="O125" s="85"/>
      <c r="P125" s="85"/>
      <c r="Q125" s="85"/>
      <c r="R125" s="85"/>
      <c r="S125" s="85"/>
      <c r="T125" s="85"/>
    </row>
    <row r="126" spans="1:20" x14ac:dyDescent="0.35">
      <c r="A126" s="211" t="s">
        <v>44</v>
      </c>
      <c r="B126" s="72">
        <v>0</v>
      </c>
      <c r="C126" s="72">
        <v>2.3825599999999999E-2</v>
      </c>
      <c r="D126" s="125">
        <v>0</v>
      </c>
      <c r="E126" s="96"/>
      <c r="F126" s="211" t="s">
        <v>6</v>
      </c>
      <c r="G126" s="72">
        <v>0</v>
      </c>
      <c r="H126" s="72">
        <v>0</v>
      </c>
      <c r="I126" s="125">
        <v>0</v>
      </c>
      <c r="J126" s="85"/>
      <c r="K126" s="211" t="s">
        <v>113</v>
      </c>
      <c r="L126" s="72">
        <v>0.36962608000000002</v>
      </c>
      <c r="M126" s="72">
        <v>8.53024E-2</v>
      </c>
      <c r="N126" s="125">
        <v>0.25818207999999998</v>
      </c>
      <c r="O126" s="85"/>
      <c r="P126" s="85"/>
      <c r="Q126" s="85"/>
      <c r="R126" s="85"/>
      <c r="S126" s="85"/>
      <c r="T126" s="85"/>
    </row>
    <row r="127" spans="1:20" x14ac:dyDescent="0.35">
      <c r="A127" s="211" t="s">
        <v>45</v>
      </c>
      <c r="B127" s="72">
        <v>0</v>
      </c>
      <c r="C127" s="72">
        <v>0</v>
      </c>
      <c r="D127" s="125">
        <v>0</v>
      </c>
      <c r="E127" s="96"/>
      <c r="F127" s="211" t="s">
        <v>14</v>
      </c>
      <c r="G127" s="72">
        <v>5.0000000000000002E-5</v>
      </c>
      <c r="H127" s="72">
        <v>0</v>
      </c>
      <c r="I127" s="125">
        <v>0</v>
      </c>
      <c r="J127" s="85"/>
      <c r="K127" s="211" t="s">
        <v>7</v>
      </c>
      <c r="L127" s="72">
        <v>2.709E-3</v>
      </c>
      <c r="M127" s="72">
        <v>7.5663729999999998E-2</v>
      </c>
      <c r="N127" s="125">
        <v>0.20841917999999998</v>
      </c>
      <c r="O127" s="85"/>
      <c r="P127" s="85"/>
      <c r="Q127" s="85"/>
      <c r="R127" s="85"/>
      <c r="S127" s="85"/>
      <c r="T127" s="85"/>
    </row>
    <row r="128" spans="1:20" x14ac:dyDescent="0.35">
      <c r="A128" s="211" t="s">
        <v>48</v>
      </c>
      <c r="B128" s="72">
        <v>3.7780000000000001E-3</v>
      </c>
      <c r="C128" s="72">
        <v>0</v>
      </c>
      <c r="D128" s="125">
        <v>0</v>
      </c>
      <c r="E128" s="96"/>
      <c r="F128" s="211" t="s">
        <v>18</v>
      </c>
      <c r="G128" s="72">
        <v>0</v>
      </c>
      <c r="H128" s="72">
        <v>1.4999999999999999E-4</v>
      </c>
      <c r="I128" s="125">
        <v>0</v>
      </c>
      <c r="J128" s="85"/>
      <c r="K128" s="211" t="s">
        <v>128</v>
      </c>
      <c r="L128" s="72">
        <v>0.24615591000000001</v>
      </c>
      <c r="M128" s="72">
        <v>1.1432488700000001</v>
      </c>
      <c r="N128" s="125">
        <v>0.19843574999999999</v>
      </c>
      <c r="O128" s="85"/>
      <c r="P128" s="85"/>
      <c r="Q128" s="85"/>
      <c r="R128" s="85"/>
      <c r="S128" s="85"/>
      <c r="T128" s="85"/>
    </row>
    <row r="129" spans="1:20" x14ac:dyDescent="0.35">
      <c r="A129" s="211" t="s">
        <v>51</v>
      </c>
      <c r="B129" s="72">
        <v>0</v>
      </c>
      <c r="C129" s="72">
        <v>0</v>
      </c>
      <c r="D129" s="125">
        <v>0</v>
      </c>
      <c r="E129" s="96"/>
      <c r="F129" s="211" t="s">
        <v>19</v>
      </c>
      <c r="G129" s="72">
        <v>2.0000000000000002E-5</v>
      </c>
      <c r="H129" s="72">
        <v>0</v>
      </c>
      <c r="I129" s="125">
        <v>0</v>
      </c>
      <c r="J129" s="85"/>
      <c r="K129" s="211" t="s">
        <v>186</v>
      </c>
      <c r="L129" s="72">
        <v>8.7426610000000002E-2</v>
      </c>
      <c r="M129" s="72">
        <v>0.31391758000000003</v>
      </c>
      <c r="N129" s="125">
        <v>0.18755776999999998</v>
      </c>
      <c r="O129" s="85"/>
      <c r="P129" s="85"/>
      <c r="Q129" s="85"/>
      <c r="R129" s="85"/>
      <c r="S129" s="85"/>
      <c r="T129" s="85"/>
    </row>
    <row r="130" spans="1:20" x14ac:dyDescent="0.35">
      <c r="A130" s="211" t="s">
        <v>60</v>
      </c>
      <c r="B130" s="72">
        <v>0</v>
      </c>
      <c r="C130" s="72">
        <v>0.6604681</v>
      </c>
      <c r="D130" s="125">
        <v>0</v>
      </c>
      <c r="E130" s="96"/>
      <c r="F130" s="211" t="s">
        <v>21</v>
      </c>
      <c r="G130" s="72">
        <v>3.0000000000000001E-5</v>
      </c>
      <c r="H130" s="72">
        <v>0</v>
      </c>
      <c r="I130" s="125">
        <v>0</v>
      </c>
      <c r="J130" s="85"/>
      <c r="K130" s="211" t="s">
        <v>184</v>
      </c>
      <c r="L130" s="72">
        <v>1.409642E-2</v>
      </c>
      <c r="M130" s="72">
        <v>0</v>
      </c>
      <c r="N130" s="125">
        <v>0.18252030999999999</v>
      </c>
      <c r="O130" s="85"/>
      <c r="P130" s="85"/>
      <c r="Q130" s="85"/>
      <c r="R130" s="85"/>
      <c r="S130" s="85"/>
      <c r="T130" s="85"/>
    </row>
    <row r="131" spans="1:20" x14ac:dyDescent="0.35">
      <c r="A131" s="211" t="s">
        <v>67</v>
      </c>
      <c r="B131" s="72">
        <v>0</v>
      </c>
      <c r="C131" s="72">
        <v>0.12665370000000001</v>
      </c>
      <c r="D131" s="125">
        <v>0</v>
      </c>
      <c r="E131" s="96"/>
      <c r="F131" s="211" t="s">
        <v>22</v>
      </c>
      <c r="G131" s="72">
        <v>1.16E-4</v>
      </c>
      <c r="H131" s="72">
        <v>0</v>
      </c>
      <c r="I131" s="125">
        <v>0</v>
      </c>
      <c r="J131" s="85"/>
      <c r="K131" s="211" t="s">
        <v>48</v>
      </c>
      <c r="L131" s="72">
        <v>0.1021</v>
      </c>
      <c r="M131" s="72">
        <v>0.30823</v>
      </c>
      <c r="N131" s="125">
        <v>0.17599999999999999</v>
      </c>
      <c r="O131" s="85"/>
      <c r="P131" s="85"/>
      <c r="Q131" s="85"/>
      <c r="R131" s="85"/>
      <c r="S131" s="85"/>
      <c r="T131" s="85"/>
    </row>
    <row r="132" spans="1:20" x14ac:dyDescent="0.35">
      <c r="A132" s="211" t="s">
        <v>73</v>
      </c>
      <c r="B132" s="72">
        <v>16.141593</v>
      </c>
      <c r="C132" s="72">
        <v>0</v>
      </c>
      <c r="D132" s="125">
        <v>0</v>
      </c>
      <c r="E132" s="96"/>
      <c r="F132" s="211" t="s">
        <v>25</v>
      </c>
      <c r="G132" s="72">
        <v>2.9700000000000001E-4</v>
      </c>
      <c r="H132" s="72">
        <v>1.7994999999999998E-4</v>
      </c>
      <c r="I132" s="125">
        <v>0</v>
      </c>
      <c r="J132" s="85"/>
      <c r="K132" s="211" t="s">
        <v>247</v>
      </c>
      <c r="L132" s="72">
        <v>0.18020114000000001</v>
      </c>
      <c r="M132" s="72">
        <v>0.17268731000000001</v>
      </c>
      <c r="N132" s="125">
        <v>0.16491157000000001</v>
      </c>
      <c r="O132" s="85"/>
      <c r="P132" s="85"/>
      <c r="Q132" s="85"/>
      <c r="R132" s="85"/>
      <c r="S132" s="85"/>
      <c r="T132" s="85"/>
    </row>
    <row r="133" spans="1:20" x14ac:dyDescent="0.35">
      <c r="A133" s="211" t="s">
        <v>76</v>
      </c>
      <c r="B133" s="72">
        <v>10.4105054</v>
      </c>
      <c r="C133" s="72">
        <v>16.225625000000001</v>
      </c>
      <c r="D133" s="125">
        <v>0</v>
      </c>
      <c r="E133" s="96"/>
      <c r="F133" s="211" t="s">
        <v>29</v>
      </c>
      <c r="G133" s="72">
        <v>0</v>
      </c>
      <c r="H133" s="72">
        <v>0</v>
      </c>
      <c r="I133" s="125">
        <v>0</v>
      </c>
      <c r="J133" s="85"/>
      <c r="K133" s="211" t="s">
        <v>22</v>
      </c>
      <c r="L133" s="72">
        <v>1.957588E-2</v>
      </c>
      <c r="M133" s="72">
        <v>0.21712064</v>
      </c>
      <c r="N133" s="125">
        <v>0.16227070999999998</v>
      </c>
      <c r="O133" s="85"/>
      <c r="P133" s="85"/>
      <c r="Q133" s="85"/>
      <c r="R133" s="85"/>
      <c r="S133" s="85"/>
      <c r="T133" s="85"/>
    </row>
    <row r="134" spans="1:20" x14ac:dyDescent="0.35">
      <c r="A134" s="211" t="s">
        <v>82</v>
      </c>
      <c r="B134" s="72">
        <v>6.143E-5</v>
      </c>
      <c r="C134" s="72">
        <v>0</v>
      </c>
      <c r="D134" s="125">
        <v>0</v>
      </c>
      <c r="E134" s="96"/>
      <c r="F134" s="211" t="s">
        <v>31</v>
      </c>
      <c r="G134" s="72">
        <v>4.4499999999999997E-4</v>
      </c>
      <c r="H134" s="72">
        <v>0</v>
      </c>
      <c r="I134" s="125">
        <v>0</v>
      </c>
      <c r="J134" s="85"/>
      <c r="K134" s="211" t="s">
        <v>192</v>
      </c>
      <c r="L134" s="72">
        <v>0.46321741</v>
      </c>
      <c r="M134" s="72">
        <v>0</v>
      </c>
      <c r="N134" s="125">
        <v>0.1539857</v>
      </c>
      <c r="O134" s="85"/>
      <c r="P134" s="85"/>
      <c r="Q134" s="85"/>
      <c r="R134" s="85"/>
      <c r="S134" s="85"/>
      <c r="T134" s="85"/>
    </row>
    <row r="135" spans="1:20" x14ac:dyDescent="0.35">
      <c r="A135" s="211" t="s">
        <v>84</v>
      </c>
      <c r="B135" s="72">
        <v>6.1159200000000004E-3</v>
      </c>
      <c r="C135" s="72">
        <v>0</v>
      </c>
      <c r="D135" s="125">
        <v>0</v>
      </c>
      <c r="E135" s="96"/>
      <c r="F135" s="211" t="s">
        <v>39</v>
      </c>
      <c r="G135" s="72">
        <v>2.2000000000000001E-4</v>
      </c>
      <c r="H135" s="72">
        <v>8.1897999999999999E-2</v>
      </c>
      <c r="I135" s="125">
        <v>0</v>
      </c>
      <c r="J135" s="85"/>
      <c r="K135" s="211" t="s">
        <v>182</v>
      </c>
      <c r="L135" s="72">
        <v>5.19798E-2</v>
      </c>
      <c r="M135" s="72">
        <v>14.306526249999999</v>
      </c>
      <c r="N135" s="125">
        <v>0.14565944</v>
      </c>
      <c r="O135" s="85"/>
      <c r="P135" s="85"/>
      <c r="Q135" s="85"/>
      <c r="R135" s="85"/>
      <c r="S135" s="85"/>
      <c r="T135" s="85"/>
    </row>
    <row r="136" spans="1:20" x14ac:dyDescent="0.35">
      <c r="A136" s="211" t="s">
        <v>89</v>
      </c>
      <c r="B136" s="72">
        <v>0</v>
      </c>
      <c r="C136" s="72">
        <v>0</v>
      </c>
      <c r="D136" s="125">
        <v>0</v>
      </c>
      <c r="E136" s="96"/>
      <c r="F136" s="211" t="s">
        <v>40</v>
      </c>
      <c r="G136" s="72">
        <v>0</v>
      </c>
      <c r="H136" s="72">
        <v>0</v>
      </c>
      <c r="I136" s="125">
        <v>0</v>
      </c>
      <c r="J136" s="85"/>
      <c r="K136" s="211" t="s">
        <v>189</v>
      </c>
      <c r="L136" s="72">
        <v>8.5654630000000009E-2</v>
      </c>
      <c r="M136" s="72">
        <v>11.13479822</v>
      </c>
      <c r="N136" s="125">
        <v>0.12899861000000001</v>
      </c>
      <c r="O136" s="85"/>
      <c r="P136" s="85"/>
      <c r="Q136" s="85"/>
      <c r="R136" s="85"/>
      <c r="S136" s="85"/>
      <c r="T136" s="85"/>
    </row>
    <row r="137" spans="1:20" x14ac:dyDescent="0.35">
      <c r="A137" s="211" t="s">
        <v>90</v>
      </c>
      <c r="B137" s="72">
        <v>0</v>
      </c>
      <c r="C137" s="72">
        <v>0.18790999999999999</v>
      </c>
      <c r="D137" s="125">
        <v>0</v>
      </c>
      <c r="E137" s="96"/>
      <c r="F137" s="211" t="s">
        <v>41</v>
      </c>
      <c r="G137" s="72">
        <v>0</v>
      </c>
      <c r="H137" s="72">
        <v>0.50214736999999998</v>
      </c>
      <c r="I137" s="125">
        <v>0</v>
      </c>
      <c r="J137" s="85"/>
      <c r="K137" s="211" t="s">
        <v>30</v>
      </c>
      <c r="L137" s="72">
        <v>8.8116380000000008E-2</v>
      </c>
      <c r="M137" s="72">
        <v>9.541464999999999E-2</v>
      </c>
      <c r="N137" s="125">
        <v>0.1258657</v>
      </c>
      <c r="O137" s="85"/>
      <c r="P137" s="85"/>
      <c r="Q137" s="85"/>
      <c r="R137" s="85"/>
      <c r="S137" s="85"/>
      <c r="T137" s="85"/>
    </row>
    <row r="138" spans="1:20" x14ac:dyDescent="0.35">
      <c r="A138" s="211" t="s">
        <v>91</v>
      </c>
      <c r="B138" s="72">
        <v>0</v>
      </c>
      <c r="C138" s="72">
        <v>0</v>
      </c>
      <c r="D138" s="125">
        <v>0</v>
      </c>
      <c r="E138" s="96"/>
      <c r="F138" s="211" t="s">
        <v>42</v>
      </c>
      <c r="G138" s="72">
        <v>0</v>
      </c>
      <c r="H138" s="72">
        <v>0</v>
      </c>
      <c r="I138" s="125">
        <v>0</v>
      </c>
      <c r="J138" s="85"/>
      <c r="K138" s="211" t="s">
        <v>200</v>
      </c>
      <c r="L138" s="72">
        <v>0.1498391</v>
      </c>
      <c r="M138" s="72">
        <v>0.41286589000000001</v>
      </c>
      <c r="N138" s="125">
        <v>0.12467022</v>
      </c>
      <c r="O138" s="85"/>
      <c r="P138" s="85"/>
      <c r="Q138" s="85"/>
      <c r="R138" s="85"/>
      <c r="S138" s="85"/>
      <c r="T138" s="85"/>
    </row>
    <row r="139" spans="1:20" x14ac:dyDescent="0.35">
      <c r="A139" s="211" t="s">
        <v>92</v>
      </c>
      <c r="B139" s="72">
        <v>0</v>
      </c>
      <c r="C139" s="72">
        <v>0</v>
      </c>
      <c r="D139" s="125">
        <v>0</v>
      </c>
      <c r="E139" s="96"/>
      <c r="F139" s="211" t="s">
        <v>43</v>
      </c>
      <c r="G139" s="72">
        <v>2.9799999999999998E-4</v>
      </c>
      <c r="H139" s="72">
        <v>0</v>
      </c>
      <c r="I139" s="125">
        <v>0</v>
      </c>
      <c r="J139" s="85"/>
      <c r="K139" s="211" t="s">
        <v>39</v>
      </c>
      <c r="L139" s="72">
        <v>1.7458000000000001E-2</v>
      </c>
      <c r="M139" s="72">
        <v>5.5386880099999996</v>
      </c>
      <c r="N139" s="125">
        <v>0.10955744000000001</v>
      </c>
      <c r="O139" s="85"/>
      <c r="P139" s="85"/>
      <c r="Q139" s="85"/>
      <c r="R139" s="85"/>
      <c r="S139" s="85"/>
      <c r="T139" s="85"/>
    </row>
    <row r="140" spans="1:20" x14ac:dyDescent="0.35">
      <c r="A140" s="211" t="s">
        <v>93</v>
      </c>
      <c r="B140" s="72">
        <v>5.6699999999999997E-3</v>
      </c>
      <c r="C140" s="72">
        <v>8.6050000000000005E-4</v>
      </c>
      <c r="D140" s="125">
        <v>0</v>
      </c>
      <c r="E140" s="96"/>
      <c r="F140" s="211" t="s">
        <v>45</v>
      </c>
      <c r="G140" s="72">
        <v>0</v>
      </c>
      <c r="H140" s="72">
        <v>0</v>
      </c>
      <c r="I140" s="125">
        <v>0</v>
      </c>
      <c r="J140" s="85"/>
      <c r="K140" s="211" t="s">
        <v>99</v>
      </c>
      <c r="L140" s="72">
        <v>0.24737845999999999</v>
      </c>
      <c r="M140" s="72">
        <v>0.20396649</v>
      </c>
      <c r="N140" s="125">
        <v>0.10954714</v>
      </c>
      <c r="O140" s="85"/>
      <c r="P140" s="85"/>
      <c r="Q140" s="85"/>
      <c r="R140" s="85"/>
      <c r="S140" s="85"/>
      <c r="T140" s="85"/>
    </row>
    <row r="141" spans="1:20" x14ac:dyDescent="0.35">
      <c r="A141" s="211" t="s">
        <v>94</v>
      </c>
      <c r="B141" s="72">
        <v>2.0827699999999998E-3</v>
      </c>
      <c r="C141" s="72">
        <v>0</v>
      </c>
      <c r="D141" s="125">
        <v>0</v>
      </c>
      <c r="E141" s="96"/>
      <c r="F141" s="211" t="s">
        <v>59</v>
      </c>
      <c r="G141" s="72">
        <v>0</v>
      </c>
      <c r="H141" s="72">
        <v>3.6000000000000002E-4</v>
      </c>
      <c r="I141" s="125">
        <v>0</v>
      </c>
      <c r="J141" s="85"/>
      <c r="K141" s="211" t="s">
        <v>235</v>
      </c>
      <c r="L141" s="72">
        <v>0.13008905000000001</v>
      </c>
      <c r="M141" s="72">
        <v>7.2871820000000004E-2</v>
      </c>
      <c r="N141" s="125">
        <v>0.10853697</v>
      </c>
      <c r="O141" s="85"/>
      <c r="P141" s="85"/>
      <c r="Q141" s="85"/>
      <c r="R141" s="85"/>
      <c r="S141" s="85"/>
      <c r="T141" s="85"/>
    </row>
    <row r="142" spans="1:20" x14ac:dyDescent="0.35">
      <c r="A142" s="211" t="s">
        <v>95</v>
      </c>
      <c r="B142" s="72">
        <v>2.5696400000000001</v>
      </c>
      <c r="C142" s="72">
        <v>0</v>
      </c>
      <c r="D142" s="125">
        <v>0</v>
      </c>
      <c r="E142" s="96"/>
      <c r="F142" s="211" t="s">
        <v>72</v>
      </c>
      <c r="G142" s="72">
        <v>2.2100000000000001E-4</v>
      </c>
      <c r="H142" s="72">
        <v>0</v>
      </c>
      <c r="I142" s="125">
        <v>0</v>
      </c>
      <c r="J142" s="85"/>
      <c r="K142" s="211" t="s">
        <v>6</v>
      </c>
      <c r="L142" s="72">
        <v>0.22827223999999999</v>
      </c>
      <c r="M142" s="72">
        <v>0.40420819000000002</v>
      </c>
      <c r="N142" s="125">
        <v>0.10225608999999999</v>
      </c>
      <c r="O142" s="85"/>
      <c r="P142" s="85"/>
      <c r="Q142" s="85"/>
      <c r="R142" s="85"/>
      <c r="S142" s="85"/>
      <c r="T142" s="85"/>
    </row>
    <row r="143" spans="1:20" x14ac:dyDescent="0.35">
      <c r="A143" s="211" t="s">
        <v>96</v>
      </c>
      <c r="B143" s="72">
        <v>0</v>
      </c>
      <c r="C143" s="72">
        <v>5.7064790000000004E-2</v>
      </c>
      <c r="D143" s="125">
        <v>0</v>
      </c>
      <c r="E143" s="96"/>
      <c r="F143" s="211" t="s">
        <v>73</v>
      </c>
      <c r="G143" s="72">
        <v>0</v>
      </c>
      <c r="H143" s="72">
        <v>1E-4</v>
      </c>
      <c r="I143" s="125">
        <v>0</v>
      </c>
      <c r="J143" s="85"/>
      <c r="K143" s="211" t="s">
        <v>59</v>
      </c>
      <c r="L143" s="72">
        <v>0</v>
      </c>
      <c r="M143" s="72">
        <v>1.15E-3</v>
      </c>
      <c r="N143" s="125">
        <v>9.7277600000000006E-2</v>
      </c>
      <c r="O143" s="85"/>
      <c r="P143" s="85"/>
      <c r="Q143" s="85"/>
      <c r="R143" s="85"/>
      <c r="S143" s="85"/>
      <c r="T143" s="85"/>
    </row>
    <row r="144" spans="1:20" x14ac:dyDescent="0.35">
      <c r="A144" s="211" t="s">
        <v>104</v>
      </c>
      <c r="B144" s="72">
        <v>0</v>
      </c>
      <c r="C144" s="72">
        <v>8.7220000000000006E-3</v>
      </c>
      <c r="D144" s="125">
        <v>0</v>
      </c>
      <c r="E144" s="96"/>
      <c r="F144" s="211" t="s">
        <v>87</v>
      </c>
      <c r="G144" s="72">
        <v>2.5000000000000001E-5</v>
      </c>
      <c r="H144" s="72">
        <v>0</v>
      </c>
      <c r="I144" s="125">
        <v>0</v>
      </c>
      <c r="J144" s="85"/>
      <c r="K144" s="211" t="s">
        <v>144</v>
      </c>
      <c r="L144" s="72">
        <v>4.1969940000000004E-2</v>
      </c>
      <c r="M144" s="72">
        <v>5.4785210000000001E-2</v>
      </c>
      <c r="N144" s="125">
        <v>9.5611619999999994E-2</v>
      </c>
      <c r="O144" s="85"/>
      <c r="P144" s="85"/>
      <c r="Q144" s="85"/>
      <c r="R144" s="85"/>
      <c r="S144" s="85"/>
      <c r="T144" s="85"/>
    </row>
    <row r="145" spans="1:20" x14ac:dyDescent="0.35">
      <c r="A145" s="211" t="s">
        <v>119</v>
      </c>
      <c r="B145" s="72">
        <v>0</v>
      </c>
      <c r="C145" s="72">
        <v>6.0000000000000001E-3</v>
      </c>
      <c r="D145" s="125">
        <v>0</v>
      </c>
      <c r="E145" s="96"/>
      <c r="F145" s="211" t="s">
        <v>89</v>
      </c>
      <c r="G145" s="72">
        <v>0</v>
      </c>
      <c r="H145" s="72">
        <v>1.4999999999999999E-4</v>
      </c>
      <c r="I145" s="125">
        <v>0</v>
      </c>
      <c r="J145" s="85"/>
      <c r="K145" s="211" t="s">
        <v>204</v>
      </c>
      <c r="L145" s="72">
        <v>0.39447584999999996</v>
      </c>
      <c r="M145" s="72">
        <v>0.60357753000000003</v>
      </c>
      <c r="N145" s="125">
        <v>8.9996590000000001E-2</v>
      </c>
      <c r="O145" s="85"/>
      <c r="P145" s="85"/>
      <c r="Q145" s="85"/>
      <c r="R145" s="85"/>
      <c r="S145" s="85"/>
      <c r="T145" s="85"/>
    </row>
    <row r="146" spans="1:20" x14ac:dyDescent="0.35">
      <c r="A146" s="211" t="s">
        <v>131</v>
      </c>
      <c r="B146" s="72">
        <v>0</v>
      </c>
      <c r="C146" s="72">
        <v>2.68142E-2</v>
      </c>
      <c r="D146" s="125">
        <v>0</v>
      </c>
      <c r="E146" s="96"/>
      <c r="F146" s="211" t="s">
        <v>90</v>
      </c>
      <c r="G146" s="72">
        <v>1.9000000000000001E-5</v>
      </c>
      <c r="H146" s="72">
        <v>8.0000000000000002E-3</v>
      </c>
      <c r="I146" s="125">
        <v>0</v>
      </c>
      <c r="J146" s="85"/>
      <c r="K146" s="211" t="s">
        <v>237</v>
      </c>
      <c r="L146" s="72">
        <v>0.15859725</v>
      </c>
      <c r="M146" s="72">
        <v>0.13624421</v>
      </c>
      <c r="N146" s="125">
        <v>8.9476020000000003E-2</v>
      </c>
      <c r="O146" s="85"/>
      <c r="P146" s="85"/>
      <c r="Q146" s="85"/>
      <c r="R146" s="85"/>
      <c r="S146" s="85"/>
      <c r="T146" s="85"/>
    </row>
    <row r="147" spans="1:20" x14ac:dyDescent="0.35">
      <c r="A147" s="211" t="s">
        <v>132</v>
      </c>
      <c r="B147" s="72">
        <v>3.5372600000000004E-3</v>
      </c>
      <c r="C147" s="72">
        <v>0.16538023999999998</v>
      </c>
      <c r="D147" s="125">
        <v>0</v>
      </c>
      <c r="E147" s="96"/>
      <c r="F147" s="211" t="s">
        <v>94</v>
      </c>
      <c r="G147" s="72">
        <v>0</v>
      </c>
      <c r="H147" s="72">
        <v>1.5E-5</v>
      </c>
      <c r="I147" s="125">
        <v>0</v>
      </c>
      <c r="J147" s="85"/>
      <c r="K147" s="211" t="s">
        <v>65</v>
      </c>
      <c r="L147" s="72">
        <v>3.0808499999999999E-2</v>
      </c>
      <c r="M147" s="72">
        <v>7.0916999999999994E-2</v>
      </c>
      <c r="N147" s="125">
        <v>8.9375999999999997E-2</v>
      </c>
      <c r="O147" s="85"/>
      <c r="P147" s="85"/>
      <c r="Q147" s="85"/>
      <c r="R147" s="85"/>
      <c r="S147" s="85"/>
      <c r="T147" s="85"/>
    </row>
    <row r="148" spans="1:20" x14ac:dyDescent="0.35">
      <c r="A148" s="211" t="s">
        <v>135</v>
      </c>
      <c r="B148" s="72">
        <v>7.0160400000000003E-3</v>
      </c>
      <c r="C148" s="72">
        <v>5.7145339999999996E-2</v>
      </c>
      <c r="D148" s="125">
        <v>0</v>
      </c>
      <c r="E148" s="96"/>
      <c r="F148" s="211" t="s">
        <v>96</v>
      </c>
      <c r="G148" s="72">
        <v>0</v>
      </c>
      <c r="H148" s="72">
        <v>0</v>
      </c>
      <c r="I148" s="125">
        <v>0</v>
      </c>
      <c r="J148" s="85"/>
      <c r="K148" s="211" t="s">
        <v>203</v>
      </c>
      <c r="L148" s="72">
        <v>0.28411924999999999</v>
      </c>
      <c r="M148" s="72">
        <v>4.5264489999999998E-2</v>
      </c>
      <c r="N148" s="125">
        <v>8.9107610000000004E-2</v>
      </c>
      <c r="O148" s="85"/>
      <c r="P148" s="85"/>
      <c r="Q148" s="85"/>
      <c r="R148" s="85"/>
      <c r="S148" s="85"/>
      <c r="T148" s="85"/>
    </row>
    <row r="149" spans="1:20" x14ac:dyDescent="0.35">
      <c r="A149" s="211" t="s">
        <v>136</v>
      </c>
      <c r="B149" s="72">
        <v>0</v>
      </c>
      <c r="C149" s="72">
        <v>0</v>
      </c>
      <c r="D149" s="125">
        <v>0</v>
      </c>
      <c r="E149" s="96"/>
      <c r="F149" s="211" t="s">
        <v>98</v>
      </c>
      <c r="G149" s="72">
        <v>3.1999999999999999E-5</v>
      </c>
      <c r="H149" s="72">
        <v>1.5899999999999999E-4</v>
      </c>
      <c r="I149" s="125">
        <v>0</v>
      </c>
      <c r="J149" s="85"/>
      <c r="K149" s="211" t="s">
        <v>234</v>
      </c>
      <c r="L149" s="72">
        <v>2.1906733300000001</v>
      </c>
      <c r="M149" s="72">
        <v>0.11248963000000001</v>
      </c>
      <c r="N149" s="125">
        <v>8.5792600000000011E-2</v>
      </c>
      <c r="O149" s="85"/>
      <c r="P149" s="85"/>
      <c r="Q149" s="85"/>
      <c r="R149" s="85"/>
      <c r="S149" s="85"/>
      <c r="T149" s="85"/>
    </row>
    <row r="150" spans="1:20" x14ac:dyDescent="0.35">
      <c r="A150" s="211" t="s">
        <v>137</v>
      </c>
      <c r="B150" s="72">
        <v>0</v>
      </c>
      <c r="C150" s="72">
        <v>0</v>
      </c>
      <c r="D150" s="125">
        <v>0</v>
      </c>
      <c r="E150" s="96"/>
      <c r="F150" s="211" t="s">
        <v>114</v>
      </c>
      <c r="G150" s="72">
        <v>0</v>
      </c>
      <c r="H150" s="72">
        <v>0.40695627000000001</v>
      </c>
      <c r="I150" s="125">
        <v>0</v>
      </c>
      <c r="J150" s="85"/>
      <c r="K150" s="211" t="s">
        <v>136</v>
      </c>
      <c r="L150" s="72">
        <v>4.1634850000000001E-2</v>
      </c>
      <c r="M150" s="72">
        <v>2.190752E-2</v>
      </c>
      <c r="N150" s="125">
        <v>8.4787399999999999E-2</v>
      </c>
      <c r="O150" s="85"/>
      <c r="P150" s="85"/>
      <c r="Q150" s="85"/>
      <c r="R150" s="85"/>
      <c r="S150" s="85"/>
      <c r="T150" s="85"/>
    </row>
    <row r="151" spans="1:20" x14ac:dyDescent="0.35">
      <c r="A151" s="211" t="s">
        <v>141</v>
      </c>
      <c r="B151" s="72">
        <v>0</v>
      </c>
      <c r="C151" s="72">
        <v>0</v>
      </c>
      <c r="D151" s="125">
        <v>0</v>
      </c>
      <c r="E151" s="96"/>
      <c r="F151" s="211" t="s">
        <v>117</v>
      </c>
      <c r="G151" s="72">
        <v>0</v>
      </c>
      <c r="H151" s="72">
        <v>5.5918000000000002E-2</v>
      </c>
      <c r="I151" s="125">
        <v>0</v>
      </c>
      <c r="J151" s="85"/>
      <c r="K151" s="211" t="s">
        <v>233</v>
      </c>
      <c r="L151" s="72">
        <v>0.16271023000000001</v>
      </c>
      <c r="M151" s="72">
        <v>4.4600000000000004E-3</v>
      </c>
      <c r="N151" s="125">
        <v>8.3186309999999999E-2</v>
      </c>
      <c r="O151" s="85"/>
      <c r="P151" s="85"/>
      <c r="Q151" s="85"/>
      <c r="R151" s="85"/>
      <c r="S151" s="85"/>
      <c r="T151" s="85"/>
    </row>
    <row r="152" spans="1:20" x14ac:dyDescent="0.35">
      <c r="A152" s="211" t="s">
        <v>144</v>
      </c>
      <c r="B152" s="72">
        <v>1.1900000000000001E-4</v>
      </c>
      <c r="C152" s="72">
        <v>0</v>
      </c>
      <c r="D152" s="125">
        <v>0</v>
      </c>
      <c r="E152" s="96"/>
      <c r="F152" s="211" t="s">
        <v>122</v>
      </c>
      <c r="G152" s="72">
        <v>1.521697E-2</v>
      </c>
      <c r="H152" s="72">
        <v>0</v>
      </c>
      <c r="I152" s="125">
        <v>0</v>
      </c>
      <c r="J152" s="85"/>
      <c r="K152" s="211" t="s">
        <v>256</v>
      </c>
      <c r="L152" s="72">
        <v>4.9303410000000006E-2</v>
      </c>
      <c r="M152" s="72">
        <v>9.9643539999999989E-2</v>
      </c>
      <c r="N152" s="125">
        <v>7.938089999999999E-2</v>
      </c>
      <c r="O152" s="85"/>
      <c r="P152" s="85"/>
      <c r="Q152" s="85"/>
      <c r="R152" s="85"/>
      <c r="S152" s="85"/>
      <c r="T152" s="85"/>
    </row>
    <row r="153" spans="1:20" x14ac:dyDescent="0.35">
      <c r="A153" s="211" t="s">
        <v>146</v>
      </c>
      <c r="B153" s="72">
        <v>3.5769999999999999E-3</v>
      </c>
      <c r="C153" s="72">
        <v>0</v>
      </c>
      <c r="D153" s="125">
        <v>0</v>
      </c>
      <c r="E153" s="96"/>
      <c r="F153" s="211" t="s">
        <v>126</v>
      </c>
      <c r="G153" s="72">
        <v>5.8609000000000005E-4</v>
      </c>
      <c r="H153" s="72">
        <v>0</v>
      </c>
      <c r="I153" s="125">
        <v>0</v>
      </c>
      <c r="J153" s="85"/>
      <c r="K153" s="211" t="s">
        <v>19</v>
      </c>
      <c r="L153" s="72">
        <v>0.90677766000000004</v>
      </c>
      <c r="M153" s="72">
        <v>0.15569203000000001</v>
      </c>
      <c r="N153" s="125">
        <v>7.9216240000000007E-2</v>
      </c>
      <c r="O153" s="85"/>
      <c r="P153" s="85"/>
      <c r="Q153" s="85"/>
      <c r="R153" s="85"/>
      <c r="S153" s="85"/>
      <c r="T153" s="85"/>
    </row>
    <row r="154" spans="1:20" x14ac:dyDescent="0.35">
      <c r="A154" s="211" t="s">
        <v>148</v>
      </c>
      <c r="B154" s="72">
        <v>7.7860000000000006E-4</v>
      </c>
      <c r="C154" s="72">
        <v>2.0739999999999999E-3</v>
      </c>
      <c r="D154" s="125">
        <v>0</v>
      </c>
      <c r="E154" s="96"/>
      <c r="F154" s="211" t="s">
        <v>128</v>
      </c>
      <c r="G154" s="72">
        <v>0</v>
      </c>
      <c r="H154" s="72">
        <v>0</v>
      </c>
      <c r="I154" s="125">
        <v>0</v>
      </c>
      <c r="J154" s="85"/>
      <c r="K154" s="211" t="s">
        <v>88</v>
      </c>
      <c r="L154" s="72">
        <v>5.5318779999999998E-2</v>
      </c>
      <c r="M154" s="72">
        <v>6.9778899999999991E-2</v>
      </c>
      <c r="N154" s="125">
        <v>6.2602270000000002E-2</v>
      </c>
      <c r="O154" s="85"/>
      <c r="P154" s="85"/>
      <c r="Q154" s="85"/>
      <c r="R154" s="85"/>
      <c r="S154" s="85"/>
      <c r="T154" s="85"/>
    </row>
    <row r="155" spans="1:20" x14ac:dyDescent="0.35">
      <c r="A155" s="211" t="s">
        <v>149</v>
      </c>
      <c r="B155" s="72">
        <v>0</v>
      </c>
      <c r="C155" s="72">
        <v>4.6188000000000002E-4</v>
      </c>
      <c r="D155" s="125">
        <v>0</v>
      </c>
      <c r="E155" s="96"/>
      <c r="F155" s="211" t="s">
        <v>136</v>
      </c>
      <c r="G155" s="72">
        <v>5.0000000000000002E-5</v>
      </c>
      <c r="H155" s="72">
        <v>0</v>
      </c>
      <c r="I155" s="125">
        <v>0</v>
      </c>
      <c r="J155" s="85"/>
      <c r="K155" s="211" t="s">
        <v>250</v>
      </c>
      <c r="L155" s="72">
        <v>0.43568425999999999</v>
      </c>
      <c r="M155" s="72">
        <v>0.24665461</v>
      </c>
      <c r="N155" s="125">
        <v>6.1601530000000002E-2</v>
      </c>
      <c r="O155" s="85"/>
      <c r="P155" s="85"/>
      <c r="Q155" s="85"/>
      <c r="R155" s="85"/>
      <c r="S155" s="85"/>
      <c r="T155" s="85"/>
    </row>
    <row r="156" spans="1:20" x14ac:dyDescent="0.35">
      <c r="A156" s="211" t="s">
        <v>150</v>
      </c>
      <c r="B156" s="72">
        <v>0</v>
      </c>
      <c r="C156" s="72">
        <v>0</v>
      </c>
      <c r="D156" s="125">
        <v>0</v>
      </c>
      <c r="E156" s="96"/>
      <c r="F156" s="211" t="s">
        <v>139</v>
      </c>
      <c r="G156" s="72">
        <v>0</v>
      </c>
      <c r="H156" s="72">
        <v>0</v>
      </c>
      <c r="I156" s="125">
        <v>0</v>
      </c>
      <c r="J156" s="85"/>
      <c r="K156" s="211" t="s">
        <v>174</v>
      </c>
      <c r="L156" s="72">
        <v>5.5007629999999995E-2</v>
      </c>
      <c r="M156" s="72">
        <v>5.1563999999999994E-3</v>
      </c>
      <c r="N156" s="125">
        <v>6.1032349999999999E-2</v>
      </c>
      <c r="O156" s="85"/>
      <c r="P156" s="85"/>
      <c r="Q156" s="85"/>
      <c r="R156" s="85"/>
      <c r="S156" s="85"/>
      <c r="T156" s="85"/>
    </row>
    <row r="157" spans="1:20" x14ac:dyDescent="0.35">
      <c r="A157" s="211" t="s">
        <v>154</v>
      </c>
      <c r="B157" s="72">
        <v>0</v>
      </c>
      <c r="C157" s="72">
        <v>0</v>
      </c>
      <c r="D157" s="125">
        <v>0</v>
      </c>
      <c r="E157" s="96"/>
      <c r="F157" s="211" t="s">
        <v>140</v>
      </c>
      <c r="G157" s="72">
        <v>0</v>
      </c>
      <c r="H157" s="72">
        <v>9.0000000000000006E-5</v>
      </c>
      <c r="I157" s="125">
        <v>0</v>
      </c>
      <c r="J157" s="85"/>
      <c r="K157" s="211" t="s">
        <v>213</v>
      </c>
      <c r="L157" s="72">
        <v>25.883215969999998</v>
      </c>
      <c r="M157" s="72">
        <v>0.49836885999999997</v>
      </c>
      <c r="N157" s="125">
        <v>6.0355110000000003E-2</v>
      </c>
      <c r="O157" s="85"/>
      <c r="P157" s="85"/>
      <c r="Q157" s="85"/>
      <c r="R157" s="85"/>
      <c r="S157" s="85"/>
      <c r="T157" s="85"/>
    </row>
    <row r="158" spans="1:20" x14ac:dyDescent="0.35">
      <c r="A158" s="211" t="s">
        <v>157</v>
      </c>
      <c r="B158" s="72">
        <v>0.21243360999999999</v>
      </c>
      <c r="C158" s="72">
        <v>0</v>
      </c>
      <c r="D158" s="125">
        <v>0</v>
      </c>
      <c r="E158" s="96"/>
      <c r="F158" s="211" t="s">
        <v>141</v>
      </c>
      <c r="G158" s="72">
        <v>0</v>
      </c>
      <c r="H158" s="72">
        <v>0</v>
      </c>
      <c r="I158" s="125">
        <v>0</v>
      </c>
      <c r="J158" s="85"/>
      <c r="K158" s="211" t="s">
        <v>94</v>
      </c>
      <c r="L158" s="72">
        <v>4.1264599999999998</v>
      </c>
      <c r="M158" s="72">
        <v>5.177486</v>
      </c>
      <c r="N158" s="125">
        <v>5.6932330000000003E-2</v>
      </c>
      <c r="O158" s="85"/>
      <c r="P158" s="85"/>
      <c r="Q158" s="85"/>
      <c r="R158" s="85"/>
      <c r="S158" s="85"/>
      <c r="T158" s="85"/>
    </row>
    <row r="159" spans="1:20" x14ac:dyDescent="0.35">
      <c r="A159" s="211" t="s">
        <v>159</v>
      </c>
      <c r="B159" s="72">
        <v>0</v>
      </c>
      <c r="C159" s="72">
        <v>0</v>
      </c>
      <c r="D159" s="125">
        <v>0</v>
      </c>
      <c r="E159" s="96"/>
      <c r="F159" s="211" t="s">
        <v>146</v>
      </c>
      <c r="G159" s="72">
        <v>0</v>
      </c>
      <c r="H159" s="72">
        <v>1.05E-4</v>
      </c>
      <c r="I159" s="125">
        <v>0</v>
      </c>
      <c r="J159" s="85"/>
      <c r="K159" s="211" t="s">
        <v>119</v>
      </c>
      <c r="L159" s="72">
        <v>0.62011751000000004</v>
      </c>
      <c r="M159" s="72">
        <v>8.4725809999999999E-2</v>
      </c>
      <c r="N159" s="125">
        <v>5.669594E-2</v>
      </c>
      <c r="O159" s="85"/>
      <c r="P159" s="85"/>
      <c r="Q159" s="85"/>
      <c r="R159" s="85"/>
      <c r="S159" s="85"/>
      <c r="T159" s="85"/>
    </row>
    <row r="160" spans="1:20" x14ac:dyDescent="0.35">
      <c r="A160" s="211" t="s">
        <v>166</v>
      </c>
      <c r="B160" s="72">
        <v>0</v>
      </c>
      <c r="C160" s="72">
        <v>6.4089999999999998E-3</v>
      </c>
      <c r="D160" s="125">
        <v>0</v>
      </c>
      <c r="E160" s="96"/>
      <c r="F160" s="211" t="s">
        <v>148</v>
      </c>
      <c r="G160" s="72">
        <v>1.598E-3</v>
      </c>
      <c r="H160" s="72">
        <v>3.3799999999999998E-4</v>
      </c>
      <c r="I160" s="125">
        <v>0</v>
      </c>
      <c r="J160" s="85"/>
      <c r="K160" s="211" t="s">
        <v>183</v>
      </c>
      <c r="L160" s="72">
        <v>0.19438357000000001</v>
      </c>
      <c r="M160" s="72">
        <v>0.22862244000000001</v>
      </c>
      <c r="N160" s="125">
        <v>5.258202E-2</v>
      </c>
      <c r="O160" s="85"/>
      <c r="P160" s="85"/>
      <c r="Q160" s="85"/>
      <c r="R160" s="85"/>
      <c r="S160" s="85"/>
      <c r="T160" s="85"/>
    </row>
    <row r="161" spans="1:20" x14ac:dyDescent="0.35">
      <c r="A161" s="211" t="s">
        <v>168</v>
      </c>
      <c r="B161" s="72">
        <v>0</v>
      </c>
      <c r="C161" s="72">
        <v>0.12831176</v>
      </c>
      <c r="D161" s="125">
        <v>0</v>
      </c>
      <c r="E161" s="96"/>
      <c r="F161" s="211" t="s">
        <v>154</v>
      </c>
      <c r="G161" s="72">
        <v>1E-4</v>
      </c>
      <c r="H161" s="72">
        <v>0</v>
      </c>
      <c r="I161" s="125">
        <v>0</v>
      </c>
      <c r="J161" s="85"/>
      <c r="K161" s="211" t="s">
        <v>40</v>
      </c>
      <c r="L161" s="72">
        <v>7.1370000000000001E-3</v>
      </c>
      <c r="M161" s="72">
        <v>2.7255999999999999E-2</v>
      </c>
      <c r="N161" s="125">
        <v>5.1355999999999999E-2</v>
      </c>
      <c r="O161" s="85"/>
      <c r="P161" s="85"/>
      <c r="Q161" s="85"/>
      <c r="R161" s="85"/>
      <c r="S161" s="85"/>
      <c r="T161" s="85"/>
    </row>
    <row r="162" spans="1:20" x14ac:dyDescent="0.35">
      <c r="A162" s="211" t="s">
        <v>183</v>
      </c>
      <c r="B162" s="72">
        <v>2.3140000000000001E-3</v>
      </c>
      <c r="C162" s="72">
        <v>3.3167E-4</v>
      </c>
      <c r="D162" s="125">
        <v>0</v>
      </c>
      <c r="E162" s="96"/>
      <c r="F162" s="211" t="s">
        <v>157</v>
      </c>
      <c r="G162" s="72">
        <v>3.8672000000000001E-4</v>
      </c>
      <c r="H162" s="72">
        <v>0</v>
      </c>
      <c r="I162" s="125">
        <v>0</v>
      </c>
      <c r="J162" s="85"/>
      <c r="K162" s="211" t="s">
        <v>150</v>
      </c>
      <c r="L162" s="72">
        <v>0.21002163000000001</v>
      </c>
      <c r="M162" s="72">
        <v>7.3320770000000007E-2</v>
      </c>
      <c r="N162" s="125">
        <v>5.0025220000000002E-2</v>
      </c>
      <c r="O162" s="85"/>
      <c r="P162" s="85"/>
      <c r="Q162" s="85"/>
      <c r="R162" s="85"/>
      <c r="S162" s="85"/>
      <c r="T162" s="85"/>
    </row>
    <row r="163" spans="1:20" x14ac:dyDescent="0.35">
      <c r="A163" s="211" t="s">
        <v>186</v>
      </c>
      <c r="B163" s="72">
        <v>0</v>
      </c>
      <c r="C163" s="72">
        <v>1.1957199999999999E-3</v>
      </c>
      <c r="D163" s="125">
        <v>0</v>
      </c>
      <c r="E163" s="96"/>
      <c r="F163" s="211" t="s">
        <v>160</v>
      </c>
      <c r="G163" s="72">
        <v>1.9000000000000001E-4</v>
      </c>
      <c r="H163" s="72">
        <v>0</v>
      </c>
      <c r="I163" s="125">
        <v>0</v>
      </c>
      <c r="J163" s="85"/>
      <c r="K163" s="211" t="s">
        <v>120</v>
      </c>
      <c r="L163" s="72">
        <v>0.12345632000000001</v>
      </c>
      <c r="M163" s="72">
        <v>1.3647379999999999E-2</v>
      </c>
      <c r="N163" s="125">
        <v>4.9563860000000001E-2</v>
      </c>
      <c r="O163" s="85"/>
      <c r="P163" s="85"/>
      <c r="Q163" s="85"/>
      <c r="R163" s="85"/>
      <c r="S163" s="85"/>
      <c r="T163" s="85"/>
    </row>
    <row r="164" spans="1:20" x14ac:dyDescent="0.35">
      <c r="A164" s="211" t="s">
        <v>188</v>
      </c>
      <c r="B164" s="72">
        <v>7.7099999999999998E-4</v>
      </c>
      <c r="C164" s="72">
        <v>0</v>
      </c>
      <c r="D164" s="125">
        <v>0</v>
      </c>
      <c r="E164" s="96"/>
      <c r="F164" s="211" t="s">
        <v>162</v>
      </c>
      <c r="G164" s="72">
        <v>1.1E-4</v>
      </c>
      <c r="H164" s="72">
        <v>0</v>
      </c>
      <c r="I164" s="125">
        <v>0</v>
      </c>
      <c r="J164" s="85"/>
      <c r="K164" s="211" t="s">
        <v>224</v>
      </c>
      <c r="L164" s="72">
        <v>4.2726E-4</v>
      </c>
      <c r="M164" s="72">
        <v>2.9000000000000001E-2</v>
      </c>
      <c r="N164" s="125">
        <v>4.6537500000000002E-2</v>
      </c>
      <c r="O164" s="85"/>
      <c r="P164" s="85"/>
      <c r="Q164" s="85"/>
      <c r="R164" s="85"/>
      <c r="S164" s="85"/>
      <c r="T164" s="85"/>
    </row>
    <row r="165" spans="1:20" x14ac:dyDescent="0.35">
      <c r="A165" s="211" t="s">
        <v>189</v>
      </c>
      <c r="B165" s="72">
        <v>8.6379999999999998E-3</v>
      </c>
      <c r="C165" s="72">
        <v>1.34714</v>
      </c>
      <c r="D165" s="125">
        <v>0</v>
      </c>
      <c r="E165" s="96"/>
      <c r="F165" s="211" t="s">
        <v>164</v>
      </c>
      <c r="G165" s="72">
        <v>0</v>
      </c>
      <c r="H165" s="72">
        <v>0</v>
      </c>
      <c r="I165" s="125">
        <v>0</v>
      </c>
      <c r="J165" s="85"/>
      <c r="K165" s="211" t="s">
        <v>164</v>
      </c>
      <c r="L165" s="72">
        <v>0.83941420999999994</v>
      </c>
      <c r="M165" s="72">
        <v>2.2503349999999998E-2</v>
      </c>
      <c r="N165" s="125">
        <v>4.1743019999999999E-2</v>
      </c>
      <c r="O165" s="85"/>
      <c r="P165" s="85"/>
      <c r="Q165" s="85"/>
      <c r="R165" s="85"/>
      <c r="S165" s="85"/>
      <c r="T165" s="85"/>
    </row>
    <row r="166" spans="1:20" x14ac:dyDescent="0.35">
      <c r="A166" s="211" t="s">
        <v>191</v>
      </c>
      <c r="B166" s="72">
        <v>0</v>
      </c>
      <c r="C166" s="72">
        <v>0</v>
      </c>
      <c r="D166" s="125">
        <v>0</v>
      </c>
      <c r="E166" s="96"/>
      <c r="F166" s="211" t="s">
        <v>166</v>
      </c>
      <c r="G166" s="72">
        <v>0</v>
      </c>
      <c r="H166" s="72">
        <v>5.0000000000000002E-5</v>
      </c>
      <c r="I166" s="125">
        <v>0</v>
      </c>
      <c r="J166" s="85"/>
      <c r="K166" s="211" t="s">
        <v>28</v>
      </c>
      <c r="L166" s="72">
        <v>5.4462759999999999E-2</v>
      </c>
      <c r="M166" s="72">
        <v>4.8080230000000002E-2</v>
      </c>
      <c r="N166" s="125">
        <v>3.8534180000000001E-2</v>
      </c>
      <c r="O166" s="85"/>
      <c r="P166" s="85"/>
      <c r="Q166" s="85"/>
      <c r="R166" s="85"/>
      <c r="S166" s="85"/>
      <c r="T166" s="85"/>
    </row>
    <row r="167" spans="1:20" x14ac:dyDescent="0.35">
      <c r="A167" s="211" t="s">
        <v>193</v>
      </c>
      <c r="B167" s="72">
        <v>0</v>
      </c>
      <c r="C167" s="72">
        <v>0</v>
      </c>
      <c r="D167" s="125">
        <v>0</v>
      </c>
      <c r="E167" s="96"/>
      <c r="F167" s="211" t="s">
        <v>170</v>
      </c>
      <c r="G167" s="72">
        <v>2.0000000000000002E-5</v>
      </c>
      <c r="H167" s="72">
        <v>1.2780000000000001E-3</v>
      </c>
      <c r="I167" s="125">
        <v>0</v>
      </c>
      <c r="J167" s="85"/>
      <c r="K167" s="211" t="s">
        <v>25</v>
      </c>
      <c r="L167" s="72">
        <v>0.21259767999999998</v>
      </c>
      <c r="M167" s="72">
        <v>7.0124829999999999E-2</v>
      </c>
      <c r="N167" s="125">
        <v>3.8358370000000003E-2</v>
      </c>
      <c r="O167" s="85"/>
      <c r="P167" s="85"/>
      <c r="Q167" s="85"/>
      <c r="R167" s="85"/>
      <c r="S167" s="85"/>
      <c r="T167" s="85"/>
    </row>
    <row r="168" spans="1:20" x14ac:dyDescent="0.35">
      <c r="A168" s="211" t="s">
        <v>194</v>
      </c>
      <c r="B168" s="72">
        <v>0</v>
      </c>
      <c r="C168" s="72">
        <v>0</v>
      </c>
      <c r="D168" s="125">
        <v>0</v>
      </c>
      <c r="E168" s="96"/>
      <c r="F168" s="211" t="s">
        <v>181</v>
      </c>
      <c r="G168" s="72">
        <v>3.2643060000000002E-2</v>
      </c>
      <c r="H168" s="72">
        <v>0</v>
      </c>
      <c r="I168" s="125">
        <v>0</v>
      </c>
      <c r="J168" s="85"/>
      <c r="K168" s="211" t="s">
        <v>228</v>
      </c>
      <c r="L168" s="72">
        <v>3.0287629999999999E-2</v>
      </c>
      <c r="M168" s="72">
        <v>3.2329330000000003E-2</v>
      </c>
      <c r="N168" s="125">
        <v>3.5285219999999999E-2</v>
      </c>
      <c r="O168" s="85"/>
      <c r="P168" s="85"/>
      <c r="Q168" s="85"/>
      <c r="R168" s="85"/>
      <c r="S168" s="85"/>
      <c r="T168" s="85"/>
    </row>
    <row r="169" spans="1:20" x14ac:dyDescent="0.35">
      <c r="A169" s="211" t="s">
        <v>195</v>
      </c>
      <c r="B169" s="72">
        <v>5.2420000000000001E-3</v>
      </c>
      <c r="C169" s="72">
        <v>2.0000000000000001E-4</v>
      </c>
      <c r="D169" s="125">
        <v>0</v>
      </c>
      <c r="E169" s="96"/>
      <c r="F169" s="211" t="s">
        <v>182</v>
      </c>
      <c r="G169" s="72">
        <v>0</v>
      </c>
      <c r="H169" s="72">
        <v>0</v>
      </c>
      <c r="I169" s="125">
        <v>0</v>
      </c>
      <c r="J169" s="85"/>
      <c r="K169" s="211" t="s">
        <v>194</v>
      </c>
      <c r="L169" s="72">
        <v>0.14124734</v>
      </c>
      <c r="M169" s="72">
        <v>1.175066E-2</v>
      </c>
      <c r="N169" s="125">
        <v>3.2910800000000004E-2</v>
      </c>
      <c r="O169" s="85"/>
      <c r="P169" s="85"/>
      <c r="Q169" s="85"/>
      <c r="R169" s="85"/>
      <c r="S169" s="85"/>
      <c r="T169" s="85"/>
    </row>
    <row r="170" spans="1:20" x14ac:dyDescent="0.35">
      <c r="A170" s="211" t="s">
        <v>198</v>
      </c>
      <c r="B170" s="72">
        <v>2.0000000000000001E-4</v>
      </c>
      <c r="C170" s="72">
        <v>4.0015520699999998</v>
      </c>
      <c r="D170" s="125">
        <v>0</v>
      </c>
      <c r="E170" s="96"/>
      <c r="F170" s="211" t="s">
        <v>186</v>
      </c>
      <c r="G170" s="72">
        <v>0</v>
      </c>
      <c r="H170" s="72">
        <v>1.8401000000000001E-2</v>
      </c>
      <c r="I170" s="125">
        <v>0</v>
      </c>
      <c r="J170" s="85"/>
      <c r="K170" s="211" t="s">
        <v>115</v>
      </c>
      <c r="L170" s="72">
        <v>0.233122</v>
      </c>
      <c r="M170" s="72">
        <v>3.4439999999999998E-2</v>
      </c>
      <c r="N170" s="125">
        <v>3.1433999999999997E-2</v>
      </c>
      <c r="O170" s="85"/>
      <c r="P170" s="85"/>
      <c r="Q170" s="85"/>
      <c r="R170" s="85"/>
      <c r="S170" s="85"/>
      <c r="T170" s="85"/>
    </row>
    <row r="171" spans="1:20" x14ac:dyDescent="0.35">
      <c r="A171" s="211" t="s">
        <v>204</v>
      </c>
      <c r="B171" s="72">
        <v>1E-4</v>
      </c>
      <c r="C171" s="72">
        <v>2.96788E-3</v>
      </c>
      <c r="D171" s="125">
        <v>0</v>
      </c>
      <c r="E171" s="96"/>
      <c r="F171" s="211" t="s">
        <v>188</v>
      </c>
      <c r="G171" s="72">
        <v>9.0000000000000006E-5</v>
      </c>
      <c r="H171" s="72">
        <v>0</v>
      </c>
      <c r="I171" s="125">
        <v>0</v>
      </c>
      <c r="J171" s="85"/>
      <c r="K171" s="211" t="s">
        <v>208</v>
      </c>
      <c r="L171" s="72">
        <v>5.278737E-2</v>
      </c>
      <c r="M171" s="72">
        <v>3.6074000000000002E-2</v>
      </c>
      <c r="N171" s="125">
        <v>2.8819599999999997E-2</v>
      </c>
      <c r="O171" s="85"/>
      <c r="P171" s="85"/>
      <c r="Q171" s="85"/>
      <c r="R171" s="85"/>
      <c r="S171" s="85"/>
      <c r="T171" s="85"/>
    </row>
    <row r="172" spans="1:20" x14ac:dyDescent="0.35">
      <c r="A172" s="211" t="s">
        <v>214</v>
      </c>
      <c r="B172" s="72">
        <v>1.6999999999999999E-3</v>
      </c>
      <c r="C172" s="72">
        <v>1E-3</v>
      </c>
      <c r="D172" s="125">
        <v>0</v>
      </c>
      <c r="E172" s="96"/>
      <c r="F172" s="211" t="s">
        <v>191</v>
      </c>
      <c r="G172" s="72">
        <v>0</v>
      </c>
      <c r="H172" s="72">
        <v>8.5000000000000006E-5</v>
      </c>
      <c r="I172" s="125">
        <v>0</v>
      </c>
      <c r="J172" s="85"/>
      <c r="K172" s="211" t="s">
        <v>34</v>
      </c>
      <c r="L172" s="72">
        <v>5.07159E-3</v>
      </c>
      <c r="M172" s="72">
        <v>1.4116139999999999E-2</v>
      </c>
      <c r="N172" s="125">
        <v>2.7199319999999999E-2</v>
      </c>
      <c r="O172" s="85"/>
      <c r="P172" s="85"/>
      <c r="Q172" s="85"/>
      <c r="R172" s="85"/>
      <c r="S172" s="85"/>
      <c r="T172" s="85"/>
    </row>
    <row r="173" spans="1:20" x14ac:dyDescent="0.35">
      <c r="A173" s="211" t="s">
        <v>215</v>
      </c>
      <c r="B173" s="72">
        <v>1.5982759999999999E-2</v>
      </c>
      <c r="C173" s="72">
        <v>0</v>
      </c>
      <c r="D173" s="125">
        <v>0</v>
      </c>
      <c r="E173" s="96"/>
      <c r="F173" s="211" t="s">
        <v>198</v>
      </c>
      <c r="G173" s="72">
        <v>7.6498999999999998E-2</v>
      </c>
      <c r="H173" s="72">
        <v>0</v>
      </c>
      <c r="I173" s="125">
        <v>0</v>
      </c>
      <c r="J173" s="85"/>
      <c r="K173" s="211" t="s">
        <v>101</v>
      </c>
      <c r="L173" s="72">
        <v>0</v>
      </c>
      <c r="M173" s="72">
        <v>0</v>
      </c>
      <c r="N173" s="125">
        <v>2.5135080000000001E-2</v>
      </c>
      <c r="O173" s="85"/>
      <c r="P173" s="85"/>
      <c r="Q173" s="85"/>
      <c r="R173" s="85"/>
      <c r="S173" s="85"/>
      <c r="T173" s="85"/>
    </row>
    <row r="174" spans="1:20" x14ac:dyDescent="0.35">
      <c r="A174" s="211" t="s">
        <v>218</v>
      </c>
      <c r="B174" s="72">
        <v>0.24382079000000001</v>
      </c>
      <c r="C174" s="72">
        <v>4.7887209999999998</v>
      </c>
      <c r="D174" s="125">
        <v>0</v>
      </c>
      <c r="E174" s="96"/>
      <c r="F174" s="211" t="s">
        <v>202</v>
      </c>
      <c r="G174" s="72">
        <v>3.1359999999999999E-3</v>
      </c>
      <c r="H174" s="72">
        <v>0</v>
      </c>
      <c r="I174" s="125">
        <v>0</v>
      </c>
      <c r="J174" s="85"/>
      <c r="K174" s="211" t="s">
        <v>206</v>
      </c>
      <c r="L174" s="72">
        <v>5.1999999999999998E-2</v>
      </c>
      <c r="M174" s="72">
        <v>0.12165814</v>
      </c>
      <c r="N174" s="125">
        <v>2.4511069999999999E-2</v>
      </c>
      <c r="O174" s="85"/>
      <c r="P174" s="85"/>
      <c r="Q174" s="85"/>
      <c r="R174" s="85"/>
      <c r="S174" s="85"/>
      <c r="T174" s="85"/>
    </row>
    <row r="175" spans="1:20" x14ac:dyDescent="0.35">
      <c r="A175" s="211" t="s">
        <v>225</v>
      </c>
      <c r="B175" s="72">
        <v>0</v>
      </c>
      <c r="C175" s="72">
        <v>0</v>
      </c>
      <c r="D175" s="125">
        <v>0</v>
      </c>
      <c r="E175" s="96"/>
      <c r="F175" s="211" t="s">
        <v>204</v>
      </c>
      <c r="G175" s="72">
        <v>2.0270000000000002E-3</v>
      </c>
      <c r="H175" s="72">
        <v>5.0000000000000001E-4</v>
      </c>
      <c r="I175" s="125">
        <v>0</v>
      </c>
      <c r="J175" s="85"/>
      <c r="K175" s="211" t="s">
        <v>244</v>
      </c>
      <c r="L175" s="72">
        <v>3.8442999999999998E-2</v>
      </c>
      <c r="M175" s="72">
        <v>2.7352970000000001E-2</v>
      </c>
      <c r="N175" s="125">
        <v>2.2793910000000001E-2</v>
      </c>
      <c r="O175" s="85"/>
      <c r="P175" s="85"/>
      <c r="Q175" s="85"/>
      <c r="R175" s="85"/>
      <c r="S175" s="85"/>
      <c r="T175" s="85"/>
    </row>
    <row r="176" spans="1:20" x14ac:dyDescent="0.35">
      <c r="A176" s="211" t="s">
        <v>226</v>
      </c>
      <c r="B176" s="72">
        <v>6.7701999999999998E-2</v>
      </c>
      <c r="C176" s="72">
        <v>0.23848818999999999</v>
      </c>
      <c r="D176" s="125">
        <v>0</v>
      </c>
      <c r="E176" s="96"/>
      <c r="F176" s="211" t="s">
        <v>209</v>
      </c>
      <c r="G176" s="72">
        <v>1.7556529999999997E-2</v>
      </c>
      <c r="H176" s="72">
        <v>0</v>
      </c>
      <c r="I176" s="125">
        <v>0</v>
      </c>
      <c r="J176" s="85"/>
      <c r="K176" s="211" t="s">
        <v>27</v>
      </c>
      <c r="L176" s="72">
        <v>1.1631484999999999</v>
      </c>
      <c r="M176" s="72">
        <v>0.18654773999999999</v>
      </c>
      <c r="N176" s="125">
        <v>1.99341E-2</v>
      </c>
      <c r="O176" s="85"/>
      <c r="P176" s="85"/>
      <c r="Q176" s="85"/>
      <c r="R176" s="85"/>
      <c r="S176" s="85"/>
      <c r="T176" s="86"/>
    </row>
    <row r="177" spans="1:20" x14ac:dyDescent="0.35">
      <c r="A177" s="211" t="s">
        <v>228</v>
      </c>
      <c r="B177" s="72">
        <v>0</v>
      </c>
      <c r="C177" s="72">
        <v>3.9654800000000004E-3</v>
      </c>
      <c r="D177" s="125">
        <v>0</v>
      </c>
      <c r="E177" s="96"/>
      <c r="F177" s="211" t="s">
        <v>215</v>
      </c>
      <c r="G177" s="72">
        <v>0</v>
      </c>
      <c r="H177" s="72">
        <v>1.2999999999999999E-4</v>
      </c>
      <c r="I177" s="125">
        <v>0</v>
      </c>
      <c r="J177" s="85"/>
      <c r="K177" s="211" t="s">
        <v>137</v>
      </c>
      <c r="L177" s="72">
        <v>7.5680000000000007E-5</v>
      </c>
      <c r="M177" s="72">
        <v>2.5799029999999997E-2</v>
      </c>
      <c r="N177" s="125">
        <v>1.7481029999999998E-2</v>
      </c>
      <c r="O177" s="85"/>
      <c r="P177" s="85"/>
      <c r="Q177" s="85"/>
      <c r="R177" s="85"/>
      <c r="S177" s="85"/>
      <c r="T177" s="86"/>
    </row>
    <row r="178" spans="1:20" x14ac:dyDescent="0.35">
      <c r="A178" s="211" t="s">
        <v>231</v>
      </c>
      <c r="B178" s="72">
        <v>0</v>
      </c>
      <c r="C178" s="72">
        <v>8.5000000000000006E-3</v>
      </c>
      <c r="D178" s="125">
        <v>0</v>
      </c>
      <c r="E178" s="96"/>
      <c r="F178" s="211" t="s">
        <v>226</v>
      </c>
      <c r="G178" s="72">
        <v>0</v>
      </c>
      <c r="H178" s="72">
        <v>1.3525000000000001E-2</v>
      </c>
      <c r="I178" s="125">
        <v>0</v>
      </c>
      <c r="J178" s="85"/>
      <c r="K178" s="211" t="s">
        <v>42</v>
      </c>
      <c r="L178" s="72">
        <v>3.4299999999999999E-3</v>
      </c>
      <c r="M178" s="72">
        <v>0.29699999999999999</v>
      </c>
      <c r="N178" s="125">
        <v>1.6E-2</v>
      </c>
      <c r="O178" s="85"/>
      <c r="P178" s="85"/>
      <c r="Q178" s="85"/>
      <c r="R178" s="85"/>
      <c r="S178" s="85"/>
      <c r="T178" s="86"/>
    </row>
    <row r="179" spans="1:20" x14ac:dyDescent="0.35">
      <c r="A179" s="211" t="s">
        <v>233</v>
      </c>
      <c r="B179" s="72">
        <v>0</v>
      </c>
      <c r="C179" s="72">
        <v>4.7973E-3</v>
      </c>
      <c r="D179" s="125">
        <v>0</v>
      </c>
      <c r="E179" s="86"/>
      <c r="F179" s="211" t="s">
        <v>240</v>
      </c>
      <c r="G179" s="72">
        <v>3.7000000000000002E-3</v>
      </c>
      <c r="H179" s="72">
        <v>0.473748</v>
      </c>
      <c r="I179" s="125">
        <v>0</v>
      </c>
      <c r="J179" s="85"/>
      <c r="K179" s="211" t="s">
        <v>43</v>
      </c>
      <c r="L179" s="72">
        <v>0</v>
      </c>
      <c r="M179" s="72">
        <v>6.2872000000000004E-4</v>
      </c>
      <c r="N179" s="125">
        <v>1.5927719999999999E-2</v>
      </c>
      <c r="O179" s="85"/>
      <c r="P179" s="85"/>
      <c r="Q179" s="85"/>
      <c r="R179" s="85"/>
      <c r="S179" s="85"/>
      <c r="T179" s="85"/>
    </row>
    <row r="180" spans="1:20" x14ac:dyDescent="0.35">
      <c r="A180" s="211" t="s">
        <v>234</v>
      </c>
      <c r="B180" s="72">
        <v>0</v>
      </c>
      <c r="C180" s="72">
        <v>0</v>
      </c>
      <c r="D180" s="125">
        <v>0</v>
      </c>
      <c r="E180" s="86"/>
      <c r="F180" s="241" t="s">
        <v>264</v>
      </c>
      <c r="G180" s="242">
        <f>SUM(G5:G179)</f>
        <v>2033.3197786999997</v>
      </c>
      <c r="H180" s="242">
        <f>SUM(H5:H179)</f>
        <v>4347.5776337799989</v>
      </c>
      <c r="I180" s="268">
        <f>SUM(I5:I179)</f>
        <v>2404.3981752800014</v>
      </c>
      <c r="J180" s="85"/>
      <c r="K180" s="211" t="s">
        <v>14</v>
      </c>
      <c r="L180" s="72">
        <v>8.8352999999999991E-3</v>
      </c>
      <c r="M180" s="72">
        <v>0</v>
      </c>
      <c r="N180" s="125">
        <v>1.5734000000000001E-2</v>
      </c>
      <c r="O180" s="85"/>
      <c r="P180" s="85"/>
      <c r="Q180" s="85"/>
      <c r="R180" s="85"/>
      <c r="S180" s="85"/>
      <c r="T180" s="85"/>
    </row>
    <row r="181" spans="1:20" x14ac:dyDescent="0.35">
      <c r="A181" s="211" t="s">
        <v>240</v>
      </c>
      <c r="B181" s="72">
        <v>0</v>
      </c>
      <c r="C181" s="72">
        <v>5.5738999999999997E-2</v>
      </c>
      <c r="D181" s="125">
        <v>0</v>
      </c>
      <c r="E181" s="86"/>
      <c r="J181" s="85"/>
      <c r="K181" s="211" t="s">
        <v>16</v>
      </c>
      <c r="L181" s="72">
        <v>0.24409641000000001</v>
      </c>
      <c r="M181" s="72">
        <v>1.038762E-2</v>
      </c>
      <c r="N181" s="125">
        <v>1.5631249999999999E-2</v>
      </c>
      <c r="O181" s="85"/>
      <c r="P181" s="85"/>
      <c r="Q181" s="85"/>
      <c r="R181" s="85"/>
      <c r="S181" s="85"/>
      <c r="T181" s="85"/>
    </row>
    <row r="182" spans="1:20" x14ac:dyDescent="0.35">
      <c r="A182" s="211" t="s">
        <v>241</v>
      </c>
      <c r="B182" s="72">
        <v>6.9410000000000001E-3</v>
      </c>
      <c r="C182" s="72">
        <v>0</v>
      </c>
      <c r="D182" s="125">
        <v>0</v>
      </c>
      <c r="E182" s="86"/>
      <c r="F182" s="85"/>
      <c r="G182" s="96"/>
      <c r="H182" s="96"/>
      <c r="I182" s="96"/>
      <c r="J182" s="85"/>
      <c r="K182" s="211" t="s">
        <v>225</v>
      </c>
      <c r="L182" s="72">
        <v>0.120119</v>
      </c>
      <c r="M182" s="72">
        <v>3.0445E-2</v>
      </c>
      <c r="N182" s="125">
        <v>1.409E-2</v>
      </c>
      <c r="O182" s="85"/>
      <c r="P182" s="85"/>
      <c r="Q182" s="85"/>
      <c r="R182" s="85"/>
      <c r="S182" s="85"/>
      <c r="T182" s="86"/>
    </row>
    <row r="183" spans="1:20" x14ac:dyDescent="0.35">
      <c r="A183" s="211" t="s">
        <v>242</v>
      </c>
      <c r="B183" s="72">
        <v>0</v>
      </c>
      <c r="C183" s="72">
        <v>0</v>
      </c>
      <c r="D183" s="125">
        <v>0</v>
      </c>
      <c r="E183" s="86"/>
      <c r="F183" s="85"/>
      <c r="G183" s="96"/>
      <c r="H183" s="96"/>
      <c r="I183" s="96"/>
      <c r="J183" s="85"/>
      <c r="K183" s="211" t="s">
        <v>162</v>
      </c>
      <c r="L183" s="72">
        <v>1.8000000000000001E-4</v>
      </c>
      <c r="M183" s="72">
        <v>1.023048E-2</v>
      </c>
      <c r="N183" s="125">
        <v>1.382627E-2</v>
      </c>
      <c r="O183" s="85"/>
      <c r="P183" s="85"/>
      <c r="Q183" s="85"/>
      <c r="R183" s="85"/>
      <c r="S183" s="85"/>
      <c r="T183" s="86"/>
    </row>
    <row r="184" spans="1:20" x14ac:dyDescent="0.35">
      <c r="A184" s="211" t="s">
        <v>245</v>
      </c>
      <c r="B184" s="72">
        <v>0</v>
      </c>
      <c r="C184" s="72">
        <v>0</v>
      </c>
      <c r="D184" s="125">
        <v>0</v>
      </c>
      <c r="E184" s="86"/>
      <c r="F184" s="85"/>
      <c r="G184" s="96"/>
      <c r="H184" s="96"/>
      <c r="I184" s="96"/>
      <c r="J184" s="85"/>
      <c r="K184" s="211" t="s">
        <v>24</v>
      </c>
      <c r="L184" s="72">
        <v>5.8412999999999998E-4</v>
      </c>
      <c r="M184" s="72">
        <v>1.5737999999999999E-2</v>
      </c>
      <c r="N184" s="125">
        <v>1.3273139999999999E-2</v>
      </c>
      <c r="O184" s="85"/>
      <c r="P184" s="85"/>
      <c r="Q184" s="85"/>
      <c r="R184" s="85"/>
      <c r="S184" s="85"/>
      <c r="T184" s="86"/>
    </row>
    <row r="185" spans="1:20" x14ac:dyDescent="0.35">
      <c r="A185" s="211" t="s">
        <v>247</v>
      </c>
      <c r="B185" s="72">
        <v>0</v>
      </c>
      <c r="C185" s="72">
        <v>0</v>
      </c>
      <c r="D185" s="125">
        <v>0</v>
      </c>
      <c r="E185" s="86"/>
      <c r="F185" s="85"/>
      <c r="G185" s="96"/>
      <c r="H185" s="96"/>
      <c r="I185" s="96"/>
      <c r="J185" s="85"/>
      <c r="K185" s="211" t="s">
        <v>255</v>
      </c>
      <c r="L185" s="72">
        <v>1.346075E-2</v>
      </c>
      <c r="M185" s="72">
        <v>4.2102000000000001E-2</v>
      </c>
      <c r="N185" s="125">
        <v>1.0429000000000001E-2</v>
      </c>
      <c r="O185" s="85"/>
      <c r="P185" s="85"/>
      <c r="Q185" s="85"/>
      <c r="R185" s="85"/>
      <c r="S185" s="85"/>
      <c r="T185" s="85"/>
    </row>
    <row r="186" spans="1:20" x14ac:dyDescent="0.35">
      <c r="A186" s="211" t="s">
        <v>255</v>
      </c>
      <c r="B186" s="72">
        <v>0.29742800000000003</v>
      </c>
      <c r="C186" s="72">
        <v>0</v>
      </c>
      <c r="D186" s="125">
        <v>0</v>
      </c>
      <c r="E186" s="86"/>
      <c r="F186" s="85"/>
      <c r="G186" s="96"/>
      <c r="H186" s="96"/>
      <c r="I186" s="96"/>
      <c r="J186" s="85"/>
      <c r="K186" s="211" t="s">
        <v>73</v>
      </c>
      <c r="L186" s="72">
        <v>0</v>
      </c>
      <c r="M186" s="72">
        <v>4.0000000000000001E-3</v>
      </c>
      <c r="N186" s="125">
        <v>8.8999999999999999E-3</v>
      </c>
      <c r="O186" s="85"/>
      <c r="P186" s="85"/>
      <c r="Q186" s="85"/>
      <c r="R186" s="85"/>
      <c r="S186" s="85"/>
      <c r="T186" s="85"/>
    </row>
    <row r="187" spans="1:20" x14ac:dyDescent="0.35">
      <c r="A187" s="241" t="s">
        <v>264</v>
      </c>
      <c r="B187" s="242">
        <f>SUM(B5:B186)</f>
        <v>2841.1749256299995</v>
      </c>
      <c r="C187" s="242">
        <f>SUM(C5:C186)</f>
        <v>3522.4105927299961</v>
      </c>
      <c r="D187" s="268">
        <f>SUM(D5:D186)</f>
        <v>2892.6973365900003</v>
      </c>
      <c r="E187" s="86"/>
      <c r="F187" s="85"/>
      <c r="G187" s="96"/>
      <c r="H187" s="96"/>
      <c r="I187" s="96"/>
      <c r="J187" s="85"/>
      <c r="K187" s="211" t="s">
        <v>227</v>
      </c>
      <c r="L187" s="72">
        <v>0.02</v>
      </c>
      <c r="M187" s="72">
        <v>3.6857790000000001E-2</v>
      </c>
      <c r="N187" s="125">
        <v>7.9130699999999995E-3</v>
      </c>
      <c r="O187" s="85"/>
      <c r="P187" s="85"/>
      <c r="Q187" s="85"/>
      <c r="R187" s="85"/>
      <c r="S187" s="85"/>
      <c r="T187" s="85"/>
    </row>
    <row r="188" spans="1:20" x14ac:dyDescent="0.35">
      <c r="E188" s="86"/>
      <c r="F188" s="85"/>
      <c r="G188" s="96"/>
      <c r="H188" s="96"/>
      <c r="I188" s="96"/>
      <c r="J188" s="85"/>
      <c r="K188" s="211" t="s">
        <v>56</v>
      </c>
      <c r="L188" s="72">
        <v>0</v>
      </c>
      <c r="M188" s="72">
        <v>0</v>
      </c>
      <c r="N188" s="125">
        <v>7.5436000000000001E-3</v>
      </c>
      <c r="O188" s="85"/>
      <c r="P188" s="85"/>
      <c r="Q188" s="85"/>
      <c r="R188" s="85"/>
      <c r="S188" s="85"/>
      <c r="T188" s="85"/>
    </row>
    <row r="189" spans="1:20" x14ac:dyDescent="0.35">
      <c r="A189" s="85"/>
      <c r="B189" s="86"/>
      <c r="C189" s="86"/>
      <c r="D189" s="86"/>
      <c r="E189" s="86"/>
      <c r="F189" s="85"/>
      <c r="G189" s="96"/>
      <c r="H189" s="96"/>
      <c r="I189" s="96"/>
      <c r="J189" s="85"/>
      <c r="K189" s="211" t="s">
        <v>188</v>
      </c>
      <c r="L189" s="72">
        <v>4.4435000000000004E-3</v>
      </c>
      <c r="M189" s="72">
        <v>3.2059779999999996E-2</v>
      </c>
      <c r="N189" s="125">
        <v>6.9319999999999998E-3</v>
      </c>
      <c r="O189" s="85"/>
      <c r="P189" s="85"/>
      <c r="Q189" s="85"/>
      <c r="R189" s="85"/>
      <c r="S189" s="85"/>
      <c r="T189" s="85"/>
    </row>
    <row r="190" spans="1:20" x14ac:dyDescent="0.35">
      <c r="A190" s="85"/>
      <c r="B190" s="86"/>
      <c r="C190" s="86"/>
      <c r="D190" s="86"/>
      <c r="E190" s="86"/>
      <c r="F190" s="85"/>
      <c r="G190" s="96"/>
      <c r="H190" s="96"/>
      <c r="I190" s="96"/>
      <c r="J190" s="85"/>
      <c r="K190" s="211" t="s">
        <v>191</v>
      </c>
      <c r="L190" s="72">
        <v>4.4106199999999996E-3</v>
      </c>
      <c r="M190" s="72">
        <v>9.5869720000000005E-2</v>
      </c>
      <c r="N190" s="125">
        <v>6.7807500000000003E-3</v>
      </c>
      <c r="O190" s="85"/>
      <c r="P190" s="85"/>
      <c r="Q190" s="85"/>
      <c r="R190" s="85"/>
      <c r="S190" s="85"/>
      <c r="T190" s="85"/>
    </row>
    <row r="191" spans="1:20" x14ac:dyDescent="0.35">
      <c r="A191" s="85"/>
      <c r="B191" s="86"/>
      <c r="C191" s="86"/>
      <c r="D191" s="86"/>
      <c r="E191" s="86"/>
      <c r="F191" s="85"/>
      <c r="G191" s="96"/>
      <c r="H191" s="96"/>
      <c r="I191" s="96"/>
      <c r="J191" s="85"/>
      <c r="K191" s="211" t="s">
        <v>245</v>
      </c>
      <c r="L191" s="72">
        <v>2.0330399999999998E-3</v>
      </c>
      <c r="M191" s="72">
        <v>2E-3</v>
      </c>
      <c r="N191" s="125">
        <v>6.6408999999999999E-3</v>
      </c>
      <c r="O191" s="85"/>
      <c r="P191" s="85"/>
      <c r="Q191" s="85"/>
      <c r="R191" s="85"/>
      <c r="S191" s="85"/>
      <c r="T191" s="85"/>
    </row>
    <row r="192" spans="1:20" x14ac:dyDescent="0.35">
      <c r="A192" s="85"/>
      <c r="B192" s="86"/>
      <c r="C192" s="86"/>
      <c r="D192" s="86"/>
      <c r="E192" s="86"/>
      <c r="F192" s="85"/>
      <c r="G192" s="96"/>
      <c r="H192" s="96"/>
      <c r="I192" s="96"/>
      <c r="J192" s="85"/>
      <c r="K192" s="211" t="s">
        <v>96</v>
      </c>
      <c r="L192" s="72">
        <v>1.0786803600000001</v>
      </c>
      <c r="M192" s="72">
        <v>1.15E-3</v>
      </c>
      <c r="N192" s="125">
        <v>6.3581000000000002E-3</v>
      </c>
      <c r="O192" s="85"/>
      <c r="P192" s="85"/>
      <c r="Q192" s="85"/>
      <c r="R192" s="85"/>
      <c r="S192" s="85"/>
      <c r="T192" s="85"/>
    </row>
    <row r="193" spans="1:20" x14ac:dyDescent="0.35">
      <c r="A193" s="85"/>
      <c r="B193" s="86"/>
      <c r="C193" s="86"/>
      <c r="D193" s="86"/>
      <c r="E193" s="86"/>
      <c r="F193" s="85"/>
      <c r="G193" s="96"/>
      <c r="H193" s="96"/>
      <c r="I193" s="96"/>
      <c r="J193" s="85"/>
      <c r="K193" s="211" t="s">
        <v>187</v>
      </c>
      <c r="L193" s="72">
        <v>4.6855000000000004E-3</v>
      </c>
      <c r="M193" s="72">
        <v>0</v>
      </c>
      <c r="N193" s="125">
        <v>6.0000000000000001E-3</v>
      </c>
      <c r="O193" s="85"/>
      <c r="P193" s="85"/>
      <c r="Q193" s="85"/>
      <c r="R193" s="85"/>
      <c r="S193" s="85"/>
      <c r="T193" s="85"/>
    </row>
    <row r="194" spans="1:20" x14ac:dyDescent="0.35">
      <c r="A194" s="85"/>
      <c r="B194" s="86"/>
      <c r="C194" s="86"/>
      <c r="D194" s="86"/>
      <c r="E194" s="86"/>
      <c r="F194" s="85"/>
      <c r="G194" s="96"/>
      <c r="H194" s="96"/>
      <c r="I194" s="96"/>
      <c r="J194" s="85"/>
      <c r="K194" s="211" t="s">
        <v>177</v>
      </c>
      <c r="L194" s="72">
        <v>1.6360000000000001E-3</v>
      </c>
      <c r="M194" s="72">
        <v>1.7999999999999999E-2</v>
      </c>
      <c r="N194" s="125">
        <v>5.8408000000000002E-3</v>
      </c>
      <c r="O194" s="85"/>
      <c r="P194" s="85"/>
      <c r="Q194" s="85"/>
      <c r="R194" s="85"/>
      <c r="S194" s="85"/>
      <c r="T194" s="85"/>
    </row>
    <row r="195" spans="1:20" x14ac:dyDescent="0.35">
      <c r="A195" s="85"/>
      <c r="B195" s="86"/>
      <c r="C195" s="86"/>
      <c r="D195" s="86"/>
      <c r="E195" s="86"/>
      <c r="F195" s="85"/>
      <c r="G195" s="96"/>
      <c r="H195" s="96"/>
      <c r="I195" s="96"/>
      <c r="J195" s="85"/>
      <c r="K195" s="211" t="s">
        <v>153</v>
      </c>
      <c r="L195" s="72">
        <v>0</v>
      </c>
      <c r="M195" s="72">
        <v>0</v>
      </c>
      <c r="N195" s="125">
        <v>4.7999999999999996E-3</v>
      </c>
      <c r="O195" s="85"/>
      <c r="P195" s="85"/>
      <c r="Q195" s="85"/>
      <c r="R195" s="85"/>
      <c r="S195" s="85"/>
      <c r="T195" s="85"/>
    </row>
    <row r="196" spans="1:20" x14ac:dyDescent="0.35">
      <c r="A196" s="85"/>
      <c r="B196" s="86"/>
      <c r="C196" s="86"/>
      <c r="D196" s="86"/>
      <c r="E196" s="86"/>
      <c r="F196" s="85"/>
      <c r="G196" s="96"/>
      <c r="H196" s="96"/>
      <c r="I196" s="96"/>
      <c r="J196" s="85"/>
      <c r="K196" s="211" t="s">
        <v>139</v>
      </c>
      <c r="L196" s="72">
        <v>0.10025072</v>
      </c>
      <c r="M196" s="72">
        <v>4.4673500000000001E-3</v>
      </c>
      <c r="N196" s="125">
        <v>4.0000000000000001E-3</v>
      </c>
      <c r="O196" s="85"/>
      <c r="P196" s="85"/>
      <c r="Q196" s="85"/>
      <c r="R196" s="85"/>
      <c r="S196" s="85"/>
      <c r="T196" s="85"/>
    </row>
    <row r="197" spans="1:20" x14ac:dyDescent="0.35">
      <c r="A197" s="85"/>
      <c r="B197" s="86"/>
      <c r="C197" s="86"/>
      <c r="D197" s="86"/>
      <c r="E197" s="86"/>
      <c r="F197" s="85"/>
      <c r="G197" s="96"/>
      <c r="H197" s="96"/>
      <c r="I197" s="96"/>
      <c r="J197" s="85"/>
      <c r="K197" s="211" t="s">
        <v>45</v>
      </c>
      <c r="L197" s="72">
        <v>8.5400000000000007E-3</v>
      </c>
      <c r="M197" s="72">
        <v>2.6681000000000001E-3</v>
      </c>
      <c r="N197" s="125">
        <v>3.43056E-3</v>
      </c>
      <c r="O197" s="85"/>
      <c r="P197" s="85"/>
      <c r="Q197" s="85"/>
      <c r="R197" s="85"/>
      <c r="S197" s="85"/>
      <c r="T197" s="85"/>
    </row>
    <row r="198" spans="1:20" x14ac:dyDescent="0.35">
      <c r="A198" s="85"/>
      <c r="B198" s="86"/>
      <c r="C198" s="86"/>
      <c r="D198" s="86"/>
      <c r="E198" s="86"/>
      <c r="F198" s="85"/>
      <c r="G198" s="96"/>
      <c r="H198" s="96"/>
      <c r="I198" s="96"/>
      <c r="J198" s="85"/>
      <c r="K198" s="211" t="s">
        <v>102</v>
      </c>
      <c r="L198" s="72">
        <v>3.2625000000000002E-3</v>
      </c>
      <c r="M198" s="72">
        <v>6.4540200000000004E-3</v>
      </c>
      <c r="N198" s="125">
        <v>3.21375E-3</v>
      </c>
      <c r="O198" s="85"/>
      <c r="P198" s="85"/>
      <c r="Q198" s="85"/>
      <c r="R198" s="85"/>
      <c r="S198" s="85"/>
      <c r="T198" s="85"/>
    </row>
    <row r="199" spans="1:20" x14ac:dyDescent="0.35">
      <c r="A199" s="85"/>
      <c r="B199" s="86"/>
      <c r="C199" s="86"/>
      <c r="D199" s="86"/>
      <c r="E199" s="86"/>
      <c r="F199" s="85"/>
      <c r="G199" s="96"/>
      <c r="H199" s="96"/>
      <c r="I199" s="96"/>
      <c r="J199" s="85"/>
      <c r="K199" s="211" t="s">
        <v>97</v>
      </c>
      <c r="L199" s="72">
        <v>0.81911999999999996</v>
      </c>
      <c r="M199" s="72">
        <v>0.62016874</v>
      </c>
      <c r="N199" s="125">
        <v>3.0999999999999999E-3</v>
      </c>
      <c r="O199" s="85"/>
      <c r="P199" s="85"/>
      <c r="Q199" s="85"/>
      <c r="R199" s="85"/>
      <c r="S199" s="85"/>
      <c r="T199" s="85"/>
    </row>
    <row r="200" spans="1:20" x14ac:dyDescent="0.35">
      <c r="A200" s="85"/>
      <c r="B200" s="86"/>
      <c r="C200" s="86"/>
      <c r="D200" s="86"/>
      <c r="E200" s="86"/>
      <c r="F200" s="85"/>
      <c r="G200" s="96"/>
      <c r="H200" s="96"/>
      <c r="I200" s="96"/>
      <c r="J200" s="85"/>
      <c r="K200" s="211" t="s">
        <v>87</v>
      </c>
      <c r="L200" s="72">
        <v>9.6670110000000004E-2</v>
      </c>
      <c r="M200" s="72">
        <v>0.126</v>
      </c>
      <c r="N200" s="125">
        <v>3.0658400000000002E-3</v>
      </c>
      <c r="O200" s="85"/>
      <c r="P200" s="85"/>
      <c r="Q200" s="85"/>
      <c r="R200" s="85"/>
      <c r="S200" s="85"/>
      <c r="T200" s="85"/>
    </row>
    <row r="201" spans="1:20" x14ac:dyDescent="0.35">
      <c r="A201" s="85"/>
      <c r="B201" s="86"/>
      <c r="C201" s="86"/>
      <c r="D201" s="86"/>
      <c r="E201" s="86"/>
      <c r="F201" s="85"/>
      <c r="G201" s="96"/>
      <c r="H201" s="96"/>
      <c r="I201" s="96"/>
      <c r="J201" s="85"/>
      <c r="K201" s="211" t="s">
        <v>248</v>
      </c>
      <c r="L201" s="72">
        <v>3.1043650000000002E-2</v>
      </c>
      <c r="M201" s="72">
        <v>2.712E-3</v>
      </c>
      <c r="N201" s="125">
        <v>2.5149999999999999E-3</v>
      </c>
      <c r="O201" s="85"/>
      <c r="P201" s="85"/>
      <c r="Q201" s="85"/>
      <c r="R201" s="85"/>
      <c r="S201" s="85"/>
      <c r="T201" s="85"/>
    </row>
    <row r="202" spans="1:20" x14ac:dyDescent="0.35">
      <c r="A202" s="85"/>
      <c r="B202" s="86"/>
      <c r="C202" s="86"/>
      <c r="D202" s="86"/>
      <c r="E202" s="86"/>
      <c r="F202" s="85"/>
      <c r="G202" s="96"/>
      <c r="H202" s="96"/>
      <c r="I202" s="96"/>
      <c r="J202" s="85"/>
      <c r="K202" s="211" t="s">
        <v>91</v>
      </c>
      <c r="L202" s="72">
        <v>8.5957000000000004E-4</v>
      </c>
      <c r="M202" s="72">
        <v>1.6996300000000002E-3</v>
      </c>
      <c r="N202" s="125">
        <v>2.4395599999999999E-3</v>
      </c>
      <c r="O202" s="85"/>
      <c r="P202" s="85"/>
      <c r="Q202" s="85"/>
      <c r="R202" s="85"/>
      <c r="S202" s="85"/>
      <c r="T202" s="85"/>
    </row>
    <row r="203" spans="1:20" x14ac:dyDescent="0.35">
      <c r="A203" s="85"/>
      <c r="B203" s="86"/>
      <c r="C203" s="86"/>
      <c r="D203" s="86"/>
      <c r="E203" s="85"/>
      <c r="F203" s="85"/>
      <c r="G203" s="96"/>
      <c r="H203" s="96"/>
      <c r="I203" s="96"/>
      <c r="J203" s="85"/>
      <c r="K203" s="211" t="s">
        <v>209</v>
      </c>
      <c r="L203" s="72">
        <v>2.9400680000000002E-2</v>
      </c>
      <c r="M203" s="72">
        <v>5.7915220000000003E-2</v>
      </c>
      <c r="N203" s="125">
        <v>1.8749999999999999E-3</v>
      </c>
      <c r="O203" s="85"/>
      <c r="P203" s="85"/>
      <c r="Q203" s="85"/>
      <c r="R203" s="85"/>
      <c r="S203" s="85"/>
      <c r="T203" s="85"/>
    </row>
    <row r="204" spans="1:20" x14ac:dyDescent="0.35">
      <c r="A204" s="85"/>
      <c r="B204" s="86"/>
      <c r="C204" s="86"/>
      <c r="D204" s="86"/>
      <c r="E204" s="85"/>
      <c r="F204" s="85"/>
      <c r="G204" s="96"/>
      <c r="H204" s="96"/>
      <c r="I204" s="96"/>
      <c r="J204" s="85"/>
      <c r="K204" s="211" t="s">
        <v>44</v>
      </c>
      <c r="L204" s="72">
        <v>1.3304300000000001E-3</v>
      </c>
      <c r="M204" s="72">
        <v>0</v>
      </c>
      <c r="N204" s="125">
        <v>1.8407999999999999E-3</v>
      </c>
      <c r="O204" s="85"/>
      <c r="P204" s="85"/>
      <c r="Q204" s="85"/>
      <c r="R204" s="85"/>
      <c r="S204" s="85"/>
      <c r="T204" s="85"/>
    </row>
    <row r="205" spans="1:20" x14ac:dyDescent="0.35">
      <c r="A205" s="85"/>
      <c r="B205" s="86"/>
      <c r="C205" s="86"/>
      <c r="D205" s="86"/>
      <c r="E205" s="85"/>
      <c r="F205" s="85"/>
      <c r="G205" s="96"/>
      <c r="H205" s="96"/>
      <c r="I205" s="96"/>
      <c r="J205" s="85"/>
      <c r="K205" s="211" t="s">
        <v>134</v>
      </c>
      <c r="L205" s="72">
        <v>0.82843886</v>
      </c>
      <c r="M205" s="72">
        <v>0.95969347999999999</v>
      </c>
      <c r="N205" s="125">
        <v>1.603E-3</v>
      </c>
      <c r="O205" s="85"/>
      <c r="P205" s="85"/>
      <c r="Q205" s="85"/>
      <c r="R205" s="85"/>
      <c r="S205" s="85"/>
      <c r="T205" s="85"/>
    </row>
    <row r="206" spans="1:20" x14ac:dyDescent="0.35">
      <c r="A206" s="85"/>
      <c r="B206" s="86"/>
      <c r="C206" s="86"/>
      <c r="D206" s="86"/>
      <c r="E206" s="85"/>
      <c r="F206" s="85"/>
      <c r="G206" s="96"/>
      <c r="H206" s="96"/>
      <c r="I206" s="96"/>
      <c r="J206" s="85"/>
      <c r="K206" s="211" t="s">
        <v>131</v>
      </c>
      <c r="L206" s="72">
        <v>1.9787400000000001E-3</v>
      </c>
      <c r="M206" s="72">
        <v>1.960344E-2</v>
      </c>
      <c r="N206" s="125">
        <v>1.6000000000000001E-3</v>
      </c>
      <c r="O206" s="85"/>
      <c r="P206" s="85"/>
      <c r="Q206" s="85"/>
      <c r="R206" s="85"/>
      <c r="S206" s="85"/>
      <c r="T206" s="85"/>
    </row>
    <row r="207" spans="1:20" x14ac:dyDescent="0.35">
      <c r="A207" s="85"/>
      <c r="B207" s="86"/>
      <c r="C207" s="86"/>
      <c r="D207" s="86"/>
      <c r="E207" s="85"/>
      <c r="F207" s="85"/>
      <c r="G207" s="96"/>
      <c r="H207" s="96"/>
      <c r="I207" s="96"/>
      <c r="J207" s="85"/>
      <c r="K207" s="211" t="s">
        <v>140</v>
      </c>
      <c r="L207" s="72">
        <v>0</v>
      </c>
      <c r="M207" s="72">
        <v>5.2849999999999998E-3</v>
      </c>
      <c r="N207" s="125">
        <v>1.48E-3</v>
      </c>
      <c r="O207" s="85"/>
      <c r="P207" s="85"/>
      <c r="Q207" s="85"/>
      <c r="R207" s="85"/>
      <c r="S207" s="85"/>
      <c r="T207" s="85"/>
    </row>
    <row r="208" spans="1:20" x14ac:dyDescent="0.35">
      <c r="A208" s="85"/>
      <c r="B208" s="86"/>
      <c r="C208" s="86"/>
      <c r="D208" s="86"/>
      <c r="E208" s="85"/>
      <c r="F208" s="85"/>
      <c r="G208" s="96"/>
      <c r="H208" s="96"/>
      <c r="I208" s="96"/>
      <c r="J208" s="85"/>
      <c r="K208" s="211" t="s">
        <v>31</v>
      </c>
      <c r="L208" s="72">
        <v>5.9500000000000004E-4</v>
      </c>
      <c r="M208" s="72">
        <v>3.1250000000000002E-3</v>
      </c>
      <c r="N208" s="125">
        <v>1.1597000000000001E-3</v>
      </c>
      <c r="O208" s="85"/>
      <c r="P208" s="85"/>
      <c r="Q208" s="85"/>
      <c r="R208" s="85"/>
      <c r="S208" s="85"/>
      <c r="T208" s="85"/>
    </row>
    <row r="209" spans="1:20" x14ac:dyDescent="0.35">
      <c r="A209" s="85"/>
      <c r="B209" s="86"/>
      <c r="C209" s="86"/>
      <c r="D209" s="86"/>
      <c r="E209" s="85"/>
      <c r="F209" s="85"/>
      <c r="G209" s="96"/>
      <c r="H209" s="96"/>
      <c r="I209" s="96"/>
      <c r="J209" s="85"/>
      <c r="K209" s="211" t="s">
        <v>249</v>
      </c>
      <c r="L209" s="72">
        <v>0.38139070000000003</v>
      </c>
      <c r="M209" s="72">
        <v>0.38241599999999998</v>
      </c>
      <c r="N209" s="125">
        <v>9.2000000000000003E-4</v>
      </c>
      <c r="O209" s="85"/>
      <c r="P209" s="85"/>
      <c r="Q209" s="85"/>
      <c r="R209" s="85"/>
      <c r="S209" s="85"/>
      <c r="T209" s="85"/>
    </row>
    <row r="210" spans="1:20" x14ac:dyDescent="0.35">
      <c r="A210" s="85"/>
      <c r="B210" s="86"/>
      <c r="C210" s="86"/>
      <c r="D210" s="86"/>
      <c r="E210" s="85"/>
      <c r="F210" s="85"/>
      <c r="G210" s="96"/>
      <c r="H210" s="96"/>
      <c r="I210" s="96"/>
      <c r="J210" s="85"/>
      <c r="K210" s="211" t="s">
        <v>138</v>
      </c>
      <c r="L210" s="72">
        <v>5.0788E-2</v>
      </c>
      <c r="M210" s="72">
        <v>8.2499639999999999E-2</v>
      </c>
      <c r="N210" s="125">
        <v>9.0799999999999995E-4</v>
      </c>
      <c r="O210" s="85"/>
      <c r="P210" s="85"/>
      <c r="Q210" s="85"/>
      <c r="R210" s="85"/>
      <c r="S210" s="85"/>
      <c r="T210" s="85"/>
    </row>
    <row r="211" spans="1:20" x14ac:dyDescent="0.35">
      <c r="A211" s="85"/>
      <c r="B211" s="86"/>
      <c r="C211" s="86"/>
      <c r="D211" s="86"/>
      <c r="E211" s="85"/>
      <c r="F211" s="85"/>
      <c r="G211" s="96"/>
      <c r="H211" s="96"/>
      <c r="I211" s="96"/>
      <c r="J211" s="85"/>
      <c r="K211" s="211" t="s">
        <v>126</v>
      </c>
      <c r="L211" s="72">
        <v>5.0000000000000001E-4</v>
      </c>
      <c r="M211" s="72">
        <v>0</v>
      </c>
      <c r="N211" s="125">
        <v>6.7900000000000002E-4</v>
      </c>
      <c r="O211" s="85"/>
      <c r="P211" s="85"/>
      <c r="Q211" s="85"/>
      <c r="R211" s="85"/>
      <c r="S211" s="85"/>
      <c r="T211" s="85"/>
    </row>
    <row r="212" spans="1:20" x14ac:dyDescent="0.35">
      <c r="A212" s="85"/>
      <c r="B212" s="86"/>
      <c r="C212" s="86"/>
      <c r="D212" s="86"/>
      <c r="E212" s="85"/>
      <c r="F212" s="85"/>
      <c r="G212" s="96"/>
      <c r="H212" s="96"/>
      <c r="I212" s="96"/>
      <c r="J212" s="85"/>
      <c r="K212" s="211" t="s">
        <v>63</v>
      </c>
      <c r="L212" s="72">
        <v>1.2999999999999999E-3</v>
      </c>
      <c r="M212" s="72">
        <v>5.5919999999999997E-3</v>
      </c>
      <c r="N212" s="125">
        <v>6.6500000000000001E-4</v>
      </c>
      <c r="O212" s="85"/>
      <c r="P212" s="85"/>
      <c r="Q212" s="85"/>
      <c r="R212" s="85"/>
      <c r="S212" s="85"/>
      <c r="T212" s="85"/>
    </row>
    <row r="213" spans="1:20" x14ac:dyDescent="0.35">
      <c r="A213" s="85"/>
      <c r="B213" s="86"/>
      <c r="C213" s="86"/>
      <c r="D213" s="86"/>
      <c r="E213" s="85"/>
      <c r="F213" s="85"/>
      <c r="G213" s="96"/>
      <c r="H213" s="96"/>
      <c r="I213" s="96"/>
      <c r="J213" s="85"/>
      <c r="K213" s="211" t="s">
        <v>38</v>
      </c>
      <c r="L213" s="72">
        <v>0</v>
      </c>
      <c r="M213" s="72">
        <v>0</v>
      </c>
      <c r="N213" s="125">
        <v>5.9999999999999995E-4</v>
      </c>
      <c r="O213" s="85"/>
      <c r="P213" s="85"/>
      <c r="Q213" s="85"/>
      <c r="R213" s="85"/>
      <c r="S213" s="85"/>
      <c r="T213" s="85"/>
    </row>
    <row r="214" spans="1:20" x14ac:dyDescent="0.35">
      <c r="A214" s="85"/>
      <c r="B214" s="86"/>
      <c r="C214" s="86"/>
      <c r="D214" s="86"/>
      <c r="E214" s="85"/>
      <c r="F214" s="85"/>
      <c r="G214" s="96"/>
      <c r="H214" s="96"/>
      <c r="I214" s="96"/>
      <c r="J214" s="85"/>
      <c r="K214" s="211" t="s">
        <v>90</v>
      </c>
      <c r="L214" s="72">
        <v>2.5338700000000002E-2</v>
      </c>
      <c r="M214" s="72">
        <v>0</v>
      </c>
      <c r="N214" s="125">
        <v>4.4058999999999998E-4</v>
      </c>
      <c r="O214" s="85"/>
      <c r="P214" s="85"/>
      <c r="Q214" s="85"/>
      <c r="R214" s="85"/>
      <c r="S214" s="85"/>
      <c r="T214" s="85"/>
    </row>
    <row r="215" spans="1:20" x14ac:dyDescent="0.35">
      <c r="A215" s="85"/>
      <c r="B215" s="86"/>
      <c r="C215" s="86"/>
      <c r="D215" s="86"/>
      <c r="E215" s="85"/>
      <c r="F215" s="85"/>
      <c r="G215" s="96"/>
      <c r="H215" s="96"/>
      <c r="I215" s="96"/>
      <c r="J215" s="85"/>
      <c r="K215" s="211" t="s">
        <v>71</v>
      </c>
      <c r="L215" s="72">
        <v>8.1499999999999997E-4</v>
      </c>
      <c r="M215" s="72">
        <v>5.1500000000000005E-4</v>
      </c>
      <c r="N215" s="125">
        <v>3.1E-4</v>
      </c>
      <c r="O215" s="85"/>
      <c r="P215" s="85"/>
      <c r="Q215" s="85"/>
      <c r="R215" s="85"/>
      <c r="S215" s="85"/>
      <c r="T215" s="85"/>
    </row>
    <row r="216" spans="1:20" x14ac:dyDescent="0.35">
      <c r="A216" s="85"/>
      <c r="B216" s="86"/>
      <c r="C216" s="86"/>
      <c r="D216" s="86"/>
      <c r="E216" s="85"/>
      <c r="F216" s="85"/>
      <c r="G216" s="96"/>
      <c r="H216" s="96"/>
      <c r="I216" s="96"/>
      <c r="J216" s="85"/>
      <c r="K216" s="211" t="s">
        <v>18</v>
      </c>
      <c r="L216" s="72">
        <v>4.4196699999999998E-2</v>
      </c>
      <c r="M216" s="72">
        <v>1.7098349999999998E-2</v>
      </c>
      <c r="N216" s="125">
        <v>2.7399999999999999E-4</v>
      </c>
      <c r="O216" s="85"/>
      <c r="P216" s="85"/>
      <c r="Q216" s="85"/>
      <c r="R216" s="85"/>
      <c r="S216" s="85"/>
      <c r="T216" s="85"/>
    </row>
    <row r="217" spans="1:20" x14ac:dyDescent="0.35">
      <c r="A217" s="85"/>
      <c r="B217" s="86"/>
      <c r="C217" s="86"/>
      <c r="D217" s="86"/>
      <c r="E217" s="85"/>
      <c r="F217" s="85"/>
      <c r="G217" s="96"/>
      <c r="H217" s="96"/>
      <c r="I217" s="96"/>
      <c r="J217" s="85"/>
      <c r="K217" s="211" t="s">
        <v>95</v>
      </c>
      <c r="L217" s="72">
        <v>0.16522600000000001</v>
      </c>
      <c r="M217" s="72">
        <v>0.48152740000000005</v>
      </c>
      <c r="N217" s="125">
        <v>1E-4</v>
      </c>
      <c r="O217" s="85"/>
      <c r="P217" s="85"/>
      <c r="Q217" s="85"/>
      <c r="R217" s="85"/>
      <c r="S217" s="85"/>
      <c r="T217" s="85"/>
    </row>
    <row r="218" spans="1:20" x14ac:dyDescent="0.35">
      <c r="A218" s="85"/>
      <c r="B218" s="86"/>
      <c r="C218" s="86"/>
      <c r="D218" s="86"/>
      <c r="E218" s="85"/>
      <c r="F218" s="85"/>
      <c r="G218" s="96"/>
      <c r="H218" s="96"/>
      <c r="I218" s="96"/>
      <c r="J218" s="85"/>
      <c r="K218" s="211" t="s">
        <v>166</v>
      </c>
      <c r="L218" s="72">
        <v>4.8098750000000003E-2</v>
      </c>
      <c r="M218" s="72">
        <v>4.0720000000000001E-3</v>
      </c>
      <c r="N218" s="125">
        <v>7.2139999999999997E-5</v>
      </c>
      <c r="O218" s="85"/>
      <c r="P218" s="85"/>
      <c r="Q218" s="85"/>
      <c r="R218" s="85"/>
      <c r="S218" s="85"/>
      <c r="T218" s="85"/>
    </row>
    <row r="219" spans="1:20" x14ac:dyDescent="0.35">
      <c r="A219" s="85"/>
      <c r="B219" s="86"/>
      <c r="C219" s="86"/>
      <c r="D219" s="86"/>
      <c r="E219" s="85"/>
      <c r="F219" s="85"/>
      <c r="G219" s="96"/>
      <c r="H219" s="96"/>
      <c r="I219" s="96"/>
      <c r="J219" s="85"/>
      <c r="K219" s="211" t="s">
        <v>55</v>
      </c>
      <c r="L219" s="72">
        <v>4.604E-5</v>
      </c>
      <c r="M219" s="72">
        <v>0</v>
      </c>
      <c r="N219" s="125">
        <v>6.9519999999999998E-5</v>
      </c>
      <c r="O219" s="85"/>
      <c r="P219" s="85"/>
      <c r="Q219" s="85"/>
      <c r="R219" s="85"/>
      <c r="S219" s="85"/>
      <c r="T219" s="85"/>
    </row>
    <row r="220" spans="1:20" x14ac:dyDescent="0.35">
      <c r="A220" s="85"/>
      <c r="B220" s="86"/>
      <c r="C220" s="86"/>
      <c r="D220" s="86"/>
      <c r="E220" s="85"/>
      <c r="F220" s="85"/>
      <c r="G220" s="96"/>
      <c r="H220" s="96"/>
      <c r="I220" s="96"/>
      <c r="J220" s="85"/>
      <c r="K220" s="211" t="s">
        <v>17</v>
      </c>
      <c r="L220" s="72">
        <v>2.72547E-2</v>
      </c>
      <c r="M220" s="72">
        <v>0</v>
      </c>
      <c r="N220" s="125">
        <v>0</v>
      </c>
      <c r="O220" s="85"/>
      <c r="P220" s="85"/>
      <c r="Q220" s="85"/>
      <c r="R220" s="85"/>
      <c r="S220" s="85"/>
      <c r="T220" s="85"/>
    </row>
    <row r="221" spans="1:20" x14ac:dyDescent="0.35">
      <c r="A221" s="85"/>
      <c r="B221" s="86"/>
      <c r="C221" s="86"/>
      <c r="D221" s="86"/>
      <c r="E221" s="85"/>
      <c r="F221" s="85"/>
      <c r="G221" s="96"/>
      <c r="H221" s="96"/>
      <c r="I221" s="96"/>
      <c r="J221" s="85"/>
      <c r="K221" s="211" t="s">
        <v>29</v>
      </c>
      <c r="L221" s="72">
        <v>0</v>
      </c>
      <c r="M221" s="72">
        <v>5.1459100000000001E-3</v>
      </c>
      <c r="N221" s="125">
        <v>0</v>
      </c>
      <c r="O221" s="85"/>
      <c r="P221" s="85"/>
      <c r="Q221" s="85"/>
      <c r="R221" s="85"/>
      <c r="S221" s="85"/>
      <c r="T221" s="85"/>
    </row>
    <row r="222" spans="1:20" x14ac:dyDescent="0.35">
      <c r="A222" s="85"/>
      <c r="B222" s="86"/>
      <c r="C222" s="86"/>
      <c r="D222" s="86"/>
      <c r="E222" s="85"/>
      <c r="F222" s="85"/>
      <c r="G222" s="96"/>
      <c r="H222" s="96"/>
      <c r="I222" s="96"/>
      <c r="J222" s="85"/>
      <c r="K222" s="211" t="s">
        <v>58</v>
      </c>
      <c r="L222" s="72">
        <v>3.8999999999999999E-4</v>
      </c>
      <c r="M222" s="72">
        <v>0</v>
      </c>
      <c r="N222" s="125">
        <v>0</v>
      </c>
      <c r="O222" s="85"/>
      <c r="P222" s="85"/>
      <c r="Q222" s="85"/>
      <c r="R222" s="85"/>
      <c r="S222" s="85"/>
      <c r="T222" s="85"/>
    </row>
    <row r="223" spans="1:20" x14ac:dyDescent="0.35">
      <c r="A223" s="85"/>
      <c r="B223" s="86"/>
      <c r="C223" s="86"/>
      <c r="D223" s="86"/>
      <c r="E223" s="85"/>
      <c r="F223" s="85"/>
      <c r="G223" s="96"/>
      <c r="H223" s="96"/>
      <c r="I223" s="96"/>
      <c r="J223" s="85"/>
      <c r="K223" s="211" t="s">
        <v>67</v>
      </c>
      <c r="L223" s="72">
        <v>0</v>
      </c>
      <c r="M223" s="72">
        <v>2.9711000000000001E-4</v>
      </c>
      <c r="N223" s="125">
        <v>0</v>
      </c>
      <c r="O223" s="85"/>
      <c r="P223" s="85"/>
      <c r="Q223" s="85"/>
      <c r="R223" s="85"/>
      <c r="S223" s="85"/>
      <c r="T223" s="85"/>
    </row>
    <row r="224" spans="1:20" x14ac:dyDescent="0.35">
      <c r="A224" s="85"/>
      <c r="B224" s="86"/>
      <c r="C224" s="86"/>
      <c r="D224" s="86"/>
      <c r="E224" s="85"/>
      <c r="F224" s="85"/>
      <c r="G224" s="96"/>
      <c r="H224" s="96"/>
      <c r="I224" s="96"/>
      <c r="J224" s="85"/>
      <c r="K224" s="211" t="s">
        <v>70</v>
      </c>
      <c r="L224" s="72">
        <v>1.05E-4</v>
      </c>
      <c r="M224" s="72">
        <v>0</v>
      </c>
      <c r="N224" s="125">
        <v>0</v>
      </c>
      <c r="O224" s="85"/>
      <c r="P224" s="85"/>
      <c r="Q224" s="85"/>
      <c r="R224" s="85"/>
      <c r="S224" s="85"/>
      <c r="T224" s="85"/>
    </row>
    <row r="225" spans="1:20" x14ac:dyDescent="0.35">
      <c r="A225" s="85"/>
      <c r="B225" s="86"/>
      <c r="C225" s="86"/>
      <c r="D225" s="86"/>
      <c r="E225" s="85"/>
      <c r="F225" s="85"/>
      <c r="G225" s="96"/>
      <c r="H225" s="96"/>
      <c r="I225" s="96"/>
      <c r="J225" s="85"/>
      <c r="K225" s="211" t="s">
        <v>82</v>
      </c>
      <c r="L225" s="72">
        <v>1.5949999999999999E-2</v>
      </c>
      <c r="M225" s="72">
        <v>1.7103689999999998E-2</v>
      </c>
      <c r="N225" s="125">
        <v>0</v>
      </c>
      <c r="O225" s="85"/>
      <c r="P225" s="85"/>
      <c r="Q225" s="85"/>
      <c r="R225" s="85"/>
      <c r="S225" s="85"/>
      <c r="T225" s="85"/>
    </row>
    <row r="226" spans="1:20" x14ac:dyDescent="0.35">
      <c r="A226" s="85"/>
      <c r="B226" s="86"/>
      <c r="C226" s="86"/>
      <c r="D226" s="86"/>
      <c r="E226" s="85"/>
      <c r="F226" s="85"/>
      <c r="G226" s="96"/>
      <c r="H226" s="96"/>
      <c r="I226" s="96"/>
      <c r="J226" s="85"/>
      <c r="K226" s="211" t="s">
        <v>84</v>
      </c>
      <c r="L226" s="72">
        <v>0</v>
      </c>
      <c r="M226" s="72">
        <v>0</v>
      </c>
      <c r="N226" s="125">
        <v>0</v>
      </c>
      <c r="O226" s="85"/>
      <c r="P226" s="85"/>
      <c r="Q226" s="85"/>
      <c r="R226" s="85"/>
      <c r="S226" s="85"/>
      <c r="T226" s="85"/>
    </row>
    <row r="227" spans="1:20" x14ac:dyDescent="0.35">
      <c r="A227" s="85"/>
      <c r="B227" s="86"/>
      <c r="C227" s="86"/>
      <c r="D227" s="86"/>
      <c r="E227" s="85"/>
      <c r="F227" s="85"/>
      <c r="G227" s="96"/>
      <c r="H227" s="96"/>
      <c r="I227" s="96"/>
      <c r="J227" s="85"/>
      <c r="K227" s="211" t="s">
        <v>89</v>
      </c>
      <c r="L227" s="72">
        <v>6.6924735199999992</v>
      </c>
      <c r="M227" s="72">
        <v>0.42176900000000001</v>
      </c>
      <c r="N227" s="125">
        <v>0</v>
      </c>
      <c r="O227" s="85"/>
      <c r="P227" s="85"/>
      <c r="Q227" s="85"/>
      <c r="R227" s="85"/>
      <c r="S227" s="85"/>
      <c r="T227" s="85"/>
    </row>
    <row r="228" spans="1:20" x14ac:dyDescent="0.35">
      <c r="A228" s="85"/>
      <c r="B228" s="86"/>
      <c r="C228" s="86"/>
      <c r="D228" s="86"/>
      <c r="E228" s="85"/>
      <c r="F228" s="85"/>
      <c r="G228" s="96"/>
      <c r="H228" s="96"/>
      <c r="I228" s="96"/>
      <c r="J228" s="85"/>
      <c r="K228" s="211" t="s">
        <v>93</v>
      </c>
      <c r="L228" s="72">
        <v>3.5352359999999999E-2</v>
      </c>
      <c r="M228" s="72">
        <v>1.3434E-2</v>
      </c>
      <c r="N228" s="125">
        <v>0</v>
      </c>
      <c r="O228" s="85"/>
      <c r="P228" s="85"/>
      <c r="Q228" s="85"/>
      <c r="R228" s="85"/>
      <c r="S228" s="85"/>
      <c r="T228" s="85"/>
    </row>
    <row r="229" spans="1:20" x14ac:dyDescent="0.35">
      <c r="A229" s="85"/>
      <c r="B229" s="86"/>
      <c r="C229" s="86"/>
      <c r="D229" s="86"/>
      <c r="E229" s="85"/>
      <c r="F229" s="85"/>
      <c r="G229" s="96"/>
      <c r="H229" s="96"/>
      <c r="I229" s="96"/>
      <c r="J229" s="85"/>
      <c r="K229" s="211" t="s">
        <v>118</v>
      </c>
      <c r="L229" s="72">
        <v>0</v>
      </c>
      <c r="M229" s="72">
        <v>0</v>
      </c>
      <c r="N229" s="125">
        <v>0</v>
      </c>
      <c r="O229" s="85"/>
      <c r="P229" s="85"/>
      <c r="Q229" s="85"/>
      <c r="R229" s="85"/>
      <c r="S229" s="85"/>
      <c r="T229" s="85"/>
    </row>
    <row r="230" spans="1:20" x14ac:dyDescent="0.35">
      <c r="A230" s="85"/>
      <c r="B230" s="86"/>
      <c r="C230" s="86"/>
      <c r="D230" s="86"/>
      <c r="E230" s="85"/>
      <c r="F230" s="85"/>
      <c r="G230" s="96"/>
      <c r="H230" s="96"/>
      <c r="I230" s="96"/>
      <c r="J230" s="85"/>
      <c r="K230" s="211" t="s">
        <v>141</v>
      </c>
      <c r="L230" s="72">
        <v>5.1672719999999998E-2</v>
      </c>
      <c r="M230" s="72">
        <v>2.2650000000000001E-3</v>
      </c>
      <c r="N230" s="125">
        <v>0</v>
      </c>
      <c r="O230" s="85"/>
      <c r="P230" s="85"/>
      <c r="Q230" s="85"/>
      <c r="R230" s="85"/>
      <c r="S230" s="85"/>
      <c r="T230" s="85"/>
    </row>
    <row r="231" spans="1:20" x14ac:dyDescent="0.35">
      <c r="A231" s="85"/>
      <c r="B231" s="86"/>
      <c r="C231" s="86"/>
      <c r="D231" s="86"/>
      <c r="E231" s="85"/>
      <c r="F231" s="85"/>
      <c r="G231" s="96"/>
      <c r="H231" s="96"/>
      <c r="I231" s="96"/>
      <c r="J231" s="85"/>
      <c r="K231" s="211" t="s">
        <v>156</v>
      </c>
      <c r="L231" s="72">
        <v>1.8680871299999999</v>
      </c>
      <c r="M231" s="72">
        <v>0</v>
      </c>
      <c r="N231" s="125">
        <v>0</v>
      </c>
      <c r="O231" s="85"/>
      <c r="P231" s="85"/>
      <c r="Q231" s="85"/>
      <c r="R231" s="85"/>
      <c r="S231" s="85"/>
      <c r="T231" s="85"/>
    </row>
    <row r="232" spans="1:20" x14ac:dyDescent="0.35">
      <c r="A232" s="85"/>
      <c r="B232" s="86"/>
      <c r="C232" s="86"/>
      <c r="D232" s="86"/>
      <c r="E232" s="85"/>
      <c r="F232" s="85"/>
      <c r="G232" s="96"/>
      <c r="H232" s="96"/>
      <c r="I232" s="96"/>
      <c r="J232" s="85"/>
      <c r="K232" s="211" t="s">
        <v>165</v>
      </c>
      <c r="L232" s="72">
        <v>0</v>
      </c>
      <c r="M232" s="72">
        <v>0</v>
      </c>
      <c r="N232" s="125">
        <v>0</v>
      </c>
      <c r="O232" s="85"/>
      <c r="P232" s="85"/>
      <c r="Q232" s="85"/>
      <c r="R232" s="85"/>
      <c r="S232" s="85"/>
      <c r="T232" s="85"/>
    </row>
    <row r="233" spans="1:20" x14ac:dyDescent="0.35">
      <c r="A233" s="85"/>
      <c r="B233" s="86"/>
      <c r="C233" s="86"/>
      <c r="D233" s="86"/>
      <c r="E233" s="85"/>
      <c r="F233" s="85"/>
      <c r="G233" s="96"/>
      <c r="H233" s="96"/>
      <c r="I233" s="96"/>
      <c r="J233" s="85"/>
      <c r="K233" s="211" t="s">
        <v>168</v>
      </c>
      <c r="L233" s="72">
        <v>9.8530000000000006E-3</v>
      </c>
      <c r="M233" s="72">
        <v>0</v>
      </c>
      <c r="N233" s="125">
        <v>0</v>
      </c>
      <c r="O233" s="85"/>
      <c r="P233" s="85"/>
      <c r="Q233" s="85"/>
      <c r="R233" s="85"/>
      <c r="S233" s="85"/>
      <c r="T233" s="85"/>
    </row>
    <row r="234" spans="1:20" x14ac:dyDescent="0.35">
      <c r="A234" s="85"/>
      <c r="B234" s="86"/>
      <c r="C234" s="86"/>
      <c r="D234" s="86"/>
      <c r="E234" s="85"/>
      <c r="F234" s="85"/>
      <c r="G234" s="96"/>
      <c r="H234" s="96"/>
      <c r="I234" s="96"/>
      <c r="J234" s="85"/>
      <c r="K234" s="211" t="s">
        <v>178</v>
      </c>
      <c r="L234" s="72">
        <v>0</v>
      </c>
      <c r="M234" s="72">
        <v>0</v>
      </c>
      <c r="N234" s="125">
        <v>0</v>
      </c>
      <c r="O234" s="85"/>
      <c r="P234" s="85"/>
      <c r="Q234" s="85"/>
      <c r="R234" s="85"/>
      <c r="S234" s="85"/>
      <c r="T234" s="85"/>
    </row>
    <row r="235" spans="1:20" x14ac:dyDescent="0.35">
      <c r="A235" s="85"/>
      <c r="B235" s="86"/>
      <c r="C235" s="86"/>
      <c r="D235" s="86"/>
      <c r="E235" s="85"/>
      <c r="F235" s="85"/>
      <c r="G235" s="96"/>
      <c r="H235" s="96"/>
      <c r="I235" s="96"/>
      <c r="J235" s="85"/>
      <c r="K235" s="211" t="s">
        <v>180</v>
      </c>
      <c r="L235" s="72">
        <v>3.0000000000000001E-3</v>
      </c>
      <c r="M235" s="72">
        <v>1.0799E-2</v>
      </c>
      <c r="N235" s="125">
        <v>0</v>
      </c>
      <c r="O235" s="85"/>
      <c r="P235" s="85"/>
      <c r="Q235" s="85"/>
      <c r="R235" s="85"/>
      <c r="S235" s="85"/>
      <c r="T235" s="85"/>
    </row>
    <row r="236" spans="1:20" x14ac:dyDescent="0.35">
      <c r="A236" s="85"/>
      <c r="B236" s="86"/>
      <c r="C236" s="86"/>
      <c r="D236" s="86"/>
      <c r="E236" s="85"/>
      <c r="F236" s="85"/>
      <c r="G236" s="96"/>
      <c r="H236" s="96"/>
      <c r="I236" s="96"/>
      <c r="J236" s="85"/>
      <c r="K236" s="211" t="s">
        <v>193</v>
      </c>
      <c r="L236" s="72">
        <v>2.0431439999999999E-2</v>
      </c>
      <c r="M236" s="72">
        <v>7.8113E-4</v>
      </c>
      <c r="N236" s="125">
        <v>0</v>
      </c>
      <c r="O236" s="85"/>
      <c r="P236" s="85"/>
      <c r="Q236" s="85"/>
      <c r="R236" s="85"/>
      <c r="S236" s="85"/>
      <c r="T236" s="85"/>
    </row>
    <row r="237" spans="1:20" x14ac:dyDescent="0.35">
      <c r="A237" s="85"/>
      <c r="B237" s="86"/>
      <c r="C237" s="86"/>
      <c r="D237" s="86"/>
      <c r="E237" s="85"/>
      <c r="F237" s="85"/>
      <c r="G237" s="96"/>
      <c r="H237" s="96"/>
      <c r="I237" s="96"/>
      <c r="J237" s="85"/>
      <c r="K237" s="211" t="s">
        <v>214</v>
      </c>
      <c r="L237" s="72">
        <v>0</v>
      </c>
      <c r="M237" s="72">
        <v>0</v>
      </c>
      <c r="N237" s="125">
        <v>0</v>
      </c>
      <c r="O237" s="85"/>
      <c r="P237" s="85"/>
      <c r="Q237" s="85"/>
      <c r="R237" s="85"/>
      <c r="S237" s="85"/>
      <c r="T237" s="85"/>
    </row>
    <row r="238" spans="1:20" x14ac:dyDescent="0.35">
      <c r="A238" s="85"/>
      <c r="B238" s="86"/>
      <c r="C238" s="86"/>
      <c r="D238" s="86"/>
      <c r="E238" s="85"/>
      <c r="F238" s="85"/>
      <c r="G238" s="96"/>
      <c r="H238" s="96"/>
      <c r="I238" s="96"/>
      <c r="J238" s="85"/>
      <c r="K238" s="211" t="s">
        <v>240</v>
      </c>
      <c r="L238" s="72">
        <v>8.0413999999999989E-3</v>
      </c>
      <c r="M238" s="72">
        <v>0.110599</v>
      </c>
      <c r="N238" s="125">
        <v>0</v>
      </c>
      <c r="O238" s="85"/>
      <c r="P238" s="85"/>
      <c r="Q238" s="85"/>
      <c r="R238" s="85"/>
      <c r="S238" s="85"/>
      <c r="T238" s="85"/>
    </row>
    <row r="239" spans="1:20" x14ac:dyDescent="0.35">
      <c r="A239" s="85"/>
      <c r="B239" s="86"/>
      <c r="C239" s="86"/>
      <c r="D239" s="86"/>
      <c r="E239" s="85"/>
      <c r="F239" s="76"/>
      <c r="G239" s="98"/>
      <c r="H239" s="98"/>
      <c r="I239" s="98"/>
      <c r="J239" s="85"/>
      <c r="K239" s="211" t="s">
        <v>246</v>
      </c>
      <c r="L239" s="72">
        <v>1.74E-4</v>
      </c>
      <c r="M239" s="72">
        <v>0</v>
      </c>
      <c r="N239" s="125">
        <v>0</v>
      </c>
      <c r="O239" s="85"/>
      <c r="P239" s="85"/>
      <c r="Q239" s="85"/>
      <c r="R239" s="85"/>
      <c r="S239" s="85"/>
      <c r="T239" s="85"/>
    </row>
    <row r="240" spans="1:20" x14ac:dyDescent="0.35">
      <c r="A240" s="85"/>
      <c r="B240" s="86"/>
      <c r="C240" s="86"/>
      <c r="D240" s="86"/>
      <c r="E240" s="85"/>
      <c r="F240" s="85"/>
      <c r="G240" s="85"/>
      <c r="H240" s="85"/>
      <c r="I240" s="85"/>
      <c r="J240" s="85"/>
      <c r="K240" s="241" t="s">
        <v>264</v>
      </c>
      <c r="L240" s="269">
        <f>SUM(L5:L239)</f>
        <v>1790.3279271499998</v>
      </c>
      <c r="M240" s="269">
        <f>SUM(M5:M239)</f>
        <v>2368.996716449999</v>
      </c>
      <c r="N240" s="270">
        <f>SUM(N5:N239)</f>
        <v>2262.9881211899997</v>
      </c>
      <c r="O240" s="85"/>
      <c r="P240" s="85"/>
      <c r="Q240" s="85"/>
      <c r="R240" s="85"/>
      <c r="S240" s="85"/>
      <c r="T240" s="85"/>
    </row>
    <row r="241" spans="1:20" x14ac:dyDescent="0.35">
      <c r="A241" s="85"/>
      <c r="B241" s="86"/>
      <c r="C241" s="86"/>
      <c r="D241" s="86"/>
      <c r="E241" s="85"/>
      <c r="F241" s="85"/>
      <c r="G241" s="85"/>
      <c r="H241" s="85"/>
      <c r="I241" s="85"/>
      <c r="J241" s="85"/>
      <c r="O241" s="85"/>
      <c r="P241" s="85"/>
      <c r="Q241" s="85"/>
      <c r="R241" s="85"/>
      <c r="S241" s="85"/>
      <c r="T241" s="85"/>
    </row>
    <row r="242" spans="1:20" x14ac:dyDescent="0.35">
      <c r="A242" s="85"/>
      <c r="B242" s="86"/>
      <c r="C242" s="86"/>
      <c r="D242" s="86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</row>
  </sheetData>
  <sortState xmlns:xlrd2="http://schemas.microsoft.com/office/spreadsheetml/2017/richdata2" ref="K5:N240">
    <sortCondition descending="1" ref="N5:N240"/>
  </sortState>
  <mergeCells count="7">
    <mergeCell ref="A1:G1"/>
    <mergeCell ref="A2:D2"/>
    <mergeCell ref="F2:I2"/>
    <mergeCell ref="K2:N2"/>
    <mergeCell ref="C3:D3"/>
    <mergeCell ref="H3:I3"/>
    <mergeCell ref="M3:N3"/>
  </mergeCells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4"/>
  <sheetViews>
    <sheetView zoomScale="80" zoomScaleNormal="80" workbookViewId="0">
      <selection activeCell="F21" sqref="F21"/>
    </sheetView>
  </sheetViews>
  <sheetFormatPr defaultColWidth="8.81640625" defaultRowHeight="15.5" x14ac:dyDescent="0.35"/>
  <cols>
    <col min="1" max="1" width="25.81640625" style="19" bestFit="1" customWidth="1"/>
    <col min="2" max="2" width="13.453125" style="19" customWidth="1"/>
    <col min="3" max="3" width="13.36328125" style="19" customWidth="1"/>
    <col min="4" max="4" width="12.453125" style="19" customWidth="1"/>
    <col min="5" max="5" width="15.81640625" style="19" bestFit="1" customWidth="1"/>
    <col min="6" max="6" width="12.453125" style="19" customWidth="1"/>
    <col min="7" max="9" width="13.36328125" style="19" customWidth="1"/>
    <col min="10" max="10" width="8.81640625" style="19"/>
    <col min="11" max="11" width="12" style="1" customWidth="1"/>
    <col min="12" max="16384" width="8.81640625" style="1"/>
  </cols>
  <sheetData>
    <row r="1" spans="1:12" x14ac:dyDescent="0.35">
      <c r="A1" s="87" t="s">
        <v>667</v>
      </c>
      <c r="K1" s="352" t="s">
        <v>316</v>
      </c>
      <c r="L1" s="352"/>
    </row>
    <row r="2" spans="1:12" x14ac:dyDescent="0.35">
      <c r="A2" s="354" t="s">
        <v>328</v>
      </c>
      <c r="B2" s="375">
        <v>44652</v>
      </c>
      <c r="C2" s="375"/>
      <c r="D2" s="375">
        <v>44986</v>
      </c>
      <c r="E2" s="375"/>
      <c r="F2" s="375">
        <v>45017</v>
      </c>
      <c r="G2" s="375"/>
      <c r="H2" s="382" t="s">
        <v>330</v>
      </c>
      <c r="I2" s="382" t="s">
        <v>329</v>
      </c>
    </row>
    <row r="3" spans="1:12" x14ac:dyDescent="0.35">
      <c r="A3" s="367"/>
      <c r="B3" s="2" t="s">
        <v>685</v>
      </c>
      <c r="C3" s="35" t="s">
        <v>298</v>
      </c>
      <c r="D3" s="2" t="s">
        <v>685</v>
      </c>
      <c r="E3" s="35" t="s">
        <v>298</v>
      </c>
      <c r="F3" s="2" t="s">
        <v>685</v>
      </c>
      <c r="G3" s="35" t="s">
        <v>298</v>
      </c>
      <c r="H3" s="383"/>
      <c r="I3" s="383"/>
    </row>
    <row r="4" spans="1:12" x14ac:dyDescent="0.35">
      <c r="A4" s="1" t="s">
        <v>673</v>
      </c>
      <c r="B4" s="91">
        <v>5862.4212513299999</v>
      </c>
      <c r="C4" s="117">
        <f t="shared" ref="C4:C10" si="0">(B4/$B$10)*100</f>
        <v>57.905738842940011</v>
      </c>
      <c r="D4" s="91">
        <v>5584.6822622399995</v>
      </c>
      <c r="E4" s="117">
        <f t="shared" ref="E4:E10" si="1">(D4/$D$10)*100</f>
        <v>44.852118167980983</v>
      </c>
      <c r="F4" s="91">
        <v>5657.8083867299993</v>
      </c>
      <c r="G4" s="117">
        <f t="shared" ref="G4:G10" si="2">(F4/$F$10)*100</f>
        <v>63.7311547232121</v>
      </c>
      <c r="H4" s="158">
        <f>(F4/D4)-1</f>
        <v>1.3094052813788837E-2</v>
      </c>
      <c r="I4" s="271">
        <f>(F4/B4)-1</f>
        <v>-3.490244999940606E-2</v>
      </c>
    </row>
    <row r="5" spans="1:12" x14ac:dyDescent="0.35">
      <c r="A5" s="1" t="s">
        <v>674</v>
      </c>
      <c r="B5" s="92">
        <v>3783.72181873</v>
      </c>
      <c r="C5" s="140">
        <f t="shared" si="0"/>
        <v>37.373501168993378</v>
      </c>
      <c r="D5" s="92">
        <v>6202.0039379399996</v>
      </c>
      <c r="E5" s="140">
        <f t="shared" si="1"/>
        <v>49.809998213075396</v>
      </c>
      <c r="F5" s="92">
        <v>2911.3894979199999</v>
      </c>
      <c r="G5" s="140">
        <f t="shared" si="2"/>
        <v>32.794715173928509</v>
      </c>
      <c r="H5" s="159">
        <f>(F5/D5)-1</f>
        <v>-0.53057277501713096</v>
      </c>
      <c r="I5" s="272">
        <f>(F5/B5)-1</f>
        <v>-0.2305487460763691</v>
      </c>
    </row>
    <row r="6" spans="1:12" x14ac:dyDescent="0.35">
      <c r="A6" s="1" t="s">
        <v>675</v>
      </c>
      <c r="B6" s="92">
        <v>472.81501788999998</v>
      </c>
      <c r="C6" s="140">
        <f t="shared" si="0"/>
        <v>4.6702039606497019</v>
      </c>
      <c r="D6" s="92">
        <v>662.05347887999994</v>
      </c>
      <c r="E6" s="140">
        <f t="shared" si="1"/>
        <v>5.3171334507289014</v>
      </c>
      <c r="F6" s="92">
        <v>306.55818312999997</v>
      </c>
      <c r="G6" s="140">
        <f t="shared" si="2"/>
        <v>3.4531581250698116</v>
      </c>
      <c r="H6" s="159">
        <f>(F6/D6)-1</f>
        <v>-0.53695857976819883</v>
      </c>
      <c r="I6" s="272">
        <f>(F6/B6)-1</f>
        <v>-0.35163188238381959</v>
      </c>
    </row>
    <row r="7" spans="1:12" x14ac:dyDescent="0.35">
      <c r="A7" s="1" t="s">
        <v>676</v>
      </c>
      <c r="B7" s="92">
        <v>5.03245451</v>
      </c>
      <c r="C7" s="140">
        <f t="shared" si="0"/>
        <v>4.9707788659664173E-2</v>
      </c>
      <c r="D7" s="92">
        <v>0.87359639</v>
      </c>
      <c r="E7" s="140">
        <f t="shared" si="1"/>
        <v>7.0160927113668151E-3</v>
      </c>
      <c r="F7" s="92">
        <v>1.54517153</v>
      </c>
      <c r="G7" s="140">
        <f t="shared" si="2"/>
        <v>1.7405249368872236E-2</v>
      </c>
      <c r="H7" s="159">
        <f>(F7/D7)-1</f>
        <v>0.76874761352894327</v>
      </c>
      <c r="I7" s="272">
        <f>(F7/B7)-1</f>
        <v>-0.69295866918824867</v>
      </c>
    </row>
    <row r="8" spans="1:12" x14ac:dyDescent="0.35">
      <c r="A8" s="1" t="s">
        <v>677</v>
      </c>
      <c r="B8" s="92">
        <v>8.5876339999999995E-2</v>
      </c>
      <c r="C8" s="140">
        <f t="shared" si="0"/>
        <v>8.4823875727104477E-4</v>
      </c>
      <c r="D8" s="92">
        <v>1.59175015</v>
      </c>
      <c r="E8" s="140">
        <f t="shared" si="1"/>
        <v>1.2783782938631459E-2</v>
      </c>
      <c r="F8" s="92">
        <v>0.31664052000000004</v>
      </c>
      <c r="G8" s="140">
        <f t="shared" si="2"/>
        <v>3.5667284206882693E-3</v>
      </c>
      <c r="H8" s="159" t="s">
        <v>317</v>
      </c>
      <c r="I8" s="272" t="s">
        <v>317</v>
      </c>
    </row>
    <row r="9" spans="1:12" x14ac:dyDescent="0.35">
      <c r="A9" s="1" t="s">
        <v>600</v>
      </c>
      <c r="B9" s="92">
        <v>0</v>
      </c>
      <c r="C9" s="140">
        <f t="shared" si="0"/>
        <v>0</v>
      </c>
      <c r="D9" s="92">
        <v>0.118324</v>
      </c>
      <c r="E9" s="140">
        <f t="shared" si="1"/>
        <v>9.5029256471603212E-4</v>
      </c>
      <c r="F9" s="92">
        <v>0</v>
      </c>
      <c r="G9" s="140">
        <f t="shared" si="2"/>
        <v>0</v>
      </c>
      <c r="H9" s="159">
        <f>(F9/D9)-1</f>
        <v>-1</v>
      </c>
      <c r="I9" s="272" t="s">
        <v>317</v>
      </c>
    </row>
    <row r="10" spans="1:12" s="4" customFormat="1" x14ac:dyDescent="0.35">
      <c r="A10" s="4" t="s">
        <v>264</v>
      </c>
      <c r="B10" s="224">
        <f t="shared" ref="B10:D10" si="3">SUM(B4:B9)</f>
        <v>10124.076418799998</v>
      </c>
      <c r="C10" s="224">
        <f t="shared" si="0"/>
        <v>100</v>
      </c>
      <c r="D10" s="224">
        <f t="shared" si="3"/>
        <v>12451.323349599999</v>
      </c>
      <c r="E10" s="224">
        <f t="shared" si="1"/>
        <v>100</v>
      </c>
      <c r="F10" s="224">
        <f>SUM(F4:F9)</f>
        <v>8877.6178798300007</v>
      </c>
      <c r="G10" s="224">
        <f t="shared" si="2"/>
        <v>100</v>
      </c>
      <c r="H10" s="236">
        <f>(F10/D10)-1</f>
        <v>-0.28701410841481401</v>
      </c>
      <c r="I10" s="274">
        <f>(F10/B10)-1</f>
        <v>-0.12311824678203476</v>
      </c>
      <c r="J10" s="20"/>
    </row>
    <row r="12" spans="1:12" x14ac:dyDescent="0.35">
      <c r="F12" s="16"/>
      <c r="G12" s="16"/>
      <c r="H12" s="16"/>
    </row>
    <row r="13" spans="1:12" x14ac:dyDescent="0.35">
      <c r="F13" s="16"/>
      <c r="G13" s="16"/>
      <c r="H13" s="16"/>
    </row>
    <row r="14" spans="1:12" x14ac:dyDescent="0.35">
      <c r="F14" s="16"/>
      <c r="G14" s="16"/>
      <c r="H14" s="16"/>
    </row>
    <row r="15" spans="1:12" x14ac:dyDescent="0.35">
      <c r="F15" s="16"/>
      <c r="G15" s="16"/>
      <c r="H15" s="16"/>
    </row>
    <row r="16" spans="1:12" x14ac:dyDescent="0.35">
      <c r="F16" s="16"/>
      <c r="G16" s="16"/>
      <c r="H16" s="16"/>
    </row>
    <row r="17" spans="6:8" x14ac:dyDescent="0.35">
      <c r="F17" s="16"/>
      <c r="G17" s="16"/>
      <c r="H17" s="16"/>
    </row>
    <row r="18" spans="6:8" x14ac:dyDescent="0.35">
      <c r="F18" s="16"/>
      <c r="G18" s="16"/>
      <c r="H18" s="16"/>
    </row>
    <row r="19" spans="6:8" x14ac:dyDescent="0.35">
      <c r="F19" s="16"/>
      <c r="G19" s="16"/>
      <c r="H19" s="16"/>
    </row>
    <row r="20" spans="6:8" x14ac:dyDescent="0.35">
      <c r="F20" s="16"/>
      <c r="G20" s="16"/>
      <c r="H20" s="16"/>
    </row>
    <row r="21" spans="6:8" x14ac:dyDescent="0.35">
      <c r="F21" s="16"/>
      <c r="G21" s="16"/>
      <c r="H21" s="16"/>
    </row>
    <row r="34" spans="1:10" x14ac:dyDescent="0.35">
      <c r="B34" s="21"/>
      <c r="C34" s="21"/>
    </row>
    <row r="38" spans="1:10" x14ac:dyDescent="0.35">
      <c r="E38" s="22"/>
      <c r="F38" s="22"/>
      <c r="G38" s="22"/>
      <c r="I38" s="1"/>
      <c r="J38" s="1"/>
    </row>
    <row r="39" spans="1:10" x14ac:dyDescent="0.35">
      <c r="E39" s="16"/>
      <c r="F39" s="16"/>
      <c r="I39" s="1"/>
      <c r="J39" s="1"/>
    </row>
    <row r="40" spans="1:10" x14ac:dyDescent="0.35">
      <c r="E40" s="16"/>
      <c r="F40" s="16"/>
      <c r="I40" s="1"/>
      <c r="J40" s="23"/>
    </row>
    <row r="41" spans="1:10" x14ac:dyDescent="0.35">
      <c r="E41" s="16"/>
      <c r="F41" s="16"/>
      <c r="I41" s="1"/>
      <c r="J41" s="23"/>
    </row>
    <row r="42" spans="1:10" x14ac:dyDescent="0.35">
      <c r="E42" s="16"/>
      <c r="F42" s="16"/>
      <c r="I42" s="1"/>
      <c r="J42" s="23"/>
    </row>
    <row r="43" spans="1:10" x14ac:dyDescent="0.35">
      <c r="E43" s="16"/>
      <c r="F43" s="16"/>
      <c r="I43" s="1"/>
      <c r="J43" s="23"/>
    </row>
    <row r="44" spans="1:10" x14ac:dyDescent="0.35">
      <c r="I44" s="1"/>
      <c r="J44" s="23"/>
    </row>
    <row r="45" spans="1:10" x14ac:dyDescent="0.35">
      <c r="E45" s="22"/>
      <c r="F45" s="22"/>
      <c r="G45" s="22"/>
      <c r="I45" s="1"/>
      <c r="J45" s="23"/>
    </row>
    <row r="46" spans="1:10" x14ac:dyDescent="0.35">
      <c r="B46" s="24"/>
      <c r="E46" s="22"/>
      <c r="F46" s="22"/>
      <c r="G46" s="22"/>
    </row>
    <row r="47" spans="1:10" x14ac:dyDescent="0.35">
      <c r="B47" s="25"/>
      <c r="E47" s="22"/>
      <c r="F47" s="22"/>
      <c r="G47" s="22"/>
    </row>
    <row r="48" spans="1:10" x14ac:dyDescent="0.35">
      <c r="A48" s="1"/>
      <c r="B48" s="1"/>
      <c r="C48" s="1"/>
      <c r="D48" s="1"/>
      <c r="E48" s="22"/>
      <c r="F48" s="22"/>
      <c r="G48" s="22"/>
    </row>
    <row r="49" spans="1:7" x14ac:dyDescent="0.35">
      <c r="A49" s="1"/>
      <c r="B49" s="23"/>
      <c r="C49" s="23"/>
      <c r="D49" s="23"/>
      <c r="E49" s="22"/>
      <c r="F49" s="22"/>
      <c r="G49" s="22"/>
    </row>
    <row r="50" spans="1:7" x14ac:dyDescent="0.35">
      <c r="A50" s="1"/>
      <c r="B50" s="23"/>
      <c r="C50" s="23"/>
      <c r="D50" s="23"/>
      <c r="E50" s="22"/>
      <c r="F50" s="22"/>
      <c r="G50" s="22"/>
    </row>
    <row r="51" spans="1:7" x14ac:dyDescent="0.35">
      <c r="A51" s="1"/>
      <c r="B51" s="23"/>
      <c r="C51" s="23"/>
      <c r="D51" s="23"/>
    </row>
    <row r="52" spans="1:7" x14ac:dyDescent="0.35">
      <c r="A52" s="1"/>
      <c r="B52" s="23"/>
      <c r="C52" s="23"/>
      <c r="D52" s="23"/>
    </row>
    <row r="53" spans="1:7" x14ac:dyDescent="0.35">
      <c r="A53" s="1"/>
      <c r="B53" s="23"/>
      <c r="C53" s="23"/>
      <c r="D53" s="23"/>
    </row>
    <row r="54" spans="1:7" x14ac:dyDescent="0.35">
      <c r="A54" s="1"/>
      <c r="B54" s="23"/>
      <c r="C54" s="23"/>
      <c r="D54" s="23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  <ignoredErrors>
    <ignoredError sqref="H4:H10" calculatedColumn="1"/>
  </ignoredErrors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56"/>
  <sheetViews>
    <sheetView zoomScale="80" zoomScaleNormal="80" workbookViewId="0">
      <selection activeCell="G16" sqref="G16"/>
    </sheetView>
  </sheetViews>
  <sheetFormatPr defaultColWidth="8.81640625" defaultRowHeight="15.5" x14ac:dyDescent="0.35"/>
  <cols>
    <col min="1" max="1" width="15.90625" style="1" customWidth="1"/>
    <col min="2" max="2" width="14" style="1" bestFit="1" customWidth="1"/>
    <col min="3" max="4" width="13.54296875" style="1" bestFit="1" customWidth="1"/>
    <col min="5" max="5" width="4.453125" style="1" customWidth="1"/>
    <col min="6" max="6" width="16.81640625" style="1" customWidth="1"/>
    <col min="7" max="8" width="14" style="1" bestFit="1" customWidth="1"/>
    <col min="9" max="9" width="13.54296875" style="1" bestFit="1" customWidth="1"/>
    <col min="10" max="10" width="4.08984375" style="1" customWidth="1"/>
    <col min="11" max="11" width="20.453125" style="1" customWidth="1"/>
    <col min="12" max="12" width="14" style="1" bestFit="1" customWidth="1"/>
    <col min="13" max="14" width="12.1796875" style="1" customWidth="1"/>
    <col min="15" max="16384" width="8.81640625" style="1"/>
  </cols>
  <sheetData>
    <row r="1" spans="1:17" x14ac:dyDescent="0.35">
      <c r="A1" s="359" t="s">
        <v>687</v>
      </c>
      <c r="B1" s="359"/>
      <c r="C1" s="359"/>
      <c r="D1" s="359"/>
      <c r="E1" s="359"/>
      <c r="F1" s="359"/>
      <c r="G1" s="359"/>
      <c r="P1" s="342" t="s">
        <v>316</v>
      </c>
      <c r="Q1" s="342"/>
    </row>
    <row r="2" spans="1:17" x14ac:dyDescent="0.35">
      <c r="A2" s="384" t="s">
        <v>349</v>
      </c>
      <c r="B2" s="389"/>
      <c r="C2" s="389"/>
      <c r="D2" s="385"/>
      <c r="E2" s="160"/>
      <c r="F2" s="386" t="s">
        <v>348</v>
      </c>
      <c r="G2" s="387"/>
      <c r="H2" s="387"/>
      <c r="I2" s="388"/>
      <c r="J2" s="160"/>
      <c r="K2" s="384" t="s">
        <v>350</v>
      </c>
      <c r="L2" s="389"/>
      <c r="M2" s="389"/>
      <c r="N2" s="385"/>
    </row>
    <row r="3" spans="1:17" x14ac:dyDescent="0.35">
      <c r="A3" s="75" t="s">
        <v>351</v>
      </c>
      <c r="B3" s="75">
        <v>2022</v>
      </c>
      <c r="C3" s="384">
        <v>2023</v>
      </c>
      <c r="D3" s="385"/>
      <c r="E3" s="160"/>
      <c r="F3" s="75" t="s">
        <v>351</v>
      </c>
      <c r="G3" s="75">
        <v>2022</v>
      </c>
      <c r="H3" s="384">
        <v>2023</v>
      </c>
      <c r="I3" s="385"/>
      <c r="J3" s="160"/>
      <c r="K3" s="75" t="s">
        <v>351</v>
      </c>
      <c r="L3" s="75">
        <v>2022</v>
      </c>
      <c r="M3" s="384">
        <v>2023</v>
      </c>
      <c r="N3" s="385"/>
    </row>
    <row r="4" spans="1:17" s="4" customFormat="1" x14ac:dyDescent="0.35">
      <c r="A4" s="112" t="s">
        <v>633</v>
      </c>
      <c r="B4" s="113" t="s">
        <v>274</v>
      </c>
      <c r="C4" s="113" t="s">
        <v>273</v>
      </c>
      <c r="D4" s="113" t="s">
        <v>274</v>
      </c>
      <c r="E4" s="160"/>
      <c r="F4" s="112" t="s">
        <v>633</v>
      </c>
      <c r="G4" s="113" t="s">
        <v>274</v>
      </c>
      <c r="H4" s="113" t="s">
        <v>273</v>
      </c>
      <c r="I4" s="113" t="s">
        <v>274</v>
      </c>
      <c r="J4" s="76"/>
      <c r="K4" s="112" t="s">
        <v>633</v>
      </c>
      <c r="L4" s="113" t="s">
        <v>274</v>
      </c>
      <c r="M4" s="113" t="s">
        <v>273</v>
      </c>
      <c r="N4" s="113" t="s">
        <v>274</v>
      </c>
    </row>
    <row r="5" spans="1:17" x14ac:dyDescent="0.35">
      <c r="A5" s="210" t="s">
        <v>219</v>
      </c>
      <c r="B5" s="89">
        <v>299.12613382000001</v>
      </c>
      <c r="C5" s="89">
        <v>393.99162154999999</v>
      </c>
      <c r="D5" s="150">
        <v>341.71861068999999</v>
      </c>
      <c r="E5" s="162"/>
      <c r="F5" s="210" t="s">
        <v>80</v>
      </c>
      <c r="G5" s="89">
        <v>1837.72579043</v>
      </c>
      <c r="H5" s="89">
        <v>2086.8418782700001</v>
      </c>
      <c r="I5" s="150">
        <v>884.78445249000004</v>
      </c>
      <c r="J5" s="165"/>
      <c r="K5" s="210" t="s">
        <v>105</v>
      </c>
      <c r="L5" s="89">
        <v>29.79922037</v>
      </c>
      <c r="M5" s="89">
        <v>17.320602730000001</v>
      </c>
      <c r="N5" s="150">
        <v>42.500426920000002</v>
      </c>
    </row>
    <row r="6" spans="1:17" x14ac:dyDescent="0.35">
      <c r="A6" s="211" t="s">
        <v>218</v>
      </c>
      <c r="B6" s="72">
        <v>145.42780073</v>
      </c>
      <c r="C6" s="72">
        <v>223.50835633000003</v>
      </c>
      <c r="D6" s="125">
        <v>270.65920739000001</v>
      </c>
      <c r="E6" s="85"/>
      <c r="F6" s="211" t="s">
        <v>157</v>
      </c>
      <c r="G6" s="72">
        <v>105.28909815</v>
      </c>
      <c r="H6" s="72">
        <v>1.1895631499999999</v>
      </c>
      <c r="I6" s="125">
        <v>274.36430260000003</v>
      </c>
      <c r="J6" s="161"/>
      <c r="K6" s="211" t="s">
        <v>210</v>
      </c>
      <c r="L6" s="72">
        <v>28.963466019999998</v>
      </c>
      <c r="M6" s="72">
        <v>70.657259080000003</v>
      </c>
      <c r="N6" s="125">
        <v>36.973389609999998</v>
      </c>
    </row>
    <row r="7" spans="1:17" x14ac:dyDescent="0.35">
      <c r="A7" s="211" t="s">
        <v>151</v>
      </c>
      <c r="B7" s="72">
        <v>180.89164790999999</v>
      </c>
      <c r="C7" s="72">
        <v>50.457863889999999</v>
      </c>
      <c r="D7" s="125">
        <v>189.11073749000002</v>
      </c>
      <c r="E7" s="163"/>
      <c r="F7" s="211" t="s">
        <v>219</v>
      </c>
      <c r="G7" s="72">
        <v>154.17666868000001</v>
      </c>
      <c r="H7" s="72">
        <v>227.88694397999998</v>
      </c>
      <c r="I7" s="125">
        <v>232.44720304000001</v>
      </c>
      <c r="J7" s="161"/>
      <c r="K7" s="211" t="s">
        <v>241</v>
      </c>
      <c r="L7" s="72">
        <v>11.66745017</v>
      </c>
      <c r="M7" s="72">
        <v>23.212023200000001</v>
      </c>
      <c r="N7" s="125">
        <v>23.470788300000002</v>
      </c>
    </row>
    <row r="8" spans="1:17" x14ac:dyDescent="0.35">
      <c r="A8" s="211" t="s">
        <v>185</v>
      </c>
      <c r="B8" s="72">
        <v>96.331447030000007</v>
      </c>
      <c r="C8" s="72">
        <v>244.35310661000003</v>
      </c>
      <c r="D8" s="125">
        <v>171.76939425</v>
      </c>
      <c r="E8" s="164"/>
      <c r="F8" s="211" t="s">
        <v>13</v>
      </c>
      <c r="G8" s="72">
        <v>0</v>
      </c>
      <c r="H8" s="72">
        <v>0</v>
      </c>
      <c r="I8" s="125">
        <v>142.01066902000002</v>
      </c>
      <c r="J8" s="166"/>
      <c r="K8" s="211" t="s">
        <v>151</v>
      </c>
      <c r="L8" s="72">
        <v>222.82944316999999</v>
      </c>
      <c r="M8" s="72">
        <v>336.64078542999999</v>
      </c>
      <c r="N8" s="125">
        <v>20.342424380000001</v>
      </c>
    </row>
    <row r="9" spans="1:17" x14ac:dyDescent="0.35">
      <c r="A9" s="211" t="s">
        <v>37</v>
      </c>
      <c r="B9" s="72">
        <v>136.72414062999999</v>
      </c>
      <c r="C9" s="72">
        <v>155.82128059000001</v>
      </c>
      <c r="D9" s="125">
        <v>142.36403965</v>
      </c>
      <c r="E9" s="164"/>
      <c r="F9" s="211" t="s">
        <v>216</v>
      </c>
      <c r="G9" s="72">
        <v>85.756706199999996</v>
      </c>
      <c r="H9" s="72">
        <v>372.93614710000003</v>
      </c>
      <c r="I9" s="125">
        <v>105.25833759000001</v>
      </c>
      <c r="J9" s="166"/>
      <c r="K9" s="211" t="s">
        <v>203</v>
      </c>
      <c r="L9" s="72">
        <v>1.2965066200000002</v>
      </c>
      <c r="M9" s="72">
        <v>1.1475645000000001</v>
      </c>
      <c r="N9" s="125">
        <v>15.37086744</v>
      </c>
    </row>
    <row r="10" spans="1:17" x14ac:dyDescent="0.35">
      <c r="A10" s="211" t="s">
        <v>105</v>
      </c>
      <c r="B10" s="72">
        <v>195.77531832</v>
      </c>
      <c r="C10" s="72">
        <v>136.00429872000001</v>
      </c>
      <c r="D10" s="125">
        <v>137.88125155</v>
      </c>
      <c r="E10" s="163"/>
      <c r="F10" s="211" t="s">
        <v>109</v>
      </c>
      <c r="G10" s="72">
        <v>0</v>
      </c>
      <c r="H10" s="72">
        <v>12.169577779999999</v>
      </c>
      <c r="I10" s="125">
        <v>92.869243659999995</v>
      </c>
      <c r="J10" s="161"/>
      <c r="K10" s="211" t="s">
        <v>205</v>
      </c>
      <c r="L10" s="72">
        <v>8.66389633</v>
      </c>
      <c r="M10" s="72">
        <v>15.928533130000002</v>
      </c>
      <c r="N10" s="125">
        <v>11.787964730000001</v>
      </c>
    </row>
    <row r="11" spans="1:17" x14ac:dyDescent="0.35">
      <c r="A11" s="211" t="s">
        <v>107</v>
      </c>
      <c r="B11" s="72">
        <v>88.547815580000005</v>
      </c>
      <c r="C11" s="72">
        <v>105.28519607</v>
      </c>
      <c r="D11" s="125">
        <v>123.77210733</v>
      </c>
      <c r="E11" s="163"/>
      <c r="F11" s="211" t="s">
        <v>211</v>
      </c>
      <c r="G11" s="72">
        <v>1.03540363</v>
      </c>
      <c r="H11" s="72">
        <v>7.91754245</v>
      </c>
      <c r="I11" s="125">
        <v>74.689668330000003</v>
      </c>
      <c r="J11" s="161"/>
      <c r="K11" s="211" t="s">
        <v>225</v>
      </c>
      <c r="L11" s="72">
        <v>42.598337299999997</v>
      </c>
      <c r="M11" s="72">
        <v>13.646546300000001</v>
      </c>
      <c r="N11" s="125">
        <v>9.8435070199999988</v>
      </c>
    </row>
    <row r="12" spans="1:17" x14ac:dyDescent="0.35">
      <c r="A12" s="211" t="s">
        <v>16</v>
      </c>
      <c r="B12" s="72">
        <v>102.89842859000001</v>
      </c>
      <c r="C12" s="72">
        <v>140.88264483</v>
      </c>
      <c r="D12" s="125">
        <v>121.23086406</v>
      </c>
      <c r="E12" s="163"/>
      <c r="F12" s="211" t="s">
        <v>129</v>
      </c>
      <c r="G12" s="72">
        <v>126.68579054999999</v>
      </c>
      <c r="H12" s="72">
        <v>78.164492879999997</v>
      </c>
      <c r="I12" s="125">
        <v>71.210685330000004</v>
      </c>
      <c r="J12" s="161"/>
      <c r="K12" s="211" t="s">
        <v>243</v>
      </c>
      <c r="L12" s="72">
        <v>11.97504765</v>
      </c>
      <c r="M12" s="72">
        <v>9.4649919100000002</v>
      </c>
      <c r="N12" s="125">
        <v>8.8186964700000008</v>
      </c>
    </row>
    <row r="13" spans="1:17" x14ac:dyDescent="0.35">
      <c r="A13" s="211" t="s">
        <v>233</v>
      </c>
      <c r="B13" s="72">
        <v>27.804464020000001</v>
      </c>
      <c r="C13" s="72">
        <v>34.299274170000004</v>
      </c>
      <c r="D13" s="125">
        <v>108.72207102</v>
      </c>
      <c r="E13" s="163"/>
      <c r="F13" s="211" t="s">
        <v>176</v>
      </c>
      <c r="G13" s="72">
        <v>9.0501101999999989</v>
      </c>
      <c r="H13" s="72">
        <v>39.240385119999999</v>
      </c>
      <c r="I13" s="125">
        <v>69.739475780000006</v>
      </c>
      <c r="J13" s="161"/>
      <c r="K13" s="211" t="s">
        <v>130</v>
      </c>
      <c r="L13" s="72">
        <v>1.26022214</v>
      </c>
      <c r="M13" s="72">
        <v>1.33946951</v>
      </c>
      <c r="N13" s="125">
        <v>6.3676058200000005</v>
      </c>
    </row>
    <row r="14" spans="1:17" x14ac:dyDescent="0.35">
      <c r="A14" s="211" t="s">
        <v>35</v>
      </c>
      <c r="B14" s="72">
        <v>86.631157739999992</v>
      </c>
      <c r="C14" s="72">
        <v>88.528406919999995</v>
      </c>
      <c r="D14" s="125">
        <v>100.53313310999999</v>
      </c>
      <c r="E14" s="163"/>
      <c r="F14" s="211" t="s">
        <v>26</v>
      </c>
      <c r="G14" s="72">
        <v>45.238579649999998</v>
      </c>
      <c r="H14" s="72">
        <v>132.86423443000001</v>
      </c>
      <c r="I14" s="125">
        <v>62.394339600000002</v>
      </c>
      <c r="J14" s="161"/>
      <c r="K14" s="211" t="s">
        <v>179</v>
      </c>
      <c r="L14" s="72">
        <v>9.8900191399999997</v>
      </c>
      <c r="M14" s="72">
        <v>7.3703932699999992</v>
      </c>
      <c r="N14" s="125">
        <v>6.0177297200000002</v>
      </c>
    </row>
    <row r="15" spans="1:17" x14ac:dyDescent="0.35">
      <c r="A15" s="211" t="s">
        <v>221</v>
      </c>
      <c r="B15" s="72">
        <v>84.711325540000004</v>
      </c>
      <c r="C15" s="72">
        <v>113.74771987999999</v>
      </c>
      <c r="D15" s="125">
        <v>99.142023750000007</v>
      </c>
      <c r="E15" s="163"/>
      <c r="F15" s="211" t="s">
        <v>123</v>
      </c>
      <c r="G15" s="72">
        <v>160.62441963000001</v>
      </c>
      <c r="H15" s="72">
        <v>100.35047824</v>
      </c>
      <c r="I15" s="125">
        <v>57.009845069999997</v>
      </c>
      <c r="J15" s="161"/>
      <c r="K15" s="211" t="s">
        <v>226</v>
      </c>
      <c r="L15" s="72">
        <v>0</v>
      </c>
      <c r="M15" s="72">
        <v>1.347105E-2</v>
      </c>
      <c r="N15" s="125">
        <v>5.8879539999999997</v>
      </c>
    </row>
    <row r="16" spans="1:17" x14ac:dyDescent="0.35">
      <c r="A16" s="211" t="s">
        <v>251</v>
      </c>
      <c r="B16" s="72">
        <v>91.233039860000005</v>
      </c>
      <c r="C16" s="72">
        <v>98.665093280000008</v>
      </c>
      <c r="D16" s="125">
        <v>97.062254330000002</v>
      </c>
      <c r="E16" s="163"/>
      <c r="F16" s="211" t="s">
        <v>185</v>
      </c>
      <c r="G16" s="72">
        <v>106.52038997</v>
      </c>
      <c r="H16" s="72">
        <v>142.72741371000001</v>
      </c>
      <c r="I16" s="125">
        <v>51.227928759999998</v>
      </c>
      <c r="J16" s="161"/>
      <c r="K16" s="211" t="s">
        <v>104</v>
      </c>
      <c r="L16" s="72">
        <v>0.86841794999999999</v>
      </c>
      <c r="M16" s="72">
        <v>11.007724080000001</v>
      </c>
      <c r="N16" s="125">
        <v>5.2104914800000008</v>
      </c>
    </row>
    <row r="17" spans="1:14" x14ac:dyDescent="0.35">
      <c r="A17" s="211" t="s">
        <v>33</v>
      </c>
      <c r="B17" s="72">
        <v>79.440054779999997</v>
      </c>
      <c r="C17" s="72">
        <v>88.47765158</v>
      </c>
      <c r="D17" s="125">
        <v>93.831387939999999</v>
      </c>
      <c r="E17" s="163"/>
      <c r="F17" s="211" t="s">
        <v>20</v>
      </c>
      <c r="G17" s="72">
        <v>48.457724210000002</v>
      </c>
      <c r="H17" s="72">
        <v>20.580736399999999</v>
      </c>
      <c r="I17" s="125">
        <v>39.067707679999998</v>
      </c>
      <c r="J17" s="161"/>
      <c r="K17" s="211" t="s">
        <v>147</v>
      </c>
      <c r="L17" s="72">
        <v>0.20023392000000001</v>
      </c>
      <c r="M17" s="72">
        <v>9.7936929999999991E-2</v>
      </c>
      <c r="N17" s="125">
        <v>5.1214232599999994</v>
      </c>
    </row>
    <row r="18" spans="1:14" x14ac:dyDescent="0.35">
      <c r="A18" s="211" t="s">
        <v>108</v>
      </c>
      <c r="B18" s="72">
        <v>71.635751639999995</v>
      </c>
      <c r="C18" s="72">
        <v>94.31698904000001</v>
      </c>
      <c r="D18" s="125">
        <v>88.956856700000003</v>
      </c>
      <c r="E18" s="163"/>
      <c r="F18" s="211" t="s">
        <v>190</v>
      </c>
      <c r="G18" s="72">
        <v>44.992957060000002</v>
      </c>
      <c r="H18" s="72">
        <v>66.025831850000003</v>
      </c>
      <c r="I18" s="125">
        <v>38.137944329999996</v>
      </c>
      <c r="J18" s="161"/>
      <c r="K18" s="211" t="s">
        <v>256</v>
      </c>
      <c r="L18" s="72">
        <v>2.0568605500000001</v>
      </c>
      <c r="M18" s="72">
        <v>2.4435887099999998</v>
      </c>
      <c r="N18" s="125">
        <v>5.07323345</v>
      </c>
    </row>
    <row r="19" spans="1:14" x14ac:dyDescent="0.35">
      <c r="A19" s="211" t="s">
        <v>134</v>
      </c>
      <c r="B19" s="72">
        <v>75.313883650000008</v>
      </c>
      <c r="C19" s="72">
        <v>91.62638973</v>
      </c>
      <c r="D19" s="125">
        <v>81.853552629999996</v>
      </c>
      <c r="E19" s="163"/>
      <c r="F19" s="211" t="s">
        <v>2</v>
      </c>
      <c r="G19" s="72">
        <v>48.950710819999998</v>
      </c>
      <c r="H19" s="72">
        <v>55.49337448</v>
      </c>
      <c r="I19" s="125">
        <v>32.507769530000004</v>
      </c>
      <c r="J19" s="161"/>
      <c r="K19" s="211" t="s">
        <v>212</v>
      </c>
      <c r="L19" s="72">
        <v>3.9021553399999998</v>
      </c>
      <c r="M19" s="72">
        <v>3.8414788099999999</v>
      </c>
      <c r="N19" s="125">
        <v>4.97004964</v>
      </c>
    </row>
    <row r="20" spans="1:14" x14ac:dyDescent="0.35">
      <c r="A20" s="211" t="s">
        <v>210</v>
      </c>
      <c r="B20" s="72">
        <v>82.56171418000001</v>
      </c>
      <c r="C20" s="72">
        <v>83.772976580000005</v>
      </c>
      <c r="D20" s="125">
        <v>80.178438329999992</v>
      </c>
      <c r="E20" s="163"/>
      <c r="F20" s="211" t="s">
        <v>114</v>
      </c>
      <c r="G20" s="72">
        <v>161.13837499000002</v>
      </c>
      <c r="H20" s="72">
        <v>64.201137860000003</v>
      </c>
      <c r="I20" s="125">
        <v>29.376388510000002</v>
      </c>
      <c r="J20" s="161"/>
      <c r="K20" s="211" t="s">
        <v>257</v>
      </c>
      <c r="L20" s="72">
        <v>3.7771717599999999</v>
      </c>
      <c r="M20" s="72">
        <v>6.6183327400000005</v>
      </c>
      <c r="N20" s="125">
        <v>4.6885416299999996</v>
      </c>
    </row>
    <row r="21" spans="1:14" x14ac:dyDescent="0.35">
      <c r="A21" s="211" t="s">
        <v>220</v>
      </c>
      <c r="B21" s="72">
        <v>47.233328970000002</v>
      </c>
      <c r="C21" s="72">
        <v>66.916004600000008</v>
      </c>
      <c r="D21" s="125">
        <v>76.433644689999994</v>
      </c>
      <c r="E21" s="163"/>
      <c r="F21" s="211" t="s">
        <v>241</v>
      </c>
      <c r="G21" s="72">
        <v>3.6952312900000002</v>
      </c>
      <c r="H21" s="72">
        <v>2.5534472099999999</v>
      </c>
      <c r="I21" s="125">
        <v>27.741452980000002</v>
      </c>
      <c r="J21" s="161"/>
      <c r="K21" s="211" t="s">
        <v>251</v>
      </c>
      <c r="L21" s="72">
        <v>2.7851274400000001</v>
      </c>
      <c r="M21" s="72">
        <v>3.6574702599999998</v>
      </c>
      <c r="N21" s="125">
        <v>4.6566973099999993</v>
      </c>
    </row>
    <row r="22" spans="1:14" x14ac:dyDescent="0.35">
      <c r="A22" s="211" t="s">
        <v>236</v>
      </c>
      <c r="B22" s="72">
        <v>46.569881950000003</v>
      </c>
      <c r="C22" s="72">
        <v>73.006399599999995</v>
      </c>
      <c r="D22" s="125">
        <v>76.119829060000001</v>
      </c>
      <c r="E22" s="163"/>
      <c r="F22" s="211" t="s">
        <v>191</v>
      </c>
      <c r="G22" s="72">
        <v>0.47094785</v>
      </c>
      <c r="H22" s="72">
        <v>8.9058100000000001E-3</v>
      </c>
      <c r="I22" s="125">
        <v>27.077587960000002</v>
      </c>
      <c r="J22" s="161"/>
      <c r="K22" s="211" t="s">
        <v>247</v>
      </c>
      <c r="L22" s="72">
        <v>3.4973182700000001</v>
      </c>
      <c r="M22" s="72">
        <v>5.3320300700000001</v>
      </c>
      <c r="N22" s="125">
        <v>4.4555524499999999</v>
      </c>
    </row>
    <row r="23" spans="1:14" x14ac:dyDescent="0.35">
      <c r="A23" s="211" t="s">
        <v>129</v>
      </c>
      <c r="B23" s="72">
        <v>54.835350579999997</v>
      </c>
      <c r="C23" s="72">
        <v>56.489467550000001</v>
      </c>
      <c r="D23" s="125">
        <v>72.328709860000004</v>
      </c>
      <c r="E23" s="163"/>
      <c r="F23" s="211" t="s">
        <v>62</v>
      </c>
      <c r="G23" s="72">
        <v>181.25943641000001</v>
      </c>
      <c r="H23" s="72">
        <v>175.55959372000001</v>
      </c>
      <c r="I23" s="125">
        <v>26.017534359999999</v>
      </c>
      <c r="J23" s="161"/>
      <c r="K23" s="211" t="s">
        <v>206</v>
      </c>
      <c r="L23" s="72">
        <v>3.8709902899999999</v>
      </c>
      <c r="M23" s="72">
        <v>1.8564214699999999</v>
      </c>
      <c r="N23" s="125">
        <v>3.7510015800000001</v>
      </c>
    </row>
    <row r="24" spans="1:14" x14ac:dyDescent="0.35">
      <c r="A24" s="211" t="s">
        <v>180</v>
      </c>
      <c r="B24" s="72">
        <v>5.3337000000000002E-2</v>
      </c>
      <c r="C24" s="72">
        <v>8.3873321599999997</v>
      </c>
      <c r="D24" s="125">
        <v>72.247914709999989</v>
      </c>
      <c r="E24" s="85"/>
      <c r="F24" s="211" t="s">
        <v>218</v>
      </c>
      <c r="G24" s="72">
        <v>28.89102458</v>
      </c>
      <c r="H24" s="72">
        <v>28.977483159999998</v>
      </c>
      <c r="I24" s="125">
        <v>25.991962570000002</v>
      </c>
      <c r="J24" s="161"/>
      <c r="K24" s="211" t="s">
        <v>217</v>
      </c>
      <c r="L24" s="72">
        <v>3.03333539</v>
      </c>
      <c r="M24" s="72">
        <v>4.5297778800000001</v>
      </c>
      <c r="N24" s="125">
        <v>3.72194593</v>
      </c>
    </row>
    <row r="25" spans="1:14" x14ac:dyDescent="0.35">
      <c r="A25" s="211" t="s">
        <v>20</v>
      </c>
      <c r="B25" s="72">
        <v>60.879169770000004</v>
      </c>
      <c r="C25" s="72">
        <v>62.101615630000005</v>
      </c>
      <c r="D25" s="125">
        <v>71.791355030000005</v>
      </c>
      <c r="E25" s="85"/>
      <c r="F25" s="211" t="s">
        <v>192</v>
      </c>
      <c r="G25" s="72">
        <v>0.11060468</v>
      </c>
      <c r="H25" s="72">
        <v>0.40571718000000001</v>
      </c>
      <c r="I25" s="125">
        <v>24.20200234</v>
      </c>
      <c r="J25" s="161"/>
      <c r="K25" s="211" t="s">
        <v>123</v>
      </c>
      <c r="L25" s="72">
        <v>3.3109713700000003</v>
      </c>
      <c r="M25" s="72">
        <v>1.9611223999999998</v>
      </c>
      <c r="N25" s="125">
        <v>3.60054702</v>
      </c>
    </row>
    <row r="26" spans="1:14" x14ac:dyDescent="0.35">
      <c r="A26" s="211" t="s">
        <v>239</v>
      </c>
      <c r="B26" s="72">
        <v>44.709501289999999</v>
      </c>
      <c r="C26" s="72">
        <v>53.597357700000003</v>
      </c>
      <c r="D26" s="125">
        <v>71.721133780000002</v>
      </c>
      <c r="E26" s="85"/>
      <c r="F26" s="211" t="s">
        <v>71</v>
      </c>
      <c r="G26" s="72">
        <v>0</v>
      </c>
      <c r="H26" s="72">
        <v>22.054272489999999</v>
      </c>
      <c r="I26" s="125">
        <v>22.054272489999999</v>
      </c>
      <c r="J26" s="161"/>
      <c r="K26" s="211" t="s">
        <v>214</v>
      </c>
      <c r="L26" s="72">
        <v>1.3560401599999998</v>
      </c>
      <c r="M26" s="72">
        <v>0.73755461</v>
      </c>
      <c r="N26" s="125">
        <v>3.4192533900000002</v>
      </c>
    </row>
    <row r="27" spans="1:14" x14ac:dyDescent="0.35">
      <c r="A27" s="211" t="s">
        <v>176</v>
      </c>
      <c r="B27" s="72">
        <v>72.950236869999998</v>
      </c>
      <c r="C27" s="72">
        <v>87.355318449999999</v>
      </c>
      <c r="D27" s="125">
        <v>71.034012160000003</v>
      </c>
      <c r="E27" s="85"/>
      <c r="F27" s="211" t="s">
        <v>179</v>
      </c>
      <c r="G27" s="72">
        <v>16.73229435</v>
      </c>
      <c r="H27" s="72">
        <v>11.710395539999999</v>
      </c>
      <c r="I27" s="125">
        <v>20.119350440000002</v>
      </c>
      <c r="J27" s="161"/>
      <c r="K27" s="211" t="s">
        <v>201</v>
      </c>
      <c r="L27" s="72">
        <v>1.9413698100000001</v>
      </c>
      <c r="M27" s="72">
        <v>3.5316266400000003</v>
      </c>
      <c r="N27" s="125">
        <v>3.2340533799999998</v>
      </c>
    </row>
    <row r="28" spans="1:14" x14ac:dyDescent="0.35">
      <c r="A28" s="211" t="s">
        <v>230</v>
      </c>
      <c r="B28" s="72">
        <v>58.884013400000001</v>
      </c>
      <c r="C28" s="72">
        <v>59.872152669999998</v>
      </c>
      <c r="D28" s="125">
        <v>67.173927129999996</v>
      </c>
      <c r="E28" s="85"/>
      <c r="F28" s="211" t="s">
        <v>217</v>
      </c>
      <c r="G28" s="72">
        <v>4.4471331900000006</v>
      </c>
      <c r="H28" s="72">
        <v>29.038633999999998</v>
      </c>
      <c r="I28" s="125">
        <v>20.070513569999999</v>
      </c>
      <c r="J28" s="161"/>
      <c r="K28" s="211" t="s">
        <v>196</v>
      </c>
      <c r="L28" s="72">
        <v>0.74237140000000001</v>
      </c>
      <c r="M28" s="72">
        <v>2.1917634599999998</v>
      </c>
      <c r="N28" s="125">
        <v>3.1266905</v>
      </c>
    </row>
    <row r="29" spans="1:14" x14ac:dyDescent="0.35">
      <c r="A29" s="211" t="s">
        <v>217</v>
      </c>
      <c r="B29" s="72">
        <v>50.94373581</v>
      </c>
      <c r="C29" s="72">
        <v>65.074377600000005</v>
      </c>
      <c r="D29" s="125">
        <v>61.398703939999997</v>
      </c>
      <c r="E29" s="85"/>
      <c r="F29" s="211" t="s">
        <v>98</v>
      </c>
      <c r="G29" s="72">
        <v>52.376987010000001</v>
      </c>
      <c r="H29" s="72">
        <v>41.995096329999996</v>
      </c>
      <c r="I29" s="125">
        <v>19.914646059999999</v>
      </c>
      <c r="J29" s="161"/>
      <c r="K29" s="211" t="s">
        <v>215</v>
      </c>
      <c r="L29" s="72">
        <v>0.14196170000000002</v>
      </c>
      <c r="M29" s="72">
        <v>1.7103636899999999</v>
      </c>
      <c r="N29" s="125">
        <v>2.8347440699999997</v>
      </c>
    </row>
    <row r="30" spans="1:14" x14ac:dyDescent="0.35">
      <c r="A30" s="211" t="s">
        <v>80</v>
      </c>
      <c r="B30" s="72">
        <v>44.655294130000001</v>
      </c>
      <c r="C30" s="72">
        <v>73.17174138</v>
      </c>
      <c r="D30" s="125">
        <v>60.031842689999998</v>
      </c>
      <c r="E30" s="85"/>
      <c r="F30" s="211" t="s">
        <v>198</v>
      </c>
      <c r="G30" s="72">
        <v>4.4016931900000005</v>
      </c>
      <c r="H30" s="72">
        <v>30.550565280000001</v>
      </c>
      <c r="I30" s="125">
        <v>17.16063402</v>
      </c>
      <c r="J30" s="161"/>
      <c r="K30" s="211" t="s">
        <v>211</v>
      </c>
      <c r="L30" s="72">
        <v>1.02498398</v>
      </c>
      <c r="M30" s="72">
        <v>2.9237756699999999</v>
      </c>
      <c r="N30" s="125">
        <v>2.77646594</v>
      </c>
    </row>
    <row r="31" spans="1:14" x14ac:dyDescent="0.35">
      <c r="A31" s="211" t="s">
        <v>149</v>
      </c>
      <c r="B31" s="72">
        <v>21.99293235</v>
      </c>
      <c r="C31" s="72">
        <v>36.089042560000003</v>
      </c>
      <c r="D31" s="125">
        <v>59.86653957</v>
      </c>
      <c r="E31" s="85"/>
      <c r="F31" s="211" t="s">
        <v>110</v>
      </c>
      <c r="G31" s="72">
        <v>6.8116137199999995</v>
      </c>
      <c r="H31" s="72">
        <v>5.7862356300000002</v>
      </c>
      <c r="I31" s="125">
        <v>14.70398891</v>
      </c>
      <c r="J31" s="161"/>
      <c r="K31" s="211" t="s">
        <v>197</v>
      </c>
      <c r="L31" s="72">
        <v>8.8212693000000009</v>
      </c>
      <c r="M31" s="72">
        <v>6.8978103200000005</v>
      </c>
      <c r="N31" s="125">
        <v>2.5455311200000001</v>
      </c>
    </row>
    <row r="32" spans="1:14" x14ac:dyDescent="0.35">
      <c r="A32" s="211" t="s">
        <v>205</v>
      </c>
      <c r="B32" s="72">
        <v>34.647144240000003</v>
      </c>
      <c r="C32" s="72">
        <v>54.671156539999998</v>
      </c>
      <c r="D32" s="125">
        <v>56.134589900000002</v>
      </c>
      <c r="E32" s="85"/>
      <c r="F32" s="211" t="s">
        <v>197</v>
      </c>
      <c r="G32" s="72">
        <v>23.865322589999998</v>
      </c>
      <c r="H32" s="72">
        <v>22.907447440000002</v>
      </c>
      <c r="I32" s="125">
        <v>14.530194550000001</v>
      </c>
      <c r="J32" s="161"/>
      <c r="K32" s="211" t="s">
        <v>249</v>
      </c>
      <c r="L32" s="72">
        <v>1.8875345100000001</v>
      </c>
      <c r="M32" s="72">
        <v>2.0621508300000002</v>
      </c>
      <c r="N32" s="125">
        <v>2.5322169100000003</v>
      </c>
    </row>
    <row r="33" spans="1:14" x14ac:dyDescent="0.35">
      <c r="A33" s="211" t="s">
        <v>109</v>
      </c>
      <c r="B33" s="72">
        <v>45.690883360000001</v>
      </c>
      <c r="C33" s="72">
        <v>46.046082249999998</v>
      </c>
      <c r="D33" s="125">
        <v>54.625855719999997</v>
      </c>
      <c r="E33" s="85"/>
      <c r="F33" s="211" t="s">
        <v>221</v>
      </c>
      <c r="G33" s="72">
        <v>17.492455449999998</v>
      </c>
      <c r="H33" s="72">
        <v>19.694133760000003</v>
      </c>
      <c r="I33" s="125">
        <v>14.514120539999999</v>
      </c>
      <c r="J33" s="161"/>
      <c r="K33" s="211" t="s">
        <v>190</v>
      </c>
      <c r="L33" s="72">
        <v>3.76329841</v>
      </c>
      <c r="M33" s="72">
        <v>6.9510347300000008</v>
      </c>
      <c r="N33" s="125">
        <v>2.4081204600000001</v>
      </c>
    </row>
    <row r="34" spans="1:14" x14ac:dyDescent="0.35">
      <c r="A34" s="211" t="s">
        <v>123</v>
      </c>
      <c r="B34" s="72">
        <v>51.650873329999996</v>
      </c>
      <c r="C34" s="72">
        <v>64.366859599999998</v>
      </c>
      <c r="D34" s="125">
        <v>53.333060140000001</v>
      </c>
      <c r="E34" s="85"/>
      <c r="F34" s="211" t="s">
        <v>12</v>
      </c>
      <c r="G34" s="72">
        <v>17.60750535</v>
      </c>
      <c r="H34" s="72">
        <v>15.050905050000001</v>
      </c>
      <c r="I34" s="125">
        <v>14.31190971</v>
      </c>
      <c r="J34" s="161"/>
      <c r="K34" s="211" t="s">
        <v>199</v>
      </c>
      <c r="L34" s="72">
        <v>1.1354589499999999</v>
      </c>
      <c r="M34" s="72">
        <v>3.1186521300000001</v>
      </c>
      <c r="N34" s="125">
        <v>2.3873880499999998</v>
      </c>
    </row>
    <row r="35" spans="1:14" x14ac:dyDescent="0.35">
      <c r="A35" s="211" t="s">
        <v>135</v>
      </c>
      <c r="B35" s="72">
        <v>45.86505038</v>
      </c>
      <c r="C35" s="72">
        <v>65.284035750000001</v>
      </c>
      <c r="D35" s="125">
        <v>52.83126978</v>
      </c>
      <c r="E35" s="85"/>
      <c r="F35" s="211" t="s">
        <v>243</v>
      </c>
      <c r="G35" s="72">
        <v>2.9970818100000001</v>
      </c>
      <c r="H35" s="72">
        <v>24.033212800000001</v>
      </c>
      <c r="I35" s="125">
        <v>12.835964519999999</v>
      </c>
      <c r="J35" s="161"/>
      <c r="K35" s="211" t="s">
        <v>173</v>
      </c>
      <c r="L35" s="72">
        <v>1.37882997</v>
      </c>
      <c r="M35" s="72">
        <v>1.81443157</v>
      </c>
      <c r="N35" s="125">
        <v>2.1804186699999999</v>
      </c>
    </row>
    <row r="36" spans="1:14" x14ac:dyDescent="0.35">
      <c r="A36" s="211" t="s">
        <v>215</v>
      </c>
      <c r="B36" s="72">
        <v>45.72218178</v>
      </c>
      <c r="C36" s="72">
        <v>46.737136710000001</v>
      </c>
      <c r="D36" s="125">
        <v>52.339415799999998</v>
      </c>
      <c r="E36" s="85"/>
      <c r="F36" s="211" t="s">
        <v>108</v>
      </c>
      <c r="G36" s="72">
        <v>13.140433060000001</v>
      </c>
      <c r="H36" s="72">
        <v>2.08868791</v>
      </c>
      <c r="I36" s="125">
        <v>12.669870769999999</v>
      </c>
      <c r="J36" s="161"/>
      <c r="K36" s="211" t="s">
        <v>221</v>
      </c>
      <c r="L36" s="72">
        <v>1.2913868500000001</v>
      </c>
      <c r="M36" s="72">
        <v>1.4123994900000001</v>
      </c>
      <c r="N36" s="125">
        <v>1.9042294099999999</v>
      </c>
    </row>
    <row r="37" spans="1:14" x14ac:dyDescent="0.35">
      <c r="A37" s="211" t="s">
        <v>88</v>
      </c>
      <c r="B37" s="72">
        <v>78.700898190000004</v>
      </c>
      <c r="C37" s="72">
        <v>48.306737679999998</v>
      </c>
      <c r="D37" s="125">
        <v>49.676664680000002</v>
      </c>
      <c r="E37" s="85"/>
      <c r="F37" s="211" t="s">
        <v>196</v>
      </c>
      <c r="G37" s="72">
        <v>11.75948792</v>
      </c>
      <c r="H37" s="72">
        <v>16.28591509</v>
      </c>
      <c r="I37" s="125">
        <v>12.301810439999999</v>
      </c>
      <c r="J37" s="161"/>
      <c r="K37" s="211" t="s">
        <v>202</v>
      </c>
      <c r="L37" s="72">
        <v>4.43060879</v>
      </c>
      <c r="M37" s="72">
        <v>2.2773062099999999</v>
      </c>
      <c r="N37" s="125">
        <v>1.8466936299999999</v>
      </c>
    </row>
    <row r="38" spans="1:14" x14ac:dyDescent="0.35">
      <c r="A38" s="211" t="s">
        <v>213</v>
      </c>
      <c r="B38" s="72">
        <v>44.386841240000003</v>
      </c>
      <c r="C38" s="72">
        <v>45.141439649999995</v>
      </c>
      <c r="D38" s="125">
        <v>49.54394302</v>
      </c>
      <c r="E38" s="85"/>
      <c r="F38" s="211" t="s">
        <v>155</v>
      </c>
      <c r="G38" s="72">
        <v>4.53962618</v>
      </c>
      <c r="H38" s="72">
        <v>12.385239380000002</v>
      </c>
      <c r="I38" s="125">
        <v>11.716839500000001</v>
      </c>
      <c r="J38" s="161"/>
      <c r="K38" s="211" t="s">
        <v>189</v>
      </c>
      <c r="L38" s="72">
        <v>1.0243679399999999</v>
      </c>
      <c r="M38" s="72">
        <v>0.83310781</v>
      </c>
      <c r="N38" s="125">
        <v>1.7972600600000002</v>
      </c>
    </row>
    <row r="39" spans="1:14" x14ac:dyDescent="0.35">
      <c r="A39" s="211" t="s">
        <v>190</v>
      </c>
      <c r="B39" s="72">
        <v>40.137890990000002</v>
      </c>
      <c r="C39" s="72">
        <v>46.616393350000003</v>
      </c>
      <c r="D39" s="125">
        <v>46.982819689999999</v>
      </c>
      <c r="E39" s="85"/>
      <c r="F39" s="211" t="s">
        <v>220</v>
      </c>
      <c r="G39" s="72">
        <v>5.5907302799999998</v>
      </c>
      <c r="H39" s="72">
        <v>29.820851359999999</v>
      </c>
      <c r="I39" s="125">
        <v>11.545565570000001</v>
      </c>
      <c r="J39" s="161"/>
      <c r="K39" s="211" t="s">
        <v>176</v>
      </c>
      <c r="L39" s="72">
        <v>1.0985668700000002</v>
      </c>
      <c r="M39" s="72">
        <v>2.0583345099999999</v>
      </c>
      <c r="N39" s="125">
        <v>1.71892939</v>
      </c>
    </row>
    <row r="40" spans="1:14" x14ac:dyDescent="0.35">
      <c r="A40" s="211" t="s">
        <v>143</v>
      </c>
      <c r="B40" s="72">
        <v>42.950572479999998</v>
      </c>
      <c r="C40" s="72">
        <v>44.892162090000006</v>
      </c>
      <c r="D40" s="125">
        <v>45.190377380000001</v>
      </c>
      <c r="E40" s="85"/>
      <c r="F40" s="211" t="s">
        <v>37</v>
      </c>
      <c r="G40" s="72">
        <v>6.6368550900000001</v>
      </c>
      <c r="H40" s="72">
        <v>7.59545958</v>
      </c>
      <c r="I40" s="125">
        <v>11.438760289999999</v>
      </c>
      <c r="J40" s="161"/>
      <c r="K40" s="211" t="s">
        <v>195</v>
      </c>
      <c r="L40" s="72">
        <v>0.80152853000000002</v>
      </c>
      <c r="M40" s="72">
        <v>0.88364632999999992</v>
      </c>
      <c r="N40" s="125">
        <v>1.5908764199999998</v>
      </c>
    </row>
    <row r="41" spans="1:14" x14ac:dyDescent="0.35">
      <c r="A41" s="211" t="s">
        <v>157</v>
      </c>
      <c r="B41" s="72">
        <v>56.025240429999997</v>
      </c>
      <c r="C41" s="72">
        <v>54.502739630000001</v>
      </c>
      <c r="D41" s="125">
        <v>44.633810570000001</v>
      </c>
      <c r="E41" s="85"/>
      <c r="F41" s="211" t="s">
        <v>146</v>
      </c>
      <c r="G41" s="72">
        <v>9.3074670600000005</v>
      </c>
      <c r="H41" s="72">
        <v>21.42363748</v>
      </c>
      <c r="I41" s="125">
        <v>11.03060112</v>
      </c>
      <c r="J41" s="161"/>
      <c r="K41" s="211" t="s">
        <v>198</v>
      </c>
      <c r="L41" s="72">
        <v>0.82840040000000004</v>
      </c>
      <c r="M41" s="72">
        <v>1.8415978899999998</v>
      </c>
      <c r="N41" s="125">
        <v>1.5490128000000001</v>
      </c>
    </row>
    <row r="42" spans="1:14" x14ac:dyDescent="0.35">
      <c r="A42" s="211" t="s">
        <v>39</v>
      </c>
      <c r="B42" s="72">
        <v>51.677364249999997</v>
      </c>
      <c r="C42" s="72">
        <v>36.978955829999997</v>
      </c>
      <c r="D42" s="125">
        <v>43.661178270000001</v>
      </c>
      <c r="E42" s="85"/>
      <c r="F42" s="211" t="s">
        <v>230</v>
      </c>
      <c r="G42" s="72">
        <v>7.3650617699999996</v>
      </c>
      <c r="H42" s="72">
        <v>9.1047653200000003</v>
      </c>
      <c r="I42" s="125">
        <v>9.5398019900000008</v>
      </c>
      <c r="J42" s="161"/>
      <c r="K42" s="211" t="s">
        <v>250</v>
      </c>
      <c r="L42" s="72">
        <v>13.94401399</v>
      </c>
      <c r="M42" s="72">
        <v>19.891968120000001</v>
      </c>
      <c r="N42" s="125">
        <v>1.4941113000000001</v>
      </c>
    </row>
    <row r="43" spans="1:14" x14ac:dyDescent="0.35">
      <c r="A43" s="211" t="s">
        <v>5</v>
      </c>
      <c r="B43" s="72">
        <v>35.642844279999998</v>
      </c>
      <c r="C43" s="72">
        <v>44.298030439999998</v>
      </c>
      <c r="D43" s="125">
        <v>42.819325069999998</v>
      </c>
      <c r="E43" s="85"/>
      <c r="F43" s="211" t="s">
        <v>195</v>
      </c>
      <c r="G43" s="72">
        <v>7.6740985500000001</v>
      </c>
      <c r="H43" s="72">
        <v>17.01744373</v>
      </c>
      <c r="I43" s="125">
        <v>9.4272851500000012</v>
      </c>
      <c r="J43" s="161"/>
      <c r="K43" s="211" t="s">
        <v>185</v>
      </c>
      <c r="L43" s="72">
        <v>2.5314639400000001</v>
      </c>
      <c r="M43" s="72">
        <v>0.93993243999999998</v>
      </c>
      <c r="N43" s="125">
        <v>1.4782391699999999</v>
      </c>
    </row>
    <row r="44" spans="1:14" x14ac:dyDescent="0.35">
      <c r="A44" s="211" t="s">
        <v>21</v>
      </c>
      <c r="B44" s="72">
        <v>31.735459070000001</v>
      </c>
      <c r="C44" s="72">
        <v>47.93748798</v>
      </c>
      <c r="D44" s="125">
        <v>42.528580740000002</v>
      </c>
      <c r="E44" s="85"/>
      <c r="F44" s="211" t="s">
        <v>105</v>
      </c>
      <c r="G44" s="72">
        <v>1.93834675</v>
      </c>
      <c r="H44" s="72">
        <v>5.3679402000000005</v>
      </c>
      <c r="I44" s="125">
        <v>9.270066009999999</v>
      </c>
      <c r="J44" s="161"/>
      <c r="K44" s="211" t="s">
        <v>244</v>
      </c>
      <c r="L44" s="72">
        <v>0.16354966000000001</v>
      </c>
      <c r="M44" s="72">
        <v>0.83178001000000001</v>
      </c>
      <c r="N44" s="125">
        <v>1.4422435</v>
      </c>
    </row>
    <row r="45" spans="1:14" x14ac:dyDescent="0.35">
      <c r="A45" s="211" t="s">
        <v>196</v>
      </c>
      <c r="B45" s="72">
        <v>40.727788750000002</v>
      </c>
      <c r="C45" s="72">
        <v>58.492674659999999</v>
      </c>
      <c r="D45" s="125">
        <v>42.034951720000002</v>
      </c>
      <c r="E45" s="85"/>
      <c r="F45" s="211" t="s">
        <v>210</v>
      </c>
      <c r="G45" s="72">
        <v>5.4080087699999995</v>
      </c>
      <c r="H45" s="72">
        <v>4.3465306500000001</v>
      </c>
      <c r="I45" s="125">
        <v>9.0851382300000001</v>
      </c>
      <c r="J45" s="161"/>
      <c r="K45" s="211" t="s">
        <v>200</v>
      </c>
      <c r="L45" s="72">
        <v>0.79648750999999995</v>
      </c>
      <c r="M45" s="72">
        <v>1.3519383600000001</v>
      </c>
      <c r="N45" s="125">
        <v>1.4281787500000001</v>
      </c>
    </row>
    <row r="46" spans="1:14" x14ac:dyDescent="0.35">
      <c r="A46" s="211" t="s">
        <v>197</v>
      </c>
      <c r="B46" s="72">
        <v>37.459416439999998</v>
      </c>
      <c r="C46" s="72">
        <v>49.741396229999999</v>
      </c>
      <c r="D46" s="125">
        <v>41.780201270000006</v>
      </c>
      <c r="E46" s="85"/>
      <c r="F46" s="211" t="s">
        <v>181</v>
      </c>
      <c r="G46" s="72">
        <v>3.13402425</v>
      </c>
      <c r="H46" s="72">
        <v>12.62243827</v>
      </c>
      <c r="I46" s="125">
        <v>8.7783073300000005</v>
      </c>
      <c r="J46" s="161"/>
      <c r="K46" s="211" t="s">
        <v>240</v>
      </c>
      <c r="L46" s="72">
        <v>0.53444357999999992</v>
      </c>
      <c r="M46" s="72">
        <v>1.9884028300000001</v>
      </c>
      <c r="N46" s="125">
        <v>1.39930647</v>
      </c>
    </row>
    <row r="47" spans="1:14" x14ac:dyDescent="0.35">
      <c r="A47" s="211" t="s">
        <v>169</v>
      </c>
      <c r="B47" s="72">
        <v>69.195370120000007</v>
      </c>
      <c r="C47" s="72">
        <v>44.079170810000001</v>
      </c>
      <c r="D47" s="125">
        <v>41.586951899999995</v>
      </c>
      <c r="E47" s="85"/>
      <c r="F47" s="211" t="s">
        <v>104</v>
      </c>
      <c r="G47" s="72">
        <v>0.87278881000000008</v>
      </c>
      <c r="H47" s="72">
        <v>2.6452333599999998</v>
      </c>
      <c r="I47" s="125">
        <v>8.7204666500000005</v>
      </c>
      <c r="J47" s="161"/>
      <c r="K47" s="211" t="s">
        <v>213</v>
      </c>
      <c r="L47" s="72">
        <v>0.43802939000000002</v>
      </c>
      <c r="M47" s="72">
        <v>1.1823663799999999</v>
      </c>
      <c r="N47" s="125">
        <v>1.3805568799999999</v>
      </c>
    </row>
    <row r="48" spans="1:14" x14ac:dyDescent="0.35">
      <c r="A48" s="211" t="s">
        <v>104</v>
      </c>
      <c r="B48" s="72">
        <v>61.260555250000003</v>
      </c>
      <c r="C48" s="72">
        <v>35.890080009999998</v>
      </c>
      <c r="D48" s="125">
        <v>39.144063799999998</v>
      </c>
      <c r="E48" s="85"/>
      <c r="F48" s="211" t="s">
        <v>81</v>
      </c>
      <c r="G48" s="72">
        <v>1.4430000000000001E-3</v>
      </c>
      <c r="H48" s="72">
        <v>6.3879260000000007E-2</v>
      </c>
      <c r="I48" s="125">
        <v>8.4188173000000006</v>
      </c>
      <c r="J48" s="161"/>
      <c r="K48" s="211" t="s">
        <v>216</v>
      </c>
      <c r="L48" s="72">
        <v>0.92054040000000004</v>
      </c>
      <c r="M48" s="72">
        <v>0.50850390999999995</v>
      </c>
      <c r="N48" s="125">
        <v>1.35602081</v>
      </c>
    </row>
    <row r="49" spans="1:14" x14ac:dyDescent="0.35">
      <c r="A49" s="211" t="s">
        <v>232</v>
      </c>
      <c r="B49" s="72">
        <v>25.929678469999999</v>
      </c>
      <c r="C49" s="72">
        <v>35.620786860000003</v>
      </c>
      <c r="D49" s="125">
        <v>38.80148037</v>
      </c>
      <c r="E49" s="85"/>
      <c r="F49" s="211" t="s">
        <v>171</v>
      </c>
      <c r="G49" s="72">
        <v>51.261454630000003</v>
      </c>
      <c r="H49" s="72">
        <v>6.9842430899999997</v>
      </c>
      <c r="I49" s="125">
        <v>7.98853904</v>
      </c>
      <c r="J49" s="161"/>
      <c r="K49" s="211" t="s">
        <v>236</v>
      </c>
      <c r="L49" s="72">
        <v>0.68942086000000002</v>
      </c>
      <c r="M49" s="72">
        <v>0.68545186999999996</v>
      </c>
      <c r="N49" s="125">
        <v>1.15195147</v>
      </c>
    </row>
    <row r="50" spans="1:14" x14ac:dyDescent="0.35">
      <c r="A50" s="211" t="s">
        <v>204</v>
      </c>
      <c r="B50" s="72">
        <v>37.40538394</v>
      </c>
      <c r="C50" s="72">
        <v>46.978716140000003</v>
      </c>
      <c r="D50" s="125">
        <v>37.226836420000005</v>
      </c>
      <c r="E50" s="85"/>
      <c r="F50" s="211" t="s">
        <v>97</v>
      </c>
      <c r="G50" s="72">
        <v>69.43316329000001</v>
      </c>
      <c r="H50" s="72">
        <v>11.918272050000001</v>
      </c>
      <c r="I50" s="125">
        <v>7.7993076399999994</v>
      </c>
      <c r="J50" s="161"/>
      <c r="K50" s="211" t="s">
        <v>255</v>
      </c>
      <c r="L50" s="72">
        <v>0.36617190000000005</v>
      </c>
      <c r="M50" s="72">
        <v>2.4906718900000002</v>
      </c>
      <c r="N50" s="125">
        <v>1.1399221399999999</v>
      </c>
    </row>
    <row r="51" spans="1:14" x14ac:dyDescent="0.35">
      <c r="A51" s="211" t="s">
        <v>36</v>
      </c>
      <c r="B51" s="72">
        <v>44.003942930000001</v>
      </c>
      <c r="C51" s="72">
        <v>39.834485399999998</v>
      </c>
      <c r="D51" s="125">
        <v>36.809651250000002</v>
      </c>
      <c r="E51" s="85"/>
      <c r="F51" s="211" t="s">
        <v>182</v>
      </c>
      <c r="G51" s="72">
        <v>2.4494578199999997</v>
      </c>
      <c r="H51" s="72">
        <v>19.15265423</v>
      </c>
      <c r="I51" s="125">
        <v>7.5254628700000001</v>
      </c>
      <c r="J51" s="161"/>
      <c r="K51" s="211" t="s">
        <v>253</v>
      </c>
      <c r="L51" s="72">
        <v>9.5604460000000002E-2</v>
      </c>
      <c r="M51" s="72">
        <v>1.0303431000000001</v>
      </c>
      <c r="N51" s="125">
        <v>0.85976025</v>
      </c>
    </row>
    <row r="52" spans="1:14" x14ac:dyDescent="0.35">
      <c r="A52" s="211" t="s">
        <v>235</v>
      </c>
      <c r="B52" s="72">
        <v>20.834009519999999</v>
      </c>
      <c r="C52" s="72">
        <v>28.048661790000001</v>
      </c>
      <c r="D52" s="125">
        <v>35.551236250000002</v>
      </c>
      <c r="E52" s="85"/>
      <c r="F52" s="211" t="s">
        <v>9</v>
      </c>
      <c r="G52" s="72">
        <v>33.34222372</v>
      </c>
      <c r="H52" s="72">
        <v>17.45337816</v>
      </c>
      <c r="I52" s="125">
        <v>7.2553082599999996</v>
      </c>
      <c r="J52" s="161"/>
      <c r="K52" s="211" t="s">
        <v>122</v>
      </c>
      <c r="L52" s="72">
        <v>2.514798E-2</v>
      </c>
      <c r="M52" s="72">
        <v>0.35346209000000001</v>
      </c>
      <c r="N52" s="125">
        <v>0.84906599999999999</v>
      </c>
    </row>
    <row r="53" spans="1:14" x14ac:dyDescent="0.35">
      <c r="A53" s="211" t="s">
        <v>160</v>
      </c>
      <c r="B53" s="72">
        <v>40.547427310000003</v>
      </c>
      <c r="C53" s="72">
        <v>47.04077813</v>
      </c>
      <c r="D53" s="125">
        <v>34.489653850000003</v>
      </c>
      <c r="E53" s="85"/>
      <c r="F53" s="211" t="s">
        <v>169</v>
      </c>
      <c r="G53" s="72">
        <v>4.8083738700000005</v>
      </c>
      <c r="H53" s="72">
        <v>2.7899432900000001</v>
      </c>
      <c r="I53" s="125">
        <v>7.1133272500000002</v>
      </c>
      <c r="J53" s="161"/>
      <c r="K53" s="211" t="s">
        <v>135</v>
      </c>
      <c r="L53" s="72">
        <v>0.16272855999999999</v>
      </c>
      <c r="M53" s="72">
        <v>0.34686078000000004</v>
      </c>
      <c r="N53" s="125">
        <v>0.79334066000000003</v>
      </c>
    </row>
    <row r="54" spans="1:14" x14ac:dyDescent="0.35">
      <c r="A54" s="211" t="s">
        <v>23</v>
      </c>
      <c r="B54" s="72">
        <v>32.11060423</v>
      </c>
      <c r="C54" s="72">
        <v>36.674453240000005</v>
      </c>
      <c r="D54" s="125">
        <v>33.15798977</v>
      </c>
      <c r="E54" s="85"/>
      <c r="F54" s="211" t="s">
        <v>14</v>
      </c>
      <c r="G54" s="72">
        <v>0.13288714999999998</v>
      </c>
      <c r="H54" s="72">
        <v>3.1486817599999997</v>
      </c>
      <c r="I54" s="125">
        <v>7.0970784400000007</v>
      </c>
      <c r="J54" s="161"/>
      <c r="K54" s="211" t="s">
        <v>103</v>
      </c>
      <c r="L54" s="72">
        <v>0.10631972000000001</v>
      </c>
      <c r="M54" s="72">
        <v>0.52645818</v>
      </c>
      <c r="N54" s="125">
        <v>0.76593498999999998</v>
      </c>
    </row>
    <row r="55" spans="1:14" x14ac:dyDescent="0.35">
      <c r="A55" s="211" t="s">
        <v>234</v>
      </c>
      <c r="B55" s="72">
        <v>23.816774890000001</v>
      </c>
      <c r="C55" s="72">
        <v>28.822388399999998</v>
      </c>
      <c r="D55" s="125">
        <v>32.160115489999995</v>
      </c>
      <c r="E55" s="85"/>
      <c r="F55" s="211" t="s">
        <v>213</v>
      </c>
      <c r="G55" s="72">
        <v>9.7823337800000001</v>
      </c>
      <c r="H55" s="72">
        <v>4.9229687100000001</v>
      </c>
      <c r="I55" s="125">
        <v>6.7080589100000001</v>
      </c>
      <c r="J55" s="161"/>
      <c r="K55" s="211" t="s">
        <v>229</v>
      </c>
      <c r="L55" s="72">
        <v>0.15360650000000001</v>
      </c>
      <c r="M55" s="72">
        <v>0.82868058999999994</v>
      </c>
      <c r="N55" s="125">
        <v>0.75964398</v>
      </c>
    </row>
    <row r="56" spans="1:14" x14ac:dyDescent="0.35">
      <c r="A56" s="211" t="s">
        <v>241</v>
      </c>
      <c r="B56" s="72">
        <v>40.64642302</v>
      </c>
      <c r="C56" s="72">
        <v>35.838602450000003</v>
      </c>
      <c r="D56" s="125">
        <v>32.060359390000002</v>
      </c>
      <c r="E56" s="85"/>
      <c r="F56" s="211" t="s">
        <v>238</v>
      </c>
      <c r="G56" s="72">
        <v>3.32058915</v>
      </c>
      <c r="H56" s="72">
        <v>0.7143060699999999</v>
      </c>
      <c r="I56" s="125">
        <v>5.91519365</v>
      </c>
      <c r="J56" s="161"/>
      <c r="K56" s="211" t="s">
        <v>207</v>
      </c>
      <c r="L56" s="72">
        <v>0.79255476999999996</v>
      </c>
      <c r="M56" s="72">
        <v>0.41563756000000002</v>
      </c>
      <c r="N56" s="125">
        <v>0.73663060999999996</v>
      </c>
    </row>
    <row r="57" spans="1:14" x14ac:dyDescent="0.35">
      <c r="A57" s="211" t="s">
        <v>27</v>
      </c>
      <c r="B57" s="72">
        <v>25.643091949999999</v>
      </c>
      <c r="C57" s="72">
        <v>28.19253011</v>
      </c>
      <c r="D57" s="125">
        <v>30.5618835</v>
      </c>
      <c r="E57" s="85"/>
      <c r="F57" s="211" t="s">
        <v>256</v>
      </c>
      <c r="G57" s="72">
        <v>3.543168E-2</v>
      </c>
      <c r="H57" s="72">
        <v>0.13425434999999999</v>
      </c>
      <c r="I57" s="125">
        <v>5.8367047699999999</v>
      </c>
      <c r="J57" s="161"/>
      <c r="K57" s="211" t="s">
        <v>204</v>
      </c>
      <c r="L57" s="72">
        <v>0.58124169999999997</v>
      </c>
      <c r="M57" s="72">
        <v>1.6831715300000001</v>
      </c>
      <c r="N57" s="125">
        <v>0.71636624999999998</v>
      </c>
    </row>
    <row r="58" spans="1:14" x14ac:dyDescent="0.35">
      <c r="A58" s="211" t="s">
        <v>195</v>
      </c>
      <c r="B58" s="72">
        <v>19.00009069</v>
      </c>
      <c r="C58" s="72">
        <v>37.249526889999999</v>
      </c>
      <c r="D58" s="125">
        <v>30.082172379999999</v>
      </c>
      <c r="E58" s="85"/>
      <c r="F58" s="211" t="s">
        <v>251</v>
      </c>
      <c r="G58" s="72">
        <v>7.8267374900000002</v>
      </c>
      <c r="H58" s="72">
        <v>6.4298588800000003</v>
      </c>
      <c r="I58" s="125">
        <v>5.3009008600000005</v>
      </c>
      <c r="J58" s="161"/>
      <c r="K58" s="211" t="s">
        <v>143</v>
      </c>
      <c r="L58" s="72">
        <v>0.90825184999999997</v>
      </c>
      <c r="M58" s="72">
        <v>0.30309546999999998</v>
      </c>
      <c r="N58" s="125">
        <v>0.69572089000000004</v>
      </c>
    </row>
    <row r="59" spans="1:14" x14ac:dyDescent="0.35">
      <c r="A59" s="211" t="s">
        <v>13</v>
      </c>
      <c r="B59" s="72">
        <v>25.972511230000002</v>
      </c>
      <c r="C59" s="72">
        <v>13.031328999999999</v>
      </c>
      <c r="D59" s="125">
        <v>29.86842601</v>
      </c>
      <c r="E59" s="85"/>
      <c r="F59" s="211" t="s">
        <v>117</v>
      </c>
      <c r="G59" s="72">
        <v>0.24288322000000001</v>
      </c>
      <c r="H59" s="72">
        <v>0.52964892000000008</v>
      </c>
      <c r="I59" s="125">
        <v>4.9081634000000003</v>
      </c>
      <c r="J59" s="161"/>
      <c r="K59" s="211" t="s">
        <v>172</v>
      </c>
      <c r="L59" s="72">
        <v>0.24340614000000002</v>
      </c>
      <c r="M59" s="72">
        <v>0.99401065</v>
      </c>
      <c r="N59" s="125">
        <v>0.65528235000000001</v>
      </c>
    </row>
    <row r="60" spans="1:14" x14ac:dyDescent="0.35">
      <c r="A60" s="211" t="s">
        <v>211</v>
      </c>
      <c r="B60" s="72">
        <v>29.893742239999998</v>
      </c>
      <c r="C60" s="72">
        <v>24.877635820000002</v>
      </c>
      <c r="D60" s="125">
        <v>29.123125730000002</v>
      </c>
      <c r="E60" s="85"/>
      <c r="F60" s="211" t="s">
        <v>143</v>
      </c>
      <c r="G60" s="72">
        <v>1.7999884499999999</v>
      </c>
      <c r="H60" s="72">
        <v>3.0557088500000003</v>
      </c>
      <c r="I60" s="125">
        <v>4.4806380499999996</v>
      </c>
      <c r="J60" s="161"/>
      <c r="K60" s="211" t="s">
        <v>181</v>
      </c>
      <c r="L60" s="72">
        <v>0.12055375</v>
      </c>
      <c r="M60" s="72">
        <v>1.4172816699999999</v>
      </c>
      <c r="N60" s="125">
        <v>0.62865188999999999</v>
      </c>
    </row>
    <row r="61" spans="1:14" x14ac:dyDescent="0.35">
      <c r="A61" s="211" t="s">
        <v>25</v>
      </c>
      <c r="B61" s="72">
        <v>27.369609140000001</v>
      </c>
      <c r="C61" s="72">
        <v>25.769927379999999</v>
      </c>
      <c r="D61" s="125">
        <v>28.364970870000001</v>
      </c>
      <c r="E61" s="85"/>
      <c r="F61" s="211" t="s">
        <v>201</v>
      </c>
      <c r="G61" s="72">
        <v>3.2729305000000002</v>
      </c>
      <c r="H61" s="72">
        <v>13.7386287</v>
      </c>
      <c r="I61" s="125">
        <v>4.2460912100000003</v>
      </c>
      <c r="J61" s="161"/>
      <c r="K61" s="211" t="s">
        <v>117</v>
      </c>
      <c r="L61" s="72">
        <v>4.2527639999999998E-2</v>
      </c>
      <c r="M61" s="72">
        <v>0.21316257</v>
      </c>
      <c r="N61" s="125">
        <v>0.61901397000000002</v>
      </c>
    </row>
    <row r="62" spans="1:14" x14ac:dyDescent="0.35">
      <c r="A62" s="211" t="s">
        <v>99</v>
      </c>
      <c r="B62" s="72">
        <v>21.719475070000001</v>
      </c>
      <c r="C62" s="72">
        <v>26.48666266</v>
      </c>
      <c r="D62" s="125">
        <v>28.292209010000001</v>
      </c>
      <c r="E62" s="85"/>
      <c r="F62" s="211" t="s">
        <v>147</v>
      </c>
      <c r="G62" s="72">
        <v>10.188296529999999</v>
      </c>
      <c r="H62" s="72">
        <v>2.44849608</v>
      </c>
      <c r="I62" s="125">
        <v>3.70693041</v>
      </c>
      <c r="J62" s="161"/>
      <c r="K62" s="211" t="s">
        <v>114</v>
      </c>
      <c r="L62" s="72">
        <v>2.625106E-2</v>
      </c>
      <c r="M62" s="72">
        <v>1.24856024</v>
      </c>
      <c r="N62" s="125">
        <v>0.59924593999999998</v>
      </c>
    </row>
    <row r="63" spans="1:14" x14ac:dyDescent="0.35">
      <c r="A63" s="211" t="s">
        <v>22</v>
      </c>
      <c r="B63" s="72">
        <v>21.647484760000001</v>
      </c>
      <c r="C63" s="72">
        <v>22.404184559999997</v>
      </c>
      <c r="D63" s="125">
        <v>28.145543280000002</v>
      </c>
      <c r="E63" s="85"/>
      <c r="F63" s="211" t="s">
        <v>254</v>
      </c>
      <c r="G63" s="72">
        <v>3.01299202</v>
      </c>
      <c r="H63" s="72">
        <v>2.8306295499999998</v>
      </c>
      <c r="I63" s="125">
        <v>3.6553005999999999</v>
      </c>
      <c r="J63" s="161"/>
      <c r="K63" s="211" t="s">
        <v>169</v>
      </c>
      <c r="L63" s="72">
        <v>0.21396556</v>
      </c>
      <c r="M63" s="72">
        <v>1.3853505800000001</v>
      </c>
      <c r="N63" s="125">
        <v>0.51638786999999997</v>
      </c>
    </row>
    <row r="64" spans="1:14" x14ac:dyDescent="0.35">
      <c r="A64" s="211" t="s">
        <v>179</v>
      </c>
      <c r="B64" s="72">
        <v>26.695019339999998</v>
      </c>
      <c r="C64" s="72">
        <v>31.98370894</v>
      </c>
      <c r="D64" s="125">
        <v>27.17254788</v>
      </c>
      <c r="E64" s="85"/>
      <c r="F64" s="211" t="s">
        <v>36</v>
      </c>
      <c r="G64" s="72">
        <v>6.9426480199999991</v>
      </c>
      <c r="H64" s="72">
        <v>10.234003439999999</v>
      </c>
      <c r="I64" s="125">
        <v>3.61550744</v>
      </c>
      <c r="J64" s="161"/>
      <c r="K64" s="211" t="s">
        <v>164</v>
      </c>
      <c r="L64" s="72">
        <v>1.8504999999999999E-3</v>
      </c>
      <c r="M64" s="72">
        <v>1.1405240000000001E-2</v>
      </c>
      <c r="N64" s="125">
        <v>0.46859290999999997</v>
      </c>
    </row>
    <row r="65" spans="1:14" x14ac:dyDescent="0.35">
      <c r="A65" s="211" t="s">
        <v>183</v>
      </c>
      <c r="B65" s="72">
        <v>9.5865164499999995</v>
      </c>
      <c r="C65" s="72">
        <v>8.635978230000001</v>
      </c>
      <c r="D65" s="125">
        <v>26.89100655</v>
      </c>
      <c r="E65" s="85"/>
      <c r="F65" s="211" t="s">
        <v>22</v>
      </c>
      <c r="G65" s="72">
        <v>0.30899028000000001</v>
      </c>
      <c r="H65" s="72">
        <v>4.2110012300000008</v>
      </c>
      <c r="I65" s="125">
        <v>3.5809418399999999</v>
      </c>
      <c r="J65" s="161"/>
      <c r="K65" s="211" t="s">
        <v>252</v>
      </c>
      <c r="L65" s="72">
        <v>0.56366941000000004</v>
      </c>
      <c r="M65" s="72">
        <v>0.95916778000000003</v>
      </c>
      <c r="N65" s="125">
        <v>0.45562691</v>
      </c>
    </row>
    <row r="66" spans="1:14" x14ac:dyDescent="0.35">
      <c r="A66" s="211" t="s">
        <v>257</v>
      </c>
      <c r="B66" s="72">
        <v>31.571808879999999</v>
      </c>
      <c r="C66" s="72">
        <v>32.000393019999997</v>
      </c>
      <c r="D66" s="125">
        <v>26.849499089999998</v>
      </c>
      <c r="E66" s="85"/>
      <c r="F66" s="211" t="s">
        <v>212</v>
      </c>
      <c r="G66" s="72">
        <v>15.21827661</v>
      </c>
      <c r="H66" s="72">
        <v>6.2604823300000003</v>
      </c>
      <c r="I66" s="125">
        <v>3.5619429900000004</v>
      </c>
      <c r="J66" s="161"/>
      <c r="K66" s="211" t="s">
        <v>160</v>
      </c>
      <c r="L66" s="72">
        <v>0.87216079000000002</v>
      </c>
      <c r="M66" s="72">
        <v>1.16528644</v>
      </c>
      <c r="N66" s="125">
        <v>0.45436378000000005</v>
      </c>
    </row>
    <row r="67" spans="1:14" x14ac:dyDescent="0.35">
      <c r="A67" s="211" t="s">
        <v>212</v>
      </c>
      <c r="B67" s="72">
        <v>28.323902230000002</v>
      </c>
      <c r="C67" s="72">
        <v>35.578100759999998</v>
      </c>
      <c r="D67" s="125">
        <v>26.43940005</v>
      </c>
      <c r="E67" s="85"/>
      <c r="F67" s="211" t="s">
        <v>74</v>
      </c>
      <c r="G67" s="72">
        <v>0</v>
      </c>
      <c r="H67" s="72">
        <v>0</v>
      </c>
      <c r="I67" s="125">
        <v>3.4981239700000004</v>
      </c>
      <c r="J67" s="161"/>
      <c r="K67" s="211" t="s">
        <v>239</v>
      </c>
      <c r="L67" s="72">
        <v>0.25628005999999998</v>
      </c>
      <c r="M67" s="72">
        <v>0.50313634000000007</v>
      </c>
      <c r="N67" s="125">
        <v>0.45363528999999997</v>
      </c>
    </row>
    <row r="68" spans="1:14" x14ac:dyDescent="0.35">
      <c r="A68" s="211" t="s">
        <v>201</v>
      </c>
      <c r="B68" s="72">
        <v>19.817048249999999</v>
      </c>
      <c r="C68" s="72">
        <v>23.964168149999999</v>
      </c>
      <c r="D68" s="125">
        <v>26.14806789</v>
      </c>
      <c r="E68" s="85"/>
      <c r="F68" s="211" t="s">
        <v>203</v>
      </c>
      <c r="G68" s="72">
        <v>0.98816035999999996</v>
      </c>
      <c r="H68" s="72">
        <v>7.2453641299999996</v>
      </c>
      <c r="I68" s="125">
        <v>3.4871496800000004</v>
      </c>
      <c r="J68" s="161"/>
      <c r="K68" s="211" t="s">
        <v>232</v>
      </c>
      <c r="L68" s="72">
        <v>0.15415634</v>
      </c>
      <c r="M68" s="72">
        <v>0.29148178999999996</v>
      </c>
      <c r="N68" s="125">
        <v>0.43260703</v>
      </c>
    </row>
    <row r="69" spans="1:14" x14ac:dyDescent="0.35">
      <c r="A69" s="211" t="s">
        <v>97</v>
      </c>
      <c r="B69" s="72">
        <v>651.31543077999993</v>
      </c>
      <c r="C69" s="72">
        <v>23.941758370000002</v>
      </c>
      <c r="D69" s="125">
        <v>25.939182539999997</v>
      </c>
      <c r="E69" s="85"/>
      <c r="F69" s="211" t="s">
        <v>120</v>
      </c>
      <c r="G69" s="72">
        <v>7.5085890000000002E-2</v>
      </c>
      <c r="H69" s="72">
        <v>0.18127020999999999</v>
      </c>
      <c r="I69" s="125">
        <v>3.4802128799999998</v>
      </c>
      <c r="J69" s="161"/>
      <c r="K69" s="211" t="s">
        <v>222</v>
      </c>
      <c r="L69" s="72">
        <v>0.31010588</v>
      </c>
      <c r="M69" s="72">
        <v>0.40497528000000005</v>
      </c>
      <c r="N69" s="125">
        <v>0.42690078999999997</v>
      </c>
    </row>
    <row r="70" spans="1:14" x14ac:dyDescent="0.35">
      <c r="A70" s="211" t="s">
        <v>26</v>
      </c>
      <c r="B70" s="72">
        <v>27.52411146</v>
      </c>
      <c r="C70" s="72">
        <v>18.361081289999998</v>
      </c>
      <c r="D70" s="125">
        <v>25.24954309</v>
      </c>
      <c r="E70" s="85"/>
      <c r="F70" s="211" t="s">
        <v>130</v>
      </c>
      <c r="G70" s="72">
        <v>3.62805935</v>
      </c>
      <c r="H70" s="72">
        <v>7.9115947999999996</v>
      </c>
      <c r="I70" s="125">
        <v>3.4387046899999998</v>
      </c>
      <c r="J70" s="161"/>
      <c r="K70" s="211" t="s">
        <v>233</v>
      </c>
      <c r="L70" s="72">
        <v>0.18827026999999999</v>
      </c>
      <c r="M70" s="72">
        <v>0.37215472999999999</v>
      </c>
      <c r="N70" s="125">
        <v>0.42036055999999999</v>
      </c>
    </row>
    <row r="71" spans="1:14" x14ac:dyDescent="0.35">
      <c r="A71" s="211" t="s">
        <v>116</v>
      </c>
      <c r="B71" s="72">
        <v>24.20941955</v>
      </c>
      <c r="C71" s="72">
        <v>21.209927799999999</v>
      </c>
      <c r="D71" s="125">
        <v>24.716531460000002</v>
      </c>
      <c r="E71" s="85"/>
      <c r="F71" s="211" t="s">
        <v>202</v>
      </c>
      <c r="G71" s="72">
        <v>1.37493036</v>
      </c>
      <c r="H71" s="72">
        <v>7.0837904299999996</v>
      </c>
      <c r="I71" s="125">
        <v>3.3387263799999998</v>
      </c>
      <c r="J71" s="161"/>
      <c r="K71" s="211" t="s">
        <v>209</v>
      </c>
      <c r="L71" s="72">
        <v>0.56955927000000006</v>
      </c>
      <c r="M71" s="72">
        <v>3.4709201899999997</v>
      </c>
      <c r="N71" s="125">
        <v>0.41957572999999998</v>
      </c>
    </row>
    <row r="72" spans="1:14" x14ac:dyDescent="0.35">
      <c r="A72" s="211" t="s">
        <v>2</v>
      </c>
      <c r="B72" s="72">
        <v>21.81563942</v>
      </c>
      <c r="C72" s="72">
        <v>27.201164989999999</v>
      </c>
      <c r="D72" s="125">
        <v>24.254276829999998</v>
      </c>
      <c r="E72" s="85"/>
      <c r="F72" s="211" t="s">
        <v>184</v>
      </c>
      <c r="G72" s="72">
        <v>7.2842659100000002</v>
      </c>
      <c r="H72" s="72">
        <v>29.5848032</v>
      </c>
      <c r="I72" s="125">
        <v>3.2739597999999996</v>
      </c>
      <c r="J72" s="161"/>
      <c r="K72" s="211" t="s">
        <v>230</v>
      </c>
      <c r="L72" s="72">
        <v>2.889359E-2</v>
      </c>
      <c r="M72" s="72">
        <v>0.13801509000000001</v>
      </c>
      <c r="N72" s="125">
        <v>0.41192071000000002</v>
      </c>
    </row>
    <row r="73" spans="1:14" x14ac:dyDescent="0.35">
      <c r="A73" s="211" t="s">
        <v>223</v>
      </c>
      <c r="B73" s="72">
        <v>24.574841160000002</v>
      </c>
      <c r="C73" s="72">
        <v>47.548829189999999</v>
      </c>
      <c r="D73" s="125">
        <v>24.197340079999996</v>
      </c>
      <c r="E73" s="85"/>
      <c r="F73" s="211" t="s">
        <v>11</v>
      </c>
      <c r="G73" s="72">
        <v>14.67511809</v>
      </c>
      <c r="H73" s="72">
        <v>0</v>
      </c>
      <c r="I73" s="125">
        <v>3.26722563</v>
      </c>
      <c r="J73" s="161"/>
      <c r="K73" s="211" t="s">
        <v>231</v>
      </c>
      <c r="L73" s="72">
        <v>0.2263114</v>
      </c>
      <c r="M73" s="72">
        <v>0.41361990000000004</v>
      </c>
      <c r="N73" s="125">
        <v>0.38702653999999997</v>
      </c>
    </row>
    <row r="74" spans="1:14" x14ac:dyDescent="0.35">
      <c r="A74" s="211" t="s">
        <v>173</v>
      </c>
      <c r="B74" s="72">
        <v>23.037913059999998</v>
      </c>
      <c r="C74" s="72">
        <v>30.51875334</v>
      </c>
      <c r="D74" s="125">
        <v>23.42575441</v>
      </c>
      <c r="E74" s="85"/>
      <c r="F74" s="211" t="s">
        <v>236</v>
      </c>
      <c r="G74" s="72">
        <v>0.30741215000000005</v>
      </c>
      <c r="H74" s="72">
        <v>1.8750430900000001</v>
      </c>
      <c r="I74" s="125">
        <v>3.1159205000000001</v>
      </c>
      <c r="J74" s="161"/>
      <c r="K74" s="211" t="s">
        <v>180</v>
      </c>
      <c r="L74" s="72">
        <v>6.3566999999999999E-2</v>
      </c>
      <c r="M74" s="72">
        <v>7.1422664400000002</v>
      </c>
      <c r="N74" s="125">
        <v>0.38395357000000002</v>
      </c>
    </row>
    <row r="75" spans="1:14" x14ac:dyDescent="0.35">
      <c r="A75" s="211" t="s">
        <v>207</v>
      </c>
      <c r="B75" s="72">
        <v>28.397544539999998</v>
      </c>
      <c r="C75" s="72">
        <v>26.411902120000001</v>
      </c>
      <c r="D75" s="125">
        <v>23.115565149999998</v>
      </c>
      <c r="E75" s="85"/>
      <c r="F75" s="211" t="s">
        <v>103</v>
      </c>
      <c r="G75" s="72">
        <v>1.07262989</v>
      </c>
      <c r="H75" s="72">
        <v>3.9305591299999998</v>
      </c>
      <c r="I75" s="125">
        <v>3.0416651899999998</v>
      </c>
      <c r="J75" s="161"/>
      <c r="K75" s="211" t="s">
        <v>116</v>
      </c>
      <c r="L75" s="72">
        <v>0.39605592000000001</v>
      </c>
      <c r="M75" s="72">
        <v>0.20501596</v>
      </c>
      <c r="N75" s="125">
        <v>0.3820616</v>
      </c>
    </row>
    <row r="76" spans="1:14" x14ac:dyDescent="0.35">
      <c r="A76" s="211" t="s">
        <v>231</v>
      </c>
      <c r="B76" s="72">
        <v>9.53782262</v>
      </c>
      <c r="C76" s="72">
        <v>13.872319409999999</v>
      </c>
      <c r="D76" s="125">
        <v>23.064684670000002</v>
      </c>
      <c r="E76" s="85"/>
      <c r="F76" s="211" t="s">
        <v>35</v>
      </c>
      <c r="G76" s="72">
        <v>1.8540236699999999</v>
      </c>
      <c r="H76" s="72">
        <v>2.6765114199999998</v>
      </c>
      <c r="I76" s="125">
        <v>3.0087591200000001</v>
      </c>
      <c r="J76" s="161"/>
      <c r="K76" s="211" t="s">
        <v>51</v>
      </c>
      <c r="L76" s="72">
        <v>0</v>
      </c>
      <c r="M76" s="72">
        <v>0</v>
      </c>
      <c r="N76" s="125">
        <v>0.37903138000000003</v>
      </c>
    </row>
    <row r="77" spans="1:14" x14ac:dyDescent="0.35">
      <c r="A77" s="211" t="s">
        <v>30</v>
      </c>
      <c r="B77" s="72">
        <v>20.636537760000003</v>
      </c>
      <c r="C77" s="72">
        <v>19.042380770000001</v>
      </c>
      <c r="D77" s="125">
        <v>22.29014973</v>
      </c>
      <c r="E77" s="85"/>
      <c r="F77" s="211" t="s">
        <v>249</v>
      </c>
      <c r="G77" s="72">
        <v>1.17167095</v>
      </c>
      <c r="H77" s="72">
        <v>3.0635249099999999</v>
      </c>
      <c r="I77" s="125">
        <v>2.9581235699999997</v>
      </c>
      <c r="J77" s="161"/>
      <c r="K77" s="211" t="s">
        <v>75</v>
      </c>
      <c r="L77" s="72">
        <v>0.29192400000000002</v>
      </c>
      <c r="M77" s="72">
        <v>0.29328001000000004</v>
      </c>
      <c r="N77" s="125">
        <v>0.37002219000000003</v>
      </c>
    </row>
    <row r="78" spans="1:14" x14ac:dyDescent="0.35">
      <c r="A78" s="211" t="s">
        <v>250</v>
      </c>
      <c r="B78" s="72">
        <v>25.195339440000001</v>
      </c>
      <c r="C78" s="72">
        <v>20.558706699999998</v>
      </c>
      <c r="D78" s="125">
        <v>20.961564890000002</v>
      </c>
      <c r="E78" s="85"/>
      <c r="F78" s="211" t="s">
        <v>5</v>
      </c>
      <c r="G78" s="72">
        <v>3.9178585200000002</v>
      </c>
      <c r="H78" s="72">
        <v>9.6496136700000008</v>
      </c>
      <c r="I78" s="125">
        <v>2.79864048</v>
      </c>
      <c r="J78" s="161"/>
      <c r="K78" s="211" t="s">
        <v>35</v>
      </c>
      <c r="L78" s="72">
        <v>0.32583333000000003</v>
      </c>
      <c r="M78" s="72">
        <v>0.27643209999999996</v>
      </c>
      <c r="N78" s="125">
        <v>0.35710343</v>
      </c>
    </row>
    <row r="79" spans="1:14" x14ac:dyDescent="0.35">
      <c r="A79" s="211" t="s">
        <v>199</v>
      </c>
      <c r="B79" s="72">
        <v>13.693126339999999</v>
      </c>
      <c r="C79" s="72">
        <v>16.572032830000001</v>
      </c>
      <c r="D79" s="125">
        <v>20.065548149999998</v>
      </c>
      <c r="E79" s="85"/>
      <c r="F79" s="211" t="s">
        <v>135</v>
      </c>
      <c r="G79" s="72">
        <v>0.51573743999999999</v>
      </c>
      <c r="H79" s="72">
        <v>2.1351628799999998</v>
      </c>
      <c r="I79" s="125">
        <v>2.7788651500000001</v>
      </c>
      <c r="J79" s="161"/>
      <c r="K79" s="211" t="s">
        <v>97</v>
      </c>
      <c r="L79" s="72">
        <v>4.6820000000000004E-3</v>
      </c>
      <c r="M79" s="72">
        <v>1.6264000000000001E-2</v>
      </c>
      <c r="N79" s="125">
        <v>0.35244615999999995</v>
      </c>
    </row>
    <row r="80" spans="1:14" x14ac:dyDescent="0.35">
      <c r="A80" s="211" t="s">
        <v>7</v>
      </c>
      <c r="B80" s="72">
        <v>21.399109410000001</v>
      </c>
      <c r="C80" s="72">
        <v>23.464065290000001</v>
      </c>
      <c r="D80" s="125">
        <v>19.844215999999999</v>
      </c>
      <c r="E80" s="85"/>
      <c r="F80" s="211" t="s">
        <v>250</v>
      </c>
      <c r="G80" s="72">
        <v>22.437829520000001</v>
      </c>
      <c r="H80" s="72">
        <v>0.18768340999999999</v>
      </c>
      <c r="I80" s="125">
        <v>2.7425448500000003</v>
      </c>
      <c r="J80" s="161"/>
      <c r="K80" s="211" t="s">
        <v>107</v>
      </c>
      <c r="L80" s="72">
        <v>0.28646906999999999</v>
      </c>
      <c r="M80" s="72">
        <v>1.5566844900000001</v>
      </c>
      <c r="N80" s="125">
        <v>0.3302369</v>
      </c>
    </row>
    <row r="81" spans="1:14" x14ac:dyDescent="0.35">
      <c r="A81" s="211" t="s">
        <v>146</v>
      </c>
      <c r="B81" s="72">
        <v>16.041214069999999</v>
      </c>
      <c r="C81" s="72">
        <v>18.216704050000001</v>
      </c>
      <c r="D81" s="125">
        <v>18.636233090000001</v>
      </c>
      <c r="E81" s="85"/>
      <c r="F81" s="211" t="s">
        <v>160</v>
      </c>
      <c r="G81" s="72">
        <v>5.9863291500000004</v>
      </c>
      <c r="H81" s="72">
        <v>17.513204959999999</v>
      </c>
      <c r="I81" s="125">
        <v>2.6835312500000001</v>
      </c>
      <c r="J81" s="161"/>
      <c r="K81" s="211" t="s">
        <v>162</v>
      </c>
      <c r="L81" s="72">
        <v>7.2579999999999997E-3</v>
      </c>
      <c r="M81" s="72">
        <v>2.3986415099999996</v>
      </c>
      <c r="N81" s="125">
        <v>0.29874514000000002</v>
      </c>
    </row>
    <row r="82" spans="1:14" x14ac:dyDescent="0.35">
      <c r="A82" s="211" t="s">
        <v>64</v>
      </c>
      <c r="B82" s="72">
        <v>4.2579424299999999</v>
      </c>
      <c r="C82" s="72">
        <v>7.7012091100000006</v>
      </c>
      <c r="D82" s="125">
        <v>18.62441136</v>
      </c>
      <c r="E82" s="85"/>
      <c r="F82" s="211" t="s">
        <v>173</v>
      </c>
      <c r="G82" s="72">
        <v>3.3140837999999997</v>
      </c>
      <c r="H82" s="72">
        <v>7.4625092899999999</v>
      </c>
      <c r="I82" s="125">
        <v>2.5964798099999999</v>
      </c>
      <c r="J82" s="161"/>
      <c r="K82" s="211" t="s">
        <v>146</v>
      </c>
      <c r="L82" s="72">
        <v>4.7548849999999997E-2</v>
      </c>
      <c r="M82" s="72">
        <v>4.9886599999999998E-3</v>
      </c>
      <c r="N82" s="125">
        <v>0.29683727000000004</v>
      </c>
    </row>
    <row r="83" spans="1:14" x14ac:dyDescent="0.35">
      <c r="A83" s="211" t="s">
        <v>103</v>
      </c>
      <c r="B83" s="72">
        <v>17.649626390000002</v>
      </c>
      <c r="C83" s="72">
        <v>18.62311974</v>
      </c>
      <c r="D83" s="125">
        <v>18.487075269999998</v>
      </c>
      <c r="E83" s="85"/>
      <c r="F83" s="211" t="s">
        <v>164</v>
      </c>
      <c r="G83" s="72">
        <v>4.7816661799999993</v>
      </c>
      <c r="H83" s="72">
        <v>4.6417480499999995</v>
      </c>
      <c r="I83" s="125">
        <v>2.5150377799999997</v>
      </c>
      <c r="J83" s="161"/>
      <c r="K83" s="211" t="s">
        <v>242</v>
      </c>
      <c r="L83" s="72">
        <v>5.1270929999999999E-2</v>
      </c>
      <c r="M83" s="72">
        <v>0.27228429999999998</v>
      </c>
      <c r="N83" s="125">
        <v>0.29517670000000001</v>
      </c>
    </row>
    <row r="84" spans="1:14" x14ac:dyDescent="0.35">
      <c r="A84" s="211" t="s">
        <v>155</v>
      </c>
      <c r="B84" s="72">
        <v>19.323799319999999</v>
      </c>
      <c r="C84" s="72">
        <v>20.672220850000002</v>
      </c>
      <c r="D84" s="125">
        <v>18.20424053</v>
      </c>
      <c r="E84" s="85"/>
      <c r="F84" s="211" t="s">
        <v>189</v>
      </c>
      <c r="G84" s="72">
        <v>0.66547030000000007</v>
      </c>
      <c r="H84" s="72">
        <v>12.81966993</v>
      </c>
      <c r="I84" s="125">
        <v>2.4525030699999997</v>
      </c>
      <c r="J84" s="161"/>
      <c r="K84" s="211" t="s">
        <v>238</v>
      </c>
      <c r="L84" s="72">
        <v>0.11578014</v>
      </c>
      <c r="M84" s="72">
        <v>0.23406929000000001</v>
      </c>
      <c r="N84" s="125">
        <v>0.29396623999999999</v>
      </c>
    </row>
    <row r="85" spans="1:14" x14ac:dyDescent="0.35">
      <c r="A85" s="211" t="s">
        <v>32</v>
      </c>
      <c r="B85" s="72">
        <v>15.902413039999999</v>
      </c>
      <c r="C85" s="72">
        <v>16.26023241</v>
      </c>
      <c r="D85" s="125">
        <v>18.106450780000003</v>
      </c>
      <c r="E85" s="85"/>
      <c r="F85" s="211" t="s">
        <v>64</v>
      </c>
      <c r="G85" s="72">
        <v>2.9791603199999996</v>
      </c>
      <c r="H85" s="72">
        <v>38.295202490000001</v>
      </c>
      <c r="I85" s="125">
        <v>2.4358190400000002</v>
      </c>
      <c r="J85" s="161"/>
      <c r="K85" s="211" t="s">
        <v>20</v>
      </c>
      <c r="L85" s="72">
        <v>1.5899999999999999E-4</v>
      </c>
      <c r="M85" s="72">
        <v>0.1124868</v>
      </c>
      <c r="N85" s="125">
        <v>0.29251304</v>
      </c>
    </row>
    <row r="86" spans="1:14" x14ac:dyDescent="0.35">
      <c r="A86" s="211" t="s">
        <v>237</v>
      </c>
      <c r="B86" s="72">
        <v>14.07260567</v>
      </c>
      <c r="C86" s="72">
        <v>16.57847516</v>
      </c>
      <c r="D86" s="125">
        <v>18.044150100000003</v>
      </c>
      <c r="E86" s="85"/>
      <c r="F86" s="211" t="s">
        <v>138</v>
      </c>
      <c r="G86" s="72">
        <v>0.10341591</v>
      </c>
      <c r="H86" s="72">
        <v>0.45267264000000002</v>
      </c>
      <c r="I86" s="125">
        <v>2.4181180000000002</v>
      </c>
      <c r="J86" s="161"/>
      <c r="K86" s="211" t="s">
        <v>139</v>
      </c>
      <c r="L86" s="72">
        <v>1.9630999999999999E-2</v>
      </c>
      <c r="M86" s="72">
        <v>7.8395939999999997E-2</v>
      </c>
      <c r="N86" s="125">
        <v>0.27703899999999998</v>
      </c>
    </row>
    <row r="87" spans="1:14" x14ac:dyDescent="0.35">
      <c r="A87" s="211" t="s">
        <v>172</v>
      </c>
      <c r="B87" s="72">
        <v>18.007660089999998</v>
      </c>
      <c r="C87" s="72">
        <v>20.97110253</v>
      </c>
      <c r="D87" s="125">
        <v>17.956891079999998</v>
      </c>
      <c r="E87" s="85"/>
      <c r="F87" s="211" t="s">
        <v>199</v>
      </c>
      <c r="G87" s="72">
        <v>8.9557343700000001</v>
      </c>
      <c r="H87" s="72">
        <v>16.033561899999999</v>
      </c>
      <c r="I87" s="125">
        <v>2.27654698</v>
      </c>
      <c r="J87" s="161"/>
      <c r="K87" s="211" t="s">
        <v>248</v>
      </c>
      <c r="L87" s="72">
        <v>0.21736539000000002</v>
      </c>
      <c r="M87" s="72">
        <v>0.26173196999999998</v>
      </c>
      <c r="N87" s="125">
        <v>0.26290154999999998</v>
      </c>
    </row>
    <row r="88" spans="1:14" x14ac:dyDescent="0.35">
      <c r="A88" s="211" t="s">
        <v>132</v>
      </c>
      <c r="B88" s="72">
        <v>20.213867480000001</v>
      </c>
      <c r="C88" s="72">
        <v>25.81539064</v>
      </c>
      <c r="D88" s="125">
        <v>17.94041979</v>
      </c>
      <c r="E88" s="85"/>
      <c r="F88" s="211" t="s">
        <v>227</v>
      </c>
      <c r="G88" s="72">
        <v>7.82094647</v>
      </c>
      <c r="H88" s="72">
        <v>0</v>
      </c>
      <c r="I88" s="125">
        <v>2.2727048500000002</v>
      </c>
      <c r="J88" s="161"/>
      <c r="K88" s="211" t="s">
        <v>186</v>
      </c>
      <c r="L88" s="72">
        <v>0.40833197999999998</v>
      </c>
      <c r="M88" s="72">
        <v>0.23913506000000001</v>
      </c>
      <c r="N88" s="125">
        <v>0.25412507000000001</v>
      </c>
    </row>
    <row r="89" spans="1:14" x14ac:dyDescent="0.35">
      <c r="A89" s="211" t="s">
        <v>202</v>
      </c>
      <c r="B89" s="72">
        <v>18.054644</v>
      </c>
      <c r="C89" s="72">
        <v>15.313606519999999</v>
      </c>
      <c r="D89" s="125">
        <v>17.573905960000001</v>
      </c>
      <c r="E89" s="85"/>
      <c r="F89" s="211" t="s">
        <v>148</v>
      </c>
      <c r="G89" s="72">
        <v>4.1627331999999999</v>
      </c>
      <c r="H89" s="72">
        <v>1.7009484500000001</v>
      </c>
      <c r="I89" s="125">
        <v>2.15705466</v>
      </c>
      <c r="J89" s="161"/>
      <c r="K89" s="211" t="s">
        <v>9</v>
      </c>
      <c r="L89" s="72">
        <v>0.13695383999999999</v>
      </c>
      <c r="M89" s="72">
        <v>0.26603684000000005</v>
      </c>
      <c r="N89" s="125">
        <v>0.24942296</v>
      </c>
    </row>
    <row r="90" spans="1:14" x14ac:dyDescent="0.35">
      <c r="A90" s="211" t="s">
        <v>175</v>
      </c>
      <c r="B90" s="72">
        <v>14.020907970000001</v>
      </c>
      <c r="C90" s="72">
        <v>15.73304742</v>
      </c>
      <c r="D90" s="125">
        <v>16.821063120000002</v>
      </c>
      <c r="E90" s="85"/>
      <c r="F90" s="211" t="s">
        <v>7</v>
      </c>
      <c r="G90" s="72">
        <v>0.15010373999999999</v>
      </c>
      <c r="H90" s="72">
        <v>1.7026736200000001</v>
      </c>
      <c r="I90" s="125">
        <v>2.1451717700000001</v>
      </c>
      <c r="J90" s="161"/>
      <c r="K90" s="211" t="s">
        <v>182</v>
      </c>
      <c r="L90" s="72">
        <v>3.2354155200000001</v>
      </c>
      <c r="M90" s="72">
        <v>0.36742326000000003</v>
      </c>
      <c r="N90" s="125">
        <v>0.23125946</v>
      </c>
    </row>
    <row r="91" spans="1:14" x14ac:dyDescent="0.35">
      <c r="A91" s="211" t="s">
        <v>14</v>
      </c>
      <c r="B91" s="72">
        <v>18.736054329999998</v>
      </c>
      <c r="C91" s="72">
        <v>19.82365394</v>
      </c>
      <c r="D91" s="125">
        <v>16.213376189999998</v>
      </c>
      <c r="E91" s="85"/>
      <c r="F91" s="211" t="s">
        <v>200</v>
      </c>
      <c r="G91" s="72">
        <v>0.85641798999999996</v>
      </c>
      <c r="H91" s="72">
        <v>1.52487276</v>
      </c>
      <c r="I91" s="125">
        <v>2.1401215599999999</v>
      </c>
      <c r="J91" s="161"/>
      <c r="K91" s="211" t="s">
        <v>234</v>
      </c>
      <c r="L91" s="72">
        <v>0.10491938000000001</v>
      </c>
      <c r="M91" s="72">
        <v>0.20216436999999998</v>
      </c>
      <c r="N91" s="125">
        <v>0.22846243999999999</v>
      </c>
    </row>
    <row r="92" spans="1:14" x14ac:dyDescent="0.35">
      <c r="A92" s="211" t="s">
        <v>110</v>
      </c>
      <c r="B92" s="72">
        <v>8.1602688299999997</v>
      </c>
      <c r="C92" s="72">
        <v>17.221538550000002</v>
      </c>
      <c r="D92" s="125">
        <v>16.103975460000001</v>
      </c>
      <c r="E92" s="85"/>
      <c r="F92" s="211" t="s">
        <v>193</v>
      </c>
      <c r="G92" s="72">
        <v>0.48307909999999998</v>
      </c>
      <c r="H92" s="72">
        <v>0.26635892999999999</v>
      </c>
      <c r="I92" s="125">
        <v>2.1130946000000002</v>
      </c>
      <c r="J92" s="161"/>
      <c r="K92" s="211" t="s">
        <v>128</v>
      </c>
      <c r="L92" s="72">
        <v>4.1845899999999998E-2</v>
      </c>
      <c r="M92" s="72">
        <v>0.17649400000000001</v>
      </c>
      <c r="N92" s="125">
        <v>0.22820348000000001</v>
      </c>
    </row>
    <row r="93" spans="1:14" x14ac:dyDescent="0.35">
      <c r="A93" s="211" t="s">
        <v>82</v>
      </c>
      <c r="B93" s="72">
        <v>16.085430649999999</v>
      </c>
      <c r="C93" s="72">
        <v>18.411134180000001</v>
      </c>
      <c r="D93" s="125">
        <v>15.875673109999999</v>
      </c>
      <c r="E93" s="85"/>
      <c r="F93" s="211" t="s">
        <v>223</v>
      </c>
      <c r="G93" s="72">
        <v>7.0516581600000006</v>
      </c>
      <c r="H93" s="72">
        <v>3.7147710599999999</v>
      </c>
      <c r="I93" s="125">
        <v>2.0303504499999998</v>
      </c>
      <c r="J93" s="161"/>
      <c r="K93" s="211" t="s">
        <v>235</v>
      </c>
      <c r="L93" s="72">
        <v>0.23641444</v>
      </c>
      <c r="M93" s="72">
        <v>0.17133523000000001</v>
      </c>
      <c r="N93" s="125">
        <v>0.21644785</v>
      </c>
    </row>
    <row r="94" spans="1:14" x14ac:dyDescent="0.35">
      <c r="A94" s="211" t="s">
        <v>214</v>
      </c>
      <c r="B94" s="72">
        <v>6.3860339000000002</v>
      </c>
      <c r="C94" s="72">
        <v>4.0394986099999999</v>
      </c>
      <c r="D94" s="125">
        <v>15.865598480000001</v>
      </c>
      <c r="E94" s="85"/>
      <c r="F94" s="211" t="s">
        <v>55</v>
      </c>
      <c r="G94" s="72">
        <v>0</v>
      </c>
      <c r="H94" s="72">
        <v>1.12894687</v>
      </c>
      <c r="I94" s="125">
        <v>1.9678826899999999</v>
      </c>
      <c r="J94" s="161"/>
      <c r="K94" s="211" t="s">
        <v>194</v>
      </c>
      <c r="L94" s="72">
        <v>5.088202E-2</v>
      </c>
      <c r="M94" s="72">
        <v>1.5352559999999999E-2</v>
      </c>
      <c r="N94" s="125">
        <v>0.20992573</v>
      </c>
    </row>
    <row r="95" spans="1:14" x14ac:dyDescent="0.35">
      <c r="A95" s="211" t="s">
        <v>106</v>
      </c>
      <c r="B95" s="72">
        <v>8.8243560900000002</v>
      </c>
      <c r="C95" s="72">
        <v>13.788415839999999</v>
      </c>
      <c r="D95" s="125">
        <v>15.720891880000002</v>
      </c>
      <c r="E95" s="85"/>
      <c r="F95" s="211" t="s">
        <v>112</v>
      </c>
      <c r="G95" s="72">
        <v>0</v>
      </c>
      <c r="H95" s="72">
        <v>1.25648896</v>
      </c>
      <c r="I95" s="125">
        <v>1.89058956</v>
      </c>
      <c r="J95" s="161"/>
      <c r="K95" s="211" t="s">
        <v>171</v>
      </c>
      <c r="L95" s="72">
        <v>4.010002E-2</v>
      </c>
      <c r="M95" s="72">
        <v>9.9656720000000004E-2</v>
      </c>
      <c r="N95" s="125">
        <v>0.20808442000000002</v>
      </c>
    </row>
    <row r="96" spans="1:14" x14ac:dyDescent="0.35">
      <c r="A96" s="211" t="s">
        <v>252</v>
      </c>
      <c r="B96" s="72">
        <v>12.068358509999999</v>
      </c>
      <c r="C96" s="72">
        <v>19.93171555</v>
      </c>
      <c r="D96" s="125">
        <v>15.57303153</v>
      </c>
      <c r="E96" s="85"/>
      <c r="F96" s="211" t="s">
        <v>252</v>
      </c>
      <c r="G96" s="72">
        <v>2.61917066</v>
      </c>
      <c r="H96" s="72">
        <v>9.2538128000000004</v>
      </c>
      <c r="I96" s="125">
        <v>1.7580383799999999</v>
      </c>
      <c r="J96" s="161"/>
      <c r="K96" s="211" t="s">
        <v>0</v>
      </c>
      <c r="L96" s="72">
        <v>1.512435</v>
      </c>
      <c r="M96" s="72">
        <v>2.40562962</v>
      </c>
      <c r="N96" s="125">
        <v>0.20703379999999999</v>
      </c>
    </row>
    <row r="97" spans="1:14" x14ac:dyDescent="0.35">
      <c r="A97" s="211" t="s">
        <v>171</v>
      </c>
      <c r="B97" s="72">
        <v>24.691123559999998</v>
      </c>
      <c r="C97" s="72">
        <v>21.988319109999999</v>
      </c>
      <c r="D97" s="125">
        <v>14.935039740000001</v>
      </c>
      <c r="E97" s="85"/>
      <c r="F97" s="211" t="s">
        <v>142</v>
      </c>
      <c r="G97" s="72">
        <v>0.95527251000000002</v>
      </c>
      <c r="H97" s="72">
        <v>5.8622254099999997</v>
      </c>
      <c r="I97" s="125">
        <v>1.6378946200000002</v>
      </c>
      <c r="J97" s="161"/>
      <c r="K97" s="211" t="s">
        <v>159</v>
      </c>
      <c r="L97" s="72">
        <v>5.0710999999999996E-4</v>
      </c>
      <c r="M97" s="72">
        <v>0</v>
      </c>
      <c r="N97" s="125">
        <v>0.20279765999999999</v>
      </c>
    </row>
    <row r="98" spans="1:14" x14ac:dyDescent="0.35">
      <c r="A98" s="211" t="s">
        <v>243</v>
      </c>
      <c r="B98" s="72">
        <v>16.647676950000001</v>
      </c>
      <c r="C98" s="72">
        <v>34.522536899999999</v>
      </c>
      <c r="D98" s="125">
        <v>14.907188619999999</v>
      </c>
      <c r="E98" s="85"/>
      <c r="F98" s="211" t="s">
        <v>94</v>
      </c>
      <c r="G98" s="72">
        <v>1.09247855</v>
      </c>
      <c r="H98" s="72">
        <v>0.94747506000000004</v>
      </c>
      <c r="I98" s="125">
        <v>1.62522312</v>
      </c>
      <c r="J98" s="161"/>
      <c r="K98" s="211" t="s">
        <v>191</v>
      </c>
      <c r="L98" s="72">
        <v>2.4928395800000001</v>
      </c>
      <c r="M98" s="72">
        <v>6.1820853399999995</v>
      </c>
      <c r="N98" s="125">
        <v>0.19321168999999999</v>
      </c>
    </row>
    <row r="99" spans="1:14" x14ac:dyDescent="0.35">
      <c r="A99" s="211" t="s">
        <v>28</v>
      </c>
      <c r="B99" s="72">
        <v>12.64801561</v>
      </c>
      <c r="C99" s="72">
        <v>13.931060480000001</v>
      </c>
      <c r="D99" s="125">
        <v>14.90082121</v>
      </c>
      <c r="E99" s="85"/>
      <c r="F99" s="211" t="s">
        <v>154</v>
      </c>
      <c r="G99" s="72">
        <v>1.8676591999999999</v>
      </c>
      <c r="H99" s="72">
        <v>1.18306304</v>
      </c>
      <c r="I99" s="125">
        <v>1.6131989899999999</v>
      </c>
      <c r="J99" s="161"/>
      <c r="K99" s="211" t="s">
        <v>174</v>
      </c>
      <c r="L99" s="72">
        <v>0.16811164000000001</v>
      </c>
      <c r="M99" s="72">
        <v>0.27827584000000005</v>
      </c>
      <c r="N99" s="125">
        <v>0.19241804999999998</v>
      </c>
    </row>
    <row r="100" spans="1:14" x14ac:dyDescent="0.35">
      <c r="A100" s="211" t="s">
        <v>117</v>
      </c>
      <c r="B100" s="72">
        <v>16.275279569999999</v>
      </c>
      <c r="C100" s="72">
        <v>15.769422109999999</v>
      </c>
      <c r="D100" s="125">
        <v>14.84464517</v>
      </c>
      <c r="E100" s="85"/>
      <c r="F100" s="211" t="s">
        <v>226</v>
      </c>
      <c r="G100" s="72">
        <v>0.29191815999999998</v>
      </c>
      <c r="H100" s="72">
        <v>6.8053080000000001</v>
      </c>
      <c r="I100" s="125">
        <v>1.61164091</v>
      </c>
      <c r="J100" s="161"/>
      <c r="K100" s="211" t="s">
        <v>100</v>
      </c>
      <c r="L100" s="72">
        <v>0</v>
      </c>
      <c r="M100" s="72">
        <v>0.17208248999999998</v>
      </c>
      <c r="N100" s="125">
        <v>0.17541367000000002</v>
      </c>
    </row>
    <row r="101" spans="1:14" x14ac:dyDescent="0.35">
      <c r="A101" s="211" t="s">
        <v>76</v>
      </c>
      <c r="B101" s="72">
        <v>54.730930729999997</v>
      </c>
      <c r="C101" s="72">
        <v>13.32977322</v>
      </c>
      <c r="D101" s="125">
        <v>14.792723779999999</v>
      </c>
      <c r="E101" s="85"/>
      <c r="F101" s="211" t="s">
        <v>239</v>
      </c>
      <c r="G101" s="72">
        <v>0.14381585999999999</v>
      </c>
      <c r="H101" s="72">
        <v>1.0350881599999999</v>
      </c>
      <c r="I101" s="125">
        <v>1.54910489</v>
      </c>
      <c r="J101" s="161"/>
      <c r="K101" s="211" t="s">
        <v>39</v>
      </c>
      <c r="L101" s="72">
        <v>7.3595999999999995E-2</v>
      </c>
      <c r="M101" s="72">
        <v>0.63634271999999992</v>
      </c>
      <c r="N101" s="125">
        <v>0.16476041</v>
      </c>
    </row>
    <row r="102" spans="1:14" x14ac:dyDescent="0.35">
      <c r="A102" s="211" t="s">
        <v>130</v>
      </c>
      <c r="B102" s="72">
        <v>17.212823</v>
      </c>
      <c r="C102" s="72">
        <v>20.630948589999999</v>
      </c>
      <c r="D102" s="125">
        <v>14.778186829999999</v>
      </c>
      <c r="E102" s="85"/>
      <c r="F102" s="211" t="s">
        <v>172</v>
      </c>
      <c r="G102" s="72">
        <v>1.2693161000000002</v>
      </c>
      <c r="H102" s="72">
        <v>4.8004299699999997</v>
      </c>
      <c r="I102" s="125">
        <v>1.5231021200000001</v>
      </c>
      <c r="J102" s="161"/>
      <c r="K102" s="211" t="s">
        <v>142</v>
      </c>
      <c r="L102" s="72">
        <v>0.14330316000000001</v>
      </c>
      <c r="M102" s="72">
        <v>0.19146417000000002</v>
      </c>
      <c r="N102" s="125">
        <v>0.15853322</v>
      </c>
    </row>
    <row r="103" spans="1:14" x14ac:dyDescent="0.35">
      <c r="A103" s="211" t="s">
        <v>158</v>
      </c>
      <c r="B103" s="72">
        <v>3.0313867999999999</v>
      </c>
      <c r="C103" s="72">
        <v>8.2961039200000002</v>
      </c>
      <c r="D103" s="125">
        <v>13.91784526</v>
      </c>
      <c r="E103" s="85"/>
      <c r="F103" s="211" t="s">
        <v>170</v>
      </c>
      <c r="G103" s="72">
        <v>1.44323058</v>
      </c>
      <c r="H103" s="72">
        <v>24.759174680000001</v>
      </c>
      <c r="I103" s="125">
        <v>1.5012826499999998</v>
      </c>
      <c r="J103" s="161"/>
      <c r="K103" s="211" t="s">
        <v>254</v>
      </c>
      <c r="L103" s="72">
        <v>1.2471126799999999</v>
      </c>
      <c r="M103" s="72">
        <v>1.6510530299999999</v>
      </c>
      <c r="N103" s="125">
        <v>0.15248467999999998</v>
      </c>
    </row>
    <row r="104" spans="1:14" x14ac:dyDescent="0.35">
      <c r="A104" s="211" t="s">
        <v>34</v>
      </c>
      <c r="B104" s="72">
        <v>14.293094419999999</v>
      </c>
      <c r="C104" s="72">
        <v>14.04367216</v>
      </c>
      <c r="D104" s="125">
        <v>13.900152159999999</v>
      </c>
      <c r="E104" s="85"/>
      <c r="F104" s="211" t="s">
        <v>231</v>
      </c>
      <c r="G104" s="72">
        <v>0.72149231000000003</v>
      </c>
      <c r="H104" s="72">
        <v>0.65349140999999999</v>
      </c>
      <c r="I104" s="125">
        <v>1.3082220600000001</v>
      </c>
      <c r="J104" s="161"/>
      <c r="K104" s="211" t="s">
        <v>148</v>
      </c>
      <c r="L104" s="72">
        <v>6.7883410000000005E-2</v>
      </c>
      <c r="M104" s="72">
        <v>0.13994807000000001</v>
      </c>
      <c r="N104" s="125">
        <v>0.14326484</v>
      </c>
    </row>
    <row r="105" spans="1:14" x14ac:dyDescent="0.35">
      <c r="A105" s="211" t="s">
        <v>24</v>
      </c>
      <c r="B105" s="72">
        <v>13.53718991</v>
      </c>
      <c r="C105" s="72">
        <v>12.887329619999999</v>
      </c>
      <c r="D105" s="125">
        <v>13.833087019999999</v>
      </c>
      <c r="E105" s="85"/>
      <c r="F105" s="211" t="s">
        <v>209</v>
      </c>
      <c r="G105" s="72">
        <v>0.12600011</v>
      </c>
      <c r="H105" s="72">
        <v>9.1352960000000011E-2</v>
      </c>
      <c r="I105" s="125">
        <v>1.1982201100000001</v>
      </c>
      <c r="J105" s="161"/>
      <c r="K105" s="211" t="s">
        <v>168</v>
      </c>
      <c r="L105" s="72">
        <v>0</v>
      </c>
      <c r="M105" s="72">
        <v>0</v>
      </c>
      <c r="N105" s="125">
        <v>0.14085700000000001</v>
      </c>
    </row>
    <row r="106" spans="1:14" x14ac:dyDescent="0.35">
      <c r="A106" s="211" t="s">
        <v>75</v>
      </c>
      <c r="B106" s="72">
        <v>10.43075337</v>
      </c>
      <c r="C106" s="72">
        <v>22.1595741</v>
      </c>
      <c r="D106" s="125">
        <v>13.72815626</v>
      </c>
      <c r="E106" s="85"/>
      <c r="F106" s="211" t="s">
        <v>229</v>
      </c>
      <c r="G106" s="72">
        <v>1.2981111000000001</v>
      </c>
      <c r="H106" s="72">
        <v>0.75397011000000003</v>
      </c>
      <c r="I106" s="125">
        <v>1.1626069999999999</v>
      </c>
      <c r="J106" s="161"/>
      <c r="K106" s="211" t="s">
        <v>237</v>
      </c>
      <c r="L106" s="72">
        <v>5.7993800000000005E-2</v>
      </c>
      <c r="M106" s="72">
        <v>0.21780192000000001</v>
      </c>
      <c r="N106" s="125">
        <v>0.13129382000000001</v>
      </c>
    </row>
    <row r="107" spans="1:14" x14ac:dyDescent="0.35">
      <c r="A107" s="211" t="s">
        <v>152</v>
      </c>
      <c r="B107" s="72">
        <v>16.18322641</v>
      </c>
      <c r="C107" s="72">
        <v>8.1509328500000002</v>
      </c>
      <c r="D107" s="125">
        <v>13.70166418</v>
      </c>
      <c r="E107" s="85"/>
      <c r="F107" s="211" t="s">
        <v>159</v>
      </c>
      <c r="G107" s="72">
        <v>1.55673672</v>
      </c>
      <c r="H107" s="72">
        <v>0.81542939999999997</v>
      </c>
      <c r="I107" s="125">
        <v>1.1266493799999999</v>
      </c>
      <c r="J107" s="161"/>
      <c r="K107" s="211" t="s">
        <v>183</v>
      </c>
      <c r="L107" s="72">
        <v>0.19034001</v>
      </c>
      <c r="M107" s="72">
        <v>0.28504359000000001</v>
      </c>
      <c r="N107" s="125">
        <v>0.12390547</v>
      </c>
    </row>
    <row r="108" spans="1:14" x14ac:dyDescent="0.35">
      <c r="A108" s="211" t="s">
        <v>49</v>
      </c>
      <c r="B108" s="72">
        <v>9.2712921799999997</v>
      </c>
      <c r="C108" s="72">
        <v>14.06949075</v>
      </c>
      <c r="D108" s="125">
        <v>13.45749882</v>
      </c>
      <c r="E108" s="85"/>
      <c r="F108" s="211" t="s">
        <v>175</v>
      </c>
      <c r="G108" s="72">
        <v>0.93510164000000007</v>
      </c>
      <c r="H108" s="72">
        <v>2.24942537</v>
      </c>
      <c r="I108" s="125">
        <v>1.08588006</v>
      </c>
      <c r="J108" s="161"/>
      <c r="K108" s="211" t="s">
        <v>74</v>
      </c>
      <c r="L108" s="72">
        <v>0</v>
      </c>
      <c r="M108" s="72">
        <v>1.5029000000000001E-2</v>
      </c>
      <c r="N108" s="125">
        <v>0.1176527</v>
      </c>
    </row>
    <row r="109" spans="1:14" x14ac:dyDescent="0.35">
      <c r="A109" s="211" t="s">
        <v>142</v>
      </c>
      <c r="B109" s="72">
        <v>10.476590380000001</v>
      </c>
      <c r="C109" s="72">
        <v>13.25884456</v>
      </c>
      <c r="D109" s="125">
        <v>13.044333930000001</v>
      </c>
      <c r="E109" s="85"/>
      <c r="F109" s="211" t="s">
        <v>27</v>
      </c>
      <c r="G109" s="72">
        <v>4.0184000000000001E-3</v>
      </c>
      <c r="H109" s="72">
        <v>0.33530395000000002</v>
      </c>
      <c r="I109" s="125">
        <v>0.97752735999999996</v>
      </c>
      <c r="J109" s="161"/>
      <c r="K109" s="211" t="s">
        <v>149</v>
      </c>
      <c r="L109" s="72">
        <v>0.1650616</v>
      </c>
      <c r="M109" s="72">
        <v>7.1272509999999997E-2</v>
      </c>
      <c r="N109" s="125">
        <v>0.11653223</v>
      </c>
    </row>
    <row r="110" spans="1:14" x14ac:dyDescent="0.35">
      <c r="A110" s="211" t="s">
        <v>170</v>
      </c>
      <c r="B110" s="72">
        <v>20.506797420000002</v>
      </c>
      <c r="C110" s="72">
        <v>6.6929633399999995</v>
      </c>
      <c r="D110" s="125">
        <v>12.72132633</v>
      </c>
      <c r="E110" s="85"/>
      <c r="F110" s="211" t="s">
        <v>33</v>
      </c>
      <c r="G110" s="72">
        <v>0.69874043000000008</v>
      </c>
      <c r="H110" s="72">
        <v>3.9355900000000001E-3</v>
      </c>
      <c r="I110" s="125">
        <v>0.97319531000000004</v>
      </c>
      <c r="J110" s="161"/>
      <c r="K110" s="211" t="s">
        <v>193</v>
      </c>
      <c r="L110" s="72">
        <v>4.2998950199999992</v>
      </c>
      <c r="M110" s="72">
        <v>0.14233245</v>
      </c>
      <c r="N110" s="125">
        <v>0.10334208</v>
      </c>
    </row>
    <row r="111" spans="1:14" x14ac:dyDescent="0.35">
      <c r="A111" s="211" t="s">
        <v>238</v>
      </c>
      <c r="B111" s="72">
        <v>12.2203012</v>
      </c>
      <c r="C111" s="72">
        <v>13.074878160000001</v>
      </c>
      <c r="D111" s="125">
        <v>12.670790949999999</v>
      </c>
      <c r="E111" s="85"/>
      <c r="F111" s="211" t="s">
        <v>215</v>
      </c>
      <c r="G111" s="72">
        <v>5.80062225</v>
      </c>
      <c r="H111" s="72">
        <v>5.5919318000000002</v>
      </c>
      <c r="I111" s="125">
        <v>0.95715481000000002</v>
      </c>
      <c r="J111" s="161"/>
      <c r="K111" s="211" t="s">
        <v>129</v>
      </c>
      <c r="L111" s="72">
        <v>4.3489029999999998E-2</v>
      </c>
      <c r="M111" s="72">
        <v>9.3787960000000004E-2</v>
      </c>
      <c r="N111" s="125">
        <v>9.656830000000001E-2</v>
      </c>
    </row>
    <row r="112" spans="1:14" x14ac:dyDescent="0.35">
      <c r="A112" s="211" t="s">
        <v>50</v>
      </c>
      <c r="B112" s="72">
        <v>18.478128350000002</v>
      </c>
      <c r="C112" s="72">
        <v>20.11535834</v>
      </c>
      <c r="D112" s="125">
        <v>12.58150773</v>
      </c>
      <c r="E112" s="85"/>
      <c r="F112" s="211" t="s">
        <v>122</v>
      </c>
      <c r="G112" s="72">
        <v>3.7752104800000001</v>
      </c>
      <c r="H112" s="72">
        <v>5.7836480199999993</v>
      </c>
      <c r="I112" s="125">
        <v>0.94486497999999997</v>
      </c>
      <c r="J112" s="161"/>
      <c r="K112" s="211" t="s">
        <v>208</v>
      </c>
      <c r="L112" s="72">
        <v>4.63849E-2</v>
      </c>
      <c r="M112" s="72">
        <v>3.9899699999999996E-2</v>
      </c>
      <c r="N112" s="125">
        <v>8.8805999999999996E-2</v>
      </c>
    </row>
    <row r="113" spans="1:14" x14ac:dyDescent="0.35">
      <c r="A113" s="211" t="s">
        <v>145</v>
      </c>
      <c r="B113" s="72">
        <v>14.723885039999999</v>
      </c>
      <c r="C113" s="72">
        <v>13.470218359999999</v>
      </c>
      <c r="D113" s="125">
        <v>12.51839985</v>
      </c>
      <c r="E113" s="85"/>
      <c r="F113" s="211" t="s">
        <v>257</v>
      </c>
      <c r="G113" s="72">
        <v>0.19639772</v>
      </c>
      <c r="H113" s="72">
        <v>0.74309168999999997</v>
      </c>
      <c r="I113" s="125">
        <v>0.92530959999999995</v>
      </c>
      <c r="J113" s="161"/>
      <c r="K113" s="211" t="s">
        <v>150</v>
      </c>
      <c r="L113" s="72">
        <v>6.3592869999999996E-2</v>
      </c>
      <c r="M113" s="72">
        <v>7.7895619999999999E-2</v>
      </c>
      <c r="N113" s="125">
        <v>8.8701789999999989E-2</v>
      </c>
    </row>
    <row r="114" spans="1:14" x14ac:dyDescent="0.35">
      <c r="A114" s="211" t="s">
        <v>128</v>
      </c>
      <c r="B114" s="72">
        <v>8.6286431999999991</v>
      </c>
      <c r="C114" s="72">
        <v>9.1791691199999992</v>
      </c>
      <c r="D114" s="125">
        <v>12.21678942</v>
      </c>
      <c r="E114" s="85"/>
      <c r="F114" s="211" t="s">
        <v>116</v>
      </c>
      <c r="G114" s="72">
        <v>0.38615067999999997</v>
      </c>
      <c r="H114" s="72">
        <v>0.37979159999999995</v>
      </c>
      <c r="I114" s="125">
        <v>0.90108513000000001</v>
      </c>
      <c r="J114" s="161"/>
      <c r="K114" s="211" t="s">
        <v>94</v>
      </c>
      <c r="L114" s="72">
        <v>3.6819999999999999E-2</v>
      </c>
      <c r="M114" s="72">
        <v>1.1742860000000001E-2</v>
      </c>
      <c r="N114" s="125">
        <v>8.7805419999999995E-2</v>
      </c>
    </row>
    <row r="115" spans="1:14" x14ac:dyDescent="0.35">
      <c r="A115" s="211" t="s">
        <v>225</v>
      </c>
      <c r="B115" s="72">
        <v>0.25643577000000001</v>
      </c>
      <c r="C115" s="72">
        <v>1.21474204</v>
      </c>
      <c r="D115" s="125">
        <v>12.191666550000001</v>
      </c>
      <c r="E115" s="85"/>
      <c r="F115" s="211" t="s">
        <v>4</v>
      </c>
      <c r="G115" s="72">
        <v>1.60100171</v>
      </c>
      <c r="H115" s="72">
        <v>0.98853137000000002</v>
      </c>
      <c r="I115" s="125">
        <v>0.85076618000000004</v>
      </c>
      <c r="J115" s="161"/>
      <c r="K115" s="211" t="s">
        <v>228</v>
      </c>
      <c r="L115" s="72">
        <v>0</v>
      </c>
      <c r="M115" s="72">
        <v>8.2432429999999987E-2</v>
      </c>
      <c r="N115" s="125">
        <v>8.3113449999999992E-2</v>
      </c>
    </row>
    <row r="116" spans="1:14" x14ac:dyDescent="0.35">
      <c r="A116" s="211" t="s">
        <v>4</v>
      </c>
      <c r="B116" s="72">
        <v>19.336085219999998</v>
      </c>
      <c r="C116" s="72">
        <v>13.09155893</v>
      </c>
      <c r="D116" s="125">
        <v>12.04091068</v>
      </c>
      <c r="E116" s="85"/>
      <c r="F116" s="211" t="s">
        <v>140</v>
      </c>
      <c r="G116" s="72">
        <v>1.57939E-2</v>
      </c>
      <c r="H116" s="72">
        <v>2.6888200000000002E-3</v>
      </c>
      <c r="I116" s="125">
        <v>0.79946839000000003</v>
      </c>
      <c r="J116" s="161"/>
      <c r="K116" s="211" t="s">
        <v>126</v>
      </c>
      <c r="L116" s="72">
        <v>1.558999E-2</v>
      </c>
      <c r="M116" s="72">
        <v>1.926396E-2</v>
      </c>
      <c r="N116" s="125">
        <v>7.4965839999999992E-2</v>
      </c>
    </row>
    <row r="117" spans="1:14" x14ac:dyDescent="0.35">
      <c r="A117" s="211" t="s">
        <v>148</v>
      </c>
      <c r="B117" s="72">
        <v>7.0416288700000003</v>
      </c>
      <c r="C117" s="72">
        <v>44.747266009999997</v>
      </c>
      <c r="D117" s="125">
        <v>11.39736257</v>
      </c>
      <c r="E117" s="85"/>
      <c r="F117" s="211" t="s">
        <v>87</v>
      </c>
      <c r="G117" s="72">
        <v>0</v>
      </c>
      <c r="H117" s="72">
        <v>0.14650548000000002</v>
      </c>
      <c r="I117" s="125">
        <v>0.77716461999999997</v>
      </c>
      <c r="J117" s="161"/>
      <c r="K117" s="211" t="s">
        <v>80</v>
      </c>
      <c r="L117" s="72">
        <v>2.6584900000000002E-2</v>
      </c>
      <c r="M117" s="72">
        <v>2.334866E-2</v>
      </c>
      <c r="N117" s="125">
        <v>7.4555099999999999E-2</v>
      </c>
    </row>
    <row r="118" spans="1:14" x14ac:dyDescent="0.35">
      <c r="A118" s="211" t="s">
        <v>181</v>
      </c>
      <c r="B118" s="72">
        <v>9.4331787100000017</v>
      </c>
      <c r="C118" s="72">
        <v>15.09533785</v>
      </c>
      <c r="D118" s="125">
        <v>11.312625449999999</v>
      </c>
      <c r="E118" s="85"/>
      <c r="F118" s="211" t="s">
        <v>121</v>
      </c>
      <c r="G118" s="72">
        <v>0</v>
      </c>
      <c r="H118" s="72">
        <v>0</v>
      </c>
      <c r="I118" s="125">
        <v>0.6635745500000001</v>
      </c>
      <c r="J118" s="161"/>
      <c r="K118" s="211" t="s">
        <v>108</v>
      </c>
      <c r="L118" s="72">
        <v>2.9169490000000003E-2</v>
      </c>
      <c r="M118" s="72">
        <v>0.22693648000000002</v>
      </c>
      <c r="N118" s="125">
        <v>7.1474660000000009E-2</v>
      </c>
    </row>
    <row r="119" spans="1:14" x14ac:dyDescent="0.35">
      <c r="A119" s="211" t="s">
        <v>154</v>
      </c>
      <c r="B119" s="72">
        <v>6.45128257</v>
      </c>
      <c r="C119" s="72">
        <v>9.5026914700000003</v>
      </c>
      <c r="D119" s="125">
        <v>10.7410102</v>
      </c>
      <c r="E119" s="85"/>
      <c r="F119" s="211" t="s">
        <v>93</v>
      </c>
      <c r="G119" s="72">
        <v>0.10720125999999999</v>
      </c>
      <c r="H119" s="72">
        <v>0.47660184</v>
      </c>
      <c r="I119" s="125">
        <v>0.57471441000000001</v>
      </c>
      <c r="J119" s="161"/>
      <c r="K119" s="211" t="s">
        <v>245</v>
      </c>
      <c r="L119" s="72">
        <v>0.10997652000000001</v>
      </c>
      <c r="M119" s="72">
        <v>3.2299999999999998E-3</v>
      </c>
      <c r="N119" s="125">
        <v>6.9425320000000013E-2</v>
      </c>
    </row>
    <row r="120" spans="1:14" x14ac:dyDescent="0.35">
      <c r="A120" s="211" t="s">
        <v>133</v>
      </c>
      <c r="B120" s="72">
        <v>11.147983550000001</v>
      </c>
      <c r="C120" s="72">
        <v>13.480031369999999</v>
      </c>
      <c r="D120" s="125">
        <v>10.69839661</v>
      </c>
      <c r="E120" s="85"/>
      <c r="F120" s="211" t="s">
        <v>237</v>
      </c>
      <c r="G120" s="72">
        <v>0.24873117</v>
      </c>
      <c r="H120" s="72">
        <v>0.43895335999999996</v>
      </c>
      <c r="I120" s="125">
        <v>0.56617182999999993</v>
      </c>
      <c r="J120" s="161"/>
      <c r="K120" s="211" t="s">
        <v>133</v>
      </c>
      <c r="L120" s="72">
        <v>1.395306E-2</v>
      </c>
      <c r="M120" s="72">
        <v>1.8855759999999999E-2</v>
      </c>
      <c r="N120" s="125">
        <v>6.2292E-2</v>
      </c>
    </row>
    <row r="121" spans="1:14" x14ac:dyDescent="0.35">
      <c r="A121" s="211" t="s">
        <v>120</v>
      </c>
      <c r="B121" s="72">
        <v>9.2010429800000004</v>
      </c>
      <c r="C121" s="72">
        <v>10.41950164</v>
      </c>
      <c r="D121" s="125">
        <v>10.651315739999999</v>
      </c>
      <c r="E121" s="85"/>
      <c r="F121" s="211" t="s">
        <v>134</v>
      </c>
      <c r="G121" s="72">
        <v>10.06591066</v>
      </c>
      <c r="H121" s="72">
        <v>3.9807384100000003</v>
      </c>
      <c r="I121" s="125">
        <v>0.55726200999999997</v>
      </c>
      <c r="J121" s="161"/>
      <c r="K121" s="211" t="s">
        <v>175</v>
      </c>
      <c r="L121" s="72">
        <v>9.3013070000000003E-2</v>
      </c>
      <c r="M121" s="72">
        <v>0.10825560000000001</v>
      </c>
      <c r="N121" s="125">
        <v>6.1214910000000004E-2</v>
      </c>
    </row>
    <row r="122" spans="1:14" x14ac:dyDescent="0.35">
      <c r="A122" s="211" t="s">
        <v>147</v>
      </c>
      <c r="B122" s="72">
        <v>6.8071561300000001</v>
      </c>
      <c r="C122" s="72">
        <v>11.010147310000001</v>
      </c>
      <c r="D122" s="125">
        <v>10.507085050000001</v>
      </c>
      <c r="E122" s="85"/>
      <c r="F122" s="211" t="s">
        <v>101</v>
      </c>
      <c r="G122" s="72">
        <v>0.59573555</v>
      </c>
      <c r="H122" s="72">
        <v>1.6820080000000001E-2</v>
      </c>
      <c r="I122" s="125">
        <v>0.54778762999999997</v>
      </c>
      <c r="J122" s="161"/>
      <c r="K122" s="211" t="s">
        <v>227</v>
      </c>
      <c r="L122" s="72">
        <v>0</v>
      </c>
      <c r="M122" s="72">
        <v>0</v>
      </c>
      <c r="N122" s="125">
        <v>6.108649E-2</v>
      </c>
    </row>
    <row r="123" spans="1:14" x14ac:dyDescent="0.35">
      <c r="A123" s="211" t="s">
        <v>229</v>
      </c>
      <c r="B123" s="72">
        <v>11.13379958</v>
      </c>
      <c r="C123" s="72">
        <v>13.4633868</v>
      </c>
      <c r="D123" s="125">
        <v>10.01733671</v>
      </c>
      <c r="E123" s="85"/>
      <c r="F123" s="211" t="s">
        <v>194</v>
      </c>
      <c r="G123" s="72">
        <v>4.5019858499999996</v>
      </c>
      <c r="H123" s="72">
        <v>7.5109662199999994</v>
      </c>
      <c r="I123" s="125">
        <v>0.52488007999999997</v>
      </c>
      <c r="J123" s="161"/>
      <c r="K123" s="211" t="s">
        <v>120</v>
      </c>
      <c r="L123" s="72">
        <v>7.6097100000000004E-3</v>
      </c>
      <c r="M123" s="72">
        <v>9.0411889999999995E-2</v>
      </c>
      <c r="N123" s="125">
        <v>5.105498E-2</v>
      </c>
    </row>
    <row r="124" spans="1:14" x14ac:dyDescent="0.35">
      <c r="A124" s="211" t="s">
        <v>189</v>
      </c>
      <c r="B124" s="72">
        <v>5.8150719800000008</v>
      </c>
      <c r="C124" s="72">
        <v>10.21874622</v>
      </c>
      <c r="D124" s="125">
        <v>9.9492871999999988</v>
      </c>
      <c r="E124" s="85"/>
      <c r="F124" s="211" t="s">
        <v>107</v>
      </c>
      <c r="G124" s="72">
        <v>0.88588343000000003</v>
      </c>
      <c r="H124" s="72">
        <v>0.40342517999999999</v>
      </c>
      <c r="I124" s="125">
        <v>0.49465723</v>
      </c>
      <c r="J124" s="161"/>
      <c r="K124" s="211" t="s">
        <v>157</v>
      </c>
      <c r="L124" s="72">
        <v>4.2770200000000003E-3</v>
      </c>
      <c r="M124" s="72">
        <v>9.8281969999999996E-2</v>
      </c>
      <c r="N124" s="125">
        <v>4.7962660000000004E-2</v>
      </c>
    </row>
    <row r="125" spans="1:14" x14ac:dyDescent="0.35">
      <c r="A125" s="211" t="s">
        <v>94</v>
      </c>
      <c r="B125" s="72">
        <v>4.8575927000000005</v>
      </c>
      <c r="C125" s="72">
        <v>9.9345958400000001</v>
      </c>
      <c r="D125" s="125">
        <v>9.7849190200000002</v>
      </c>
      <c r="E125" s="85"/>
      <c r="F125" s="211" t="s">
        <v>30</v>
      </c>
      <c r="G125" s="72">
        <v>1.006257E-2</v>
      </c>
      <c r="H125" s="72">
        <v>3.7422991899999998</v>
      </c>
      <c r="I125" s="125">
        <v>0.48984673000000001</v>
      </c>
      <c r="J125" s="161"/>
      <c r="K125" s="211" t="s">
        <v>188</v>
      </c>
      <c r="L125" s="72">
        <v>0.15017147</v>
      </c>
      <c r="M125" s="72">
        <v>0.12505427</v>
      </c>
      <c r="N125" s="125">
        <v>4.6821460000000002E-2</v>
      </c>
    </row>
    <row r="126" spans="1:14" x14ac:dyDescent="0.35">
      <c r="A126" s="211" t="s">
        <v>119</v>
      </c>
      <c r="B126" s="72">
        <v>12.91883676</v>
      </c>
      <c r="C126" s="72">
        <v>17.64011743</v>
      </c>
      <c r="D126" s="125">
        <v>9.6143332899999994</v>
      </c>
      <c r="E126" s="85"/>
      <c r="F126" s="211" t="s">
        <v>56</v>
      </c>
      <c r="G126" s="72">
        <v>0</v>
      </c>
      <c r="H126" s="72">
        <v>0</v>
      </c>
      <c r="I126" s="125">
        <v>0.42607901000000004</v>
      </c>
      <c r="J126" s="161"/>
      <c r="K126" s="211" t="s">
        <v>163</v>
      </c>
      <c r="L126" s="72">
        <v>4.0493889999999998E-2</v>
      </c>
      <c r="M126" s="72">
        <v>4.73E-4</v>
      </c>
      <c r="N126" s="125">
        <v>4.3339709999999997E-2</v>
      </c>
    </row>
    <row r="127" spans="1:14" x14ac:dyDescent="0.35">
      <c r="A127" s="211" t="s">
        <v>156</v>
      </c>
      <c r="B127" s="72">
        <v>9.3470055900000002</v>
      </c>
      <c r="C127" s="72">
        <v>2.5511524300000001</v>
      </c>
      <c r="D127" s="125">
        <v>9.4688505399999983</v>
      </c>
      <c r="E127" s="85"/>
      <c r="F127" s="211" t="s">
        <v>240</v>
      </c>
      <c r="G127" s="72">
        <v>0.24477481000000001</v>
      </c>
      <c r="H127" s="72">
        <v>0.10930402</v>
      </c>
      <c r="I127" s="125">
        <v>0.39869863</v>
      </c>
      <c r="J127" s="161"/>
      <c r="K127" s="211" t="s">
        <v>134</v>
      </c>
      <c r="L127" s="72">
        <v>1.9267119999999999E-2</v>
      </c>
      <c r="M127" s="72">
        <v>0.78546314000000006</v>
      </c>
      <c r="N127" s="125">
        <v>4.2024620000000006E-2</v>
      </c>
    </row>
    <row r="128" spans="1:14" x14ac:dyDescent="0.35">
      <c r="A128" s="211" t="s">
        <v>216</v>
      </c>
      <c r="B128" s="72">
        <v>18.875594460000002</v>
      </c>
      <c r="C128" s="72">
        <v>6.5711757199999994</v>
      </c>
      <c r="D128" s="125">
        <v>9.3297427400000004</v>
      </c>
      <c r="E128" s="85"/>
      <c r="F128" s="211" t="s">
        <v>232</v>
      </c>
      <c r="G128" s="72">
        <v>5.3005980000000001E-2</v>
      </c>
      <c r="H128" s="72">
        <v>1.8311565000000001</v>
      </c>
      <c r="I128" s="125">
        <v>0.39760962</v>
      </c>
      <c r="J128" s="161"/>
      <c r="K128" s="211" t="s">
        <v>64</v>
      </c>
      <c r="L128" s="72">
        <v>6.3345099999999998E-3</v>
      </c>
      <c r="M128" s="72">
        <v>4.0071999999999998E-3</v>
      </c>
      <c r="N128" s="125">
        <v>3.4631309999999998E-2</v>
      </c>
    </row>
    <row r="129" spans="1:14" x14ac:dyDescent="0.35">
      <c r="A129" s="211" t="s">
        <v>12</v>
      </c>
      <c r="B129" s="72">
        <v>9.4416448800000001</v>
      </c>
      <c r="C129" s="72">
        <v>5.8250821900000007</v>
      </c>
      <c r="D129" s="125">
        <v>9.3205418599999987</v>
      </c>
      <c r="E129" s="85"/>
      <c r="F129" s="211" t="s">
        <v>186</v>
      </c>
      <c r="G129" s="72">
        <v>0.35774715999999995</v>
      </c>
      <c r="H129" s="72">
        <v>0.56239026000000003</v>
      </c>
      <c r="I129" s="125">
        <v>0.39733239000000004</v>
      </c>
      <c r="J129" s="161"/>
      <c r="K129" s="211" t="s">
        <v>93</v>
      </c>
      <c r="L129" s="72">
        <v>0</v>
      </c>
      <c r="M129" s="72">
        <v>0</v>
      </c>
      <c r="N129" s="125">
        <v>2.9790560000000001E-2</v>
      </c>
    </row>
    <row r="130" spans="1:14" x14ac:dyDescent="0.35">
      <c r="A130" s="211" t="s">
        <v>121</v>
      </c>
      <c r="B130" s="72">
        <v>7.0665838600000006</v>
      </c>
      <c r="C130" s="72">
        <v>19.205462969999999</v>
      </c>
      <c r="D130" s="125">
        <v>8.9878569000000006</v>
      </c>
      <c r="E130" s="85"/>
      <c r="F130" s="211" t="s">
        <v>95</v>
      </c>
      <c r="G130" s="72">
        <v>1.8408000000000001E-4</v>
      </c>
      <c r="H130" s="72">
        <v>0.74820392000000002</v>
      </c>
      <c r="I130" s="125">
        <v>0.39163453000000004</v>
      </c>
      <c r="J130" s="161"/>
      <c r="K130" s="211" t="s">
        <v>156</v>
      </c>
      <c r="L130" s="72">
        <v>0</v>
      </c>
      <c r="M130" s="72">
        <v>0.15001800000000001</v>
      </c>
      <c r="N130" s="125">
        <v>2.8116150000000003E-2</v>
      </c>
    </row>
    <row r="131" spans="1:14" x14ac:dyDescent="0.35">
      <c r="A131" s="211" t="s">
        <v>9</v>
      </c>
      <c r="B131" s="72">
        <v>8.6209137400000007</v>
      </c>
      <c r="C131" s="72">
        <v>5.8826457300000001</v>
      </c>
      <c r="D131" s="125">
        <v>8.9370510000000003</v>
      </c>
      <c r="E131" s="85"/>
      <c r="F131" s="211" t="s">
        <v>133</v>
      </c>
      <c r="G131" s="72">
        <v>0.13877455</v>
      </c>
      <c r="H131" s="72">
        <v>0.1943647</v>
      </c>
      <c r="I131" s="125">
        <v>0.35214243000000001</v>
      </c>
      <c r="J131" s="161"/>
      <c r="K131" s="211" t="s">
        <v>118</v>
      </c>
      <c r="L131" s="72">
        <v>2.2057499999999998E-3</v>
      </c>
      <c r="M131" s="72">
        <v>0</v>
      </c>
      <c r="N131" s="125">
        <v>2.346527E-2</v>
      </c>
    </row>
    <row r="132" spans="1:14" x14ac:dyDescent="0.35">
      <c r="A132" s="211" t="s">
        <v>226</v>
      </c>
      <c r="B132" s="72">
        <v>1.4850376000000001</v>
      </c>
      <c r="C132" s="72">
        <v>0.59210818000000009</v>
      </c>
      <c r="D132" s="125">
        <v>8.8722934700000007</v>
      </c>
      <c r="E132" s="85"/>
      <c r="F132" s="211" t="s">
        <v>128</v>
      </c>
      <c r="G132" s="72">
        <v>0.82203730000000008</v>
      </c>
      <c r="H132" s="72">
        <v>3.5849323199999996</v>
      </c>
      <c r="I132" s="125">
        <v>0.34347636999999998</v>
      </c>
      <c r="J132" s="161"/>
      <c r="K132" s="211" t="s">
        <v>106</v>
      </c>
      <c r="L132" s="72">
        <v>3.08633E-2</v>
      </c>
      <c r="M132" s="72">
        <v>2.5834360000000001E-2</v>
      </c>
      <c r="N132" s="125">
        <v>2.2526520000000001E-2</v>
      </c>
    </row>
    <row r="133" spans="1:14" x14ac:dyDescent="0.35">
      <c r="A133" s="211" t="s">
        <v>222</v>
      </c>
      <c r="B133" s="72">
        <v>8.46118697</v>
      </c>
      <c r="C133" s="72">
        <v>8.0468842499999997</v>
      </c>
      <c r="D133" s="125">
        <v>8.8460356400000002</v>
      </c>
      <c r="E133" s="85"/>
      <c r="F133" s="211" t="s">
        <v>207</v>
      </c>
      <c r="G133" s="72">
        <v>2.6726299</v>
      </c>
      <c r="H133" s="72">
        <v>0.15493272</v>
      </c>
      <c r="I133" s="125">
        <v>0.33622166999999997</v>
      </c>
      <c r="J133" s="161"/>
      <c r="K133" s="211" t="s">
        <v>141</v>
      </c>
      <c r="L133" s="72">
        <v>4.4220999999999996E-4</v>
      </c>
      <c r="M133" s="72">
        <v>1.6980810000000002E-2</v>
      </c>
      <c r="N133" s="125">
        <v>2.0257400000000002E-2</v>
      </c>
    </row>
    <row r="134" spans="1:14" x14ac:dyDescent="0.35">
      <c r="A134" s="211" t="s">
        <v>198</v>
      </c>
      <c r="B134" s="72">
        <v>13.84820322</v>
      </c>
      <c r="C134" s="72">
        <v>27.175351690000003</v>
      </c>
      <c r="D134" s="125">
        <v>8.81738395</v>
      </c>
      <c r="E134" s="85"/>
      <c r="F134" s="211" t="s">
        <v>75</v>
      </c>
      <c r="G134" s="72">
        <v>1.8699639800000001</v>
      </c>
      <c r="H134" s="72">
        <v>1.89186E-3</v>
      </c>
      <c r="I134" s="125">
        <v>0.33322996999999999</v>
      </c>
      <c r="J134" s="161"/>
      <c r="K134" s="211" t="s">
        <v>61</v>
      </c>
      <c r="L134" s="72">
        <v>1.4999999999999999E-4</v>
      </c>
      <c r="M134" s="72">
        <v>8.9289000000000002E-4</v>
      </c>
      <c r="N134" s="125">
        <v>2.0167089999999999E-2</v>
      </c>
    </row>
    <row r="135" spans="1:14" x14ac:dyDescent="0.35">
      <c r="A135" s="211" t="s">
        <v>253</v>
      </c>
      <c r="B135" s="72">
        <v>11.7955635</v>
      </c>
      <c r="C135" s="72">
        <v>8.6157780000000006</v>
      </c>
      <c r="D135" s="125">
        <v>8.7214055600000009</v>
      </c>
      <c r="E135" s="85"/>
      <c r="F135" s="211" t="s">
        <v>152</v>
      </c>
      <c r="G135" s="72">
        <v>0.59261844999999991</v>
      </c>
      <c r="H135" s="72">
        <v>2.563806</v>
      </c>
      <c r="I135" s="125">
        <v>0.26514300000000002</v>
      </c>
      <c r="J135" s="161"/>
      <c r="K135" s="211" t="s">
        <v>223</v>
      </c>
      <c r="L135" s="72">
        <v>3.3809180000000001E-2</v>
      </c>
      <c r="M135" s="72">
        <v>1.7329999999999999E-3</v>
      </c>
      <c r="N135" s="125">
        <v>1.9233299999999998E-2</v>
      </c>
    </row>
    <row r="136" spans="1:14" x14ac:dyDescent="0.35">
      <c r="A136" s="211" t="s">
        <v>98</v>
      </c>
      <c r="B136" s="72">
        <v>7.5692768600000004</v>
      </c>
      <c r="C136" s="72">
        <v>8.6861532700000001</v>
      </c>
      <c r="D136" s="125">
        <v>8.3004376200000003</v>
      </c>
      <c r="E136" s="85"/>
      <c r="F136" s="211" t="s">
        <v>206</v>
      </c>
      <c r="G136" s="72">
        <v>4.0819180000000004E-2</v>
      </c>
      <c r="H136" s="72">
        <v>0.12781528</v>
      </c>
      <c r="I136" s="125">
        <v>0.26046691999999999</v>
      </c>
      <c r="J136" s="161"/>
      <c r="K136" s="211" t="s">
        <v>136</v>
      </c>
      <c r="L136" s="72">
        <v>2.2961100000000001E-3</v>
      </c>
      <c r="M136" s="72">
        <v>6.8983199999999995E-3</v>
      </c>
      <c r="N136" s="125">
        <v>1.9101049999999998E-2</v>
      </c>
    </row>
    <row r="137" spans="1:14" x14ac:dyDescent="0.35">
      <c r="A137" s="211" t="s">
        <v>122</v>
      </c>
      <c r="B137" s="72">
        <v>5.33173516</v>
      </c>
      <c r="C137" s="72">
        <v>9.1230890299999992</v>
      </c>
      <c r="D137" s="125">
        <v>7.6723205599999993</v>
      </c>
      <c r="E137" s="85"/>
      <c r="F137" s="211" t="s">
        <v>28</v>
      </c>
      <c r="G137" s="72">
        <v>1.09480679</v>
      </c>
      <c r="H137" s="72">
        <v>0.28953141999999998</v>
      </c>
      <c r="I137" s="125">
        <v>0.25732915000000001</v>
      </c>
      <c r="J137" s="161"/>
      <c r="K137" s="211" t="s">
        <v>125</v>
      </c>
      <c r="L137" s="72">
        <v>0</v>
      </c>
      <c r="M137" s="72">
        <v>4.26E-4</v>
      </c>
      <c r="N137" s="125">
        <v>1.740214E-2</v>
      </c>
    </row>
    <row r="138" spans="1:14" x14ac:dyDescent="0.35">
      <c r="A138" s="211" t="s">
        <v>114</v>
      </c>
      <c r="B138" s="72">
        <v>9.0614631199999991</v>
      </c>
      <c r="C138" s="72">
        <v>9.1287445299999987</v>
      </c>
      <c r="D138" s="125">
        <v>7.5548064299999993</v>
      </c>
      <c r="E138" s="85"/>
      <c r="F138" s="211" t="s">
        <v>205</v>
      </c>
      <c r="G138" s="72">
        <v>3.5104040000000003E-2</v>
      </c>
      <c r="H138" s="72">
        <v>1.1577252</v>
      </c>
      <c r="I138" s="125">
        <v>0.25263606</v>
      </c>
      <c r="J138" s="161"/>
      <c r="K138" s="211" t="s">
        <v>155</v>
      </c>
      <c r="L138" s="72">
        <v>1.7536E-4</v>
      </c>
      <c r="M138" s="72">
        <v>2.4360000000000001E-5</v>
      </c>
      <c r="N138" s="125">
        <v>1.4733E-2</v>
      </c>
    </row>
    <row r="139" spans="1:14" x14ac:dyDescent="0.35">
      <c r="A139" s="211" t="s">
        <v>247</v>
      </c>
      <c r="B139" s="72">
        <v>5.0177217000000001</v>
      </c>
      <c r="C139" s="72">
        <v>8.4004187899999998</v>
      </c>
      <c r="D139" s="125">
        <v>7.22544085</v>
      </c>
      <c r="E139" s="85"/>
      <c r="F139" s="211" t="s">
        <v>233</v>
      </c>
      <c r="G139" s="72">
        <v>0.12040430000000001</v>
      </c>
      <c r="H139" s="72">
        <v>0.25401222000000001</v>
      </c>
      <c r="I139" s="125">
        <v>0.25195157000000001</v>
      </c>
      <c r="J139" s="161"/>
      <c r="K139" s="211" t="s">
        <v>101</v>
      </c>
      <c r="L139" s="72">
        <v>0</v>
      </c>
      <c r="M139" s="72">
        <v>6.0112999999999996E-4</v>
      </c>
      <c r="N139" s="125">
        <v>1.2860999999999999E-2</v>
      </c>
    </row>
    <row r="140" spans="1:14" x14ac:dyDescent="0.35">
      <c r="A140" s="211" t="s">
        <v>81</v>
      </c>
      <c r="B140" s="72">
        <v>11.053031039999999</v>
      </c>
      <c r="C140" s="72">
        <v>7.0043664800000007</v>
      </c>
      <c r="D140" s="125">
        <v>6.8829787400000004</v>
      </c>
      <c r="E140" s="85"/>
      <c r="F140" s="211" t="s">
        <v>77</v>
      </c>
      <c r="G140" s="72">
        <v>9.7644179999999997E-2</v>
      </c>
      <c r="H140" s="72">
        <v>9.6541490000000008E-2</v>
      </c>
      <c r="I140" s="125">
        <v>0.25133306999999999</v>
      </c>
      <c r="J140" s="161"/>
      <c r="K140" s="211" t="s">
        <v>98</v>
      </c>
      <c r="L140" s="72">
        <v>6.0559999999999998E-3</v>
      </c>
      <c r="M140" s="72">
        <v>2.088075E-2</v>
      </c>
      <c r="N140" s="125">
        <v>1.234443E-2</v>
      </c>
    </row>
    <row r="141" spans="1:14" x14ac:dyDescent="0.35">
      <c r="A141" s="211" t="s">
        <v>200</v>
      </c>
      <c r="B141" s="72">
        <v>7.2668739000000002</v>
      </c>
      <c r="C141" s="72">
        <v>13.73036023</v>
      </c>
      <c r="D141" s="125">
        <v>6.5589241900000008</v>
      </c>
      <c r="E141" s="85"/>
      <c r="F141" s="211" t="s">
        <v>136</v>
      </c>
      <c r="G141" s="72">
        <v>0.85082729000000001</v>
      </c>
      <c r="H141" s="72">
        <v>5.8078070000000002E-2</v>
      </c>
      <c r="I141" s="125">
        <v>0.21835538000000002</v>
      </c>
      <c r="J141" s="161"/>
      <c r="K141" s="211" t="s">
        <v>132</v>
      </c>
      <c r="L141" s="72">
        <v>1.2931300000000002E-3</v>
      </c>
      <c r="M141" s="72">
        <v>8.0000000000000004E-4</v>
      </c>
      <c r="N141" s="125">
        <v>9.2659999999999999E-3</v>
      </c>
    </row>
    <row r="142" spans="1:14" x14ac:dyDescent="0.35">
      <c r="A142" s="211" t="s">
        <v>206</v>
      </c>
      <c r="B142" s="72">
        <v>8.8143045399999984</v>
      </c>
      <c r="C142" s="72">
        <v>6.7285619699999994</v>
      </c>
      <c r="D142" s="125">
        <v>6.4781489000000008</v>
      </c>
      <c r="E142" s="85"/>
      <c r="F142" s="211" t="s">
        <v>183</v>
      </c>
      <c r="G142" s="72">
        <v>3.3020767499999999</v>
      </c>
      <c r="H142" s="72">
        <v>2.3477519999999998</v>
      </c>
      <c r="I142" s="125">
        <v>0.20965589000000001</v>
      </c>
      <c r="J142" s="161"/>
      <c r="K142" s="211" t="s">
        <v>23</v>
      </c>
      <c r="L142" s="72">
        <v>1.5573700000000001E-2</v>
      </c>
      <c r="M142" s="72">
        <v>1.5E-3</v>
      </c>
      <c r="N142" s="125">
        <v>9.0900700000000004E-3</v>
      </c>
    </row>
    <row r="143" spans="1:14" x14ac:dyDescent="0.35">
      <c r="A143" s="211" t="s">
        <v>162</v>
      </c>
      <c r="B143" s="72">
        <v>11.29050821</v>
      </c>
      <c r="C143" s="72">
        <v>5.4904057300000009</v>
      </c>
      <c r="D143" s="125">
        <v>6.4418995199999998</v>
      </c>
      <c r="E143" s="85"/>
      <c r="F143" s="211" t="s">
        <v>247</v>
      </c>
      <c r="G143" s="72">
        <v>8.5664619999999997E-2</v>
      </c>
      <c r="H143" s="72">
        <v>0.19866435000000002</v>
      </c>
      <c r="I143" s="125">
        <v>0.19316207000000002</v>
      </c>
      <c r="J143" s="161"/>
      <c r="K143" s="211" t="s">
        <v>96</v>
      </c>
      <c r="L143" s="72">
        <v>2.2162000000000001E-2</v>
      </c>
      <c r="M143" s="72">
        <v>0.11350083</v>
      </c>
      <c r="N143" s="125">
        <v>8.7900300000000008E-3</v>
      </c>
    </row>
    <row r="144" spans="1:14" x14ac:dyDescent="0.35">
      <c r="A144" s="211" t="s">
        <v>227</v>
      </c>
      <c r="B144" s="72">
        <v>0.68111299999999997</v>
      </c>
      <c r="C144" s="72">
        <v>0.13974820000000002</v>
      </c>
      <c r="D144" s="125">
        <v>6.4028728700000004</v>
      </c>
      <c r="E144" s="85"/>
      <c r="F144" s="211" t="s">
        <v>32</v>
      </c>
      <c r="G144" s="72">
        <v>5.5130569999999997E-2</v>
      </c>
      <c r="H144" s="72">
        <v>0.12044315</v>
      </c>
      <c r="I144" s="125">
        <v>0.18645438</v>
      </c>
      <c r="J144" s="161"/>
      <c r="K144" s="211" t="s">
        <v>34</v>
      </c>
      <c r="L144" s="72">
        <v>0</v>
      </c>
      <c r="M144" s="72">
        <v>0</v>
      </c>
      <c r="N144" s="125">
        <v>8.4163600000000012E-3</v>
      </c>
    </row>
    <row r="145" spans="1:14" x14ac:dyDescent="0.35">
      <c r="A145" s="211" t="s">
        <v>31</v>
      </c>
      <c r="B145" s="72">
        <v>6.3315354299999997</v>
      </c>
      <c r="C145" s="72">
        <v>7.0132802300000003</v>
      </c>
      <c r="D145" s="125">
        <v>6.1349253700000004</v>
      </c>
      <c r="E145" s="85"/>
      <c r="F145" s="211" t="s">
        <v>149</v>
      </c>
      <c r="G145" s="72">
        <v>0.51808321000000002</v>
      </c>
      <c r="H145" s="72">
        <v>0.23827473000000002</v>
      </c>
      <c r="I145" s="125">
        <v>0.17844420000000003</v>
      </c>
      <c r="J145" s="161"/>
      <c r="K145" s="211" t="s">
        <v>137</v>
      </c>
      <c r="L145" s="72">
        <v>5.1928199999999999E-3</v>
      </c>
      <c r="M145" s="72">
        <v>5.3908999999999997E-3</v>
      </c>
      <c r="N145" s="125">
        <v>8.2011800000000006E-3</v>
      </c>
    </row>
    <row r="146" spans="1:14" x14ac:dyDescent="0.35">
      <c r="A146" s="211" t="s">
        <v>184</v>
      </c>
      <c r="B146" s="72">
        <v>5.557493</v>
      </c>
      <c r="C146" s="72">
        <v>4.4611710000000002</v>
      </c>
      <c r="D146" s="125">
        <v>5.9575372300000007</v>
      </c>
      <c r="E146" s="85"/>
      <c r="F146" s="211" t="s">
        <v>174</v>
      </c>
      <c r="G146" s="72">
        <v>0.47962553999999996</v>
      </c>
      <c r="H146" s="72">
        <v>0.72794829000000005</v>
      </c>
      <c r="I146" s="125">
        <v>0.16218872000000001</v>
      </c>
      <c r="J146" s="161"/>
      <c r="K146" s="211" t="s">
        <v>31</v>
      </c>
      <c r="L146" s="72">
        <v>6.9338900000000007E-3</v>
      </c>
      <c r="M146" s="72">
        <v>1.3077219999999999E-2</v>
      </c>
      <c r="N146" s="125">
        <v>7.8195599999999997E-3</v>
      </c>
    </row>
    <row r="147" spans="1:14" x14ac:dyDescent="0.35">
      <c r="A147" s="211" t="s">
        <v>6</v>
      </c>
      <c r="B147" s="72">
        <v>4.9758559699999996</v>
      </c>
      <c r="C147" s="72">
        <v>9.1464144699999999</v>
      </c>
      <c r="D147" s="125">
        <v>5.9290749199999997</v>
      </c>
      <c r="E147" s="85"/>
      <c r="F147" s="211" t="s">
        <v>139</v>
      </c>
      <c r="G147" s="72">
        <v>2.8407100000000002E-3</v>
      </c>
      <c r="H147" s="72">
        <v>1.11593E-3</v>
      </c>
      <c r="I147" s="125">
        <v>0.16033126</v>
      </c>
      <c r="J147" s="161"/>
      <c r="K147" s="211" t="s">
        <v>30</v>
      </c>
      <c r="L147" s="72">
        <v>2.2550000000000001E-3</v>
      </c>
      <c r="M147" s="72">
        <v>0.74502371999999994</v>
      </c>
      <c r="N147" s="125">
        <v>7.64396E-3</v>
      </c>
    </row>
    <row r="148" spans="1:14" x14ac:dyDescent="0.35">
      <c r="A148" s="211" t="s">
        <v>159</v>
      </c>
      <c r="B148" s="72">
        <v>9.1650821100000002</v>
      </c>
      <c r="C148" s="72">
        <v>9.8128027299999996</v>
      </c>
      <c r="D148" s="125">
        <v>5.8621931500000004</v>
      </c>
      <c r="E148" s="85"/>
      <c r="F148" s="211" t="s">
        <v>222</v>
      </c>
      <c r="G148" s="72">
        <v>0.35924866999999999</v>
      </c>
      <c r="H148" s="72">
        <v>0.49386412000000002</v>
      </c>
      <c r="I148" s="125">
        <v>0.15753894000000002</v>
      </c>
      <c r="J148" s="161"/>
      <c r="K148" s="211" t="s">
        <v>99</v>
      </c>
      <c r="L148" s="72">
        <v>6.8196899999999998E-3</v>
      </c>
      <c r="M148" s="72">
        <v>3.6790610000000001E-2</v>
      </c>
      <c r="N148" s="125">
        <v>6.9605600000000002E-3</v>
      </c>
    </row>
    <row r="149" spans="1:14" x14ac:dyDescent="0.35">
      <c r="A149" s="211" t="s">
        <v>113</v>
      </c>
      <c r="B149" s="72">
        <v>1.6112295400000001</v>
      </c>
      <c r="C149" s="72">
        <v>5.5162810999999996</v>
      </c>
      <c r="D149" s="125">
        <v>5.5733040199999992</v>
      </c>
      <c r="E149" s="85"/>
      <c r="F149" s="211" t="s">
        <v>113</v>
      </c>
      <c r="G149" s="72">
        <v>1.8510499999999999E-3</v>
      </c>
      <c r="H149" s="72">
        <v>2.8761950000000001E-2</v>
      </c>
      <c r="I149" s="125">
        <v>0.1430718</v>
      </c>
      <c r="J149" s="161"/>
      <c r="K149" s="211" t="s">
        <v>28</v>
      </c>
      <c r="L149" s="72">
        <v>4.1149999999999997E-3</v>
      </c>
      <c r="M149" s="72">
        <v>5.4568900000000007E-3</v>
      </c>
      <c r="N149" s="125">
        <v>5.8626800000000003E-3</v>
      </c>
    </row>
    <row r="150" spans="1:14" x14ac:dyDescent="0.35">
      <c r="A150" s="211" t="s">
        <v>164</v>
      </c>
      <c r="B150" s="72">
        <v>5.4682732500000002</v>
      </c>
      <c r="C150" s="72">
        <v>7.5035135400000001</v>
      </c>
      <c r="D150" s="125">
        <v>5.5424973099999999</v>
      </c>
      <c r="E150" s="85"/>
      <c r="F150" s="211" t="s">
        <v>24</v>
      </c>
      <c r="G150" s="72">
        <v>5.8729759999999999E-2</v>
      </c>
      <c r="H150" s="72">
        <v>0.10128748</v>
      </c>
      <c r="I150" s="125">
        <v>0.1372535</v>
      </c>
      <c r="J150" s="161"/>
      <c r="K150" s="211" t="s">
        <v>187</v>
      </c>
      <c r="L150" s="72">
        <v>7.646E-3</v>
      </c>
      <c r="M150" s="72">
        <v>0.14370268999999999</v>
      </c>
      <c r="N150" s="125">
        <v>5.5186499999999999E-3</v>
      </c>
    </row>
    <row r="151" spans="1:14" x14ac:dyDescent="0.35">
      <c r="A151" s="211" t="s">
        <v>228</v>
      </c>
      <c r="B151" s="72">
        <v>3.2119130299999998</v>
      </c>
      <c r="C151" s="72">
        <v>4.33864202</v>
      </c>
      <c r="D151" s="125">
        <v>5.3995883400000002</v>
      </c>
      <c r="E151" s="85"/>
      <c r="F151" s="211" t="s">
        <v>234</v>
      </c>
      <c r="G151" s="72">
        <v>4.361897E-2</v>
      </c>
      <c r="H151" s="72">
        <v>0.23277776999999999</v>
      </c>
      <c r="I151" s="125">
        <v>0.13580928</v>
      </c>
      <c r="J151" s="161"/>
      <c r="K151" s="211" t="s">
        <v>165</v>
      </c>
      <c r="L151" s="72">
        <v>0</v>
      </c>
      <c r="M151" s="72">
        <v>0</v>
      </c>
      <c r="N151" s="125">
        <v>4.8732299999999992E-3</v>
      </c>
    </row>
    <row r="152" spans="1:14" x14ac:dyDescent="0.35">
      <c r="A152" s="211" t="s">
        <v>174</v>
      </c>
      <c r="B152" s="72">
        <v>6.3825737800000004</v>
      </c>
      <c r="C152" s="72">
        <v>4.8158621300000002</v>
      </c>
      <c r="D152" s="125">
        <v>5.2610284699999994</v>
      </c>
      <c r="E152" s="85"/>
      <c r="F152" s="211" t="s">
        <v>88</v>
      </c>
      <c r="G152" s="72">
        <v>0.20101380999999999</v>
      </c>
      <c r="H152" s="72">
        <v>0.20016479000000001</v>
      </c>
      <c r="I152" s="125">
        <v>0.13207247</v>
      </c>
      <c r="J152" s="161"/>
      <c r="K152" s="211" t="s">
        <v>144</v>
      </c>
      <c r="L152" s="72">
        <v>1.8750100000000001E-3</v>
      </c>
      <c r="M152" s="72">
        <v>7.5897710000000007E-2</v>
      </c>
      <c r="N152" s="125">
        <v>4.2386799999999999E-3</v>
      </c>
    </row>
    <row r="153" spans="1:14" x14ac:dyDescent="0.35">
      <c r="A153" s="211" t="s">
        <v>203</v>
      </c>
      <c r="B153" s="72">
        <v>2.98949044</v>
      </c>
      <c r="C153" s="72">
        <v>3.14274276</v>
      </c>
      <c r="D153" s="125">
        <v>4.9875865199999998</v>
      </c>
      <c r="E153" s="85"/>
      <c r="F153" s="211" t="s">
        <v>31</v>
      </c>
      <c r="G153" s="72">
        <v>3.2705400000000002E-3</v>
      </c>
      <c r="H153" s="72">
        <v>1.3837879999999999E-2</v>
      </c>
      <c r="I153" s="125">
        <v>0.12703486999999999</v>
      </c>
      <c r="J153" s="161"/>
      <c r="K153" s="211" t="s">
        <v>32</v>
      </c>
      <c r="L153" s="72">
        <v>6.7493599999999994E-3</v>
      </c>
      <c r="M153" s="72">
        <v>5.2524000000000006E-4</v>
      </c>
      <c r="N153" s="125">
        <v>3.9138899999999997E-3</v>
      </c>
    </row>
    <row r="154" spans="1:14" x14ac:dyDescent="0.35">
      <c r="A154" s="211" t="s">
        <v>256</v>
      </c>
      <c r="B154" s="72">
        <v>3.1653519000000001</v>
      </c>
      <c r="C154" s="72">
        <v>6.7387958299999999</v>
      </c>
      <c r="D154" s="125">
        <v>4.74763351</v>
      </c>
      <c r="E154" s="85"/>
      <c r="F154" s="211" t="s">
        <v>150</v>
      </c>
      <c r="G154" s="72">
        <v>0.11340750999999999</v>
      </c>
      <c r="H154" s="72">
        <v>0.32928867000000001</v>
      </c>
      <c r="I154" s="125">
        <v>0.12357283000000001</v>
      </c>
      <c r="J154" s="161"/>
      <c r="K154" s="211" t="s">
        <v>170</v>
      </c>
      <c r="L154" s="72">
        <v>8.2721200000000009E-3</v>
      </c>
      <c r="M154" s="72">
        <v>3.6950190000000001E-2</v>
      </c>
      <c r="N154" s="125">
        <v>3.81402E-3</v>
      </c>
    </row>
    <row r="155" spans="1:14" x14ac:dyDescent="0.35">
      <c r="A155" s="211" t="s">
        <v>89</v>
      </c>
      <c r="B155" s="72">
        <v>6.3375685700000002</v>
      </c>
      <c r="C155" s="72">
        <v>7.3415529599999996</v>
      </c>
      <c r="D155" s="125">
        <v>4.7246085899999999</v>
      </c>
      <c r="E155" s="85"/>
      <c r="F155" s="211" t="s">
        <v>21</v>
      </c>
      <c r="G155" s="72">
        <v>1.7911636599999998</v>
      </c>
      <c r="H155" s="72">
        <v>0.42125805</v>
      </c>
      <c r="I155" s="125">
        <v>0.11997185</v>
      </c>
      <c r="J155" s="161"/>
      <c r="K155" s="211" t="s">
        <v>153</v>
      </c>
      <c r="L155" s="72">
        <v>0</v>
      </c>
      <c r="M155" s="72">
        <v>3.2664E-4</v>
      </c>
      <c r="N155" s="125">
        <v>3.3502699999999998E-3</v>
      </c>
    </row>
    <row r="156" spans="1:14" x14ac:dyDescent="0.35">
      <c r="A156" s="211" t="s">
        <v>83</v>
      </c>
      <c r="B156" s="72">
        <v>5.3664304400000002</v>
      </c>
      <c r="C156" s="72">
        <v>6.7093554000000006</v>
      </c>
      <c r="D156" s="125">
        <v>4.5327544599999996</v>
      </c>
      <c r="E156" s="85"/>
      <c r="F156" s="211" t="s">
        <v>204</v>
      </c>
      <c r="G156" s="72">
        <v>0.11553194999999999</v>
      </c>
      <c r="H156" s="72">
        <v>7.9433000000000004E-2</v>
      </c>
      <c r="I156" s="125">
        <v>0.11767216</v>
      </c>
      <c r="J156" s="161"/>
      <c r="K156" s="211" t="s">
        <v>224</v>
      </c>
      <c r="L156" s="72">
        <v>0.20759180999999999</v>
      </c>
      <c r="M156" s="72">
        <v>0.55771588000000005</v>
      </c>
      <c r="N156" s="125">
        <v>3.3E-3</v>
      </c>
    </row>
    <row r="157" spans="1:14" x14ac:dyDescent="0.35">
      <c r="A157" s="211" t="s">
        <v>186</v>
      </c>
      <c r="B157" s="72">
        <v>2.9640569500000002</v>
      </c>
      <c r="C157" s="72">
        <v>2.8567822700000001</v>
      </c>
      <c r="D157" s="125">
        <v>4.3439257500000004</v>
      </c>
      <c r="E157" s="85"/>
      <c r="F157" s="211" t="s">
        <v>177</v>
      </c>
      <c r="G157" s="72">
        <v>5.9366599999999999E-3</v>
      </c>
      <c r="H157" s="72">
        <v>0</v>
      </c>
      <c r="I157" s="125">
        <v>0.11443705</v>
      </c>
      <c r="J157" s="161"/>
      <c r="K157" s="211" t="s">
        <v>24</v>
      </c>
      <c r="L157" s="72">
        <v>2.0000000000000002E-5</v>
      </c>
      <c r="M157" s="72">
        <v>6.1529E-4</v>
      </c>
      <c r="N157" s="125">
        <v>3.17979E-3</v>
      </c>
    </row>
    <row r="158" spans="1:14" x14ac:dyDescent="0.35">
      <c r="A158" s="211" t="s">
        <v>182</v>
      </c>
      <c r="B158" s="72">
        <v>3.2150672500000002</v>
      </c>
      <c r="C158" s="72">
        <v>10.42161069</v>
      </c>
      <c r="D158" s="125">
        <v>4.1879541600000003</v>
      </c>
      <c r="E158" s="85"/>
      <c r="F158" s="211" t="s">
        <v>144</v>
      </c>
      <c r="G158" s="72">
        <v>8.3028700000000004E-3</v>
      </c>
      <c r="H158" s="72">
        <v>0.98727807999999995</v>
      </c>
      <c r="I158" s="125">
        <v>0.10500399000000001</v>
      </c>
      <c r="J158" s="161"/>
      <c r="K158" s="211" t="s">
        <v>192</v>
      </c>
      <c r="L158" s="72">
        <v>5.0865600000000004E-3</v>
      </c>
      <c r="M158" s="72">
        <v>4.6917129999999994E-2</v>
      </c>
      <c r="N158" s="125">
        <v>3.1514999999999998E-3</v>
      </c>
    </row>
    <row r="159" spans="1:14" x14ac:dyDescent="0.35">
      <c r="A159" s="211" t="s">
        <v>150</v>
      </c>
      <c r="B159" s="72">
        <v>3.4609996499999998</v>
      </c>
      <c r="C159" s="72">
        <v>9.5021144199999998</v>
      </c>
      <c r="D159" s="125">
        <v>3.9595407999999996</v>
      </c>
      <c r="E159" s="85"/>
      <c r="F159" s="211" t="s">
        <v>253</v>
      </c>
      <c r="G159" s="72">
        <v>0.32287942999999997</v>
      </c>
      <c r="H159" s="72">
        <v>7.7417699999999992E-2</v>
      </c>
      <c r="I159" s="125">
        <v>0.10482506</v>
      </c>
      <c r="J159" s="161"/>
      <c r="K159" s="211" t="s">
        <v>27</v>
      </c>
      <c r="L159" s="72">
        <v>6.8000000000000005E-4</v>
      </c>
      <c r="M159" s="72">
        <v>0.10277385</v>
      </c>
      <c r="N159" s="125">
        <v>2.2935E-3</v>
      </c>
    </row>
    <row r="160" spans="1:14" x14ac:dyDescent="0.35">
      <c r="A160" s="211" t="s">
        <v>242</v>
      </c>
      <c r="B160" s="72">
        <v>6.0153206500000005</v>
      </c>
      <c r="C160" s="72">
        <v>6.6579823400000002</v>
      </c>
      <c r="D160" s="125">
        <v>3.6900282200000003</v>
      </c>
      <c r="E160" s="85"/>
      <c r="F160" s="211" t="s">
        <v>92</v>
      </c>
      <c r="G160" s="72">
        <v>0.41329400999999999</v>
      </c>
      <c r="H160" s="72">
        <v>7.1017259999999999E-2</v>
      </c>
      <c r="I160" s="125">
        <v>0.10163135000000001</v>
      </c>
      <c r="J160" s="161"/>
      <c r="K160" s="211" t="s">
        <v>140</v>
      </c>
      <c r="L160" s="72">
        <v>1.56E-4</v>
      </c>
      <c r="M160" s="72">
        <v>4.1699099999999998E-3</v>
      </c>
      <c r="N160" s="125">
        <v>1.9857300000000002E-3</v>
      </c>
    </row>
    <row r="161" spans="1:14" x14ac:dyDescent="0.35">
      <c r="A161" s="211" t="s">
        <v>255</v>
      </c>
      <c r="B161" s="72">
        <v>2.73597877</v>
      </c>
      <c r="C161" s="72">
        <v>2.9313417999999998</v>
      </c>
      <c r="D161" s="125">
        <v>3.6060447200000003</v>
      </c>
      <c r="E161" s="85"/>
      <c r="F161" s="211" t="s">
        <v>141</v>
      </c>
      <c r="G161" s="72">
        <v>6.67272E-3</v>
      </c>
      <c r="H161" s="72">
        <v>5.7435000000000006E-4</v>
      </c>
      <c r="I161" s="125">
        <v>9.804765E-2</v>
      </c>
      <c r="J161" s="161"/>
      <c r="K161" s="211" t="s">
        <v>138</v>
      </c>
      <c r="L161" s="72">
        <v>3.3175800000000005E-2</v>
      </c>
      <c r="M161" s="72">
        <v>1.0465790000000001E-2</v>
      </c>
      <c r="N161" s="125">
        <v>1.8647100000000001E-3</v>
      </c>
    </row>
    <row r="162" spans="1:14" x14ac:dyDescent="0.35">
      <c r="A162" s="211" t="s">
        <v>138</v>
      </c>
      <c r="B162" s="72">
        <v>2.9618850299999999</v>
      </c>
      <c r="C162" s="72">
        <v>3.0251673500000003</v>
      </c>
      <c r="D162" s="125">
        <v>3.4950107099999999</v>
      </c>
      <c r="E162" s="85"/>
      <c r="F162" s="211" t="s">
        <v>255</v>
      </c>
      <c r="G162" s="72">
        <v>3.3916010000000003E-2</v>
      </c>
      <c r="H162" s="72">
        <v>9.7855000000000008E-3</v>
      </c>
      <c r="I162" s="125">
        <v>9.1998759999999999E-2</v>
      </c>
      <c r="J162" s="161"/>
      <c r="K162" s="211" t="s">
        <v>36</v>
      </c>
      <c r="L162" s="72">
        <v>6.78E-4</v>
      </c>
      <c r="M162" s="72">
        <v>4.1333100000000003E-3</v>
      </c>
      <c r="N162" s="125">
        <v>1.70531E-3</v>
      </c>
    </row>
    <row r="163" spans="1:14" x14ac:dyDescent="0.35">
      <c r="A163" s="211" t="s">
        <v>194</v>
      </c>
      <c r="B163" s="72">
        <v>3.5129096400000002</v>
      </c>
      <c r="C163" s="72">
        <v>4.1551823099999998</v>
      </c>
      <c r="D163" s="125">
        <v>3.3405791000000002</v>
      </c>
      <c r="E163" s="85"/>
      <c r="F163" s="211" t="s">
        <v>242</v>
      </c>
      <c r="G163" s="72">
        <v>5.8632627300000006</v>
      </c>
      <c r="H163" s="72">
        <v>0.51751793000000001</v>
      </c>
      <c r="I163" s="125">
        <v>9.1617570000000009E-2</v>
      </c>
      <c r="J163" s="161"/>
      <c r="K163" s="211" t="s">
        <v>87</v>
      </c>
      <c r="L163" s="72">
        <v>0</v>
      </c>
      <c r="M163" s="72">
        <v>0</v>
      </c>
      <c r="N163" s="125">
        <v>1.702E-3</v>
      </c>
    </row>
    <row r="164" spans="1:14" x14ac:dyDescent="0.35">
      <c r="A164" s="211" t="s">
        <v>112</v>
      </c>
      <c r="B164" s="72">
        <v>0.16645513000000001</v>
      </c>
      <c r="C164" s="72">
        <v>1.3749656100000001</v>
      </c>
      <c r="D164" s="125">
        <v>3.2504060799999999</v>
      </c>
      <c r="E164" s="85"/>
      <c r="F164" s="211" t="s">
        <v>235</v>
      </c>
      <c r="G164" s="72">
        <v>2.0276669999999997E-2</v>
      </c>
      <c r="H164" s="72">
        <v>0.16831546</v>
      </c>
      <c r="I164" s="125">
        <v>8.791641E-2</v>
      </c>
      <c r="J164" s="161"/>
      <c r="K164" s="211" t="s">
        <v>37</v>
      </c>
      <c r="L164" s="72">
        <v>9.8384100000000006E-3</v>
      </c>
      <c r="M164" s="72">
        <v>2.3864240000000002E-2</v>
      </c>
      <c r="N164" s="125">
        <v>1.58E-3</v>
      </c>
    </row>
    <row r="165" spans="1:14" x14ac:dyDescent="0.35">
      <c r="A165" s="211" t="s">
        <v>188</v>
      </c>
      <c r="B165" s="72">
        <v>2.5107481600000003</v>
      </c>
      <c r="C165" s="72">
        <v>2.2397203500000002</v>
      </c>
      <c r="D165" s="125">
        <v>3.1933480699999999</v>
      </c>
      <c r="E165" s="85"/>
      <c r="F165" s="211" t="s">
        <v>59</v>
      </c>
      <c r="G165" s="72">
        <v>0.21874766000000001</v>
      </c>
      <c r="H165" s="72">
        <v>0.24195965</v>
      </c>
      <c r="I165" s="125">
        <v>8.5331589999999999E-2</v>
      </c>
      <c r="J165" s="161"/>
      <c r="K165" s="211" t="s">
        <v>111</v>
      </c>
      <c r="L165" s="72">
        <v>0</v>
      </c>
      <c r="M165" s="72">
        <v>2.8679999999999999E-3</v>
      </c>
      <c r="N165" s="125">
        <v>1.521E-3</v>
      </c>
    </row>
    <row r="166" spans="1:14" x14ac:dyDescent="0.35">
      <c r="A166" s="211" t="s">
        <v>144</v>
      </c>
      <c r="B166" s="72">
        <v>2.7845600299999997</v>
      </c>
      <c r="C166" s="72">
        <v>4.2175207500000003</v>
      </c>
      <c r="D166" s="125">
        <v>3.0408093100000002</v>
      </c>
      <c r="E166" s="85"/>
      <c r="F166" s="211" t="s">
        <v>99</v>
      </c>
      <c r="G166" s="72">
        <v>0.75830801000000003</v>
      </c>
      <c r="H166" s="72">
        <v>1.2446892300000001</v>
      </c>
      <c r="I166" s="125">
        <v>7.8768440000000009E-2</v>
      </c>
      <c r="J166" s="161"/>
      <c r="K166" s="211" t="s">
        <v>119</v>
      </c>
      <c r="L166" s="72">
        <v>0</v>
      </c>
      <c r="M166" s="72">
        <v>1.201E-3</v>
      </c>
      <c r="N166" s="125">
        <v>1.389E-3</v>
      </c>
    </row>
    <row r="167" spans="1:14" x14ac:dyDescent="0.35">
      <c r="A167" s="211" t="s">
        <v>17</v>
      </c>
      <c r="B167" s="72">
        <v>2.1621600699999997</v>
      </c>
      <c r="C167" s="72">
        <v>2.5807120600000002</v>
      </c>
      <c r="D167" s="125">
        <v>2.8535300299999999</v>
      </c>
      <c r="E167" s="85"/>
      <c r="F167" s="211" t="s">
        <v>208</v>
      </c>
      <c r="G167" s="72">
        <v>0.34962494999999999</v>
      </c>
      <c r="H167" s="72">
        <v>5.4213709999999998E-2</v>
      </c>
      <c r="I167" s="125">
        <v>6.5042519999999993E-2</v>
      </c>
      <c r="J167" s="161"/>
      <c r="K167" s="211" t="s">
        <v>59</v>
      </c>
      <c r="L167" s="72">
        <v>9.1299999999999997E-4</v>
      </c>
      <c r="M167" s="72">
        <v>2.2936799999999998E-3</v>
      </c>
      <c r="N167" s="125">
        <v>1.2177500000000001E-3</v>
      </c>
    </row>
    <row r="168" spans="1:14" x14ac:dyDescent="0.35">
      <c r="A168" s="211" t="s">
        <v>244</v>
      </c>
      <c r="B168" s="72">
        <v>1.679743</v>
      </c>
      <c r="C168" s="72">
        <v>2.4883139600000002</v>
      </c>
      <c r="D168" s="125">
        <v>2.8482336200000002</v>
      </c>
      <c r="E168" s="85"/>
      <c r="F168" s="211" t="s">
        <v>214</v>
      </c>
      <c r="G168" s="72">
        <v>5.9136000000000001E-2</v>
      </c>
      <c r="H168" s="72">
        <v>0.98640899999999998</v>
      </c>
      <c r="I168" s="125">
        <v>6.3305E-2</v>
      </c>
      <c r="J168" s="161"/>
      <c r="K168" s="211" t="s">
        <v>17</v>
      </c>
      <c r="L168" s="72">
        <v>0</v>
      </c>
      <c r="M168" s="72">
        <v>2.4702040000000001E-2</v>
      </c>
      <c r="N168" s="125">
        <v>1.2129700000000001E-3</v>
      </c>
    </row>
    <row r="169" spans="1:14" x14ac:dyDescent="0.35">
      <c r="A169" s="211" t="s">
        <v>139</v>
      </c>
      <c r="B169" s="72">
        <v>2.0380598999999999</v>
      </c>
      <c r="C169" s="72">
        <v>2.8388225600000001</v>
      </c>
      <c r="D169" s="125">
        <v>2.60938508</v>
      </c>
      <c r="E169" s="85"/>
      <c r="F169" s="211" t="s">
        <v>10</v>
      </c>
      <c r="G169" s="72">
        <v>0</v>
      </c>
      <c r="H169" s="72">
        <v>0</v>
      </c>
      <c r="I169" s="125">
        <v>6.1694319999999997E-2</v>
      </c>
      <c r="J169" s="161"/>
      <c r="K169" s="211" t="s">
        <v>109</v>
      </c>
      <c r="L169" s="72">
        <v>0</v>
      </c>
      <c r="M169" s="72">
        <v>3.0571560000000001E-2</v>
      </c>
      <c r="N169" s="125">
        <v>1.10527E-3</v>
      </c>
    </row>
    <row r="170" spans="1:14" x14ac:dyDescent="0.35">
      <c r="A170" s="211" t="s">
        <v>254</v>
      </c>
      <c r="B170" s="72">
        <v>1.9714567599999999</v>
      </c>
      <c r="C170" s="72">
        <v>4.9004448899999993</v>
      </c>
      <c r="D170" s="125">
        <v>2.5290053299999999</v>
      </c>
      <c r="E170" s="85"/>
      <c r="F170" s="211" t="s">
        <v>106</v>
      </c>
      <c r="G170" s="72">
        <v>3.4702381899999999</v>
      </c>
      <c r="H170" s="72">
        <v>5.7370000000000001E-4</v>
      </c>
      <c r="I170" s="125">
        <v>5.7753970000000002E-2</v>
      </c>
      <c r="J170" s="161"/>
      <c r="K170" s="211" t="s">
        <v>5</v>
      </c>
      <c r="L170" s="72">
        <v>0</v>
      </c>
      <c r="M170" s="72">
        <v>5.2059999999999997E-3</v>
      </c>
      <c r="N170" s="125">
        <v>9.6571999999999999E-4</v>
      </c>
    </row>
    <row r="171" spans="1:14" x14ac:dyDescent="0.35">
      <c r="A171" s="211" t="s">
        <v>61</v>
      </c>
      <c r="B171" s="72">
        <v>2.8452349300000002</v>
      </c>
      <c r="C171" s="72">
        <v>4.2408591100000006</v>
      </c>
      <c r="D171" s="125">
        <v>2.3772828599999998</v>
      </c>
      <c r="E171" s="85"/>
      <c r="F171" s="211" t="s">
        <v>23</v>
      </c>
      <c r="G171" s="72">
        <v>6.4599499999999999E-3</v>
      </c>
      <c r="H171" s="72">
        <v>3.0837369999999999E-2</v>
      </c>
      <c r="I171" s="125">
        <v>5.6141249999999997E-2</v>
      </c>
      <c r="J171" s="161"/>
      <c r="K171" s="211" t="s">
        <v>92</v>
      </c>
      <c r="L171" s="72">
        <v>0</v>
      </c>
      <c r="M171" s="72">
        <v>2.261E-3</v>
      </c>
      <c r="N171" s="125">
        <v>8.8210999999999997E-4</v>
      </c>
    </row>
    <row r="172" spans="1:14" x14ac:dyDescent="0.35">
      <c r="A172" s="211" t="s">
        <v>248</v>
      </c>
      <c r="B172" s="72">
        <v>1.72792151</v>
      </c>
      <c r="C172" s="72">
        <v>2.0876575800000001</v>
      </c>
      <c r="D172" s="125">
        <v>2.36221865</v>
      </c>
      <c r="E172" s="85"/>
      <c r="F172" s="211" t="s">
        <v>248</v>
      </c>
      <c r="G172" s="72">
        <v>4.02432E-2</v>
      </c>
      <c r="H172" s="72">
        <v>7.1258509999999997E-2</v>
      </c>
      <c r="I172" s="125">
        <v>5.5425210000000003E-2</v>
      </c>
      <c r="J172" s="161"/>
      <c r="K172" s="211" t="s">
        <v>131</v>
      </c>
      <c r="L172" s="72">
        <v>4.5030999999999999E-4</v>
      </c>
      <c r="M172" s="72">
        <v>7.1760000000000001E-3</v>
      </c>
      <c r="N172" s="125">
        <v>8.5598E-4</v>
      </c>
    </row>
    <row r="173" spans="1:14" x14ac:dyDescent="0.35">
      <c r="A173" s="211" t="s">
        <v>245</v>
      </c>
      <c r="B173" s="72">
        <v>0.67733056000000003</v>
      </c>
      <c r="C173" s="72">
        <v>0.36187809999999998</v>
      </c>
      <c r="D173" s="125">
        <v>2.2132404500000002</v>
      </c>
      <c r="E173" s="85"/>
      <c r="F173" s="211" t="s">
        <v>244</v>
      </c>
      <c r="G173" s="72">
        <v>4.8660639999999998E-2</v>
      </c>
      <c r="H173" s="72">
        <v>3.6479949999999997E-2</v>
      </c>
      <c r="I173" s="125">
        <v>5.4106149999999999E-2</v>
      </c>
      <c r="J173" s="161"/>
      <c r="K173" s="211" t="s">
        <v>67</v>
      </c>
      <c r="L173" s="72">
        <v>1.0000000000000001E-5</v>
      </c>
      <c r="M173" s="72">
        <v>9.5750000000000002E-4</v>
      </c>
      <c r="N173" s="125">
        <v>5.5152000000000001E-4</v>
      </c>
    </row>
    <row r="174" spans="1:14" x14ac:dyDescent="0.35">
      <c r="A174" s="211" t="s">
        <v>208</v>
      </c>
      <c r="B174" s="72">
        <v>2.11078967</v>
      </c>
      <c r="C174" s="72">
        <v>1.6467930100000001</v>
      </c>
      <c r="D174" s="125">
        <v>2.1616586400000002</v>
      </c>
      <c r="E174" s="85"/>
      <c r="F174" s="211" t="s">
        <v>8</v>
      </c>
      <c r="G174" s="72">
        <v>1.0295599999999999E-3</v>
      </c>
      <c r="H174" s="72">
        <v>9.4049800000000003E-3</v>
      </c>
      <c r="I174" s="125">
        <v>4.1085070000000001E-2</v>
      </c>
      <c r="J174" s="161"/>
      <c r="K174" s="211" t="s">
        <v>18</v>
      </c>
      <c r="L174" s="72">
        <v>0</v>
      </c>
      <c r="M174" s="72">
        <v>1.2669999999999999E-3</v>
      </c>
      <c r="N174" s="125">
        <v>4.95E-4</v>
      </c>
    </row>
    <row r="175" spans="1:14" x14ac:dyDescent="0.35">
      <c r="A175" s="211" t="s">
        <v>224</v>
      </c>
      <c r="B175" s="72">
        <v>0.80946030000000002</v>
      </c>
      <c r="C175" s="72">
        <v>4.4749845499999994</v>
      </c>
      <c r="D175" s="125">
        <v>2.00373892</v>
      </c>
      <c r="E175" s="85"/>
      <c r="F175" s="211" t="s">
        <v>180</v>
      </c>
      <c r="G175" s="72">
        <v>0</v>
      </c>
      <c r="H175" s="72">
        <v>4.983667E-2</v>
      </c>
      <c r="I175" s="125">
        <v>3.998318E-2</v>
      </c>
      <c r="J175" s="161"/>
      <c r="K175" s="211" t="s">
        <v>76</v>
      </c>
      <c r="L175" s="72">
        <v>0</v>
      </c>
      <c r="M175" s="72">
        <v>0</v>
      </c>
      <c r="N175" s="125">
        <v>4.5399999999999998E-4</v>
      </c>
    </row>
    <row r="176" spans="1:14" x14ac:dyDescent="0.35">
      <c r="A176" s="211" t="s">
        <v>11</v>
      </c>
      <c r="B176" s="72">
        <v>0.33564938</v>
      </c>
      <c r="C176" s="72">
        <v>1.3352113400000001</v>
      </c>
      <c r="D176" s="125">
        <v>1.93088467</v>
      </c>
      <c r="E176" s="85"/>
      <c r="F176" s="211" t="s">
        <v>102</v>
      </c>
      <c r="G176" s="72">
        <v>0</v>
      </c>
      <c r="H176" s="72">
        <v>0</v>
      </c>
      <c r="I176" s="125">
        <v>3.6223370000000005E-2</v>
      </c>
      <c r="J176" s="161"/>
      <c r="K176" s="211" t="s">
        <v>14</v>
      </c>
      <c r="L176" s="72">
        <v>0</v>
      </c>
      <c r="M176" s="72">
        <v>3.7199999999999999E-4</v>
      </c>
      <c r="N176" s="125">
        <v>3.9300000000000001E-4</v>
      </c>
    </row>
    <row r="177" spans="1:14" x14ac:dyDescent="0.35">
      <c r="A177" s="211" t="s">
        <v>91</v>
      </c>
      <c r="B177" s="72">
        <v>0.99428894999999995</v>
      </c>
      <c r="C177" s="72">
        <v>1.1899708200000001</v>
      </c>
      <c r="D177" s="125">
        <v>1.83993753</v>
      </c>
      <c r="E177" s="85"/>
      <c r="F177" s="211" t="s">
        <v>25</v>
      </c>
      <c r="G177" s="72">
        <v>1.2060697499999999</v>
      </c>
      <c r="H177" s="72">
        <v>0.26386296999999997</v>
      </c>
      <c r="I177" s="125">
        <v>3.6063580000000005E-2</v>
      </c>
      <c r="J177" s="161"/>
      <c r="K177" s="211" t="s">
        <v>57</v>
      </c>
      <c r="L177" s="72">
        <v>0</v>
      </c>
      <c r="M177" s="72">
        <v>0</v>
      </c>
      <c r="N177" s="125">
        <v>3.8205999999999998E-4</v>
      </c>
    </row>
    <row r="178" spans="1:14" x14ac:dyDescent="0.35">
      <c r="A178" s="211" t="s">
        <v>19</v>
      </c>
      <c r="B178" s="72">
        <v>2.16698565</v>
      </c>
      <c r="C178" s="72">
        <v>1.1053823999999999</v>
      </c>
      <c r="D178" s="125">
        <v>1.8379781000000002</v>
      </c>
      <c r="E178" s="85"/>
      <c r="F178" s="211" t="s">
        <v>228</v>
      </c>
      <c r="G178" s="72">
        <v>4.6999999999999999E-4</v>
      </c>
      <c r="H178" s="72">
        <v>1.0605699999999998E-3</v>
      </c>
      <c r="I178" s="125">
        <v>3.3189730000000001E-2</v>
      </c>
      <c r="J178" s="161"/>
      <c r="K178" s="211" t="s">
        <v>10</v>
      </c>
      <c r="L178" s="72">
        <v>0</v>
      </c>
      <c r="M178" s="72">
        <v>3.119276E-2</v>
      </c>
      <c r="N178" s="125">
        <v>3.6064999999999996E-4</v>
      </c>
    </row>
    <row r="179" spans="1:14" x14ac:dyDescent="0.35">
      <c r="A179" s="211" t="s">
        <v>93</v>
      </c>
      <c r="B179" s="72">
        <v>2.3143363900000002</v>
      </c>
      <c r="C179" s="72">
        <v>0.67718462000000001</v>
      </c>
      <c r="D179" s="125">
        <v>1.73853345</v>
      </c>
      <c r="E179" s="85"/>
      <c r="F179" s="211" t="s">
        <v>50</v>
      </c>
      <c r="G179" s="72">
        <v>0.84563509999999997</v>
      </c>
      <c r="H179" s="72">
        <v>0.51196204999999995</v>
      </c>
      <c r="I179" s="125">
        <v>3.1627490000000001E-2</v>
      </c>
      <c r="J179" s="161"/>
      <c r="K179" s="211" t="s">
        <v>33</v>
      </c>
      <c r="L179" s="72">
        <v>0</v>
      </c>
      <c r="M179" s="72">
        <v>0</v>
      </c>
      <c r="N179" s="125">
        <v>2.7799999999999998E-4</v>
      </c>
    </row>
    <row r="180" spans="1:14" x14ac:dyDescent="0.35">
      <c r="A180" s="211" t="s">
        <v>240</v>
      </c>
      <c r="B180" s="72">
        <v>1.2123814099999999</v>
      </c>
      <c r="C180" s="72">
        <v>2.40510286</v>
      </c>
      <c r="D180" s="125">
        <v>1.5486831000000001</v>
      </c>
      <c r="E180" s="85"/>
      <c r="F180" s="211" t="s">
        <v>6</v>
      </c>
      <c r="G180" s="72">
        <v>2.5042490000000001E-2</v>
      </c>
      <c r="H180" s="72">
        <v>0.80181677000000007</v>
      </c>
      <c r="I180" s="125">
        <v>2.7893349999999997E-2</v>
      </c>
      <c r="J180" s="161"/>
      <c r="K180" s="211" t="s">
        <v>12</v>
      </c>
      <c r="L180" s="72">
        <v>6.9999999999999994E-5</v>
      </c>
      <c r="M180" s="72">
        <v>1.5621899999999999E-2</v>
      </c>
      <c r="N180" s="125">
        <v>2.7305999999999999E-4</v>
      </c>
    </row>
    <row r="181" spans="1:14" x14ac:dyDescent="0.35">
      <c r="A181" s="211" t="s">
        <v>3</v>
      </c>
      <c r="B181" s="72">
        <v>1.5064649999999999E-2</v>
      </c>
      <c r="C181" s="72">
        <v>1.4599976299999999</v>
      </c>
      <c r="D181" s="125">
        <v>1.44975578</v>
      </c>
      <c r="E181" s="85"/>
      <c r="F181" s="211" t="s">
        <v>225</v>
      </c>
      <c r="G181" s="72">
        <v>0</v>
      </c>
      <c r="H181" s="72">
        <v>0</v>
      </c>
      <c r="I181" s="125">
        <v>2.7598839999999999E-2</v>
      </c>
      <c r="J181" s="161"/>
      <c r="K181" s="211" t="s">
        <v>21</v>
      </c>
      <c r="L181" s="72">
        <v>0</v>
      </c>
      <c r="M181" s="72">
        <v>0</v>
      </c>
      <c r="N181" s="125">
        <v>2.3521000000000002E-4</v>
      </c>
    </row>
    <row r="182" spans="1:14" x14ac:dyDescent="0.35">
      <c r="A182" s="211" t="s">
        <v>140</v>
      </c>
      <c r="B182" s="72">
        <v>1.5049895500000001</v>
      </c>
      <c r="C182" s="72">
        <v>1.5547377600000001</v>
      </c>
      <c r="D182" s="125">
        <v>1.43145509</v>
      </c>
      <c r="E182" s="85"/>
      <c r="F182" s="211" t="s">
        <v>118</v>
      </c>
      <c r="G182" s="72">
        <v>7.235678999999999E-2</v>
      </c>
      <c r="H182" s="72">
        <v>1.0687999999999999E-4</v>
      </c>
      <c r="I182" s="125">
        <v>2.29602E-2</v>
      </c>
      <c r="J182" s="161"/>
      <c r="K182" s="211" t="s">
        <v>63</v>
      </c>
      <c r="L182" s="72">
        <v>0.13199085999999999</v>
      </c>
      <c r="M182" s="72">
        <v>0.49800852000000001</v>
      </c>
      <c r="N182" s="125">
        <v>2.2885000000000001E-4</v>
      </c>
    </row>
    <row r="183" spans="1:14" x14ac:dyDescent="0.35">
      <c r="A183" s="211" t="s">
        <v>137</v>
      </c>
      <c r="B183" s="72">
        <v>0.72821468</v>
      </c>
      <c r="C183" s="72">
        <v>1.87227447</v>
      </c>
      <c r="D183" s="125">
        <v>1.4058785900000002</v>
      </c>
      <c r="E183" s="85"/>
      <c r="F183" s="211" t="s">
        <v>44</v>
      </c>
      <c r="G183" s="72">
        <v>4.744E-3</v>
      </c>
      <c r="H183" s="72">
        <v>0</v>
      </c>
      <c r="I183" s="125">
        <v>2.1087000000000002E-2</v>
      </c>
      <c r="J183" s="161"/>
      <c r="K183" s="211" t="s">
        <v>58</v>
      </c>
      <c r="L183" s="72">
        <v>0</v>
      </c>
      <c r="M183" s="72">
        <v>0</v>
      </c>
      <c r="N183" s="125">
        <v>2.2358000000000002E-4</v>
      </c>
    </row>
    <row r="184" spans="1:14" x14ac:dyDescent="0.35">
      <c r="A184" s="211" t="s">
        <v>0</v>
      </c>
      <c r="B184" s="72">
        <v>4.3883081200000005</v>
      </c>
      <c r="C184" s="72">
        <v>2.14876734</v>
      </c>
      <c r="D184" s="125">
        <v>1.2476161499999998</v>
      </c>
      <c r="E184" s="85"/>
      <c r="F184" s="211" t="s">
        <v>156</v>
      </c>
      <c r="G184" s="72">
        <v>2.4133999999999999E-2</v>
      </c>
      <c r="H184" s="72">
        <v>0.30412388000000001</v>
      </c>
      <c r="I184" s="125">
        <v>1.6957279999999998E-2</v>
      </c>
      <c r="J184" s="161"/>
      <c r="K184" s="211" t="s">
        <v>26</v>
      </c>
      <c r="L184" s="72">
        <v>0</v>
      </c>
      <c r="M184" s="72">
        <v>4.4999999999999999E-4</v>
      </c>
      <c r="N184" s="125">
        <v>2.0558000000000002E-4</v>
      </c>
    </row>
    <row r="185" spans="1:14" x14ac:dyDescent="0.35">
      <c r="A185" s="211" t="s">
        <v>101</v>
      </c>
      <c r="B185" s="72">
        <v>0.95076139000000004</v>
      </c>
      <c r="C185" s="72">
        <v>1.57459649</v>
      </c>
      <c r="D185" s="125">
        <v>1.2101470400000001</v>
      </c>
      <c r="E185" s="85"/>
      <c r="F185" s="211" t="s">
        <v>162</v>
      </c>
      <c r="G185" s="72">
        <v>4.5159360000000003E-2</v>
      </c>
      <c r="H185" s="72">
        <v>9.5302009999999993E-2</v>
      </c>
      <c r="I185" s="125">
        <v>1.6890240000000001E-2</v>
      </c>
      <c r="J185" s="161"/>
      <c r="K185" s="211" t="s">
        <v>40</v>
      </c>
      <c r="L185" s="72">
        <v>1.6100000000000001E-4</v>
      </c>
      <c r="M185" s="72">
        <v>0</v>
      </c>
      <c r="N185" s="125">
        <v>8.4950000000000005E-5</v>
      </c>
    </row>
    <row r="186" spans="1:14" x14ac:dyDescent="0.35">
      <c r="A186" s="211" t="s">
        <v>136</v>
      </c>
      <c r="B186" s="72">
        <v>1.01075157</v>
      </c>
      <c r="C186" s="72">
        <v>1.28954473</v>
      </c>
      <c r="D186" s="125">
        <v>1.1511768999999998</v>
      </c>
      <c r="E186" s="85"/>
      <c r="F186" s="211" t="s">
        <v>137</v>
      </c>
      <c r="G186" s="72">
        <v>7.5680000000000007E-5</v>
      </c>
      <c r="H186" s="72">
        <v>2.3150199999999999E-2</v>
      </c>
      <c r="I186" s="125">
        <v>1.686998E-2</v>
      </c>
      <c r="J186" s="161"/>
      <c r="K186" s="211" t="s">
        <v>22</v>
      </c>
      <c r="L186" s="72">
        <v>3.2724299999999998E-3</v>
      </c>
      <c r="M186" s="72">
        <v>0</v>
      </c>
      <c r="N186" s="125">
        <v>7.0560000000000002E-5</v>
      </c>
    </row>
    <row r="187" spans="1:14" x14ac:dyDescent="0.35">
      <c r="A187" s="211" t="s">
        <v>126</v>
      </c>
      <c r="B187" s="72">
        <v>0.46753356000000001</v>
      </c>
      <c r="C187" s="72">
        <v>1.3399681499999998</v>
      </c>
      <c r="D187" s="125">
        <v>1.12669576</v>
      </c>
      <c r="E187" s="85"/>
      <c r="F187" s="211" t="s">
        <v>34</v>
      </c>
      <c r="G187" s="72">
        <v>0</v>
      </c>
      <c r="H187" s="72">
        <v>3.2843199999999996E-2</v>
      </c>
      <c r="I187" s="125">
        <v>1.5889529999999999E-2</v>
      </c>
      <c r="J187" s="161"/>
      <c r="K187" s="211" t="s">
        <v>25</v>
      </c>
      <c r="L187" s="72">
        <v>1.7000000000000001E-4</v>
      </c>
      <c r="M187" s="72">
        <v>0</v>
      </c>
      <c r="N187" s="125">
        <v>5.0000000000000002E-5</v>
      </c>
    </row>
    <row r="188" spans="1:14" x14ac:dyDescent="0.35">
      <c r="A188" s="211" t="s">
        <v>95</v>
      </c>
      <c r="B188" s="72">
        <v>0.31454117999999998</v>
      </c>
      <c r="C188" s="72">
        <v>0.35914188000000002</v>
      </c>
      <c r="D188" s="125">
        <v>1.04542567</v>
      </c>
      <c r="E188" s="85"/>
      <c r="F188" s="211" t="s">
        <v>125</v>
      </c>
      <c r="G188" s="72">
        <v>1.1529400000000001E-3</v>
      </c>
      <c r="H188" s="72">
        <v>0</v>
      </c>
      <c r="I188" s="125">
        <v>1.577162E-2</v>
      </c>
      <c r="J188" s="161"/>
      <c r="K188" s="211" t="s">
        <v>45</v>
      </c>
      <c r="L188" s="72">
        <v>1.5950000000000001E-3</v>
      </c>
      <c r="M188" s="72">
        <v>4.9687330000000002E-2</v>
      </c>
      <c r="N188" s="125">
        <v>8.0500000000000009E-6</v>
      </c>
    </row>
    <row r="189" spans="1:14" x14ac:dyDescent="0.35">
      <c r="A189" s="211" t="s">
        <v>111</v>
      </c>
      <c r="B189" s="72">
        <v>0.37060792999999997</v>
      </c>
      <c r="C189" s="72">
        <v>1.9735942900000001</v>
      </c>
      <c r="D189" s="125">
        <v>1.00090331</v>
      </c>
      <c r="E189" s="85"/>
      <c r="F189" s="211" t="s">
        <v>119</v>
      </c>
      <c r="G189" s="72">
        <v>0.21106058999999999</v>
      </c>
      <c r="H189" s="72">
        <v>0.17375967</v>
      </c>
      <c r="I189" s="125">
        <v>1.3366340000000001E-2</v>
      </c>
      <c r="J189" s="161"/>
      <c r="K189" s="211" t="s">
        <v>2</v>
      </c>
      <c r="L189" s="72">
        <v>0</v>
      </c>
      <c r="M189" s="72">
        <v>5.2500000000000003E-3</v>
      </c>
      <c r="N189" s="125">
        <v>0</v>
      </c>
    </row>
    <row r="190" spans="1:14" x14ac:dyDescent="0.35">
      <c r="A190" s="211" t="s">
        <v>10</v>
      </c>
      <c r="B190" s="72">
        <v>5.295938E-2</v>
      </c>
      <c r="C190" s="72">
        <v>8.6652050000000008E-2</v>
      </c>
      <c r="D190" s="125">
        <v>0.86466642000000005</v>
      </c>
      <c r="E190" s="85"/>
      <c r="F190" s="211" t="s">
        <v>126</v>
      </c>
      <c r="G190" s="72">
        <v>3.7271370000000005E-2</v>
      </c>
      <c r="H190" s="72">
        <v>1.2375489999999999E-2</v>
      </c>
      <c r="I190" s="125">
        <v>1.3176040000000002E-2</v>
      </c>
      <c r="J190" s="161"/>
      <c r="K190" s="211" t="s">
        <v>3</v>
      </c>
      <c r="L190" s="72">
        <v>0</v>
      </c>
      <c r="M190" s="72">
        <v>0</v>
      </c>
      <c r="N190" s="125">
        <v>0</v>
      </c>
    </row>
    <row r="191" spans="1:14" x14ac:dyDescent="0.35">
      <c r="A191" s="211" t="s">
        <v>96</v>
      </c>
      <c r="B191" s="72">
        <v>0.59525285999999999</v>
      </c>
      <c r="C191" s="72">
        <v>0.89881747000000001</v>
      </c>
      <c r="D191" s="125">
        <v>0.83057534</v>
      </c>
      <c r="E191" s="85"/>
      <c r="F191" s="211" t="s">
        <v>42</v>
      </c>
      <c r="G191" s="72">
        <v>0</v>
      </c>
      <c r="H191" s="72">
        <v>0</v>
      </c>
      <c r="I191" s="125">
        <v>8.8920700000000002E-3</v>
      </c>
      <c r="J191" s="161"/>
      <c r="K191" s="211" t="s">
        <v>7</v>
      </c>
      <c r="L191" s="72">
        <v>5.34846E-2</v>
      </c>
      <c r="M191" s="72">
        <v>0.21716368999999999</v>
      </c>
      <c r="N191" s="125">
        <v>0</v>
      </c>
    </row>
    <row r="192" spans="1:14" x14ac:dyDescent="0.35">
      <c r="A192" s="211" t="s">
        <v>74</v>
      </c>
      <c r="B192" s="72">
        <v>0.49516741999999997</v>
      </c>
      <c r="C192" s="72">
        <v>2.4799983999999999</v>
      </c>
      <c r="D192" s="125">
        <v>0.79741724999999997</v>
      </c>
      <c r="E192" s="85"/>
      <c r="F192" s="211" t="s">
        <v>29</v>
      </c>
      <c r="G192" s="72">
        <v>0</v>
      </c>
      <c r="H192" s="72">
        <v>0</v>
      </c>
      <c r="I192" s="125">
        <v>7.7024799999999994E-3</v>
      </c>
      <c r="J192" s="161"/>
      <c r="K192" s="211" t="s">
        <v>13</v>
      </c>
      <c r="L192" s="72">
        <v>0</v>
      </c>
      <c r="M192" s="72">
        <v>0</v>
      </c>
      <c r="N192" s="125">
        <v>0</v>
      </c>
    </row>
    <row r="193" spans="1:14" x14ac:dyDescent="0.35">
      <c r="A193" s="211" t="s">
        <v>92</v>
      </c>
      <c r="B193" s="72">
        <v>1.75296209</v>
      </c>
      <c r="C193" s="72">
        <v>1.90028347</v>
      </c>
      <c r="D193" s="125">
        <v>0.78642118999999999</v>
      </c>
      <c r="E193" s="85"/>
      <c r="F193" s="211" t="s">
        <v>89</v>
      </c>
      <c r="G193" s="72">
        <v>4.2314700000000002E-3</v>
      </c>
      <c r="H193" s="72">
        <v>0</v>
      </c>
      <c r="I193" s="125">
        <v>6.65696E-3</v>
      </c>
      <c r="J193" s="161"/>
      <c r="K193" s="211" t="s">
        <v>16</v>
      </c>
      <c r="L193" s="72">
        <v>0</v>
      </c>
      <c r="M193" s="72">
        <v>0</v>
      </c>
      <c r="N193" s="125">
        <v>0</v>
      </c>
    </row>
    <row r="194" spans="1:14" x14ac:dyDescent="0.35">
      <c r="A194" s="211" t="s">
        <v>191</v>
      </c>
      <c r="B194" s="72">
        <v>14.19464123</v>
      </c>
      <c r="C194" s="72">
        <v>0.75653042000000004</v>
      </c>
      <c r="D194" s="125">
        <v>0.76220655000000004</v>
      </c>
      <c r="E194" s="85"/>
      <c r="F194" s="211" t="s">
        <v>187</v>
      </c>
      <c r="G194" s="72">
        <v>0.40788646999999995</v>
      </c>
      <c r="H194" s="72">
        <v>6.40546E-3</v>
      </c>
      <c r="I194" s="125">
        <v>5.2901499999999995E-3</v>
      </c>
      <c r="J194" s="161"/>
      <c r="K194" s="211" t="s">
        <v>19</v>
      </c>
      <c r="L194" s="72">
        <v>0</v>
      </c>
      <c r="M194" s="72">
        <v>0</v>
      </c>
      <c r="N194" s="125">
        <v>0</v>
      </c>
    </row>
    <row r="195" spans="1:14" x14ac:dyDescent="0.35">
      <c r="A195" s="211" t="s">
        <v>192</v>
      </c>
      <c r="B195" s="72">
        <v>0.24549460000000001</v>
      </c>
      <c r="C195" s="72">
        <v>2.1637886800000001</v>
      </c>
      <c r="D195" s="125">
        <v>0.75936976</v>
      </c>
      <c r="E195" s="85"/>
      <c r="F195" s="211" t="s">
        <v>45</v>
      </c>
      <c r="G195" s="72">
        <v>0</v>
      </c>
      <c r="H195" s="72">
        <v>0</v>
      </c>
      <c r="I195" s="125">
        <v>3.8227299999999999E-3</v>
      </c>
      <c r="J195" s="161"/>
      <c r="K195" s="211" t="s">
        <v>42</v>
      </c>
      <c r="L195" s="72">
        <v>0</v>
      </c>
      <c r="M195" s="72">
        <v>3.0735000000000002E-4</v>
      </c>
      <c r="N195" s="125">
        <v>0</v>
      </c>
    </row>
    <row r="196" spans="1:14" x14ac:dyDescent="0.35">
      <c r="A196" s="211" t="s">
        <v>90</v>
      </c>
      <c r="B196" s="72">
        <v>0.62435984999999994</v>
      </c>
      <c r="C196" s="72">
        <v>0.28130616999999997</v>
      </c>
      <c r="D196" s="125">
        <v>0.75622739000000005</v>
      </c>
      <c r="E196" s="85"/>
      <c r="F196" s="211" t="s">
        <v>132</v>
      </c>
      <c r="G196" s="72">
        <v>0.28252953999999997</v>
      </c>
      <c r="H196" s="72">
        <v>1.3881923700000001</v>
      </c>
      <c r="I196" s="125">
        <v>3.0050599999999999E-3</v>
      </c>
      <c r="J196" s="161"/>
      <c r="K196" s="211" t="s">
        <v>43</v>
      </c>
      <c r="L196" s="72">
        <v>0</v>
      </c>
      <c r="M196" s="72">
        <v>2.2740300000000002E-3</v>
      </c>
      <c r="N196" s="125">
        <v>0</v>
      </c>
    </row>
    <row r="197" spans="1:14" x14ac:dyDescent="0.35">
      <c r="A197" s="211" t="s">
        <v>249</v>
      </c>
      <c r="B197" s="72">
        <v>0.95075761999999997</v>
      </c>
      <c r="C197" s="72">
        <v>0.56122910999999998</v>
      </c>
      <c r="D197" s="125">
        <v>0.75242204000000001</v>
      </c>
      <c r="E197" s="85"/>
      <c r="F197" s="211" t="s">
        <v>17</v>
      </c>
      <c r="G197" s="72">
        <v>0</v>
      </c>
      <c r="H197" s="72">
        <v>0.96139468000000006</v>
      </c>
      <c r="I197" s="125">
        <v>2.22325E-3</v>
      </c>
      <c r="J197" s="161"/>
      <c r="K197" s="211" t="s">
        <v>44</v>
      </c>
      <c r="L197" s="72">
        <v>3.1199999999999999E-4</v>
      </c>
      <c r="M197" s="72">
        <v>1.41606E-3</v>
      </c>
      <c r="N197" s="125">
        <v>0</v>
      </c>
    </row>
    <row r="198" spans="1:14" x14ac:dyDescent="0.35">
      <c r="A198" s="211" t="s">
        <v>209</v>
      </c>
      <c r="B198" s="72">
        <v>0.74833324999999995</v>
      </c>
      <c r="C198" s="72">
        <v>0.67372609999999999</v>
      </c>
      <c r="D198" s="125">
        <v>0.74008496000000001</v>
      </c>
      <c r="E198" s="85"/>
      <c r="F198" s="211" t="s">
        <v>61</v>
      </c>
      <c r="G198" s="72">
        <v>1.408E-3</v>
      </c>
      <c r="H198" s="72">
        <v>9.543161E-2</v>
      </c>
      <c r="I198" s="125">
        <v>1.4153599999999998E-3</v>
      </c>
      <c r="J198" s="161"/>
      <c r="K198" s="211" t="s">
        <v>48</v>
      </c>
      <c r="L198" s="72">
        <v>9.0000000000000002E-6</v>
      </c>
      <c r="M198" s="72">
        <v>4.3199999999999998E-4</v>
      </c>
      <c r="N198" s="125">
        <v>0</v>
      </c>
    </row>
    <row r="199" spans="1:14" x14ac:dyDescent="0.35">
      <c r="A199" s="211" t="s">
        <v>47</v>
      </c>
      <c r="B199" s="72">
        <v>8.7289600000000009E-2</v>
      </c>
      <c r="C199" s="72">
        <v>0.20227237000000001</v>
      </c>
      <c r="D199" s="125">
        <v>0.72459426000000005</v>
      </c>
      <c r="E199" s="85"/>
      <c r="F199" s="211" t="s">
        <v>41</v>
      </c>
      <c r="G199" s="72">
        <v>0</v>
      </c>
      <c r="H199" s="72">
        <v>5.9400000000000002E-4</v>
      </c>
      <c r="I199" s="125">
        <v>1.0692E-3</v>
      </c>
      <c r="J199" s="161"/>
      <c r="K199" s="211" t="s">
        <v>50</v>
      </c>
      <c r="L199" s="72">
        <v>0</v>
      </c>
      <c r="M199" s="72">
        <v>3.5000000000000001E-3</v>
      </c>
      <c r="N199" s="125">
        <v>0</v>
      </c>
    </row>
    <row r="200" spans="1:14" x14ac:dyDescent="0.35">
      <c r="A200" s="211" t="s">
        <v>141</v>
      </c>
      <c r="B200" s="72">
        <v>3.30208156</v>
      </c>
      <c r="C200" s="72">
        <v>2.2721589199999999</v>
      </c>
      <c r="D200" s="125">
        <v>0.7057209499999999</v>
      </c>
      <c r="E200" s="85"/>
      <c r="F200" s="211" t="s">
        <v>53</v>
      </c>
      <c r="G200" s="72">
        <v>2.1261000000000001E-4</v>
      </c>
      <c r="H200" s="72">
        <v>2.6011900000000002E-3</v>
      </c>
      <c r="I200" s="125">
        <v>7.4912999999999998E-4</v>
      </c>
      <c r="J200" s="161"/>
      <c r="K200" s="211" t="s">
        <v>53</v>
      </c>
      <c r="L200" s="72">
        <v>4.8788999999999999E-4</v>
      </c>
      <c r="M200" s="72">
        <v>0</v>
      </c>
      <c r="N200" s="125">
        <v>0</v>
      </c>
    </row>
    <row r="201" spans="1:14" x14ac:dyDescent="0.35">
      <c r="A201" s="211" t="s">
        <v>59</v>
      </c>
      <c r="B201" s="72">
        <v>0.83649066000000005</v>
      </c>
      <c r="C201" s="72">
        <v>0.75286779000000004</v>
      </c>
      <c r="D201" s="125">
        <v>0.63082781999999993</v>
      </c>
      <c r="E201" s="85"/>
      <c r="F201" s="211" t="s">
        <v>18</v>
      </c>
      <c r="G201" s="72">
        <v>1.1041530000000001E-2</v>
      </c>
      <c r="H201" s="72">
        <v>1.6685545100000001</v>
      </c>
      <c r="I201" s="125">
        <v>1.7099000000000001E-4</v>
      </c>
      <c r="J201" s="161"/>
      <c r="K201" s="211" t="s">
        <v>69</v>
      </c>
      <c r="L201" s="72">
        <v>0</v>
      </c>
      <c r="M201" s="72">
        <v>4.729E-4</v>
      </c>
      <c r="N201" s="125">
        <v>0</v>
      </c>
    </row>
    <row r="202" spans="1:14" x14ac:dyDescent="0.35">
      <c r="A202" s="211" t="s">
        <v>118</v>
      </c>
      <c r="B202" s="72">
        <v>7.469373E-2</v>
      </c>
      <c r="C202" s="72">
        <v>1.6058017600000001</v>
      </c>
      <c r="D202" s="125">
        <v>0.58763405000000002</v>
      </c>
      <c r="E202" s="85"/>
      <c r="F202" s="211" t="s">
        <v>1</v>
      </c>
      <c r="G202" s="72">
        <v>0.10116256</v>
      </c>
      <c r="H202" s="72">
        <v>1.263456E-2</v>
      </c>
      <c r="I202" s="125">
        <v>0</v>
      </c>
      <c r="J202" s="161"/>
      <c r="K202" s="211" t="s">
        <v>71</v>
      </c>
      <c r="L202" s="72">
        <v>2.1900000000000001E-4</v>
      </c>
      <c r="M202" s="72">
        <v>0</v>
      </c>
      <c r="N202" s="125">
        <v>0</v>
      </c>
    </row>
    <row r="203" spans="1:14" x14ac:dyDescent="0.35">
      <c r="A203" s="211" t="s">
        <v>77</v>
      </c>
      <c r="B203" s="72">
        <v>0.24995218999999999</v>
      </c>
      <c r="C203" s="72">
        <v>8.4134280000000006E-2</v>
      </c>
      <c r="D203" s="125">
        <v>0.55454957999999999</v>
      </c>
      <c r="E203" s="85"/>
      <c r="F203" s="211" t="s">
        <v>3</v>
      </c>
      <c r="G203" s="72">
        <v>7.0529399999999992E-2</v>
      </c>
      <c r="H203" s="72">
        <v>0.11205778999999999</v>
      </c>
      <c r="I203" s="125">
        <v>0</v>
      </c>
      <c r="J203" s="161"/>
      <c r="K203" s="211" t="s">
        <v>72</v>
      </c>
      <c r="L203" s="72">
        <v>0</v>
      </c>
      <c r="M203" s="72">
        <v>0</v>
      </c>
      <c r="N203" s="125">
        <v>0</v>
      </c>
    </row>
    <row r="204" spans="1:14" x14ac:dyDescent="0.35">
      <c r="A204" s="211" t="s">
        <v>187</v>
      </c>
      <c r="B204" s="72">
        <v>0.50881763999999996</v>
      </c>
      <c r="C204" s="72">
        <v>0.11854956</v>
      </c>
      <c r="D204" s="125">
        <v>0.53428562000000002</v>
      </c>
      <c r="E204" s="85"/>
      <c r="F204" s="211" t="s">
        <v>16</v>
      </c>
      <c r="G204" s="72">
        <v>0</v>
      </c>
      <c r="H204" s="72">
        <v>0</v>
      </c>
      <c r="I204" s="125">
        <v>0</v>
      </c>
      <c r="J204" s="161"/>
      <c r="K204" s="211" t="s">
        <v>73</v>
      </c>
      <c r="L204" s="72">
        <v>0</v>
      </c>
      <c r="M204" s="72">
        <v>5.6839999999999998E-3</v>
      </c>
      <c r="N204" s="125">
        <v>0</v>
      </c>
    </row>
    <row r="205" spans="1:14" x14ac:dyDescent="0.35">
      <c r="A205" s="211" t="s">
        <v>45</v>
      </c>
      <c r="B205" s="72">
        <v>0.23882451999999998</v>
      </c>
      <c r="C205" s="72">
        <v>0.91094195999999994</v>
      </c>
      <c r="D205" s="125">
        <v>0.51345590000000008</v>
      </c>
      <c r="E205" s="85"/>
      <c r="F205" s="211" t="s">
        <v>19</v>
      </c>
      <c r="G205" s="72">
        <v>0</v>
      </c>
      <c r="H205" s="72">
        <v>0.20275101999999998</v>
      </c>
      <c r="I205" s="125">
        <v>0</v>
      </c>
      <c r="J205" s="161"/>
      <c r="K205" s="211" t="s">
        <v>81</v>
      </c>
      <c r="L205" s="72">
        <v>3.9999999999999998E-6</v>
      </c>
      <c r="M205" s="72">
        <v>3.9800000000000002E-4</v>
      </c>
      <c r="N205" s="125">
        <v>0</v>
      </c>
    </row>
    <row r="206" spans="1:14" x14ac:dyDescent="0.35">
      <c r="A206" s="211" t="s">
        <v>193</v>
      </c>
      <c r="B206" s="72">
        <v>0.39966743999999998</v>
      </c>
      <c r="C206" s="72">
        <v>0.33239515000000003</v>
      </c>
      <c r="D206" s="125">
        <v>0.49327270000000001</v>
      </c>
      <c r="E206" s="85"/>
      <c r="F206" s="211" t="s">
        <v>39</v>
      </c>
      <c r="G206" s="72">
        <v>0</v>
      </c>
      <c r="H206" s="72">
        <v>0</v>
      </c>
      <c r="I206" s="125">
        <v>0</v>
      </c>
      <c r="J206" s="161"/>
      <c r="K206" s="211" t="s">
        <v>88</v>
      </c>
      <c r="L206" s="72">
        <v>3.284E-3</v>
      </c>
      <c r="M206" s="72">
        <v>1.5959000000000001E-3</v>
      </c>
      <c r="N206" s="125">
        <v>0</v>
      </c>
    </row>
    <row r="207" spans="1:14" x14ac:dyDescent="0.35">
      <c r="A207" s="211" t="s">
        <v>48</v>
      </c>
      <c r="B207" s="72">
        <v>6.8578239999999999E-2</v>
      </c>
      <c r="C207" s="72">
        <v>0.47100021000000003</v>
      </c>
      <c r="D207" s="125">
        <v>0.43052178000000002</v>
      </c>
      <c r="E207" s="85"/>
      <c r="F207" s="211" t="s">
        <v>43</v>
      </c>
      <c r="G207" s="72">
        <v>0</v>
      </c>
      <c r="H207" s="72">
        <v>0</v>
      </c>
      <c r="I207" s="125">
        <v>0</v>
      </c>
      <c r="J207" s="161"/>
      <c r="K207" s="211" t="s">
        <v>89</v>
      </c>
      <c r="L207" s="72">
        <v>2.32E-4</v>
      </c>
      <c r="M207" s="72">
        <v>9.4640000000000002E-5</v>
      </c>
      <c r="N207" s="125">
        <v>0</v>
      </c>
    </row>
    <row r="208" spans="1:14" x14ac:dyDescent="0.35">
      <c r="A208" s="211" t="s">
        <v>60</v>
      </c>
      <c r="B208" s="72">
        <v>0.64738058999999992</v>
      </c>
      <c r="C208" s="72">
        <v>0.31623820000000002</v>
      </c>
      <c r="D208" s="125">
        <v>0.39128015000000005</v>
      </c>
      <c r="E208" s="85"/>
      <c r="F208" s="211" t="s">
        <v>47</v>
      </c>
      <c r="G208" s="72">
        <v>0</v>
      </c>
      <c r="H208" s="72">
        <v>0</v>
      </c>
      <c r="I208" s="125">
        <v>0</v>
      </c>
      <c r="J208" s="161"/>
      <c r="K208" s="211" t="s">
        <v>90</v>
      </c>
      <c r="L208" s="72">
        <v>0</v>
      </c>
      <c r="M208" s="72">
        <v>4.7229899999999998E-3</v>
      </c>
      <c r="N208" s="125">
        <v>0</v>
      </c>
    </row>
    <row r="209" spans="1:14" x14ac:dyDescent="0.35">
      <c r="A209" s="211" t="s">
        <v>42</v>
      </c>
      <c r="B209" s="72">
        <v>0.75095674999999995</v>
      </c>
      <c r="C209" s="72">
        <v>2.3161011499999997</v>
      </c>
      <c r="D209" s="125">
        <v>0.30698671999999999</v>
      </c>
      <c r="E209" s="85"/>
      <c r="F209" s="211" t="s">
        <v>51</v>
      </c>
      <c r="G209" s="72">
        <v>0</v>
      </c>
      <c r="H209" s="72">
        <v>0</v>
      </c>
      <c r="I209" s="125">
        <v>0</v>
      </c>
      <c r="J209" s="161"/>
      <c r="K209" s="211" t="s">
        <v>95</v>
      </c>
      <c r="L209" s="72">
        <v>1.7595840000000001E-2</v>
      </c>
      <c r="M209" s="72">
        <v>0.29014624</v>
      </c>
      <c r="N209" s="125">
        <v>0</v>
      </c>
    </row>
    <row r="210" spans="1:14" x14ac:dyDescent="0.35">
      <c r="A210" s="211" t="s">
        <v>29</v>
      </c>
      <c r="B210" s="72">
        <v>0.41896560999999999</v>
      </c>
      <c r="C210" s="72">
        <v>0.23005877</v>
      </c>
      <c r="D210" s="125">
        <v>0.30647221000000002</v>
      </c>
      <c r="E210" s="85"/>
      <c r="F210" s="211" t="s">
        <v>57</v>
      </c>
      <c r="G210" s="72">
        <v>0</v>
      </c>
      <c r="H210" s="72">
        <v>0.27353053000000005</v>
      </c>
      <c r="I210" s="125">
        <v>0</v>
      </c>
      <c r="J210" s="161"/>
      <c r="K210" s="211" t="s">
        <v>110</v>
      </c>
      <c r="L210" s="72">
        <v>0</v>
      </c>
      <c r="M210" s="72">
        <v>0</v>
      </c>
      <c r="N210" s="125">
        <v>0</v>
      </c>
    </row>
    <row r="211" spans="1:14" x14ac:dyDescent="0.35">
      <c r="A211" s="211" t="s">
        <v>177</v>
      </c>
      <c r="B211" s="72">
        <v>1.452016</v>
      </c>
      <c r="C211" s="72">
        <v>3.5348129999999998E-2</v>
      </c>
      <c r="D211" s="125">
        <v>0.24943002</v>
      </c>
      <c r="E211" s="85"/>
      <c r="F211" s="211" t="s">
        <v>63</v>
      </c>
      <c r="G211" s="72">
        <v>0</v>
      </c>
      <c r="H211" s="72">
        <v>0</v>
      </c>
      <c r="I211" s="125">
        <v>0</v>
      </c>
      <c r="J211" s="161"/>
      <c r="K211" s="211" t="s">
        <v>112</v>
      </c>
      <c r="L211" s="72">
        <v>0</v>
      </c>
      <c r="M211" s="72">
        <v>5.0549000000000004E-4</v>
      </c>
      <c r="N211" s="125">
        <v>0</v>
      </c>
    </row>
    <row r="212" spans="1:14" x14ac:dyDescent="0.35">
      <c r="A212" s="211" t="s">
        <v>153</v>
      </c>
      <c r="B212" s="72">
        <v>0.54993081999999993</v>
      </c>
      <c r="C212" s="72">
        <v>8.9497429999999989E-2</v>
      </c>
      <c r="D212" s="125">
        <v>0.21851816000000002</v>
      </c>
      <c r="E212" s="85"/>
      <c r="F212" s="211" t="s">
        <v>67</v>
      </c>
      <c r="G212" s="72">
        <v>0</v>
      </c>
      <c r="H212" s="72">
        <v>1545.8966797799999</v>
      </c>
      <c r="I212" s="125">
        <v>0</v>
      </c>
      <c r="J212" s="161"/>
      <c r="K212" s="211" t="s">
        <v>113</v>
      </c>
      <c r="L212" s="72">
        <v>3.2251199999999997E-3</v>
      </c>
      <c r="M212" s="72">
        <v>0</v>
      </c>
      <c r="N212" s="125">
        <v>0</v>
      </c>
    </row>
    <row r="213" spans="1:14" x14ac:dyDescent="0.35">
      <c r="A213" s="211" t="s">
        <v>53</v>
      </c>
      <c r="B213" s="72">
        <v>0.36294388</v>
      </c>
      <c r="C213" s="72">
        <v>0.24046365</v>
      </c>
      <c r="D213" s="125">
        <v>0.21187364</v>
      </c>
      <c r="E213" s="85"/>
      <c r="F213" s="211" t="s">
        <v>73</v>
      </c>
      <c r="G213" s="72">
        <v>0</v>
      </c>
      <c r="H213" s="72">
        <v>248.34042371999999</v>
      </c>
      <c r="I213" s="125">
        <v>0</v>
      </c>
      <c r="J213" s="161"/>
      <c r="K213" s="211" t="s">
        <v>145</v>
      </c>
      <c r="L213" s="72">
        <v>0</v>
      </c>
      <c r="M213" s="72">
        <v>1.398311E-2</v>
      </c>
      <c r="N213" s="125">
        <v>0</v>
      </c>
    </row>
    <row r="214" spans="1:14" x14ac:dyDescent="0.35">
      <c r="A214" s="211" t="s">
        <v>102</v>
      </c>
      <c r="B214" s="72">
        <v>4.0288919999999999E-2</v>
      </c>
      <c r="C214" s="72">
        <v>0.17198147</v>
      </c>
      <c r="D214" s="125">
        <v>0.13678951</v>
      </c>
      <c r="E214" s="85"/>
      <c r="F214" s="211" t="s">
        <v>83</v>
      </c>
      <c r="G214" s="72">
        <v>0</v>
      </c>
      <c r="H214" s="72">
        <v>0</v>
      </c>
      <c r="I214" s="125">
        <v>0</v>
      </c>
      <c r="J214" s="161"/>
      <c r="K214" s="211" t="s">
        <v>152</v>
      </c>
      <c r="L214" s="72">
        <v>0</v>
      </c>
      <c r="M214" s="72">
        <v>0</v>
      </c>
      <c r="N214" s="125">
        <v>0</v>
      </c>
    </row>
    <row r="215" spans="1:14" x14ac:dyDescent="0.35">
      <c r="A215" s="211" t="s">
        <v>18</v>
      </c>
      <c r="B215" s="72">
        <v>3.1321413900000001</v>
      </c>
      <c r="C215" s="72">
        <v>0.16656679999999999</v>
      </c>
      <c r="D215" s="125">
        <v>0.13226552</v>
      </c>
      <c r="E215" s="85"/>
      <c r="F215" s="211" t="s">
        <v>85</v>
      </c>
      <c r="G215" s="72">
        <v>0</v>
      </c>
      <c r="H215" s="72">
        <v>5.3600000000000002E-4</v>
      </c>
      <c r="I215" s="125">
        <v>0</v>
      </c>
      <c r="J215" s="161"/>
      <c r="K215" s="211" t="s">
        <v>154</v>
      </c>
      <c r="L215" s="72">
        <v>2.8699999999999998E-4</v>
      </c>
      <c r="M215" s="72">
        <v>0</v>
      </c>
      <c r="N215" s="125">
        <v>0</v>
      </c>
    </row>
    <row r="216" spans="1:14" x14ac:dyDescent="0.35">
      <c r="A216" s="211" t="s">
        <v>125</v>
      </c>
      <c r="B216" s="72">
        <v>1.31669814</v>
      </c>
      <c r="C216" s="72">
        <v>3.5369094799999998</v>
      </c>
      <c r="D216" s="125">
        <v>0.12392172999999999</v>
      </c>
      <c r="E216" s="85"/>
      <c r="F216" s="211" t="s">
        <v>91</v>
      </c>
      <c r="G216" s="72">
        <v>0.23286423000000001</v>
      </c>
      <c r="H216" s="72">
        <v>1.04322392</v>
      </c>
      <c r="I216" s="125">
        <v>0</v>
      </c>
      <c r="J216" s="161"/>
      <c r="K216" s="211" t="s">
        <v>158</v>
      </c>
      <c r="L216" s="72">
        <v>0</v>
      </c>
      <c r="M216" s="72">
        <v>1.158E-3</v>
      </c>
      <c r="N216" s="125">
        <v>0</v>
      </c>
    </row>
    <row r="217" spans="1:14" x14ac:dyDescent="0.35">
      <c r="A217" s="211" t="s">
        <v>163</v>
      </c>
      <c r="B217" s="72">
        <v>2.969782E-2</v>
      </c>
      <c r="C217" s="72">
        <v>3.0297359999999999E-2</v>
      </c>
      <c r="D217" s="125">
        <v>0.10115563000000001</v>
      </c>
      <c r="E217" s="85"/>
      <c r="F217" s="211" t="s">
        <v>96</v>
      </c>
      <c r="G217" s="72">
        <v>4.6650478600000005</v>
      </c>
      <c r="H217" s="72">
        <v>1.4175375299999999</v>
      </c>
      <c r="I217" s="125">
        <v>0</v>
      </c>
      <c r="J217" s="161"/>
      <c r="K217" s="211" t="s">
        <v>161</v>
      </c>
      <c r="L217" s="72">
        <v>1.085E-3</v>
      </c>
      <c r="M217" s="72">
        <v>0</v>
      </c>
      <c r="N217" s="125">
        <v>0</v>
      </c>
    </row>
    <row r="218" spans="1:14" x14ac:dyDescent="0.35">
      <c r="A218" s="211" t="s">
        <v>124</v>
      </c>
      <c r="B218" s="72">
        <v>4.8397030000000001E-2</v>
      </c>
      <c r="C218" s="72">
        <v>0.10386383</v>
      </c>
      <c r="D218" s="125">
        <v>9.1446169999999993E-2</v>
      </c>
      <c r="E218" s="85"/>
      <c r="F218" s="211" t="s">
        <v>100</v>
      </c>
      <c r="G218" s="72">
        <v>2.8600000000000001E-5</v>
      </c>
      <c r="H218" s="72">
        <v>0</v>
      </c>
      <c r="I218" s="125">
        <v>0</v>
      </c>
      <c r="J218" s="161"/>
      <c r="K218" s="211" t="s">
        <v>178</v>
      </c>
      <c r="L218" s="72">
        <v>0</v>
      </c>
      <c r="M218" s="72">
        <v>0</v>
      </c>
      <c r="N218" s="125">
        <v>0</v>
      </c>
    </row>
    <row r="219" spans="1:14" x14ac:dyDescent="0.35">
      <c r="A219" s="211" t="s">
        <v>84</v>
      </c>
      <c r="B219" s="72">
        <v>1.50979058</v>
      </c>
      <c r="C219" s="72">
        <v>7.2172399999999998E-3</v>
      </c>
      <c r="D219" s="125">
        <v>7.6664270000000007E-2</v>
      </c>
      <c r="E219" s="85"/>
      <c r="F219" s="211" t="s">
        <v>111</v>
      </c>
      <c r="G219" s="72">
        <v>0</v>
      </c>
      <c r="H219" s="72">
        <v>1.5595900600000001</v>
      </c>
      <c r="I219" s="125">
        <v>0</v>
      </c>
      <c r="J219" s="161"/>
      <c r="K219" s="211" t="s">
        <v>260</v>
      </c>
      <c r="L219" s="72">
        <v>2.4126150000000002E-2</v>
      </c>
      <c r="M219" s="72">
        <v>8.9999999999999998E-4</v>
      </c>
      <c r="N219" s="125">
        <v>0</v>
      </c>
    </row>
    <row r="220" spans="1:14" x14ac:dyDescent="0.35">
      <c r="A220" s="211" t="s">
        <v>131</v>
      </c>
      <c r="B220" s="72">
        <v>1.2711E-2</v>
      </c>
      <c r="C220" s="72">
        <v>3.0303770000000001E-2</v>
      </c>
      <c r="D220" s="125">
        <v>7.5216369999999991E-2</v>
      </c>
      <c r="E220" s="85"/>
      <c r="F220" s="211" t="s">
        <v>124</v>
      </c>
      <c r="G220" s="72">
        <v>0</v>
      </c>
      <c r="H220" s="72">
        <v>0</v>
      </c>
      <c r="I220" s="125">
        <v>0</v>
      </c>
      <c r="J220" s="161"/>
      <c r="K220" s="211" t="s">
        <v>261</v>
      </c>
      <c r="L220" s="72">
        <v>0</v>
      </c>
      <c r="M220" s="72">
        <v>7.3428999999999996E-4</v>
      </c>
      <c r="N220" s="125">
        <v>0</v>
      </c>
    </row>
    <row r="221" spans="1:14" x14ac:dyDescent="0.35">
      <c r="A221" s="211" t="s">
        <v>43</v>
      </c>
      <c r="B221" s="72">
        <v>8.8484630000000009E-2</v>
      </c>
      <c r="C221" s="72">
        <v>0.84408532999999997</v>
      </c>
      <c r="D221" s="125">
        <v>5.9150389999999997E-2</v>
      </c>
      <c r="E221" s="85"/>
      <c r="F221" s="211" t="s">
        <v>127</v>
      </c>
      <c r="G221" s="72">
        <v>0</v>
      </c>
      <c r="H221" s="72">
        <v>0</v>
      </c>
      <c r="I221" s="125">
        <v>0</v>
      </c>
      <c r="J221" s="161"/>
      <c r="K221" s="211" t="s">
        <v>262</v>
      </c>
      <c r="L221" s="72">
        <v>0</v>
      </c>
      <c r="M221" s="72">
        <v>2.4068425299999996</v>
      </c>
      <c r="N221" s="125">
        <v>0</v>
      </c>
    </row>
    <row r="222" spans="1:14" x14ac:dyDescent="0.35">
      <c r="A222" s="211" t="s">
        <v>38</v>
      </c>
      <c r="B222" s="72">
        <v>2.121659E-2</v>
      </c>
      <c r="C222" s="72">
        <v>4.7657390000000001E-2</v>
      </c>
      <c r="D222" s="125">
        <v>5.68554E-2</v>
      </c>
      <c r="E222" s="85"/>
      <c r="F222" s="211" t="s">
        <v>145</v>
      </c>
      <c r="G222" s="72">
        <v>0</v>
      </c>
      <c r="H222" s="72">
        <v>3.9924065799999999</v>
      </c>
      <c r="I222" s="125">
        <v>0</v>
      </c>
      <c r="J222" s="161"/>
      <c r="K222" s="241" t="s">
        <v>264</v>
      </c>
      <c r="L222" s="230">
        <v>472.81501788999987</v>
      </c>
      <c r="M222" s="230">
        <v>662.05347887999949</v>
      </c>
      <c r="N222" s="135">
        <v>306.5581831299998</v>
      </c>
    </row>
    <row r="223" spans="1:14" x14ac:dyDescent="0.35">
      <c r="A223" s="211" t="s">
        <v>72</v>
      </c>
      <c r="B223" s="72">
        <v>5.0000000000000001E-4</v>
      </c>
      <c r="C223" s="72">
        <v>0.27529393000000002</v>
      </c>
      <c r="D223" s="125">
        <v>5.6462360000000003E-2</v>
      </c>
      <c r="E223" s="85"/>
      <c r="F223" s="211" t="s">
        <v>153</v>
      </c>
      <c r="G223" s="72">
        <v>2.8900000000000002E-3</v>
      </c>
      <c r="H223" s="72">
        <v>1.97E-3</v>
      </c>
      <c r="I223" s="125">
        <v>0</v>
      </c>
      <c r="J223" s="161"/>
    </row>
    <row r="224" spans="1:14" x14ac:dyDescent="0.35">
      <c r="A224" s="211" t="s">
        <v>44</v>
      </c>
      <c r="B224" s="72">
        <v>9.7930200000000012E-3</v>
      </c>
      <c r="C224" s="72">
        <v>3.3047349999999996E-2</v>
      </c>
      <c r="D224" s="125">
        <v>5.3541499999999999E-2</v>
      </c>
      <c r="E224" s="85"/>
      <c r="F224" s="211" t="s">
        <v>158</v>
      </c>
      <c r="G224" s="72">
        <v>0.32861070000000003</v>
      </c>
      <c r="H224" s="72">
        <v>0</v>
      </c>
      <c r="I224" s="125">
        <v>0</v>
      </c>
      <c r="J224" s="161"/>
      <c r="K224" s="85"/>
      <c r="L224" s="99"/>
      <c r="M224" s="99"/>
      <c r="N224" s="99"/>
    </row>
    <row r="225" spans="1:14" x14ac:dyDescent="0.35">
      <c r="A225" s="211" t="s">
        <v>62</v>
      </c>
      <c r="B225" s="72">
        <v>289.62293966999999</v>
      </c>
      <c r="C225" s="72">
        <v>0.16905961</v>
      </c>
      <c r="D225" s="125">
        <v>4.1912230000000002E-2</v>
      </c>
      <c r="E225" s="85"/>
      <c r="F225" s="211" t="s">
        <v>165</v>
      </c>
      <c r="G225" s="72">
        <v>0</v>
      </c>
      <c r="H225" s="72">
        <v>6.6971000000000001E-4</v>
      </c>
      <c r="I225" s="125">
        <v>0</v>
      </c>
      <c r="J225" s="85"/>
      <c r="K225" s="85"/>
      <c r="L225" s="85"/>
      <c r="M225" s="85"/>
      <c r="N225" s="85"/>
    </row>
    <row r="226" spans="1:14" x14ac:dyDescent="0.35">
      <c r="A226" s="211" t="s">
        <v>166</v>
      </c>
      <c r="B226" s="72">
        <v>0</v>
      </c>
      <c r="C226" s="72">
        <v>0.88105229000000007</v>
      </c>
      <c r="D226" s="125">
        <v>3.9940129999999997E-2</v>
      </c>
      <c r="E226" s="85"/>
      <c r="F226" s="211" t="s">
        <v>166</v>
      </c>
      <c r="G226" s="72">
        <v>0</v>
      </c>
      <c r="H226" s="72">
        <v>0</v>
      </c>
      <c r="I226" s="125">
        <v>0</v>
      </c>
      <c r="J226" s="85"/>
      <c r="K226" s="85"/>
      <c r="L226" s="85"/>
      <c r="M226" s="85"/>
      <c r="N226" s="85"/>
    </row>
    <row r="227" spans="1:14" x14ac:dyDescent="0.35">
      <c r="A227" s="211" t="s">
        <v>56</v>
      </c>
      <c r="B227" s="72">
        <v>5.0283470000000004E-2</v>
      </c>
      <c r="C227" s="72">
        <v>0.33179708000000002</v>
      </c>
      <c r="D227" s="125">
        <v>2.7267610000000001E-2</v>
      </c>
      <c r="E227" s="85"/>
      <c r="F227" s="211" t="s">
        <v>178</v>
      </c>
      <c r="G227" s="72">
        <v>0</v>
      </c>
      <c r="H227" s="72">
        <v>0</v>
      </c>
      <c r="I227" s="125">
        <v>0</v>
      </c>
      <c r="J227" s="85"/>
      <c r="K227" s="85"/>
      <c r="L227" s="85"/>
      <c r="M227" s="85"/>
      <c r="N227" s="85"/>
    </row>
    <row r="228" spans="1:14" x14ac:dyDescent="0.35">
      <c r="A228" s="211" t="s">
        <v>58</v>
      </c>
      <c r="B228" s="72">
        <v>2.252672E-2</v>
      </c>
      <c r="C228" s="72">
        <v>8.9992160000000002E-2</v>
      </c>
      <c r="D228" s="125">
        <v>2.3077709999999998E-2</v>
      </c>
      <c r="E228" s="85"/>
      <c r="F228" s="211" t="s">
        <v>188</v>
      </c>
      <c r="G228" s="72">
        <v>1.2406879999999999E-2</v>
      </c>
      <c r="H228" s="72">
        <v>0.54396097999999993</v>
      </c>
      <c r="I228" s="125">
        <v>0</v>
      </c>
      <c r="J228" s="85"/>
      <c r="K228" s="85"/>
      <c r="L228" s="85"/>
      <c r="M228" s="85"/>
      <c r="N228" s="85"/>
    </row>
    <row r="229" spans="1:14" x14ac:dyDescent="0.35">
      <c r="A229" s="211" t="s">
        <v>51</v>
      </c>
      <c r="B229" s="72">
        <v>2.2429999999999999E-2</v>
      </c>
      <c r="C229" s="72">
        <v>0</v>
      </c>
      <c r="D229" s="125">
        <v>2.238039E-2</v>
      </c>
      <c r="E229" s="85"/>
      <c r="F229" s="211" t="s">
        <v>245</v>
      </c>
      <c r="G229" s="72">
        <v>7.9254999999999994E-4</v>
      </c>
      <c r="H229" s="72">
        <v>3.0651999999999996E-4</v>
      </c>
      <c r="I229" s="125">
        <v>0</v>
      </c>
      <c r="J229" s="85"/>
      <c r="K229" s="85"/>
      <c r="L229" s="85"/>
      <c r="M229" s="85"/>
      <c r="N229" s="85"/>
    </row>
    <row r="230" spans="1:14" x14ac:dyDescent="0.35">
      <c r="A230" s="211" t="s">
        <v>55</v>
      </c>
      <c r="B230" s="72">
        <v>0.19025178000000001</v>
      </c>
      <c r="C230" s="72">
        <v>2.762181E-2</v>
      </c>
      <c r="D230" s="125">
        <v>1.67917E-2</v>
      </c>
      <c r="E230" s="85"/>
      <c r="F230" s="211" t="s">
        <v>261</v>
      </c>
      <c r="G230" s="72">
        <v>0</v>
      </c>
      <c r="H230" s="72">
        <v>0</v>
      </c>
      <c r="I230" s="125">
        <v>0</v>
      </c>
      <c r="J230" s="85"/>
      <c r="K230" s="85"/>
      <c r="L230" s="85"/>
      <c r="M230" s="85"/>
      <c r="N230" s="85"/>
    </row>
    <row r="231" spans="1:14" x14ac:dyDescent="0.35">
      <c r="A231" s="211" t="s">
        <v>161</v>
      </c>
      <c r="B231" s="72">
        <v>3.4170900000000002E-3</v>
      </c>
      <c r="C231" s="72">
        <v>4.1096000000000006E-3</v>
      </c>
      <c r="D231" s="125">
        <v>9.5200800000000002E-3</v>
      </c>
      <c r="E231" s="85"/>
      <c r="F231" s="241" t="s">
        <v>264</v>
      </c>
      <c r="G231" s="230">
        <v>3783.7218187299991</v>
      </c>
      <c r="H231" s="230">
        <v>6202.0039379399977</v>
      </c>
      <c r="I231" s="135">
        <v>2911.3894979200013</v>
      </c>
      <c r="J231" s="85"/>
      <c r="K231" s="85"/>
      <c r="L231" s="85"/>
      <c r="M231" s="85"/>
      <c r="N231" s="85"/>
    </row>
    <row r="232" spans="1:14" x14ac:dyDescent="0.35">
      <c r="A232" s="211" t="s">
        <v>57</v>
      </c>
      <c r="B232" s="72">
        <v>0</v>
      </c>
      <c r="C232" s="72">
        <v>0</v>
      </c>
      <c r="D232" s="125">
        <v>9.1889999999999993E-3</v>
      </c>
      <c r="E232" s="85"/>
      <c r="J232" s="85"/>
      <c r="K232" s="85"/>
      <c r="L232" s="85"/>
      <c r="M232" s="85"/>
      <c r="N232" s="85"/>
    </row>
    <row r="233" spans="1:14" x14ac:dyDescent="0.35">
      <c r="A233" s="211" t="s">
        <v>63</v>
      </c>
      <c r="B233" s="72">
        <v>7.9754400000000003E-3</v>
      </c>
      <c r="C233" s="72">
        <v>5.8052499999999996E-3</v>
      </c>
      <c r="D233" s="125">
        <v>8.4324099999999996E-3</v>
      </c>
      <c r="E233" s="85"/>
      <c r="F233" s="85"/>
      <c r="G233" s="86"/>
      <c r="H233" s="86"/>
      <c r="I233" s="86"/>
      <c r="J233" s="85"/>
      <c r="K233" s="85"/>
      <c r="L233" s="85"/>
      <c r="M233" s="85"/>
      <c r="N233" s="85"/>
    </row>
    <row r="234" spans="1:14" x14ac:dyDescent="0.35">
      <c r="A234" s="211" t="s">
        <v>260</v>
      </c>
      <c r="B234" s="72">
        <v>0</v>
      </c>
      <c r="C234" s="72">
        <v>0</v>
      </c>
      <c r="D234" s="125">
        <v>7.9447600000000004E-3</v>
      </c>
      <c r="E234" s="85"/>
      <c r="F234" s="85"/>
      <c r="G234" s="86"/>
      <c r="H234" s="86"/>
      <c r="I234" s="86"/>
      <c r="J234" s="85"/>
      <c r="K234" s="85"/>
      <c r="L234" s="85"/>
      <c r="M234" s="85"/>
      <c r="N234" s="85"/>
    </row>
    <row r="235" spans="1:14" x14ac:dyDescent="0.35">
      <c r="A235" s="211" t="s">
        <v>15</v>
      </c>
      <c r="B235" s="72">
        <v>0</v>
      </c>
      <c r="C235" s="72">
        <v>2.2491000000000001E-2</v>
      </c>
      <c r="D235" s="125">
        <v>7.4812400000000001E-3</v>
      </c>
      <c r="E235" s="85"/>
      <c r="F235" s="85"/>
      <c r="G235" s="86"/>
      <c r="H235" s="86"/>
      <c r="I235" s="86"/>
      <c r="J235" s="85"/>
      <c r="K235" s="85"/>
      <c r="L235" s="85"/>
      <c r="M235" s="85"/>
      <c r="N235" s="85"/>
    </row>
    <row r="236" spans="1:14" x14ac:dyDescent="0.35">
      <c r="A236" s="211" t="s">
        <v>79</v>
      </c>
      <c r="B236" s="72">
        <v>17.146784800000002</v>
      </c>
      <c r="C236" s="72">
        <v>0.48746670000000003</v>
      </c>
      <c r="D236" s="125">
        <v>7.4320699999999998E-3</v>
      </c>
      <c r="E236" s="85"/>
      <c r="F236" s="85"/>
      <c r="G236" s="86"/>
      <c r="H236" s="86"/>
      <c r="I236" s="86"/>
      <c r="J236" s="85"/>
      <c r="K236" s="85"/>
      <c r="L236" s="85"/>
      <c r="M236" s="85"/>
      <c r="N236" s="85"/>
    </row>
    <row r="237" spans="1:14" x14ac:dyDescent="0.35">
      <c r="A237" s="211" t="s">
        <v>69</v>
      </c>
      <c r="B237" s="72">
        <v>7.8299999999999995E-4</v>
      </c>
      <c r="C237" s="72">
        <v>2.8707980000000001E-2</v>
      </c>
      <c r="D237" s="125">
        <v>3.5999999999999999E-3</v>
      </c>
      <c r="E237" s="85"/>
      <c r="F237" s="85"/>
      <c r="G237" s="86"/>
      <c r="H237" s="86"/>
      <c r="I237" s="86"/>
      <c r="J237" s="85"/>
      <c r="K237" s="85"/>
      <c r="L237" s="85"/>
      <c r="M237" s="85"/>
      <c r="N237" s="86"/>
    </row>
    <row r="238" spans="1:14" x14ac:dyDescent="0.35">
      <c r="A238" s="211" t="s">
        <v>87</v>
      </c>
      <c r="B238" s="72">
        <v>0.17988851</v>
      </c>
      <c r="C238" s="72">
        <v>0.91057570999999993</v>
      </c>
      <c r="D238" s="125">
        <v>1.3457E-3</v>
      </c>
      <c r="E238" s="85"/>
      <c r="F238" s="85"/>
      <c r="G238" s="86"/>
      <c r="H238" s="86"/>
      <c r="I238" s="86"/>
      <c r="J238" s="85"/>
      <c r="K238" s="85"/>
      <c r="L238" s="85"/>
      <c r="M238" s="85"/>
      <c r="N238" s="86"/>
    </row>
    <row r="239" spans="1:14" x14ac:dyDescent="0.35">
      <c r="A239" s="211" t="s">
        <v>165</v>
      </c>
      <c r="B239" s="72">
        <v>1.9863560000000002E-2</v>
      </c>
      <c r="C239" s="72">
        <v>9.9476800000000004E-3</v>
      </c>
      <c r="D239" s="125">
        <v>8.9700000000000001E-4</v>
      </c>
      <c r="E239" s="85"/>
      <c r="F239" s="85"/>
      <c r="G239" s="86"/>
      <c r="H239" s="86"/>
      <c r="I239" s="86"/>
      <c r="J239" s="85"/>
      <c r="K239" s="85"/>
      <c r="L239" s="85"/>
      <c r="M239" s="85"/>
      <c r="N239" s="86"/>
    </row>
    <row r="240" spans="1:14" x14ac:dyDescent="0.35">
      <c r="A240" s="211" t="s">
        <v>100</v>
      </c>
      <c r="B240" s="72">
        <v>4.2912499999999999E-2</v>
      </c>
      <c r="C240" s="72">
        <v>0.14018137</v>
      </c>
      <c r="D240" s="125">
        <v>6.512E-4</v>
      </c>
      <c r="E240" s="85"/>
      <c r="F240" s="85"/>
      <c r="G240" s="86"/>
      <c r="H240" s="86"/>
      <c r="I240" s="86"/>
      <c r="J240" s="85"/>
      <c r="K240" s="85"/>
      <c r="L240" s="85"/>
      <c r="M240" s="85"/>
      <c r="N240" s="85"/>
    </row>
    <row r="241" spans="1:14" x14ac:dyDescent="0.35">
      <c r="A241" s="211" t="s">
        <v>71</v>
      </c>
      <c r="B241" s="72">
        <v>1.1191300000000001E-3</v>
      </c>
      <c r="C241" s="72">
        <v>3.8780500000000001E-3</v>
      </c>
      <c r="D241" s="125">
        <v>3.5199999999999999E-4</v>
      </c>
      <c r="E241" s="85"/>
      <c r="F241" s="85"/>
      <c r="G241" s="86"/>
      <c r="H241" s="86"/>
      <c r="I241" s="86"/>
      <c r="J241" s="85"/>
      <c r="K241" s="85"/>
      <c r="L241" s="85"/>
      <c r="M241" s="85"/>
      <c r="N241" s="85"/>
    </row>
    <row r="242" spans="1:14" x14ac:dyDescent="0.35">
      <c r="A242" s="211" t="s">
        <v>261</v>
      </c>
      <c r="B242" s="72">
        <v>6.7359999999999998E-3</v>
      </c>
      <c r="C242" s="72">
        <v>1.5299999999999999E-3</v>
      </c>
      <c r="D242" s="125">
        <v>2.2494E-4</v>
      </c>
      <c r="E242" s="85"/>
      <c r="F242" s="85"/>
      <c r="G242" s="86"/>
      <c r="H242" s="86"/>
      <c r="I242" s="86"/>
      <c r="J242" s="85"/>
      <c r="K242" s="85"/>
      <c r="L242" s="85"/>
      <c r="M242" s="85"/>
      <c r="N242" s="85"/>
    </row>
    <row r="243" spans="1:14" x14ac:dyDescent="0.35">
      <c r="A243" s="211" t="s">
        <v>1</v>
      </c>
      <c r="B243" s="72">
        <v>0</v>
      </c>
      <c r="C243" s="72">
        <v>0.58799400000000002</v>
      </c>
      <c r="D243" s="125">
        <v>0</v>
      </c>
      <c r="E243" s="85"/>
      <c r="F243" s="85"/>
      <c r="G243" s="86"/>
      <c r="H243" s="86"/>
      <c r="I243" s="86"/>
      <c r="J243" s="85"/>
      <c r="K243" s="85"/>
      <c r="L243" s="85"/>
      <c r="M243" s="85"/>
      <c r="N243" s="85"/>
    </row>
    <row r="244" spans="1:14" x14ac:dyDescent="0.35">
      <c r="A244" s="211" t="s">
        <v>8</v>
      </c>
      <c r="B244" s="72">
        <v>3.2647159100000001</v>
      </c>
      <c r="C244" s="72">
        <v>2.2680000000000001E-3</v>
      </c>
      <c r="D244" s="125">
        <v>0</v>
      </c>
      <c r="E244" s="85"/>
      <c r="F244" s="85"/>
      <c r="G244" s="86"/>
      <c r="H244" s="86"/>
      <c r="I244" s="86"/>
      <c r="J244" s="85"/>
      <c r="K244" s="85"/>
      <c r="L244" s="85"/>
      <c r="M244" s="85"/>
      <c r="N244" s="85"/>
    </row>
    <row r="245" spans="1:14" x14ac:dyDescent="0.35">
      <c r="A245" s="211" t="s">
        <v>40</v>
      </c>
      <c r="B245" s="72">
        <v>0</v>
      </c>
      <c r="C245" s="72">
        <v>1.04479799</v>
      </c>
      <c r="D245" s="125">
        <v>0</v>
      </c>
      <c r="E245" s="85"/>
      <c r="F245" s="85"/>
      <c r="G245" s="86"/>
      <c r="H245" s="86"/>
      <c r="I245" s="86"/>
      <c r="J245" s="85"/>
      <c r="K245" s="85"/>
      <c r="L245" s="85"/>
      <c r="M245" s="85"/>
      <c r="N245" s="85"/>
    </row>
    <row r="246" spans="1:14" x14ac:dyDescent="0.35">
      <c r="A246" s="211" t="s">
        <v>46</v>
      </c>
      <c r="B246" s="72">
        <v>2.9684299999999998E-3</v>
      </c>
      <c r="C246" s="72">
        <v>4.974398E-2</v>
      </c>
      <c r="D246" s="125">
        <v>0</v>
      </c>
      <c r="E246" s="85"/>
      <c r="F246" s="85"/>
      <c r="G246" s="86"/>
      <c r="H246" s="86"/>
      <c r="I246" s="86"/>
      <c r="J246" s="85"/>
      <c r="K246" s="85"/>
      <c r="L246" s="85"/>
      <c r="M246" s="85"/>
      <c r="N246" s="85"/>
    </row>
    <row r="247" spans="1:14" x14ac:dyDescent="0.35">
      <c r="A247" s="211" t="s">
        <v>54</v>
      </c>
      <c r="B247" s="72">
        <v>5.6150000000000002E-3</v>
      </c>
      <c r="C247" s="72">
        <v>3.1717000000000003E-4</v>
      </c>
      <c r="D247" s="125">
        <v>0</v>
      </c>
      <c r="E247" s="85"/>
      <c r="F247" s="85"/>
      <c r="G247" s="86"/>
      <c r="H247" s="86"/>
      <c r="I247" s="86"/>
      <c r="J247" s="85"/>
      <c r="K247" s="85"/>
      <c r="L247" s="85"/>
      <c r="M247" s="85"/>
      <c r="N247" s="85"/>
    </row>
    <row r="248" spans="1:14" x14ac:dyDescent="0.35">
      <c r="A248" s="211" t="s">
        <v>65</v>
      </c>
      <c r="B248" s="72">
        <v>0</v>
      </c>
      <c r="C248" s="72">
        <v>2.52E-4</v>
      </c>
      <c r="D248" s="125">
        <v>0</v>
      </c>
      <c r="E248" s="85"/>
      <c r="F248" s="85"/>
      <c r="G248" s="86"/>
      <c r="H248" s="86"/>
      <c r="I248" s="86"/>
      <c r="J248" s="85"/>
      <c r="K248" s="85"/>
      <c r="L248" s="85"/>
      <c r="M248" s="85"/>
      <c r="N248" s="85"/>
    </row>
    <row r="249" spans="1:14" x14ac:dyDescent="0.35">
      <c r="A249" s="211" t="s">
        <v>67</v>
      </c>
      <c r="B249" s="72">
        <v>0.1203</v>
      </c>
      <c r="C249" s="72">
        <v>0</v>
      </c>
      <c r="D249" s="125">
        <v>0</v>
      </c>
      <c r="E249" s="85"/>
      <c r="F249" s="85"/>
      <c r="G249" s="86"/>
      <c r="H249" s="86"/>
      <c r="I249" s="86"/>
      <c r="J249" s="85"/>
      <c r="K249" s="85"/>
      <c r="L249" s="85"/>
      <c r="M249" s="85"/>
      <c r="N249" s="85"/>
    </row>
    <row r="250" spans="1:14" x14ac:dyDescent="0.35">
      <c r="A250" s="211" t="s">
        <v>73</v>
      </c>
      <c r="B250" s="72">
        <v>4.1775589999999996</v>
      </c>
      <c r="C250" s="72">
        <v>0</v>
      </c>
      <c r="D250" s="125">
        <v>0</v>
      </c>
      <c r="E250" s="85"/>
      <c r="F250" s="85"/>
      <c r="G250" s="86"/>
      <c r="H250" s="86"/>
      <c r="I250" s="86"/>
      <c r="J250" s="85"/>
      <c r="K250" s="85"/>
      <c r="L250" s="85"/>
      <c r="M250" s="85"/>
      <c r="N250" s="85"/>
    </row>
    <row r="251" spans="1:14" x14ac:dyDescent="0.35">
      <c r="A251" s="211" t="s">
        <v>78</v>
      </c>
      <c r="B251" s="72">
        <v>2.7394000000000002E-2</v>
      </c>
      <c r="C251" s="72">
        <v>9.5019999999999993E-2</v>
      </c>
      <c r="D251" s="125">
        <v>0</v>
      </c>
      <c r="E251" s="85"/>
      <c r="F251" s="85"/>
      <c r="G251" s="86"/>
      <c r="H251" s="86"/>
      <c r="I251" s="86"/>
      <c r="J251" s="85"/>
      <c r="K251" s="85"/>
      <c r="L251" s="85"/>
      <c r="M251" s="85"/>
      <c r="N251" s="85"/>
    </row>
    <row r="252" spans="1:14" x14ac:dyDescent="0.35">
      <c r="A252" s="211" t="s">
        <v>85</v>
      </c>
      <c r="B252" s="72">
        <v>0</v>
      </c>
      <c r="C252" s="72">
        <v>0</v>
      </c>
      <c r="D252" s="125">
        <v>0</v>
      </c>
      <c r="E252" s="85"/>
      <c r="F252" s="85"/>
      <c r="G252" s="86"/>
      <c r="H252" s="86"/>
      <c r="I252" s="86"/>
      <c r="J252" s="85"/>
      <c r="K252" s="85"/>
      <c r="L252" s="85"/>
      <c r="M252" s="85"/>
      <c r="N252" s="85"/>
    </row>
    <row r="253" spans="1:14" x14ac:dyDescent="0.35">
      <c r="A253" s="211" t="s">
        <v>127</v>
      </c>
      <c r="B253" s="72">
        <v>0</v>
      </c>
      <c r="C253" s="72">
        <v>2.5433000000000001E-2</v>
      </c>
      <c r="D253" s="125">
        <v>0</v>
      </c>
      <c r="E253" s="85"/>
      <c r="F253" s="85"/>
      <c r="G253" s="86"/>
      <c r="H253" s="86"/>
      <c r="I253" s="86"/>
      <c r="J253" s="85"/>
      <c r="K253" s="85"/>
      <c r="L253" s="85"/>
      <c r="M253" s="85"/>
      <c r="N253" s="85"/>
    </row>
    <row r="254" spans="1:14" x14ac:dyDescent="0.35">
      <c r="A254" s="211" t="s">
        <v>178</v>
      </c>
      <c r="B254" s="72">
        <v>0.67036300000000004</v>
      </c>
      <c r="C254" s="72">
        <v>0</v>
      </c>
      <c r="D254" s="125">
        <v>0</v>
      </c>
      <c r="E254" s="85"/>
      <c r="F254" s="85"/>
      <c r="G254" s="86"/>
      <c r="H254" s="86"/>
      <c r="I254" s="86"/>
      <c r="J254" s="85"/>
      <c r="K254" s="85"/>
      <c r="L254" s="85"/>
      <c r="M254" s="85"/>
      <c r="N254" s="85"/>
    </row>
    <row r="255" spans="1:14" x14ac:dyDescent="0.35">
      <c r="A255" s="211" t="s">
        <v>262</v>
      </c>
      <c r="B255" s="72">
        <v>0</v>
      </c>
      <c r="C255" s="72">
        <v>6.6E-4</v>
      </c>
      <c r="D255" s="125">
        <v>0</v>
      </c>
      <c r="E255" s="85"/>
      <c r="F255" s="85"/>
      <c r="G255" s="86"/>
      <c r="H255" s="86"/>
      <c r="I255" s="86"/>
      <c r="J255" s="85"/>
      <c r="K255" s="85"/>
      <c r="L255" s="85"/>
      <c r="M255" s="85"/>
      <c r="N255" s="85"/>
    </row>
    <row r="256" spans="1:14" x14ac:dyDescent="0.35">
      <c r="A256" s="241" t="s">
        <v>264</v>
      </c>
      <c r="B256" s="269">
        <f>SUM(B5:B255)</f>
        <v>5862.4212513299981</v>
      </c>
      <c r="C256" s="269">
        <f t="shared" ref="C256:D256" si="0">SUM(C5:C255)</f>
        <v>5584.6822622399932</v>
      </c>
      <c r="D256" s="270">
        <f t="shared" si="0"/>
        <v>5657.8083867299965</v>
      </c>
      <c r="E256" s="85"/>
      <c r="F256" s="85"/>
      <c r="G256" s="86"/>
      <c r="H256" s="86"/>
      <c r="I256" s="86"/>
      <c r="J256" s="85"/>
      <c r="K256" s="85"/>
      <c r="L256" s="85"/>
      <c r="M256" s="85"/>
      <c r="N256" s="85"/>
    </row>
  </sheetData>
  <sortState xmlns:xlrd2="http://schemas.microsoft.com/office/spreadsheetml/2017/richdata2" ref="F5:I224">
    <sortCondition descending="1" ref="I5:I224"/>
  </sortState>
  <mergeCells count="8">
    <mergeCell ref="C3:D3"/>
    <mergeCell ref="H3:I3"/>
    <mergeCell ref="M3:N3"/>
    <mergeCell ref="A1:G1"/>
    <mergeCell ref="P1:Q1"/>
    <mergeCell ref="F2:I2"/>
    <mergeCell ref="K2:N2"/>
    <mergeCell ref="A2:D2"/>
  </mergeCells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8"/>
  <sheetViews>
    <sheetView zoomScale="80" zoomScaleNormal="80" workbookViewId="0">
      <selection activeCell="E32" sqref="E32"/>
    </sheetView>
  </sheetViews>
  <sheetFormatPr defaultColWidth="9.1796875" defaultRowHeight="15.5" x14ac:dyDescent="0.35"/>
  <cols>
    <col min="1" max="1" width="24.1796875" style="1" bestFit="1" customWidth="1"/>
    <col min="2" max="2" width="18.54296875" style="1" customWidth="1"/>
    <col min="3" max="3" width="17.453125" style="1" customWidth="1"/>
    <col min="4" max="4" width="15.453125" style="1" customWidth="1"/>
    <col min="5" max="5" width="9.1796875" style="1"/>
    <col min="6" max="6" width="11.1796875" style="1" customWidth="1"/>
    <col min="7" max="16384" width="9.1796875" style="1"/>
  </cols>
  <sheetData>
    <row r="1" spans="1:7" x14ac:dyDescent="0.35">
      <c r="A1" s="4" t="s">
        <v>539</v>
      </c>
      <c r="B1" s="17"/>
      <c r="C1" s="4"/>
      <c r="D1" s="4"/>
      <c r="F1" s="352" t="s">
        <v>316</v>
      </c>
      <c r="G1" s="352"/>
    </row>
    <row r="2" spans="1:7" x14ac:dyDescent="0.35">
      <c r="A2" s="100" t="s">
        <v>328</v>
      </c>
      <c r="B2" s="15">
        <v>44652</v>
      </c>
      <c r="C2" s="15">
        <v>44986</v>
      </c>
      <c r="D2" s="15">
        <v>45017</v>
      </c>
    </row>
    <row r="3" spans="1:7" x14ac:dyDescent="0.35">
      <c r="A3" s="211" t="s">
        <v>663</v>
      </c>
      <c r="B3" s="72">
        <v>113364.78854000001</v>
      </c>
      <c r="C3" s="72">
        <v>146345.87408000001</v>
      </c>
      <c r="D3" s="125">
        <v>134465.20349000001</v>
      </c>
      <c r="E3" s="16"/>
      <c r="F3" s="134"/>
      <c r="G3" s="134"/>
    </row>
    <row r="4" spans="1:7" x14ac:dyDescent="0.35">
      <c r="A4" s="211" t="s">
        <v>661</v>
      </c>
      <c r="B4" s="72">
        <v>149358.51209</v>
      </c>
      <c r="C4" s="72">
        <v>683738.80430999992</v>
      </c>
      <c r="D4" s="125">
        <v>79714.323550000001</v>
      </c>
      <c r="E4" s="16"/>
      <c r="F4" s="134"/>
      <c r="G4" s="134"/>
    </row>
    <row r="5" spans="1:7" x14ac:dyDescent="0.35">
      <c r="A5" s="211" t="s">
        <v>664</v>
      </c>
      <c r="B5" s="72">
        <v>127.069812</v>
      </c>
      <c r="C5" s="72">
        <v>228.946201</v>
      </c>
      <c r="D5" s="125">
        <v>73.386369999999999</v>
      </c>
      <c r="E5" s="16"/>
      <c r="F5" s="134"/>
      <c r="G5" s="134"/>
    </row>
    <row r="6" spans="1:7" x14ac:dyDescent="0.35">
      <c r="A6" s="211" t="s">
        <v>665</v>
      </c>
      <c r="B6" s="72">
        <v>0</v>
      </c>
      <c r="C6" s="72">
        <v>34.979999999999997</v>
      </c>
      <c r="D6" s="125">
        <v>1E-3</v>
      </c>
      <c r="E6" s="16"/>
      <c r="F6" s="134"/>
      <c r="G6" s="134"/>
    </row>
    <row r="7" spans="1:7" x14ac:dyDescent="0.35">
      <c r="A7" s="211" t="s">
        <v>662</v>
      </c>
      <c r="B7" s="72">
        <v>38.08</v>
      </c>
      <c r="C7" s="72">
        <v>28.94501</v>
      </c>
      <c r="D7" s="125">
        <v>0</v>
      </c>
      <c r="E7" s="16"/>
      <c r="F7" s="134"/>
      <c r="G7" s="134"/>
    </row>
    <row r="8" spans="1:7" x14ac:dyDescent="0.35">
      <c r="A8" s="211" t="s">
        <v>585</v>
      </c>
      <c r="B8" s="72">
        <v>0</v>
      </c>
      <c r="C8" s="72">
        <v>6.6000000000000003E-2</v>
      </c>
      <c r="D8" s="125">
        <v>0</v>
      </c>
      <c r="E8" s="16"/>
      <c r="F8" s="134"/>
      <c r="G8" s="134"/>
    </row>
    <row r="9" spans="1:7" x14ac:dyDescent="0.35">
      <c r="A9" s="211" t="s">
        <v>666</v>
      </c>
      <c r="B9" s="72">
        <v>0</v>
      </c>
      <c r="C9" s="72">
        <v>0</v>
      </c>
      <c r="D9" s="125">
        <v>0</v>
      </c>
      <c r="E9" s="16"/>
      <c r="F9" s="134"/>
      <c r="G9" s="134"/>
    </row>
    <row r="10" spans="1:7" x14ac:dyDescent="0.35">
      <c r="A10" s="221" t="s">
        <v>264</v>
      </c>
      <c r="B10" s="275">
        <f>SUM(B3:B9)</f>
        <v>262888.450442</v>
      </c>
      <c r="C10" s="275">
        <f>SUM(C3:C9)</f>
        <v>830377.61560099991</v>
      </c>
      <c r="D10" s="276">
        <f>SUM(D3:D9)</f>
        <v>214252.91441</v>
      </c>
      <c r="E10" s="16"/>
      <c r="F10" s="134"/>
      <c r="G10" s="134"/>
    </row>
    <row r="11" spans="1:7" x14ac:dyDescent="0.35">
      <c r="E11" s="16"/>
    </row>
    <row r="12" spans="1:7" x14ac:dyDescent="0.35">
      <c r="B12" s="16"/>
      <c r="C12" s="16"/>
      <c r="D12" s="16"/>
      <c r="E12" s="16"/>
    </row>
    <row r="13" spans="1:7" x14ac:dyDescent="0.35">
      <c r="D13" s="16"/>
      <c r="E13" s="16"/>
    </row>
    <row r="14" spans="1:7" x14ac:dyDescent="0.35">
      <c r="D14" s="16"/>
      <c r="E14" s="16"/>
    </row>
    <row r="15" spans="1:7" x14ac:dyDescent="0.35">
      <c r="D15" s="16"/>
      <c r="E15" s="16"/>
    </row>
    <row r="16" spans="1:7" x14ac:dyDescent="0.35">
      <c r="D16" s="16"/>
      <c r="E16" s="16"/>
    </row>
    <row r="17" spans="4:5" x14ac:dyDescent="0.35">
      <c r="D17" s="16"/>
      <c r="E17" s="16"/>
    </row>
    <row r="18" spans="4:5" x14ac:dyDescent="0.35">
      <c r="D18" s="16"/>
      <c r="E18" s="16"/>
    </row>
  </sheetData>
  <sortState xmlns:xlrd2="http://schemas.microsoft.com/office/spreadsheetml/2017/richdata2" ref="A3:D9">
    <sortCondition descending="1" ref="D3:D9"/>
  </sortState>
  <mergeCells count="1">
    <mergeCell ref="F1:G1"/>
  </mergeCells>
  <hyperlinks>
    <hyperlink ref="F1" location="'Table of Content'!A1" display="Table of Content" xr:uid="{00000000-0004-0000-1A00-000000000000}"/>
  </hyperlinks>
  <pageMargins left="0.7" right="0.7" top="0.75" bottom="0.75" header="0.3" footer="0.3"/>
  <pageSetup orientation="portrait" r:id="rId1"/>
  <ignoredErrors>
    <ignoredError sqref="B10:D10" formulaRange="1"/>
  </ignoredErrors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20"/>
  <sheetViews>
    <sheetView zoomScale="80" zoomScaleNormal="80" workbookViewId="0">
      <selection activeCell="F1" sqref="F1:G1"/>
    </sheetView>
  </sheetViews>
  <sheetFormatPr defaultColWidth="9.1796875" defaultRowHeight="15.5" x14ac:dyDescent="0.35"/>
  <cols>
    <col min="1" max="1" width="24.1796875" style="1" bestFit="1" customWidth="1"/>
    <col min="2" max="2" width="14.1796875" style="1" customWidth="1"/>
    <col min="3" max="3" width="13" style="1" customWidth="1"/>
    <col min="4" max="4" width="14.54296875" style="1" customWidth="1"/>
    <col min="5" max="16384" width="9.1796875" style="1"/>
  </cols>
  <sheetData>
    <row r="1" spans="1:7" x14ac:dyDescent="0.35">
      <c r="A1" s="359" t="s">
        <v>540</v>
      </c>
      <c r="B1" s="359"/>
      <c r="C1" s="359"/>
      <c r="D1" s="359"/>
      <c r="F1" s="352" t="s">
        <v>316</v>
      </c>
      <c r="G1" s="352"/>
    </row>
    <row r="2" spans="1:7" x14ac:dyDescent="0.35">
      <c r="A2" s="2" t="s">
        <v>328</v>
      </c>
      <c r="B2" s="15">
        <v>44652</v>
      </c>
      <c r="C2" s="15">
        <v>44986</v>
      </c>
      <c r="D2" s="15">
        <v>45017</v>
      </c>
    </row>
    <row r="3" spans="1:7" x14ac:dyDescent="0.35">
      <c r="A3" s="211" t="s">
        <v>663</v>
      </c>
      <c r="B3" s="72">
        <v>215223.80474599998</v>
      </c>
      <c r="C3" s="72">
        <v>168934.21057499998</v>
      </c>
      <c r="D3" s="125">
        <v>157682.78434899999</v>
      </c>
      <c r="E3" s="16"/>
      <c r="F3" s="16"/>
    </row>
    <row r="4" spans="1:7" x14ac:dyDescent="0.35">
      <c r="A4" s="211" t="s">
        <v>661</v>
      </c>
      <c r="B4" s="72">
        <v>111398.13012999999</v>
      </c>
      <c r="C4" s="72">
        <v>257334.58682</v>
      </c>
      <c r="D4" s="125">
        <v>152058.18276</v>
      </c>
      <c r="E4" s="16"/>
      <c r="F4" s="16"/>
      <c r="G4" s="16"/>
    </row>
    <row r="5" spans="1:7" x14ac:dyDescent="0.35">
      <c r="A5" s="211" t="s">
        <v>664</v>
      </c>
      <c r="B5" s="72">
        <v>169.07417000000001</v>
      </c>
      <c r="C5" s="72">
        <v>208.88466</v>
      </c>
      <c r="D5" s="125">
        <v>189.51972000000001</v>
      </c>
      <c r="E5" s="16"/>
      <c r="F5" s="16"/>
      <c r="G5" s="16"/>
    </row>
    <row r="6" spans="1:7" x14ac:dyDescent="0.35">
      <c r="A6" s="211" t="s">
        <v>666</v>
      </c>
      <c r="B6" s="72">
        <v>3.8860199999999998</v>
      </c>
      <c r="C6" s="72">
        <v>59.041669999999996</v>
      </c>
      <c r="D6" s="125">
        <v>12.501469999999999</v>
      </c>
      <c r="E6" s="16"/>
      <c r="F6" s="16"/>
      <c r="G6" s="16"/>
    </row>
    <row r="7" spans="1:7" x14ac:dyDescent="0.35">
      <c r="A7" s="211" t="s">
        <v>662</v>
      </c>
      <c r="B7" s="72">
        <v>144.03711999999999</v>
      </c>
      <c r="C7" s="72">
        <v>29.52111</v>
      </c>
      <c r="D7" s="125">
        <v>1.8089999999999999</v>
      </c>
      <c r="E7" s="16"/>
      <c r="F7" s="16"/>
      <c r="G7" s="16"/>
    </row>
    <row r="8" spans="1:7" x14ac:dyDescent="0.35">
      <c r="A8" s="211" t="s">
        <v>585</v>
      </c>
      <c r="B8" s="72">
        <v>0</v>
      </c>
      <c r="C8" s="72">
        <v>28.001000000000001</v>
      </c>
      <c r="D8" s="125">
        <v>0</v>
      </c>
      <c r="E8" s="16"/>
      <c r="F8" s="16"/>
      <c r="G8" s="16"/>
    </row>
    <row r="9" spans="1:7" x14ac:dyDescent="0.35">
      <c r="A9" s="221" t="s">
        <v>293</v>
      </c>
      <c r="B9" s="275">
        <f>SUM(B3:B8)</f>
        <v>326938.93218599993</v>
      </c>
      <c r="C9" s="275">
        <f>SUM(C3:C8)</f>
        <v>426594.24583499995</v>
      </c>
      <c r="D9" s="276">
        <f>SUM(D3:D8)</f>
        <v>309944.79729899997</v>
      </c>
      <c r="E9" s="16"/>
      <c r="F9" s="16"/>
      <c r="G9" s="16"/>
    </row>
    <row r="10" spans="1:7" x14ac:dyDescent="0.35">
      <c r="F10" s="16"/>
      <c r="G10" s="16"/>
    </row>
    <row r="11" spans="1:7" x14ac:dyDescent="0.35">
      <c r="B11" s="16"/>
      <c r="C11" s="16"/>
      <c r="D11" s="16"/>
    </row>
    <row r="12" spans="1:7" x14ac:dyDescent="0.35">
      <c r="B12" s="16"/>
      <c r="C12" s="16"/>
      <c r="D12" s="16"/>
      <c r="E12" s="16"/>
    </row>
    <row r="13" spans="1:7" x14ac:dyDescent="0.35">
      <c r="D13" s="16"/>
      <c r="E13" s="16"/>
    </row>
    <row r="14" spans="1:7" x14ac:dyDescent="0.35">
      <c r="D14" s="16"/>
      <c r="E14" s="16"/>
    </row>
    <row r="15" spans="1:7" x14ac:dyDescent="0.35">
      <c r="D15" s="16"/>
      <c r="E15" s="16"/>
    </row>
    <row r="16" spans="1:7" x14ac:dyDescent="0.35">
      <c r="D16" s="16"/>
      <c r="E16" s="16"/>
    </row>
    <row r="17" spans="4:5" x14ac:dyDescent="0.35">
      <c r="D17" s="16"/>
      <c r="E17" s="16"/>
    </row>
    <row r="18" spans="4:5" x14ac:dyDescent="0.35">
      <c r="D18" s="16"/>
      <c r="E18" s="16"/>
    </row>
    <row r="19" spans="4:5" x14ac:dyDescent="0.35">
      <c r="D19" s="16"/>
      <c r="E19" s="16"/>
    </row>
    <row r="20" spans="4:5" x14ac:dyDescent="0.35">
      <c r="D20" s="16"/>
      <c r="E20" s="16"/>
    </row>
  </sheetData>
  <sortState xmlns:xlrd2="http://schemas.microsoft.com/office/spreadsheetml/2017/richdata2" ref="A3:D8">
    <sortCondition descending="1" ref="D3:D8"/>
  </sortState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  <ignoredErrors>
    <ignoredError sqref="B9:D9" formulaRange="1"/>
  </ignoredErrors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24"/>
  <sheetViews>
    <sheetView zoomScale="80" zoomScaleNormal="80" workbookViewId="0">
      <selection activeCell="F39" sqref="F39"/>
    </sheetView>
  </sheetViews>
  <sheetFormatPr defaultColWidth="8.81640625" defaultRowHeight="15.5" x14ac:dyDescent="0.35"/>
  <cols>
    <col min="1" max="1" width="30.81640625" style="107" customWidth="1"/>
    <col min="2" max="2" width="13.90625" style="107" customWidth="1"/>
    <col min="3" max="3" width="12.36328125" style="107" customWidth="1"/>
    <col min="4" max="4" width="31.1796875" style="107" customWidth="1"/>
    <col min="5" max="5" width="15.1796875" style="107" customWidth="1"/>
    <col min="6" max="6" width="8.81640625" style="107"/>
    <col min="7" max="8" width="5.36328125" style="107" customWidth="1"/>
    <col min="9" max="9" width="14.36328125" style="107" customWidth="1"/>
    <col min="10" max="10" width="17.1796875" style="107" customWidth="1"/>
    <col min="11" max="13" width="13.81640625" style="107" customWidth="1"/>
    <col min="14" max="16384" width="8.81640625" style="107"/>
  </cols>
  <sheetData>
    <row r="1" spans="1:12" x14ac:dyDescent="0.35">
      <c r="A1" s="118" t="s">
        <v>688</v>
      </c>
      <c r="G1" s="118" t="s">
        <v>671</v>
      </c>
      <c r="K1" s="4"/>
      <c r="L1" s="128" t="s">
        <v>316</v>
      </c>
    </row>
    <row r="2" spans="1:12" x14ac:dyDescent="0.35">
      <c r="A2" s="393" t="s">
        <v>345</v>
      </c>
      <c r="B2" s="393"/>
      <c r="D2" s="2" t="s">
        <v>638</v>
      </c>
      <c r="E2" s="2" t="s">
        <v>268</v>
      </c>
      <c r="G2" s="188" t="s">
        <v>265</v>
      </c>
      <c r="H2" s="189"/>
      <c r="I2" s="2" t="s">
        <v>345</v>
      </c>
      <c r="J2" s="2" t="s">
        <v>268</v>
      </c>
      <c r="K2" s="201"/>
    </row>
    <row r="3" spans="1:12" x14ac:dyDescent="0.35">
      <c r="A3" s="228" t="s">
        <v>639</v>
      </c>
      <c r="B3" s="277">
        <v>2666.2894931799997</v>
      </c>
      <c r="D3" s="229" t="s">
        <v>639</v>
      </c>
      <c r="E3" s="279">
        <v>2924.748</v>
      </c>
      <c r="G3" s="390">
        <v>2022</v>
      </c>
      <c r="H3" s="210" t="s">
        <v>274</v>
      </c>
      <c r="I3" s="199">
        <v>2524.9450000000002</v>
      </c>
      <c r="J3" s="283">
        <v>3996.4319999999998</v>
      </c>
      <c r="K3" s="201"/>
    </row>
    <row r="4" spans="1:12" x14ac:dyDescent="0.35">
      <c r="A4" s="229" t="s">
        <v>356</v>
      </c>
      <c r="B4" s="278">
        <v>1530.1010268599998</v>
      </c>
      <c r="D4" s="229" t="s">
        <v>355</v>
      </c>
      <c r="E4" s="279">
        <v>2057.5630000000001</v>
      </c>
      <c r="G4" s="391"/>
      <c r="H4" s="211" t="s">
        <v>275</v>
      </c>
      <c r="I4" s="200">
        <v>1726.473</v>
      </c>
      <c r="J4" s="284">
        <v>6186.0060000000003</v>
      </c>
      <c r="K4" s="201"/>
    </row>
    <row r="5" spans="1:12" x14ac:dyDescent="0.35">
      <c r="A5" s="229" t="s">
        <v>354</v>
      </c>
      <c r="B5" s="278">
        <v>873.57879077999996</v>
      </c>
      <c r="D5" s="229" t="s">
        <v>640</v>
      </c>
      <c r="E5" s="279">
        <v>2032.8230000000001</v>
      </c>
      <c r="G5" s="391"/>
      <c r="H5" s="211" t="s">
        <v>276</v>
      </c>
      <c r="I5" s="200">
        <v>3310.4589999999998</v>
      </c>
      <c r="J5" s="284">
        <v>2885.3710000000001</v>
      </c>
      <c r="K5" s="201"/>
    </row>
    <row r="6" spans="1:12" x14ac:dyDescent="0.35">
      <c r="A6" s="229" t="s">
        <v>643</v>
      </c>
      <c r="B6" s="278">
        <v>837.55419972000004</v>
      </c>
      <c r="D6" s="229" t="s">
        <v>641</v>
      </c>
      <c r="E6" s="279">
        <v>928.99099999999999</v>
      </c>
      <c r="G6" s="391"/>
      <c r="H6" s="211" t="s">
        <v>277</v>
      </c>
      <c r="I6" s="200">
        <v>2922.8609999999999</v>
      </c>
      <c r="J6" s="284">
        <v>4361.8069999999998</v>
      </c>
      <c r="K6" s="201"/>
    </row>
    <row r="7" spans="1:12" x14ac:dyDescent="0.35">
      <c r="A7" s="229" t="s">
        <v>355</v>
      </c>
      <c r="B7" s="278">
        <v>704.01363575000005</v>
      </c>
      <c r="D7" s="229" t="s">
        <v>654</v>
      </c>
      <c r="E7" s="279">
        <v>470.34200000000004</v>
      </c>
      <c r="G7" s="391"/>
      <c r="H7" s="211" t="s">
        <v>278</v>
      </c>
      <c r="I7" s="200">
        <v>2391.2860000000001</v>
      </c>
      <c r="J7" s="284">
        <v>5590.53</v>
      </c>
      <c r="K7" s="201"/>
    </row>
    <row r="8" spans="1:12" x14ac:dyDescent="0.35">
      <c r="A8" s="229" t="s">
        <v>640</v>
      </c>
      <c r="B8" s="278">
        <v>323.03485219999999</v>
      </c>
      <c r="D8" s="229" t="s">
        <v>356</v>
      </c>
      <c r="E8" s="279">
        <v>208.18799999999999</v>
      </c>
      <c r="G8" s="391"/>
      <c r="H8" s="211" t="s">
        <v>279</v>
      </c>
      <c r="I8" s="200">
        <v>2757.5810000000001</v>
      </c>
      <c r="J8" s="284">
        <v>4773.4769999999999</v>
      </c>
      <c r="K8" s="201"/>
    </row>
    <row r="9" spans="1:12" x14ac:dyDescent="0.35">
      <c r="A9" s="229" t="s">
        <v>644</v>
      </c>
      <c r="B9" s="278">
        <v>214.55104987999999</v>
      </c>
      <c r="D9" s="229" t="s">
        <v>354</v>
      </c>
      <c r="E9" s="279">
        <v>94.787000000000006</v>
      </c>
      <c r="G9" s="391"/>
      <c r="H9" s="211" t="s">
        <v>280</v>
      </c>
      <c r="I9" s="200">
        <v>4272.8549999999996</v>
      </c>
      <c r="J9" s="284">
        <v>4131.6109999999999</v>
      </c>
      <c r="K9" s="201"/>
    </row>
    <row r="10" spans="1:12" x14ac:dyDescent="0.35">
      <c r="A10" s="229" t="s">
        <v>641</v>
      </c>
      <c r="B10" s="278">
        <v>190.07990200999998</v>
      </c>
      <c r="D10" s="229" t="s">
        <v>642</v>
      </c>
      <c r="E10" s="279">
        <v>44.439</v>
      </c>
      <c r="G10" s="391"/>
      <c r="H10" s="211" t="s">
        <v>281</v>
      </c>
      <c r="I10" s="200">
        <v>3187.14</v>
      </c>
      <c r="J10" s="284">
        <v>5792.2370000000001</v>
      </c>
      <c r="K10" s="201"/>
    </row>
    <row r="11" spans="1:12" x14ac:dyDescent="0.35">
      <c r="A11" s="229" t="s">
        <v>647</v>
      </c>
      <c r="B11" s="278">
        <v>166.85658100000001</v>
      </c>
      <c r="D11" s="229" t="s">
        <v>643</v>
      </c>
      <c r="E11" s="279">
        <v>36.298999999999999</v>
      </c>
      <c r="G11" s="392"/>
      <c r="H11" s="211" t="s">
        <v>282</v>
      </c>
      <c r="I11" s="200">
        <v>2608.1999999999998</v>
      </c>
      <c r="J11" s="284">
        <v>4998.97</v>
      </c>
      <c r="K11" s="201"/>
    </row>
    <row r="12" spans="1:12" x14ac:dyDescent="0.35">
      <c r="A12" s="229" t="s">
        <v>645</v>
      </c>
      <c r="B12" s="278">
        <v>48.344884810000003</v>
      </c>
      <c r="D12" s="229" t="s">
        <v>644</v>
      </c>
      <c r="E12" s="279">
        <v>34.524000000000001</v>
      </c>
      <c r="G12" s="390" t="s">
        <v>670</v>
      </c>
      <c r="H12" s="211" t="s">
        <v>271</v>
      </c>
      <c r="I12" s="200">
        <v>3658.0859999999998</v>
      </c>
      <c r="J12" s="284">
        <v>5459.0230000000001</v>
      </c>
      <c r="K12" s="201"/>
    </row>
    <row r="13" spans="1:12" x14ac:dyDescent="0.35">
      <c r="A13" s="229" t="s">
        <v>651</v>
      </c>
      <c r="B13" s="278">
        <v>2.5176303799999999</v>
      </c>
      <c r="D13" s="229" t="s">
        <v>645</v>
      </c>
      <c r="E13" s="220">
        <v>21.227</v>
      </c>
      <c r="G13" s="391"/>
      <c r="H13" s="211" t="s">
        <v>272</v>
      </c>
      <c r="I13" s="200">
        <v>3032.567</v>
      </c>
      <c r="J13" s="284">
        <v>3359.547</v>
      </c>
      <c r="K13" s="201"/>
    </row>
    <row r="14" spans="1:12" x14ac:dyDescent="0.35">
      <c r="A14" s="229" t="s">
        <v>642</v>
      </c>
      <c r="B14" s="278">
        <v>1.7372989999999999</v>
      </c>
      <c r="D14" s="229" t="s">
        <v>646</v>
      </c>
      <c r="E14" s="220">
        <v>10.036</v>
      </c>
      <c r="G14" s="391"/>
      <c r="H14" s="211" t="s">
        <v>273</v>
      </c>
      <c r="I14" s="200">
        <v>3317.721</v>
      </c>
      <c r="J14" s="284">
        <v>6131.6980000000003</v>
      </c>
      <c r="K14" s="201"/>
    </row>
    <row r="15" spans="1:12" x14ac:dyDescent="0.35">
      <c r="A15" s="229" t="s">
        <v>483</v>
      </c>
      <c r="B15" s="278">
        <v>0.69793005000000008</v>
      </c>
      <c r="D15" s="229" t="s">
        <v>647</v>
      </c>
      <c r="E15" s="220">
        <v>5.9749999999999996</v>
      </c>
      <c r="G15" s="392"/>
      <c r="H15" s="211" t="s">
        <v>274</v>
      </c>
      <c r="I15" s="200">
        <v>2666.2890000000002</v>
      </c>
      <c r="J15" s="284">
        <v>2924.748</v>
      </c>
    </row>
    <row r="16" spans="1:12" x14ac:dyDescent="0.35">
      <c r="A16" s="229" t="s">
        <v>648</v>
      </c>
      <c r="B16" s="278">
        <v>0.56307101000000004</v>
      </c>
      <c r="D16" s="229" t="s">
        <v>648</v>
      </c>
      <c r="E16" s="220">
        <v>4.8049999999999997</v>
      </c>
      <c r="F16" s="129"/>
      <c r="G16" s="394"/>
      <c r="H16" s="394"/>
    </row>
    <row r="17" spans="1:6" x14ac:dyDescent="0.35">
      <c r="A17" s="229" t="s">
        <v>484</v>
      </c>
      <c r="B17" s="278">
        <v>0.16330643</v>
      </c>
      <c r="D17" s="229" t="s">
        <v>484</v>
      </c>
      <c r="E17" s="220">
        <v>1.151</v>
      </c>
      <c r="F17" s="129"/>
    </row>
    <row r="18" spans="1:6" x14ac:dyDescent="0.35">
      <c r="A18" s="273" t="s">
        <v>345</v>
      </c>
      <c r="B18" s="227">
        <f>SUM(B3:B17)</f>
        <v>7560.08365306</v>
      </c>
      <c r="D18" s="229" t="s">
        <v>649</v>
      </c>
      <c r="E18" s="220">
        <v>1.105</v>
      </c>
      <c r="F18" s="129"/>
    </row>
    <row r="19" spans="1:6" x14ac:dyDescent="0.35">
      <c r="D19" s="229" t="s">
        <v>650</v>
      </c>
      <c r="E19" s="220">
        <v>0.315</v>
      </c>
      <c r="F19" s="129"/>
    </row>
    <row r="20" spans="1:6" x14ac:dyDescent="0.35">
      <c r="D20" s="229" t="s">
        <v>483</v>
      </c>
      <c r="E20" s="220">
        <v>0.20200000000000001</v>
      </c>
      <c r="F20" s="129"/>
    </row>
    <row r="21" spans="1:6" x14ac:dyDescent="0.35">
      <c r="D21" s="229" t="s">
        <v>485</v>
      </c>
      <c r="E21" s="220">
        <v>8.8999999999999996E-2</v>
      </c>
      <c r="F21" s="129"/>
    </row>
    <row r="22" spans="1:6" x14ac:dyDescent="0.35">
      <c r="D22" s="229" t="s">
        <v>651</v>
      </c>
      <c r="E22" s="220">
        <v>6.0000000000000001E-3</v>
      </c>
    </row>
    <row r="23" spans="1:6" x14ac:dyDescent="0.35">
      <c r="B23" s="129"/>
      <c r="D23" s="251" t="s">
        <v>652</v>
      </c>
      <c r="E23" s="280">
        <v>2E-3</v>
      </c>
    </row>
    <row r="24" spans="1:6" x14ac:dyDescent="0.35">
      <c r="D24" s="281" t="s">
        <v>293</v>
      </c>
      <c r="E24" s="282">
        <f>SUM(E3:E23)</f>
        <v>8877.617000000002</v>
      </c>
    </row>
  </sheetData>
  <mergeCells count="4">
    <mergeCell ref="G12:G15"/>
    <mergeCell ref="A2:B2"/>
    <mergeCell ref="G3:G11"/>
    <mergeCell ref="G16:H16"/>
  </mergeCells>
  <hyperlinks>
    <hyperlink ref="L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="80" zoomScaleNormal="80" workbookViewId="0">
      <selection activeCell="G1" sqref="G1:H1"/>
    </sheetView>
  </sheetViews>
  <sheetFormatPr defaultColWidth="8.81640625" defaultRowHeight="15.5" x14ac:dyDescent="0.35"/>
  <cols>
    <col min="1" max="1" width="9.1796875" style="1" customWidth="1"/>
    <col min="2" max="2" width="15.54296875" style="1" customWidth="1"/>
    <col min="3" max="3" width="27.1796875" style="1" customWidth="1"/>
    <col min="4" max="4" width="29.08984375" style="1" customWidth="1"/>
    <col min="5" max="5" width="30.1796875" style="1" bestFit="1" customWidth="1"/>
    <col min="6" max="16384" width="8.81640625" style="1"/>
  </cols>
  <sheetData>
    <row r="1" spans="1:8" x14ac:dyDescent="0.35">
      <c r="A1" s="341" t="s">
        <v>562</v>
      </c>
      <c r="B1" s="341"/>
      <c r="C1" s="341"/>
      <c r="G1" s="342" t="s">
        <v>316</v>
      </c>
      <c r="H1" s="342"/>
    </row>
    <row r="2" spans="1:8" x14ac:dyDescent="0.35">
      <c r="A2" s="101" t="s">
        <v>270</v>
      </c>
      <c r="B2" s="101" t="s">
        <v>345</v>
      </c>
      <c r="C2" s="101" t="s">
        <v>268</v>
      </c>
      <c r="D2" s="213" t="s">
        <v>533</v>
      </c>
      <c r="E2" s="213" t="s">
        <v>534</v>
      </c>
    </row>
    <row r="3" spans="1:8" x14ac:dyDescent="0.35">
      <c r="A3" s="210" t="s">
        <v>271</v>
      </c>
      <c r="B3" s="89">
        <v>6366.9117737899996</v>
      </c>
      <c r="C3" s="89">
        <v>10438.977139229999</v>
      </c>
      <c r="D3" s="126">
        <f>B3</f>
        <v>6366.9117737899996</v>
      </c>
      <c r="E3" s="212">
        <f>C3</f>
        <v>10438.977139229999</v>
      </c>
      <c r="F3" s="27"/>
    </row>
    <row r="4" spans="1:8" x14ac:dyDescent="0.35">
      <c r="A4" s="211" t="s">
        <v>272</v>
      </c>
      <c r="B4" s="72">
        <v>7964.4482896600002</v>
      </c>
      <c r="C4" s="72">
        <v>10703.02273171</v>
      </c>
      <c r="D4" s="126">
        <f>SUM(B3:B4)</f>
        <v>14331.36006345</v>
      </c>
      <c r="E4" s="212">
        <f>SUM(C3:C4)</f>
        <v>21141.999870939999</v>
      </c>
      <c r="F4" s="27"/>
    </row>
    <row r="5" spans="1:8" x14ac:dyDescent="0.35">
      <c r="A5" s="211" t="s">
        <v>273</v>
      </c>
      <c r="B5" s="72">
        <v>8872.8859787800011</v>
      </c>
      <c r="C5" s="72">
        <v>9410.1039687700013</v>
      </c>
      <c r="D5" s="126">
        <f>SUM(B3:B5)</f>
        <v>23204.246042229999</v>
      </c>
      <c r="E5" s="212">
        <f>SUM(C3:C5)</f>
        <v>30552.103839709998</v>
      </c>
      <c r="F5" s="27"/>
    </row>
    <row r="6" spans="1:8" x14ac:dyDescent="0.35">
      <c r="A6" s="211" t="s">
        <v>274</v>
      </c>
      <c r="B6" s="72">
        <v>6664.9173956999994</v>
      </c>
      <c r="C6" s="72">
        <v>10124.076418799999</v>
      </c>
      <c r="D6" s="126">
        <f>SUM(B3:B6)</f>
        <v>29869.163437929998</v>
      </c>
      <c r="E6" s="212">
        <f>SUM(C3:C6)</f>
        <v>40676.180258509994</v>
      </c>
      <c r="F6" s="27"/>
    </row>
    <row r="7" spans="1:8" x14ac:dyDescent="0.35">
      <c r="A7" s="211" t="s">
        <v>275</v>
      </c>
      <c r="B7" s="72">
        <v>6383.1956175900004</v>
      </c>
      <c r="C7" s="72">
        <v>11588.800218299999</v>
      </c>
      <c r="D7" s="126">
        <f>SUM(B3:B7)</f>
        <v>36252.359055519999</v>
      </c>
      <c r="E7" s="212">
        <f>SUM(C3:C7)</f>
        <v>52264.980476809993</v>
      </c>
      <c r="F7" s="27"/>
    </row>
    <row r="8" spans="1:8" x14ac:dyDescent="0.35">
      <c r="A8" s="211" t="s">
        <v>276</v>
      </c>
      <c r="B8" s="72">
        <v>8787.2391655400006</v>
      </c>
      <c r="C8" s="72">
        <v>8915.6472117499998</v>
      </c>
      <c r="D8" s="126">
        <f>SUM(B3:B8)</f>
        <v>45039.598221059998</v>
      </c>
      <c r="E8" s="212">
        <f>SUM(C3:C8)</f>
        <v>61180.627688559995</v>
      </c>
      <c r="F8" s="27"/>
      <c r="G8" s="16"/>
      <c r="H8" s="29"/>
    </row>
    <row r="9" spans="1:8" x14ac:dyDescent="0.35">
      <c r="A9" s="211" t="s">
        <v>277</v>
      </c>
      <c r="B9" s="72">
        <v>8291.4660390999998</v>
      </c>
      <c r="C9" s="72">
        <v>10597.557911950002</v>
      </c>
      <c r="D9" s="126">
        <f>SUM(B3:B9)</f>
        <v>53331.064260159998</v>
      </c>
      <c r="E9" s="212">
        <f>SUM(C3:C9)</f>
        <v>71778.185600509998</v>
      </c>
      <c r="F9" s="27"/>
      <c r="G9" s="16"/>
      <c r="H9" s="16"/>
    </row>
    <row r="10" spans="1:8" x14ac:dyDescent="0.35">
      <c r="A10" s="211" t="s">
        <v>278</v>
      </c>
      <c r="B10" s="72">
        <v>7882.9186943800005</v>
      </c>
      <c r="C10" s="72">
        <v>12017.995337910001</v>
      </c>
      <c r="D10" s="126">
        <f>SUM(B3:B10)</f>
        <v>61213.982954539999</v>
      </c>
      <c r="E10" s="212">
        <f>SUM(C3:C10)</f>
        <v>83796.180938420002</v>
      </c>
      <c r="F10" s="27"/>
    </row>
    <row r="11" spans="1:8" x14ac:dyDescent="0.35">
      <c r="A11" s="211" t="s">
        <v>279</v>
      </c>
      <c r="B11" s="72">
        <v>8740.9993103799989</v>
      </c>
      <c r="C11" s="72">
        <v>11358.443800680001</v>
      </c>
      <c r="D11" s="126">
        <f>SUM(B3:B11)</f>
        <v>69954.982264919992</v>
      </c>
      <c r="E11" s="212">
        <f>SUM(C3:C11)</f>
        <v>95154.624739100007</v>
      </c>
      <c r="F11" s="27"/>
    </row>
    <row r="12" spans="1:8" x14ac:dyDescent="0.35">
      <c r="A12" s="211" t="s">
        <v>280</v>
      </c>
      <c r="B12" s="72">
        <v>8293.782353569999</v>
      </c>
      <c r="C12" s="72">
        <v>10497.490582620001</v>
      </c>
      <c r="D12" s="126">
        <f>SUM(B3:B12)</f>
        <v>78248.764618489993</v>
      </c>
      <c r="E12" s="212">
        <f>SUM(C3:C12)</f>
        <v>105652.11532172</v>
      </c>
      <c r="F12" s="27"/>
    </row>
    <row r="13" spans="1:8" x14ac:dyDescent="0.35">
      <c r="A13" s="211" t="s">
        <v>281</v>
      </c>
      <c r="B13" s="72">
        <v>9738.2177957399999</v>
      </c>
      <c r="C13" s="72">
        <v>12548.709257840001</v>
      </c>
      <c r="D13" s="126">
        <f>SUM(B3:B13)</f>
        <v>87986.982414229991</v>
      </c>
      <c r="E13" s="212">
        <f>SUM(C3:C13)</f>
        <v>118200.82457956001</v>
      </c>
      <c r="F13" s="27"/>
    </row>
    <row r="14" spans="1:8" x14ac:dyDescent="0.35">
      <c r="A14" s="211" t="s">
        <v>282</v>
      </c>
      <c r="B14" s="72">
        <v>9347.8142532599995</v>
      </c>
      <c r="C14" s="72">
        <v>10789.601261809999</v>
      </c>
      <c r="D14" s="126">
        <f>SUM(B3:B14)</f>
        <v>97334.796667489994</v>
      </c>
      <c r="E14" s="212">
        <f>SUM(C3:C14)</f>
        <v>128990.42584137002</v>
      </c>
    </row>
    <row r="15" spans="1:8" x14ac:dyDescent="0.35">
      <c r="A15" s="4"/>
      <c r="B15" s="4"/>
    </row>
    <row r="17" spans="2:3" x14ac:dyDescent="0.35">
      <c r="B17" s="29"/>
      <c r="C17" s="28"/>
    </row>
    <row r="18" spans="2:3" x14ac:dyDescent="0.35">
      <c r="B18" s="16"/>
      <c r="C18" s="16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ignoredErrors>
    <ignoredError sqref="D4:E13" formulaRange="1"/>
  </ignoredErrors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412"/>
  <sheetViews>
    <sheetView tabSelected="1" zoomScale="80" zoomScaleNormal="80" workbookViewId="0">
      <selection activeCell="H19" sqref="H19"/>
    </sheetView>
  </sheetViews>
  <sheetFormatPr defaultColWidth="8.81640625" defaultRowHeight="15.5" x14ac:dyDescent="0.35"/>
  <cols>
    <col min="1" max="1" width="37.1796875" style="1" customWidth="1"/>
    <col min="2" max="2" width="15.7265625" style="1" customWidth="1"/>
    <col min="3" max="3" width="13.36328125" style="1" customWidth="1"/>
    <col min="4" max="4" width="16.26953125" style="1" customWidth="1"/>
    <col min="5" max="5" width="13.36328125" style="1" customWidth="1"/>
    <col min="6" max="6" width="11.90625" style="1" bestFit="1" customWidth="1"/>
    <col min="7" max="9" width="11.81640625" style="1" customWidth="1"/>
    <col min="10" max="11" width="13.08984375" style="1" customWidth="1"/>
    <col min="12" max="16384" width="8.81640625" style="1"/>
  </cols>
  <sheetData>
    <row r="1" spans="1:14" x14ac:dyDescent="0.35">
      <c r="A1" s="395" t="s">
        <v>653</v>
      </c>
      <c r="B1" s="395"/>
      <c r="C1" s="395"/>
      <c r="D1" s="395"/>
      <c r="E1" s="395"/>
      <c r="F1" s="395"/>
      <c r="G1" s="395"/>
      <c r="H1" s="395"/>
      <c r="I1" s="395"/>
      <c r="J1" s="395"/>
      <c r="M1" s="352" t="s">
        <v>316</v>
      </c>
      <c r="N1" s="352"/>
    </row>
    <row r="2" spans="1:14" x14ac:dyDescent="0.35">
      <c r="A2" s="46" t="s">
        <v>476</v>
      </c>
      <c r="B2" s="2" t="s">
        <v>335</v>
      </c>
      <c r="C2" s="2" t="s">
        <v>336</v>
      </c>
      <c r="D2" s="2" t="s">
        <v>337</v>
      </c>
      <c r="E2" s="2" t="s">
        <v>338</v>
      </c>
      <c r="F2" s="2" t="s">
        <v>339</v>
      </c>
      <c r="G2" s="2" t="s">
        <v>340</v>
      </c>
      <c r="H2" s="2" t="s">
        <v>341</v>
      </c>
      <c r="I2" s="2" t="s">
        <v>342</v>
      </c>
      <c r="J2" s="2">
        <v>2023</v>
      </c>
      <c r="K2" s="47" t="s">
        <v>264</v>
      </c>
      <c r="L2" s="4"/>
    </row>
    <row r="3" spans="1:14" x14ac:dyDescent="0.35">
      <c r="A3" s="291" t="s">
        <v>479</v>
      </c>
      <c r="B3" s="156">
        <v>13.36966434</v>
      </c>
      <c r="C3" s="156">
        <v>23.986972569999999</v>
      </c>
      <c r="D3" s="156">
        <v>6.7805797699999992</v>
      </c>
      <c r="E3" s="156">
        <v>12.160089989999999</v>
      </c>
      <c r="F3" s="156">
        <v>21.759082929999998</v>
      </c>
      <c r="G3" s="156">
        <v>39.644866380000003</v>
      </c>
      <c r="H3" s="156">
        <v>63.45736308</v>
      </c>
      <c r="I3" s="156">
        <v>37.580086719999997</v>
      </c>
      <c r="J3" s="156">
        <v>4.6483840000000001</v>
      </c>
      <c r="K3" s="292">
        <f>SUM(Table49[[#This Row],[Column2]:[Column9]])</f>
        <v>218.73870577999998</v>
      </c>
      <c r="L3" s="74"/>
    </row>
    <row r="4" spans="1:14" x14ac:dyDescent="0.35">
      <c r="A4" s="1" t="s">
        <v>478</v>
      </c>
      <c r="B4" s="157">
        <v>4.0322257600000002</v>
      </c>
      <c r="C4" s="157">
        <v>6.8107927199999994</v>
      </c>
      <c r="D4" s="157">
        <v>29.282124890000002</v>
      </c>
      <c r="E4" s="157">
        <v>2.1401646899999998</v>
      </c>
      <c r="F4" s="157">
        <v>6.1904890999999997</v>
      </c>
      <c r="G4" s="157">
        <v>30.86072244</v>
      </c>
      <c r="H4" s="157">
        <v>3.2833383199999999</v>
      </c>
      <c r="I4" s="157">
        <v>6.6089113899999994</v>
      </c>
      <c r="J4" s="157">
        <v>1.7268886800000001</v>
      </c>
      <c r="K4" s="13">
        <f>SUM(B4:I4)</f>
        <v>89.208769310000008</v>
      </c>
      <c r="L4" s="74"/>
    </row>
    <row r="5" spans="1:14" x14ac:dyDescent="0.35">
      <c r="L5" s="74"/>
    </row>
    <row r="6" spans="1:14" ht="18.5" x14ac:dyDescent="0.45">
      <c r="A6" s="396">
        <v>45017</v>
      </c>
      <c r="B6" s="397"/>
      <c r="C6" s="397"/>
      <c r="D6" s="397"/>
      <c r="E6" s="397"/>
      <c r="G6" s="396">
        <v>45017</v>
      </c>
      <c r="H6" s="397"/>
      <c r="I6" s="397"/>
    </row>
    <row r="7" spans="1:14" x14ac:dyDescent="0.35">
      <c r="A7" s="48" t="s">
        <v>532</v>
      </c>
      <c r="B7" s="2" t="s">
        <v>692</v>
      </c>
      <c r="C7" s="2" t="s">
        <v>346</v>
      </c>
      <c r="D7" s="2" t="s">
        <v>690</v>
      </c>
      <c r="E7" s="2" t="s">
        <v>346</v>
      </c>
      <c r="G7" s="286" t="s">
        <v>598</v>
      </c>
      <c r="H7" s="202" t="s">
        <v>479</v>
      </c>
      <c r="I7" s="287" t="s">
        <v>478</v>
      </c>
    </row>
    <row r="8" spans="1:14" x14ac:dyDescent="0.35">
      <c r="A8" s="141" t="s">
        <v>37</v>
      </c>
      <c r="B8" s="91">
        <v>1.819428</v>
      </c>
      <c r="C8" s="117">
        <f t="shared" ref="C8:C29" si="0">(B8/$B$30)*100</f>
        <v>97.924109713788724</v>
      </c>
      <c r="D8" s="91">
        <v>0</v>
      </c>
      <c r="E8" s="179">
        <f t="shared" ref="E8:E29" si="1">(D8/$D$30)*100</f>
        <v>0</v>
      </c>
      <c r="F8" s="16"/>
      <c r="G8" s="207" t="s">
        <v>401</v>
      </c>
      <c r="H8" s="203">
        <v>1.8580000000000001</v>
      </c>
      <c r="I8" s="288">
        <v>7.0999999999999994E-2</v>
      </c>
      <c r="J8" s="29"/>
    </row>
    <row r="9" spans="1:14" x14ac:dyDescent="0.35">
      <c r="A9" s="142" t="s">
        <v>250</v>
      </c>
      <c r="B9" s="92">
        <v>3.7144000000000003E-2</v>
      </c>
      <c r="C9" s="140">
        <f t="shared" si="0"/>
        <v>1.9991410109160508</v>
      </c>
      <c r="D9" s="92">
        <v>2.6281999999999998E-3</v>
      </c>
      <c r="E9" s="180">
        <f t="shared" si="1"/>
        <v>3.7073231834511367</v>
      </c>
      <c r="F9" s="16"/>
      <c r="G9" s="206" t="s">
        <v>672</v>
      </c>
      <c r="H9" s="289">
        <v>4243.5259999999998</v>
      </c>
      <c r="I9" s="290">
        <v>4286.2060000000001</v>
      </c>
      <c r="J9" s="29"/>
    </row>
    <row r="10" spans="1:14" ht="15.5" customHeight="1" x14ac:dyDescent="0.35">
      <c r="A10" s="142" t="s">
        <v>149</v>
      </c>
      <c r="B10" s="92">
        <v>1E-3</v>
      </c>
      <c r="C10" s="140">
        <f t="shared" si="0"/>
        <v>5.3821371174780606E-2</v>
      </c>
      <c r="D10" s="92">
        <v>0</v>
      </c>
      <c r="E10" s="180">
        <f t="shared" si="1"/>
        <v>0</v>
      </c>
      <c r="F10" s="67"/>
      <c r="J10" s="23"/>
    </row>
    <row r="11" spans="1:14" ht="15.5" customHeight="1" x14ac:dyDescent="0.35">
      <c r="A11" s="142" t="s">
        <v>130</v>
      </c>
      <c r="B11" s="92">
        <v>4.0000000000000002E-4</v>
      </c>
      <c r="C11" s="140">
        <f t="shared" si="0"/>
        <v>2.1528548469912243E-2</v>
      </c>
      <c r="D11" s="92">
        <v>0</v>
      </c>
      <c r="E11" s="180">
        <f t="shared" si="1"/>
        <v>0</v>
      </c>
      <c r="F11" s="67"/>
      <c r="I11" s="23"/>
      <c r="J11" s="23"/>
    </row>
    <row r="12" spans="1:14" ht="15.5" customHeight="1" x14ac:dyDescent="0.35">
      <c r="A12" s="142" t="s">
        <v>107</v>
      </c>
      <c r="B12" s="92">
        <v>2.5000000000000001E-5</v>
      </c>
      <c r="C12" s="140">
        <f t="shared" si="0"/>
        <v>1.3455342793695152E-3</v>
      </c>
      <c r="D12" s="92">
        <v>3.4141E-4</v>
      </c>
      <c r="E12" s="180">
        <f t="shared" si="1"/>
        <v>0.48159090178146746</v>
      </c>
      <c r="F12" s="67"/>
      <c r="H12" s="29"/>
      <c r="I12" s="204"/>
      <c r="J12" s="23"/>
    </row>
    <row r="13" spans="1:14" ht="15.5" customHeight="1" x14ac:dyDescent="0.35">
      <c r="A13" s="142" t="s">
        <v>123</v>
      </c>
      <c r="B13" s="92">
        <v>9.9999999999999995E-7</v>
      </c>
      <c r="C13" s="140">
        <f t="shared" si="0"/>
        <v>5.3821371174780593E-5</v>
      </c>
      <c r="D13" s="92">
        <v>0</v>
      </c>
      <c r="E13" s="180">
        <f t="shared" si="1"/>
        <v>0</v>
      </c>
      <c r="F13" s="67"/>
      <c r="I13" s="23"/>
      <c r="J13" s="23"/>
      <c r="K13" s="37"/>
    </row>
    <row r="14" spans="1:14" ht="15.5" customHeight="1" x14ac:dyDescent="0.35">
      <c r="A14" s="142" t="s">
        <v>75</v>
      </c>
      <c r="B14" s="92">
        <v>0</v>
      </c>
      <c r="C14" s="140">
        <f t="shared" si="0"/>
        <v>0</v>
      </c>
      <c r="D14" s="92">
        <v>4.4208699999999997E-2</v>
      </c>
      <c r="E14" s="180">
        <f t="shared" si="1"/>
        <v>62.360527517021644</v>
      </c>
      <c r="I14" s="23"/>
      <c r="J14" s="23"/>
    </row>
    <row r="15" spans="1:14" s="4" customFormat="1" ht="15.5" customHeight="1" x14ac:dyDescent="0.35">
      <c r="A15" s="142" t="s">
        <v>252</v>
      </c>
      <c r="B15" s="92">
        <v>0</v>
      </c>
      <c r="C15" s="140">
        <f t="shared" si="0"/>
        <v>0</v>
      </c>
      <c r="D15" s="92">
        <v>7.4723999999999997E-3</v>
      </c>
      <c r="E15" s="180">
        <f t="shared" si="1"/>
        <v>10.540522698432493</v>
      </c>
      <c r="I15" s="26"/>
      <c r="J15" s="26"/>
    </row>
    <row r="16" spans="1:14" ht="15.5" customHeight="1" x14ac:dyDescent="0.35">
      <c r="A16" s="142" t="s">
        <v>210</v>
      </c>
      <c r="B16" s="92">
        <v>0</v>
      </c>
      <c r="C16" s="140">
        <f t="shared" si="0"/>
        <v>0</v>
      </c>
      <c r="D16" s="92">
        <v>5.8385200000000007E-3</v>
      </c>
      <c r="E16" s="180">
        <f t="shared" si="1"/>
        <v>8.2357813534141755</v>
      </c>
      <c r="I16" s="23"/>
      <c r="J16" s="23"/>
    </row>
    <row r="17" spans="1:10" ht="15.5" customHeight="1" x14ac:dyDescent="0.35">
      <c r="A17" s="142" t="s">
        <v>233</v>
      </c>
      <c r="B17" s="92">
        <v>0</v>
      </c>
      <c r="C17" s="140">
        <f t="shared" si="0"/>
        <v>0</v>
      </c>
      <c r="D17" s="92">
        <v>5.1384899999999999E-3</v>
      </c>
      <c r="E17" s="180">
        <f t="shared" si="1"/>
        <v>7.2483232268974334</v>
      </c>
      <c r="I17" s="23"/>
      <c r="J17" s="23"/>
    </row>
    <row r="18" spans="1:10" ht="15.5" customHeight="1" x14ac:dyDescent="0.35">
      <c r="A18" s="142" t="s">
        <v>251</v>
      </c>
      <c r="B18" s="92">
        <v>0</v>
      </c>
      <c r="C18" s="140">
        <f t="shared" si="0"/>
        <v>0</v>
      </c>
      <c r="D18" s="92">
        <v>1.2573299999999999E-3</v>
      </c>
      <c r="E18" s="180">
        <f t="shared" si="1"/>
        <v>1.7735821696402931</v>
      </c>
      <c r="I18" s="23"/>
      <c r="J18" s="23"/>
    </row>
    <row r="19" spans="1:10" ht="15.5" customHeight="1" x14ac:dyDescent="0.35">
      <c r="A19" s="142" t="s">
        <v>106</v>
      </c>
      <c r="B19" s="92">
        <v>0</v>
      </c>
      <c r="C19" s="140">
        <f t="shared" si="0"/>
        <v>0</v>
      </c>
      <c r="D19" s="92">
        <v>8.2036000000000001E-4</v>
      </c>
      <c r="E19" s="180">
        <f t="shared" si="1"/>
        <v>1.1571949040316472</v>
      </c>
      <c r="I19" s="23"/>
      <c r="J19" s="23"/>
    </row>
    <row r="20" spans="1:10" ht="15.5" customHeight="1" x14ac:dyDescent="0.35">
      <c r="A20" s="142" t="s">
        <v>239</v>
      </c>
      <c r="B20" s="92">
        <v>0</v>
      </c>
      <c r="C20" s="140">
        <f t="shared" si="0"/>
        <v>0</v>
      </c>
      <c r="D20" s="92">
        <v>7.6000000000000004E-4</v>
      </c>
      <c r="E20" s="180">
        <f t="shared" si="1"/>
        <v>1.0720514494417717</v>
      </c>
      <c r="I20" s="23"/>
      <c r="J20" s="23"/>
    </row>
    <row r="21" spans="1:10" ht="15.5" customHeight="1" x14ac:dyDescent="0.35">
      <c r="A21" s="142" t="s">
        <v>236</v>
      </c>
      <c r="B21" s="92">
        <v>0</v>
      </c>
      <c r="C21" s="140">
        <f t="shared" si="0"/>
        <v>0</v>
      </c>
      <c r="D21" s="92">
        <v>7.4998000000000003E-4</v>
      </c>
      <c r="E21" s="180">
        <f t="shared" si="1"/>
        <v>1.0579172974372895</v>
      </c>
      <c r="I21" s="23"/>
      <c r="J21" s="23"/>
    </row>
    <row r="22" spans="1:10" ht="15.5" customHeight="1" x14ac:dyDescent="0.35">
      <c r="A22" s="142" t="s">
        <v>31</v>
      </c>
      <c r="B22" s="92">
        <v>0</v>
      </c>
      <c r="C22" s="140">
        <f t="shared" si="0"/>
        <v>0</v>
      </c>
      <c r="D22" s="92">
        <v>7.2948000000000002E-4</v>
      </c>
      <c r="E22" s="180">
        <f t="shared" si="1"/>
        <v>1.02900012018261</v>
      </c>
      <c r="I22" s="23"/>
      <c r="J22" s="23"/>
    </row>
    <row r="23" spans="1:10" ht="15.5" customHeight="1" x14ac:dyDescent="0.35">
      <c r="A23" s="142" t="s">
        <v>108</v>
      </c>
      <c r="B23" s="92">
        <v>0</v>
      </c>
      <c r="C23" s="140">
        <f t="shared" si="0"/>
        <v>0</v>
      </c>
      <c r="D23" s="92">
        <v>4.5562000000000001E-4</v>
      </c>
      <c r="E23" s="180">
        <f t="shared" si="1"/>
        <v>0.64269484394034215</v>
      </c>
      <c r="I23" s="23"/>
      <c r="J23" s="23"/>
    </row>
    <row r="24" spans="1:10" ht="15.5" customHeight="1" x14ac:dyDescent="0.35">
      <c r="A24" s="142" t="s">
        <v>231</v>
      </c>
      <c r="B24" s="92">
        <v>0</v>
      </c>
      <c r="C24" s="140">
        <f t="shared" si="0"/>
        <v>0</v>
      </c>
      <c r="D24" s="92">
        <v>3.0713000000000002E-4</v>
      </c>
      <c r="E24" s="180">
        <f t="shared" si="1"/>
        <v>0.43323573903559387</v>
      </c>
      <c r="I24" s="23"/>
      <c r="J24" s="23"/>
    </row>
    <row r="25" spans="1:10" ht="15.5" customHeight="1" x14ac:dyDescent="0.35">
      <c r="A25" s="142" t="s">
        <v>143</v>
      </c>
      <c r="B25" s="92">
        <v>0</v>
      </c>
      <c r="C25" s="140">
        <f t="shared" si="0"/>
        <v>0</v>
      </c>
      <c r="D25" s="92">
        <v>8.988E-5</v>
      </c>
      <c r="E25" s="180">
        <f t="shared" si="1"/>
        <v>0.12678418983661374</v>
      </c>
      <c r="I25" s="23"/>
      <c r="J25" s="23"/>
    </row>
    <row r="26" spans="1:10" ht="15.5" customHeight="1" x14ac:dyDescent="0.35">
      <c r="A26" s="142" t="s">
        <v>175</v>
      </c>
      <c r="B26" s="92">
        <v>0</v>
      </c>
      <c r="C26" s="140">
        <f t="shared" si="0"/>
        <v>0</v>
      </c>
      <c r="D26" s="92">
        <v>4.0210000000000003E-5</v>
      </c>
      <c r="E26" s="180">
        <f t="shared" si="1"/>
        <v>5.6719985239544267E-2</v>
      </c>
      <c r="I26" s="23"/>
      <c r="J26" s="23"/>
    </row>
    <row r="27" spans="1:10" ht="15.5" customHeight="1" x14ac:dyDescent="0.35">
      <c r="A27" s="142" t="s">
        <v>237</v>
      </c>
      <c r="B27" s="92">
        <v>0</v>
      </c>
      <c r="C27" s="140">
        <f t="shared" si="0"/>
        <v>0</v>
      </c>
      <c r="D27" s="92">
        <v>4.0210000000000003E-5</v>
      </c>
      <c r="E27" s="180">
        <f t="shared" si="1"/>
        <v>5.6719985239544267E-2</v>
      </c>
      <c r="I27" s="23"/>
      <c r="J27" s="23"/>
    </row>
    <row r="28" spans="1:10" ht="15.5" customHeight="1" x14ac:dyDescent="0.35">
      <c r="A28" s="142" t="s">
        <v>138</v>
      </c>
      <c r="B28" s="92">
        <v>0</v>
      </c>
      <c r="C28" s="140">
        <f t="shared" si="0"/>
        <v>0</v>
      </c>
      <c r="D28" s="92">
        <v>7.0999999999999998E-6</v>
      </c>
      <c r="E28" s="180">
        <f t="shared" si="1"/>
        <v>1.0015217488206024E-2</v>
      </c>
      <c r="I28" s="23"/>
      <c r="J28" s="23"/>
    </row>
    <row r="29" spans="1:10" ht="15.5" customHeight="1" x14ac:dyDescent="0.35">
      <c r="A29" s="142" t="s">
        <v>255</v>
      </c>
      <c r="B29" s="92">
        <v>0</v>
      </c>
      <c r="C29" s="140">
        <f t="shared" si="0"/>
        <v>0</v>
      </c>
      <c r="D29" s="92">
        <v>7.0999999999999998E-6</v>
      </c>
      <c r="E29" s="180">
        <f t="shared" si="1"/>
        <v>1.0015217488206024E-2</v>
      </c>
      <c r="I29" s="23"/>
      <c r="J29" s="23"/>
    </row>
    <row r="30" spans="1:10" ht="15.5" customHeight="1" x14ac:dyDescent="0.35">
      <c r="A30" s="249" t="s">
        <v>264</v>
      </c>
      <c r="B30" s="243">
        <f>SUM(B8:B29)</f>
        <v>1.8579979999999998</v>
      </c>
      <c r="C30" s="250">
        <f t="shared" ref="C30:E30" si="2">SUM(C8:C29)</f>
        <v>100</v>
      </c>
      <c r="D30" s="243">
        <f>SUM(D8:D29)</f>
        <v>7.0892119999999989E-2</v>
      </c>
      <c r="E30" s="285">
        <f t="shared" si="2"/>
        <v>100.00000000000001</v>
      </c>
      <c r="I30" s="23"/>
      <c r="J30" s="23"/>
    </row>
    <row r="31" spans="1:10" ht="15.5" customHeight="1" x14ac:dyDescent="0.35">
      <c r="I31" s="23"/>
      <c r="J31" s="23"/>
    </row>
    <row r="32" spans="1:10" ht="15.5" customHeight="1" x14ac:dyDescent="0.35">
      <c r="B32" s="74"/>
      <c r="C32" s="74"/>
      <c r="D32" s="12"/>
      <c r="I32" s="23"/>
      <c r="J32" s="23"/>
    </row>
    <row r="33" spans="2:10" ht="15.5" customHeight="1" x14ac:dyDescent="0.35">
      <c r="B33" s="74"/>
      <c r="C33" s="74"/>
      <c r="D33" s="12"/>
      <c r="I33" s="23"/>
      <c r="J33" s="23"/>
    </row>
    <row r="34" spans="2:10" ht="15.5" customHeight="1" x14ac:dyDescent="0.35">
      <c r="B34" s="74"/>
      <c r="C34" s="74"/>
      <c r="D34" s="12"/>
      <c r="I34" s="23"/>
      <c r="J34" s="23"/>
    </row>
    <row r="35" spans="2:10" ht="15.5" customHeight="1" x14ac:dyDescent="0.35">
      <c r="B35" s="74"/>
      <c r="C35" s="74"/>
      <c r="D35" s="12"/>
      <c r="I35" s="23"/>
      <c r="J35" s="23"/>
    </row>
    <row r="36" spans="2:10" ht="15.5" customHeight="1" x14ac:dyDescent="0.35">
      <c r="B36" s="74"/>
      <c r="C36" s="74"/>
      <c r="D36" s="12"/>
      <c r="I36" s="23"/>
      <c r="J36" s="23"/>
    </row>
    <row r="37" spans="2:10" ht="15.5" customHeight="1" x14ac:dyDescent="0.35">
      <c r="B37" s="74"/>
      <c r="C37" s="74"/>
      <c r="D37" s="12"/>
      <c r="I37" s="23"/>
      <c r="J37" s="23"/>
    </row>
    <row r="38" spans="2:10" ht="15.5" customHeight="1" x14ac:dyDescent="0.35">
      <c r="B38" s="74"/>
      <c r="C38" s="74"/>
      <c r="D38" s="12"/>
      <c r="I38" s="23"/>
      <c r="J38" s="23"/>
    </row>
    <row r="39" spans="2:10" ht="15.5" customHeight="1" x14ac:dyDescent="0.35">
      <c r="B39" s="74"/>
      <c r="C39" s="74"/>
      <c r="D39" s="12"/>
      <c r="I39" s="23"/>
      <c r="J39" s="23"/>
    </row>
    <row r="40" spans="2:10" ht="15.5" customHeight="1" x14ac:dyDescent="0.35">
      <c r="B40" s="74"/>
      <c r="C40" s="74"/>
      <c r="D40" s="12"/>
      <c r="I40" s="23"/>
      <c r="J40" s="23"/>
    </row>
    <row r="41" spans="2:10" ht="15.5" customHeight="1" x14ac:dyDescent="0.35">
      <c r="B41" s="74"/>
      <c r="C41" s="74"/>
      <c r="D41" s="12"/>
      <c r="I41" s="23"/>
      <c r="J41" s="23"/>
    </row>
    <row r="42" spans="2:10" ht="15.5" customHeight="1" x14ac:dyDescent="0.35">
      <c r="B42" s="74"/>
      <c r="C42" s="74"/>
      <c r="D42" s="12"/>
      <c r="I42" s="23"/>
      <c r="J42" s="23"/>
    </row>
    <row r="43" spans="2:10" ht="15.5" customHeight="1" x14ac:dyDescent="0.35">
      <c r="B43" s="74"/>
      <c r="C43" s="74"/>
      <c r="D43" s="12"/>
      <c r="I43" s="23"/>
      <c r="J43" s="23"/>
    </row>
    <row r="44" spans="2:10" ht="15.5" customHeight="1" x14ac:dyDescent="0.35">
      <c r="B44" s="74"/>
      <c r="C44" s="74"/>
      <c r="D44" s="12"/>
      <c r="I44" s="23"/>
      <c r="J44" s="23"/>
    </row>
    <row r="45" spans="2:10" ht="15.5" customHeight="1" x14ac:dyDescent="0.35">
      <c r="B45" s="74"/>
      <c r="C45" s="74"/>
      <c r="D45" s="12"/>
      <c r="I45" s="23"/>
      <c r="J45" s="23"/>
    </row>
    <row r="46" spans="2:10" ht="15.5" customHeight="1" x14ac:dyDescent="0.35">
      <c r="B46" s="74"/>
      <c r="C46" s="74"/>
      <c r="D46" s="12"/>
      <c r="I46" s="23"/>
      <c r="J46" s="23"/>
    </row>
    <row r="47" spans="2:10" ht="15.5" customHeight="1" x14ac:dyDescent="0.35">
      <c r="B47" s="74"/>
      <c r="C47" s="74"/>
      <c r="D47" s="12"/>
      <c r="I47" s="23"/>
      <c r="J47" s="23"/>
    </row>
    <row r="48" spans="2:10" ht="15.5" customHeight="1" x14ac:dyDescent="0.35">
      <c r="B48" s="74"/>
      <c r="C48" s="74"/>
      <c r="D48" s="12"/>
      <c r="I48" s="23"/>
      <c r="J48" s="23"/>
    </row>
    <row r="49" spans="2:10" ht="15.5" customHeight="1" x14ac:dyDescent="0.35">
      <c r="B49" s="74"/>
      <c r="C49" s="74"/>
      <c r="D49" s="12"/>
      <c r="I49" s="23"/>
      <c r="J49" s="23"/>
    </row>
    <row r="50" spans="2:10" ht="15.5" customHeight="1" x14ac:dyDescent="0.35">
      <c r="B50" s="74"/>
      <c r="C50" s="74"/>
      <c r="D50" s="12"/>
      <c r="I50" s="23"/>
      <c r="J50" s="23"/>
    </row>
    <row r="51" spans="2:10" ht="15.5" customHeight="1" x14ac:dyDescent="0.35">
      <c r="B51" s="74"/>
      <c r="C51" s="74"/>
      <c r="D51" s="12"/>
      <c r="I51" s="23"/>
      <c r="J51" s="23"/>
    </row>
    <row r="52" spans="2:10" ht="15.5" customHeight="1" x14ac:dyDescent="0.35">
      <c r="B52" s="74"/>
      <c r="C52" s="74"/>
      <c r="D52" s="12"/>
      <c r="I52" s="23"/>
      <c r="J52" s="23"/>
    </row>
    <row r="53" spans="2:10" ht="15.5" customHeight="1" x14ac:dyDescent="0.35">
      <c r="B53" s="74"/>
      <c r="C53" s="74"/>
      <c r="D53" s="12"/>
      <c r="I53" s="23"/>
      <c r="J53" s="23"/>
    </row>
    <row r="54" spans="2:10" ht="15.5" customHeight="1" x14ac:dyDescent="0.35">
      <c r="B54" s="74"/>
      <c r="C54" s="74"/>
      <c r="D54" s="12"/>
      <c r="I54" s="23"/>
      <c r="J54" s="23"/>
    </row>
    <row r="55" spans="2:10" ht="15.5" customHeight="1" x14ac:dyDescent="0.35">
      <c r="B55" s="74"/>
      <c r="C55" s="74"/>
      <c r="D55" s="12"/>
      <c r="I55" s="23"/>
      <c r="J55" s="23"/>
    </row>
    <row r="56" spans="2:10" ht="15.5" customHeight="1" x14ac:dyDescent="0.35">
      <c r="B56" s="74"/>
      <c r="C56" s="74"/>
      <c r="D56" s="12"/>
      <c r="I56" s="23"/>
      <c r="J56" s="23"/>
    </row>
    <row r="57" spans="2:10" ht="15.5" customHeight="1" x14ac:dyDescent="0.35">
      <c r="B57" s="74"/>
      <c r="C57" s="74"/>
      <c r="D57" s="12"/>
      <c r="I57" s="23"/>
      <c r="J57" s="23"/>
    </row>
    <row r="58" spans="2:10" ht="15.5" customHeight="1" x14ac:dyDescent="0.35">
      <c r="B58" s="74"/>
      <c r="C58" s="74"/>
      <c r="D58" s="12"/>
      <c r="I58" s="23"/>
      <c r="J58" s="23"/>
    </row>
    <row r="59" spans="2:10" ht="15.5" customHeight="1" x14ac:dyDescent="0.35">
      <c r="B59" s="74"/>
      <c r="C59" s="74"/>
      <c r="D59" s="12"/>
      <c r="I59" s="23"/>
      <c r="J59" s="23"/>
    </row>
    <row r="60" spans="2:10" ht="15.5" customHeight="1" x14ac:dyDescent="0.35">
      <c r="B60" s="74"/>
      <c r="C60" s="74"/>
      <c r="D60" s="12"/>
      <c r="I60" s="23"/>
      <c r="J60" s="23"/>
    </row>
    <row r="61" spans="2:10" ht="15.5" customHeight="1" x14ac:dyDescent="0.35">
      <c r="B61" s="74"/>
      <c r="C61" s="74"/>
      <c r="D61" s="12"/>
      <c r="I61" s="23"/>
      <c r="J61" s="23"/>
    </row>
    <row r="62" spans="2:10" ht="15.5" customHeight="1" x14ac:dyDescent="0.35">
      <c r="B62" s="74"/>
      <c r="C62" s="74"/>
      <c r="D62" s="12"/>
      <c r="I62" s="23"/>
      <c r="J62" s="23"/>
    </row>
    <row r="63" spans="2:10" ht="15.5" customHeight="1" x14ac:dyDescent="0.35">
      <c r="B63" s="74"/>
      <c r="C63" s="74"/>
      <c r="D63" s="12"/>
      <c r="I63" s="23"/>
      <c r="J63" s="23"/>
    </row>
    <row r="64" spans="2:10" ht="15.5" customHeight="1" x14ac:dyDescent="0.35">
      <c r="B64" s="74"/>
      <c r="C64" s="74"/>
      <c r="D64" s="12"/>
      <c r="I64" s="23"/>
      <c r="J64" s="23"/>
    </row>
    <row r="65" spans="2:10" ht="15.5" customHeight="1" x14ac:dyDescent="0.35">
      <c r="B65" s="74"/>
      <c r="C65" s="74"/>
      <c r="D65" s="12"/>
      <c r="I65" s="23"/>
      <c r="J65" s="23"/>
    </row>
    <row r="66" spans="2:10" ht="15.5" customHeight="1" x14ac:dyDescent="0.35">
      <c r="B66" s="74"/>
      <c r="C66" s="74"/>
      <c r="D66" s="12"/>
      <c r="I66" s="23"/>
      <c r="J66" s="23"/>
    </row>
    <row r="67" spans="2:10" ht="15.5" customHeight="1" x14ac:dyDescent="0.35">
      <c r="B67" s="74"/>
      <c r="C67" s="74"/>
      <c r="D67" s="12"/>
      <c r="I67" s="23"/>
      <c r="J67" s="23"/>
    </row>
    <row r="68" spans="2:10" ht="15.5" customHeight="1" x14ac:dyDescent="0.35">
      <c r="B68" s="74"/>
      <c r="C68" s="74"/>
      <c r="D68" s="12"/>
      <c r="I68" s="23"/>
      <c r="J68" s="23"/>
    </row>
    <row r="69" spans="2:10" ht="15.5" customHeight="1" x14ac:dyDescent="0.35">
      <c r="B69" s="74"/>
      <c r="C69" s="74"/>
      <c r="D69" s="12"/>
      <c r="I69" s="23"/>
      <c r="J69" s="23"/>
    </row>
    <row r="70" spans="2:10" ht="15.5" customHeight="1" x14ac:dyDescent="0.35">
      <c r="B70" s="74"/>
      <c r="C70" s="74"/>
      <c r="D70" s="12"/>
      <c r="I70" s="23"/>
      <c r="J70" s="23"/>
    </row>
    <row r="71" spans="2:10" ht="15.5" customHeight="1" x14ac:dyDescent="0.35">
      <c r="B71" s="74"/>
      <c r="C71" s="74"/>
      <c r="D71" s="12"/>
      <c r="I71" s="23"/>
      <c r="J71" s="23"/>
    </row>
    <row r="72" spans="2:10" ht="15.5" customHeight="1" x14ac:dyDescent="0.35">
      <c r="B72" s="74"/>
      <c r="C72" s="74"/>
      <c r="D72" s="12"/>
      <c r="I72" s="23"/>
      <c r="J72" s="23"/>
    </row>
    <row r="73" spans="2:10" ht="15.5" customHeight="1" x14ac:dyDescent="0.35">
      <c r="B73" s="74"/>
      <c r="C73" s="74"/>
      <c r="D73" s="12"/>
      <c r="I73" s="23"/>
      <c r="J73" s="23"/>
    </row>
    <row r="74" spans="2:10" ht="15.5" customHeight="1" x14ac:dyDescent="0.35">
      <c r="B74" s="74"/>
      <c r="C74" s="74"/>
      <c r="D74" s="12"/>
      <c r="I74" s="23"/>
      <c r="J74" s="23"/>
    </row>
    <row r="75" spans="2:10" ht="15.5" customHeight="1" x14ac:dyDescent="0.35">
      <c r="B75" s="74"/>
      <c r="C75" s="74"/>
      <c r="D75" s="12"/>
      <c r="I75" s="23"/>
      <c r="J75" s="23"/>
    </row>
    <row r="76" spans="2:10" ht="15.5" customHeight="1" x14ac:dyDescent="0.35">
      <c r="B76" s="74"/>
      <c r="C76" s="74"/>
      <c r="D76" s="12"/>
      <c r="I76" s="23"/>
      <c r="J76" s="23"/>
    </row>
    <row r="77" spans="2:10" ht="15.5" customHeight="1" x14ac:dyDescent="0.35">
      <c r="B77" s="74"/>
      <c r="C77" s="74"/>
      <c r="D77" s="12"/>
      <c r="I77" s="23"/>
      <c r="J77" s="23"/>
    </row>
    <row r="78" spans="2:10" ht="15.5" customHeight="1" x14ac:dyDescent="0.35">
      <c r="B78" s="74"/>
      <c r="C78" s="74"/>
      <c r="D78" s="12"/>
      <c r="I78" s="23"/>
      <c r="J78" s="23"/>
    </row>
    <row r="79" spans="2:10" ht="15.5" customHeight="1" x14ac:dyDescent="0.35">
      <c r="B79" s="74"/>
      <c r="C79" s="74"/>
      <c r="D79" s="12"/>
      <c r="I79" s="23"/>
      <c r="J79" s="23"/>
    </row>
    <row r="80" spans="2:10" ht="15.5" customHeight="1" x14ac:dyDescent="0.35">
      <c r="B80" s="74"/>
      <c r="C80" s="74"/>
      <c r="D80" s="12"/>
      <c r="I80" s="23"/>
      <c r="J80" s="23"/>
    </row>
    <row r="81" spans="2:10" ht="15.5" customHeight="1" x14ac:dyDescent="0.35">
      <c r="B81" s="74"/>
      <c r="C81" s="74"/>
      <c r="D81" s="12"/>
      <c r="I81" s="23"/>
      <c r="J81" s="23"/>
    </row>
    <row r="82" spans="2:10" ht="15.5" customHeight="1" x14ac:dyDescent="0.35">
      <c r="B82" s="74"/>
      <c r="C82" s="74"/>
      <c r="D82" s="12"/>
      <c r="I82" s="23"/>
      <c r="J82" s="23"/>
    </row>
    <row r="83" spans="2:10" ht="15.5" customHeight="1" x14ac:dyDescent="0.35">
      <c r="B83" s="74"/>
      <c r="C83" s="74"/>
      <c r="D83" s="12"/>
      <c r="I83" s="23"/>
      <c r="J83" s="23"/>
    </row>
    <row r="84" spans="2:10" ht="15.5" customHeight="1" x14ac:dyDescent="0.35">
      <c r="B84" s="74"/>
      <c r="C84" s="74"/>
      <c r="D84" s="12"/>
      <c r="I84" s="23"/>
      <c r="J84" s="23"/>
    </row>
    <row r="85" spans="2:10" ht="15.5" customHeight="1" x14ac:dyDescent="0.35">
      <c r="B85" s="74"/>
      <c r="C85" s="74"/>
      <c r="D85" s="12"/>
      <c r="I85" s="23"/>
      <c r="J85" s="23"/>
    </row>
    <row r="86" spans="2:10" ht="15.5" customHeight="1" x14ac:dyDescent="0.35">
      <c r="B86" s="74"/>
      <c r="C86" s="74"/>
      <c r="D86" s="12"/>
      <c r="I86" s="23"/>
      <c r="J86" s="23"/>
    </row>
    <row r="87" spans="2:10" ht="15.5" customHeight="1" x14ac:dyDescent="0.35">
      <c r="B87" s="74"/>
      <c r="C87" s="74"/>
      <c r="D87" s="12"/>
      <c r="I87" s="23"/>
      <c r="J87" s="23"/>
    </row>
    <row r="88" spans="2:10" ht="15.5" customHeight="1" x14ac:dyDescent="0.35">
      <c r="B88" s="74"/>
      <c r="C88" s="74"/>
      <c r="D88" s="12"/>
      <c r="I88" s="23"/>
      <c r="J88" s="23"/>
    </row>
    <row r="89" spans="2:10" ht="15.5" customHeight="1" x14ac:dyDescent="0.35">
      <c r="B89" s="74"/>
      <c r="C89" s="74"/>
      <c r="D89" s="12"/>
      <c r="I89" s="23"/>
      <c r="J89" s="23"/>
    </row>
    <row r="90" spans="2:10" ht="15.5" customHeight="1" x14ac:dyDescent="0.35">
      <c r="B90" s="74"/>
      <c r="C90" s="74"/>
      <c r="D90" s="12"/>
      <c r="I90" s="23"/>
      <c r="J90" s="23"/>
    </row>
    <row r="91" spans="2:10" ht="15.5" customHeight="1" x14ac:dyDescent="0.35">
      <c r="B91" s="74"/>
      <c r="C91" s="74"/>
      <c r="D91" s="12"/>
      <c r="I91" s="23"/>
      <c r="J91" s="23"/>
    </row>
    <row r="92" spans="2:10" ht="15.5" customHeight="1" x14ac:dyDescent="0.35">
      <c r="B92" s="74"/>
      <c r="C92" s="74"/>
      <c r="D92" s="12"/>
      <c r="I92" s="23"/>
      <c r="J92" s="23"/>
    </row>
    <row r="93" spans="2:10" ht="15.5" customHeight="1" x14ac:dyDescent="0.35">
      <c r="B93" s="74"/>
      <c r="C93" s="74"/>
      <c r="D93" s="12"/>
      <c r="I93" s="23"/>
      <c r="J93" s="23"/>
    </row>
    <row r="94" spans="2:10" ht="15.5" customHeight="1" x14ac:dyDescent="0.35">
      <c r="B94" s="74"/>
      <c r="C94" s="74"/>
      <c r="D94" s="12"/>
      <c r="I94" s="23"/>
      <c r="J94" s="23"/>
    </row>
    <row r="95" spans="2:10" ht="15.5" customHeight="1" x14ac:dyDescent="0.35">
      <c r="B95" s="74"/>
      <c r="C95" s="74"/>
      <c r="D95" s="12"/>
      <c r="I95" s="23"/>
      <c r="J95" s="23"/>
    </row>
    <row r="96" spans="2:10" ht="15.5" customHeight="1" x14ac:dyDescent="0.35">
      <c r="B96" s="74"/>
      <c r="C96" s="74"/>
      <c r="D96" s="12"/>
      <c r="I96" s="23"/>
      <c r="J96" s="23"/>
    </row>
    <row r="97" spans="2:10" ht="15.5" customHeight="1" x14ac:dyDescent="0.35">
      <c r="B97" s="74"/>
      <c r="C97" s="74"/>
      <c r="D97" s="12"/>
      <c r="I97" s="23"/>
      <c r="J97" s="23"/>
    </row>
    <row r="98" spans="2:10" ht="15.5" customHeight="1" x14ac:dyDescent="0.35">
      <c r="B98" s="74"/>
      <c r="C98" s="74"/>
      <c r="D98" s="12"/>
      <c r="I98" s="23"/>
      <c r="J98" s="23"/>
    </row>
    <row r="99" spans="2:10" ht="15.5" customHeight="1" x14ac:dyDescent="0.35">
      <c r="B99" s="74"/>
      <c r="C99" s="74"/>
      <c r="D99" s="12"/>
      <c r="I99" s="23"/>
      <c r="J99" s="23"/>
    </row>
    <row r="100" spans="2:10" ht="15.5" customHeight="1" x14ac:dyDescent="0.35">
      <c r="B100" s="74"/>
      <c r="C100" s="74"/>
      <c r="D100" s="12"/>
      <c r="I100" s="23"/>
      <c r="J100" s="23"/>
    </row>
    <row r="101" spans="2:10" ht="15.5" customHeight="1" x14ac:dyDescent="0.35">
      <c r="B101" s="74"/>
      <c r="C101" s="74"/>
      <c r="D101" s="12"/>
      <c r="I101" s="23"/>
      <c r="J101" s="23"/>
    </row>
    <row r="102" spans="2:10" ht="15.5" customHeight="1" x14ac:dyDescent="0.35">
      <c r="B102" s="74"/>
      <c r="C102" s="74"/>
      <c r="D102" s="12"/>
      <c r="I102" s="23"/>
      <c r="J102" s="23"/>
    </row>
    <row r="103" spans="2:10" ht="15.5" customHeight="1" x14ac:dyDescent="0.35">
      <c r="B103" s="74"/>
      <c r="C103" s="74"/>
      <c r="D103" s="12"/>
      <c r="I103" s="23"/>
      <c r="J103" s="23"/>
    </row>
    <row r="104" spans="2:10" ht="15.5" customHeight="1" x14ac:dyDescent="0.35">
      <c r="B104" s="74"/>
      <c r="C104" s="74"/>
      <c r="D104" s="12"/>
      <c r="I104" s="23"/>
      <c r="J104" s="23"/>
    </row>
    <row r="105" spans="2:10" ht="15.5" customHeight="1" x14ac:dyDescent="0.35">
      <c r="B105" s="74"/>
      <c r="C105" s="74"/>
      <c r="D105" s="12"/>
      <c r="I105" s="23"/>
      <c r="J105" s="23"/>
    </row>
    <row r="106" spans="2:10" ht="15.5" customHeight="1" x14ac:dyDescent="0.35">
      <c r="B106" s="74"/>
      <c r="C106" s="74"/>
      <c r="D106" s="12"/>
      <c r="I106" s="23"/>
      <c r="J106" s="23"/>
    </row>
    <row r="107" spans="2:10" ht="15.5" customHeight="1" x14ac:dyDescent="0.35">
      <c r="B107" s="74"/>
      <c r="C107" s="74"/>
      <c r="D107" s="12"/>
      <c r="I107" s="23"/>
      <c r="J107" s="23"/>
    </row>
    <row r="108" spans="2:10" ht="15.5" customHeight="1" x14ac:dyDescent="0.35">
      <c r="B108" s="74"/>
      <c r="C108" s="74"/>
      <c r="D108" s="12"/>
      <c r="I108" s="23"/>
      <c r="J108" s="23"/>
    </row>
    <row r="109" spans="2:10" ht="15.5" customHeight="1" x14ac:dyDescent="0.35">
      <c r="B109" s="74"/>
      <c r="C109" s="74"/>
      <c r="D109" s="12"/>
      <c r="I109" s="23"/>
      <c r="J109" s="23"/>
    </row>
    <row r="110" spans="2:10" ht="15.5" customHeight="1" x14ac:dyDescent="0.35">
      <c r="B110" s="74"/>
      <c r="C110" s="74"/>
      <c r="D110" s="12"/>
      <c r="I110" s="23"/>
      <c r="J110" s="23"/>
    </row>
    <row r="111" spans="2:10" ht="15.5" customHeight="1" x14ac:dyDescent="0.35">
      <c r="B111" s="74"/>
      <c r="C111" s="74"/>
      <c r="D111" s="12"/>
      <c r="I111" s="23"/>
      <c r="J111" s="23"/>
    </row>
    <row r="112" spans="2:10" ht="15.5" customHeight="1" x14ac:dyDescent="0.35">
      <c r="B112" s="74"/>
      <c r="C112" s="74"/>
      <c r="D112" s="12"/>
      <c r="I112" s="23"/>
      <c r="J112" s="23"/>
    </row>
    <row r="113" spans="2:10" ht="15.5" customHeight="1" x14ac:dyDescent="0.35">
      <c r="B113" s="74"/>
      <c r="C113" s="74"/>
      <c r="D113" s="12"/>
      <c r="I113" s="23"/>
      <c r="J113" s="23"/>
    </row>
    <row r="114" spans="2:10" ht="15.5" customHeight="1" x14ac:dyDescent="0.35">
      <c r="B114" s="74"/>
      <c r="C114" s="74"/>
      <c r="D114" s="12"/>
      <c r="I114" s="23"/>
      <c r="J114" s="23"/>
    </row>
    <row r="115" spans="2:10" ht="15.5" customHeight="1" x14ac:dyDescent="0.35">
      <c r="B115" s="74"/>
      <c r="C115" s="74"/>
      <c r="D115" s="12"/>
      <c r="I115" s="23"/>
      <c r="J115" s="23"/>
    </row>
    <row r="116" spans="2:10" ht="15.5" customHeight="1" x14ac:dyDescent="0.35">
      <c r="B116" s="74"/>
      <c r="C116" s="74"/>
      <c r="D116" s="12"/>
      <c r="I116" s="23"/>
      <c r="J116" s="23"/>
    </row>
    <row r="117" spans="2:10" ht="15.5" customHeight="1" x14ac:dyDescent="0.35">
      <c r="B117" s="74"/>
      <c r="C117" s="74"/>
      <c r="D117" s="12"/>
      <c r="I117" s="23"/>
      <c r="J117" s="23"/>
    </row>
    <row r="118" spans="2:10" ht="15.5" customHeight="1" x14ac:dyDescent="0.35">
      <c r="B118" s="74"/>
      <c r="C118" s="74"/>
      <c r="D118" s="12"/>
      <c r="I118" s="23"/>
      <c r="J118" s="23"/>
    </row>
    <row r="119" spans="2:10" ht="15.5" customHeight="1" x14ac:dyDescent="0.35">
      <c r="B119" s="74"/>
      <c r="C119" s="74"/>
      <c r="D119" s="12"/>
      <c r="I119" s="23"/>
      <c r="J119" s="23"/>
    </row>
    <row r="120" spans="2:10" ht="15.5" customHeight="1" x14ac:dyDescent="0.35">
      <c r="B120" s="74"/>
      <c r="C120" s="74"/>
      <c r="D120" s="12"/>
      <c r="I120" s="23"/>
      <c r="J120" s="23"/>
    </row>
    <row r="121" spans="2:10" ht="15.5" customHeight="1" x14ac:dyDescent="0.35">
      <c r="B121" s="74"/>
      <c r="C121" s="74"/>
      <c r="D121" s="12"/>
      <c r="I121" s="23"/>
      <c r="J121" s="23"/>
    </row>
    <row r="122" spans="2:10" ht="15.5" customHeight="1" x14ac:dyDescent="0.35">
      <c r="B122" s="74"/>
      <c r="C122" s="74"/>
      <c r="D122" s="12"/>
      <c r="I122" s="23"/>
      <c r="J122" s="23"/>
    </row>
    <row r="123" spans="2:10" ht="15.5" customHeight="1" x14ac:dyDescent="0.35">
      <c r="B123" s="74"/>
      <c r="C123" s="74"/>
      <c r="D123" s="12"/>
      <c r="I123" s="23"/>
      <c r="J123" s="23"/>
    </row>
    <row r="124" spans="2:10" ht="15.5" customHeight="1" x14ac:dyDescent="0.35">
      <c r="B124" s="74"/>
      <c r="C124" s="74"/>
      <c r="D124" s="12"/>
      <c r="I124" s="23"/>
      <c r="J124" s="23"/>
    </row>
    <row r="125" spans="2:10" ht="15.5" customHeight="1" x14ac:dyDescent="0.35">
      <c r="B125" s="74"/>
      <c r="C125" s="74"/>
      <c r="D125" s="12"/>
      <c r="I125" s="23"/>
      <c r="J125" s="23"/>
    </row>
    <row r="126" spans="2:10" ht="15.5" customHeight="1" x14ac:dyDescent="0.35">
      <c r="B126" s="74"/>
      <c r="C126" s="74"/>
      <c r="D126" s="12"/>
      <c r="I126" s="23"/>
      <c r="J126" s="23"/>
    </row>
    <row r="127" spans="2:10" ht="15.5" customHeight="1" x14ac:dyDescent="0.35">
      <c r="B127" s="74"/>
      <c r="C127" s="74"/>
      <c r="D127" s="12"/>
      <c r="I127" s="23"/>
      <c r="J127" s="23"/>
    </row>
    <row r="128" spans="2:10" ht="15.5" customHeight="1" x14ac:dyDescent="0.35">
      <c r="B128" s="74"/>
      <c r="C128" s="74"/>
      <c r="D128" s="12"/>
      <c r="I128" s="23"/>
      <c r="J128" s="23"/>
    </row>
    <row r="129" spans="2:10" ht="15.5" customHeight="1" x14ac:dyDescent="0.35">
      <c r="B129" s="74"/>
      <c r="C129" s="74"/>
      <c r="D129" s="12"/>
      <c r="I129" s="23"/>
      <c r="J129" s="23"/>
    </row>
    <row r="130" spans="2:10" ht="15.5" customHeight="1" x14ac:dyDescent="0.35">
      <c r="B130" s="74"/>
      <c r="C130" s="74"/>
      <c r="D130" s="12"/>
      <c r="I130" s="23"/>
      <c r="J130" s="23"/>
    </row>
    <row r="131" spans="2:10" ht="15.5" customHeight="1" x14ac:dyDescent="0.35">
      <c r="B131" s="74"/>
      <c r="C131" s="74"/>
      <c r="D131" s="12"/>
      <c r="I131" s="23"/>
      <c r="J131" s="23"/>
    </row>
    <row r="132" spans="2:10" ht="15.5" customHeight="1" x14ac:dyDescent="0.35">
      <c r="B132" s="74"/>
      <c r="C132" s="74"/>
      <c r="D132" s="12"/>
      <c r="I132" s="23"/>
      <c r="J132" s="23"/>
    </row>
    <row r="133" spans="2:10" ht="15.5" customHeight="1" x14ac:dyDescent="0.35">
      <c r="B133" s="74"/>
      <c r="C133" s="74"/>
      <c r="D133" s="12"/>
      <c r="I133" s="23"/>
      <c r="J133" s="23"/>
    </row>
    <row r="134" spans="2:10" ht="15.5" customHeight="1" x14ac:dyDescent="0.35">
      <c r="B134" s="74"/>
      <c r="C134" s="74"/>
      <c r="D134" s="12"/>
      <c r="I134" s="23"/>
      <c r="J134" s="23"/>
    </row>
    <row r="135" spans="2:10" ht="15.5" customHeight="1" x14ac:dyDescent="0.35">
      <c r="B135" s="74"/>
      <c r="C135" s="74"/>
      <c r="D135" s="12"/>
      <c r="I135" s="23"/>
      <c r="J135" s="23"/>
    </row>
    <row r="136" spans="2:10" ht="15.5" customHeight="1" x14ac:dyDescent="0.35">
      <c r="B136" s="74"/>
      <c r="C136" s="74"/>
      <c r="D136" s="12"/>
      <c r="I136" s="23"/>
      <c r="J136" s="23"/>
    </row>
    <row r="137" spans="2:10" ht="15.5" customHeight="1" x14ac:dyDescent="0.35">
      <c r="B137" s="74"/>
      <c r="C137" s="74"/>
      <c r="D137" s="12"/>
      <c r="I137" s="23"/>
      <c r="J137" s="23"/>
    </row>
    <row r="138" spans="2:10" ht="15.5" customHeight="1" x14ac:dyDescent="0.35">
      <c r="B138" s="74"/>
      <c r="C138" s="74"/>
      <c r="D138" s="12"/>
      <c r="I138" s="23"/>
      <c r="J138" s="23"/>
    </row>
    <row r="139" spans="2:10" ht="15.5" customHeight="1" x14ac:dyDescent="0.35">
      <c r="B139" s="74"/>
      <c r="C139" s="74"/>
      <c r="D139" s="12"/>
      <c r="I139" s="23"/>
      <c r="J139" s="23"/>
    </row>
    <row r="140" spans="2:10" ht="15.5" customHeight="1" x14ac:dyDescent="0.35">
      <c r="B140" s="74"/>
      <c r="C140" s="74"/>
      <c r="D140" s="12"/>
      <c r="I140" s="23"/>
      <c r="J140" s="23"/>
    </row>
    <row r="141" spans="2:10" ht="15.5" customHeight="1" x14ac:dyDescent="0.35">
      <c r="B141" s="74"/>
      <c r="C141" s="74"/>
      <c r="D141" s="12"/>
      <c r="I141" s="23"/>
      <c r="J141" s="23"/>
    </row>
    <row r="142" spans="2:10" ht="15.5" customHeight="1" x14ac:dyDescent="0.35">
      <c r="B142" s="74"/>
      <c r="C142" s="74"/>
      <c r="D142" s="12"/>
      <c r="I142" s="23"/>
      <c r="J142" s="23"/>
    </row>
    <row r="143" spans="2:10" ht="15.5" customHeight="1" x14ac:dyDescent="0.35">
      <c r="B143" s="74"/>
      <c r="C143" s="74"/>
      <c r="D143" s="12"/>
      <c r="I143" s="23"/>
      <c r="J143" s="23"/>
    </row>
    <row r="144" spans="2:10" ht="15.5" customHeight="1" x14ac:dyDescent="0.35">
      <c r="B144" s="74"/>
      <c r="C144" s="74"/>
      <c r="D144" s="12"/>
      <c r="I144" s="23"/>
      <c r="J144" s="23"/>
    </row>
    <row r="145" spans="2:10" ht="15.5" customHeight="1" x14ac:dyDescent="0.35">
      <c r="B145" s="74"/>
      <c r="C145" s="74"/>
      <c r="D145" s="12"/>
      <c r="I145" s="23"/>
      <c r="J145" s="23"/>
    </row>
    <row r="146" spans="2:10" ht="15.5" customHeight="1" x14ac:dyDescent="0.35">
      <c r="B146" s="74"/>
      <c r="C146" s="74"/>
      <c r="D146" s="12"/>
      <c r="I146" s="23"/>
      <c r="J146" s="23"/>
    </row>
    <row r="147" spans="2:10" ht="15.5" customHeight="1" x14ac:dyDescent="0.35">
      <c r="B147" s="74"/>
      <c r="C147" s="74"/>
      <c r="D147" s="12"/>
      <c r="I147" s="23"/>
      <c r="J147" s="23"/>
    </row>
    <row r="148" spans="2:10" ht="15.5" customHeight="1" x14ac:dyDescent="0.35">
      <c r="B148" s="74"/>
      <c r="C148" s="74"/>
      <c r="D148" s="12"/>
      <c r="I148" s="23"/>
      <c r="J148" s="23"/>
    </row>
    <row r="149" spans="2:10" ht="15.5" customHeight="1" x14ac:dyDescent="0.35">
      <c r="B149" s="74"/>
      <c r="C149" s="74"/>
      <c r="D149" s="12"/>
      <c r="I149" s="23"/>
      <c r="J149" s="23"/>
    </row>
    <row r="150" spans="2:10" ht="15.5" customHeight="1" x14ac:dyDescent="0.35">
      <c r="B150" s="74"/>
      <c r="C150" s="74"/>
      <c r="D150" s="12"/>
      <c r="I150" s="23"/>
      <c r="J150" s="23"/>
    </row>
    <row r="151" spans="2:10" ht="15.5" customHeight="1" x14ac:dyDescent="0.35">
      <c r="B151" s="74"/>
      <c r="C151" s="74"/>
      <c r="D151" s="12"/>
      <c r="I151" s="23"/>
      <c r="J151" s="23"/>
    </row>
    <row r="152" spans="2:10" ht="15.5" customHeight="1" x14ac:dyDescent="0.35">
      <c r="B152" s="74"/>
      <c r="C152" s="74"/>
      <c r="D152" s="12"/>
      <c r="I152" s="23"/>
      <c r="J152" s="23"/>
    </row>
    <row r="153" spans="2:10" ht="15.5" customHeight="1" x14ac:dyDescent="0.35">
      <c r="B153" s="74"/>
      <c r="C153" s="74"/>
      <c r="D153" s="12"/>
      <c r="I153" s="23"/>
      <c r="J153" s="23"/>
    </row>
    <row r="154" spans="2:10" ht="15.5" customHeight="1" x14ac:dyDescent="0.35">
      <c r="B154" s="74"/>
      <c r="C154" s="74"/>
      <c r="D154" s="12"/>
      <c r="I154" s="23"/>
      <c r="J154" s="23"/>
    </row>
    <row r="155" spans="2:10" ht="15.5" customHeight="1" x14ac:dyDescent="0.35">
      <c r="B155" s="74"/>
      <c r="C155" s="74"/>
      <c r="D155" s="12"/>
      <c r="I155" s="23"/>
      <c r="J155" s="23"/>
    </row>
    <row r="156" spans="2:10" ht="15.5" customHeight="1" x14ac:dyDescent="0.35">
      <c r="B156" s="74"/>
      <c r="C156" s="74"/>
      <c r="D156" s="12"/>
      <c r="I156" s="23"/>
      <c r="J156" s="23"/>
    </row>
    <row r="157" spans="2:10" ht="15.5" customHeight="1" x14ac:dyDescent="0.35">
      <c r="B157" s="74"/>
      <c r="C157" s="74"/>
      <c r="D157" s="12"/>
      <c r="I157" s="23"/>
      <c r="J157" s="23"/>
    </row>
    <row r="158" spans="2:10" ht="15.5" customHeight="1" x14ac:dyDescent="0.35">
      <c r="B158" s="74"/>
      <c r="C158" s="74"/>
      <c r="D158" s="12"/>
      <c r="I158" s="23"/>
      <c r="J158" s="23"/>
    </row>
    <row r="159" spans="2:10" ht="15.5" customHeight="1" x14ac:dyDescent="0.35">
      <c r="B159" s="74"/>
      <c r="C159" s="74"/>
      <c r="D159" s="12"/>
      <c r="I159" s="23"/>
      <c r="J159" s="23"/>
    </row>
    <row r="160" spans="2:10" ht="15.5" customHeight="1" x14ac:dyDescent="0.35">
      <c r="B160" s="74"/>
      <c r="C160" s="74"/>
      <c r="D160" s="12"/>
      <c r="I160" s="23"/>
      <c r="J160" s="23"/>
    </row>
    <row r="161" spans="2:10" ht="15.5" customHeight="1" x14ac:dyDescent="0.35">
      <c r="B161" s="74"/>
      <c r="C161" s="74"/>
      <c r="D161" s="12"/>
      <c r="I161" s="23"/>
      <c r="J161" s="23"/>
    </row>
    <row r="162" spans="2:10" ht="15.5" customHeight="1" x14ac:dyDescent="0.35">
      <c r="B162" s="74"/>
      <c r="C162" s="74"/>
      <c r="D162" s="12"/>
      <c r="I162" s="23"/>
      <c r="J162" s="23"/>
    </row>
    <row r="163" spans="2:10" ht="15.5" customHeight="1" x14ac:dyDescent="0.35">
      <c r="B163" s="74"/>
      <c r="C163" s="74"/>
      <c r="D163" s="12"/>
      <c r="I163" s="23"/>
      <c r="J163" s="23"/>
    </row>
    <row r="164" spans="2:10" ht="15.5" customHeight="1" x14ac:dyDescent="0.35">
      <c r="B164" s="74"/>
      <c r="C164" s="74"/>
      <c r="D164" s="12"/>
      <c r="I164" s="23"/>
      <c r="J164" s="23"/>
    </row>
    <row r="165" spans="2:10" ht="15.5" customHeight="1" x14ac:dyDescent="0.35">
      <c r="B165" s="74"/>
      <c r="C165" s="74"/>
      <c r="D165" s="12"/>
      <c r="I165" s="23"/>
      <c r="J165" s="23"/>
    </row>
    <row r="166" spans="2:10" ht="15.5" customHeight="1" x14ac:dyDescent="0.35">
      <c r="B166" s="74"/>
      <c r="C166" s="74"/>
      <c r="D166" s="12"/>
      <c r="I166" s="23"/>
      <c r="J166" s="23"/>
    </row>
    <row r="167" spans="2:10" ht="15.5" customHeight="1" x14ac:dyDescent="0.35">
      <c r="B167" s="74"/>
      <c r="C167" s="74"/>
      <c r="D167" s="12"/>
      <c r="I167" s="23"/>
      <c r="J167" s="23"/>
    </row>
    <row r="168" spans="2:10" ht="15.5" customHeight="1" x14ac:dyDescent="0.35">
      <c r="B168" s="74"/>
      <c r="C168" s="74"/>
      <c r="D168" s="12"/>
      <c r="I168" s="23"/>
      <c r="J168" s="23"/>
    </row>
    <row r="169" spans="2:10" ht="15.5" customHeight="1" x14ac:dyDescent="0.35">
      <c r="B169" s="74"/>
      <c r="C169" s="74"/>
      <c r="D169" s="12"/>
      <c r="I169" s="23"/>
      <c r="J169" s="23"/>
    </row>
    <row r="170" spans="2:10" ht="15.5" customHeight="1" x14ac:dyDescent="0.35">
      <c r="B170" s="74"/>
      <c r="C170" s="74"/>
      <c r="D170" s="12"/>
      <c r="I170" s="23"/>
      <c r="J170" s="23"/>
    </row>
    <row r="171" spans="2:10" ht="15.5" customHeight="1" x14ac:dyDescent="0.35">
      <c r="B171" s="74"/>
      <c r="C171" s="74"/>
      <c r="D171" s="12"/>
      <c r="I171" s="23"/>
      <c r="J171" s="23"/>
    </row>
    <row r="172" spans="2:10" ht="15.5" customHeight="1" x14ac:dyDescent="0.35">
      <c r="B172" s="74"/>
      <c r="C172" s="74"/>
      <c r="D172" s="12"/>
      <c r="I172" s="23"/>
      <c r="J172" s="23"/>
    </row>
    <row r="173" spans="2:10" ht="15.5" customHeight="1" x14ac:dyDescent="0.35">
      <c r="B173" s="74"/>
      <c r="C173" s="74"/>
      <c r="D173" s="12"/>
      <c r="I173" s="23"/>
      <c r="J173" s="23"/>
    </row>
    <row r="174" spans="2:10" ht="15.5" customHeight="1" x14ac:dyDescent="0.35">
      <c r="B174" s="74"/>
      <c r="C174" s="74"/>
      <c r="D174" s="12"/>
      <c r="I174" s="23"/>
      <c r="J174" s="23"/>
    </row>
    <row r="175" spans="2:10" ht="15.5" customHeight="1" x14ac:dyDescent="0.35">
      <c r="B175" s="74"/>
      <c r="C175" s="74"/>
      <c r="D175" s="12"/>
      <c r="I175" s="23"/>
      <c r="J175" s="23"/>
    </row>
    <row r="176" spans="2:10" ht="15.5" customHeight="1" x14ac:dyDescent="0.35">
      <c r="B176" s="74"/>
      <c r="C176" s="74"/>
      <c r="D176" s="12"/>
      <c r="I176" s="23"/>
      <c r="J176" s="23"/>
    </row>
    <row r="177" spans="2:10" ht="15.5" customHeight="1" x14ac:dyDescent="0.35">
      <c r="B177" s="74"/>
      <c r="C177" s="74"/>
      <c r="D177" s="12"/>
      <c r="I177" s="23"/>
      <c r="J177" s="23"/>
    </row>
    <row r="178" spans="2:10" ht="15.5" customHeight="1" x14ac:dyDescent="0.35">
      <c r="B178" s="74"/>
      <c r="C178" s="74"/>
      <c r="D178" s="12"/>
      <c r="I178" s="23"/>
      <c r="J178" s="23"/>
    </row>
    <row r="179" spans="2:10" ht="15.5" customHeight="1" x14ac:dyDescent="0.35">
      <c r="B179" s="74"/>
      <c r="C179" s="74"/>
      <c r="D179" s="12"/>
      <c r="I179" s="23"/>
      <c r="J179" s="23"/>
    </row>
    <row r="180" spans="2:10" ht="15.5" customHeight="1" x14ac:dyDescent="0.35">
      <c r="B180" s="74"/>
      <c r="C180" s="74"/>
      <c r="D180" s="12"/>
      <c r="I180" s="23"/>
      <c r="J180" s="23"/>
    </row>
    <row r="181" spans="2:10" ht="15.5" customHeight="1" x14ac:dyDescent="0.35">
      <c r="B181" s="74"/>
      <c r="C181" s="74"/>
      <c r="D181" s="12"/>
      <c r="I181" s="23"/>
      <c r="J181" s="23"/>
    </row>
    <row r="182" spans="2:10" ht="15.5" customHeight="1" x14ac:dyDescent="0.35">
      <c r="B182" s="74"/>
      <c r="C182" s="74"/>
      <c r="D182" s="12"/>
      <c r="I182" s="23"/>
      <c r="J182" s="23"/>
    </row>
    <row r="183" spans="2:10" ht="15.5" customHeight="1" x14ac:dyDescent="0.35">
      <c r="B183" s="74"/>
      <c r="C183" s="74"/>
      <c r="D183" s="12"/>
      <c r="I183" s="23"/>
      <c r="J183" s="23"/>
    </row>
    <row r="184" spans="2:10" ht="15.5" customHeight="1" x14ac:dyDescent="0.35">
      <c r="B184" s="74"/>
      <c r="C184" s="74"/>
      <c r="D184" s="12"/>
      <c r="I184" s="23"/>
      <c r="J184" s="23"/>
    </row>
    <row r="185" spans="2:10" ht="15.5" customHeight="1" x14ac:dyDescent="0.35">
      <c r="B185" s="74"/>
      <c r="C185" s="74"/>
      <c r="D185" s="12"/>
      <c r="I185" s="23"/>
      <c r="J185" s="23"/>
    </row>
    <row r="186" spans="2:10" ht="15.5" customHeight="1" x14ac:dyDescent="0.35">
      <c r="B186" s="74"/>
      <c r="C186" s="74"/>
      <c r="D186" s="12"/>
      <c r="I186" s="23"/>
      <c r="J186" s="23"/>
    </row>
    <row r="187" spans="2:10" ht="15.5" customHeight="1" x14ac:dyDescent="0.35">
      <c r="B187" s="74"/>
      <c r="C187" s="74"/>
      <c r="D187" s="12"/>
      <c r="I187" s="23"/>
      <c r="J187" s="23"/>
    </row>
    <row r="188" spans="2:10" ht="15.5" customHeight="1" x14ac:dyDescent="0.35">
      <c r="B188" s="74"/>
      <c r="C188" s="74"/>
      <c r="D188" s="12"/>
      <c r="I188" s="23"/>
      <c r="J188" s="23"/>
    </row>
    <row r="189" spans="2:10" ht="15.5" customHeight="1" x14ac:dyDescent="0.35">
      <c r="B189" s="74"/>
      <c r="C189" s="74"/>
      <c r="D189" s="12"/>
      <c r="I189" s="23"/>
      <c r="J189" s="23"/>
    </row>
    <row r="190" spans="2:10" ht="15.5" customHeight="1" x14ac:dyDescent="0.35">
      <c r="B190" s="74"/>
      <c r="C190" s="74"/>
      <c r="D190" s="12"/>
      <c r="I190" s="23"/>
      <c r="J190" s="23"/>
    </row>
    <row r="191" spans="2:10" ht="15.5" customHeight="1" x14ac:dyDescent="0.35">
      <c r="B191" s="74"/>
      <c r="C191" s="74"/>
      <c r="D191" s="12"/>
      <c r="I191" s="23"/>
      <c r="J191" s="23"/>
    </row>
    <row r="192" spans="2:10" ht="15.5" customHeight="1" x14ac:dyDescent="0.35">
      <c r="B192" s="74"/>
      <c r="C192" s="74"/>
      <c r="D192" s="12"/>
      <c r="I192" s="23"/>
      <c r="J192" s="23"/>
    </row>
    <row r="193" spans="2:10" ht="15.5" customHeight="1" x14ac:dyDescent="0.35">
      <c r="B193" s="74"/>
      <c r="C193" s="74"/>
      <c r="D193" s="12"/>
      <c r="I193" s="23"/>
      <c r="J193" s="23"/>
    </row>
    <row r="194" spans="2:10" ht="15.5" customHeight="1" x14ac:dyDescent="0.35">
      <c r="B194" s="74"/>
      <c r="C194" s="74"/>
      <c r="D194" s="12"/>
      <c r="I194" s="23"/>
      <c r="J194" s="23"/>
    </row>
    <row r="195" spans="2:10" ht="15.5" customHeight="1" x14ac:dyDescent="0.35">
      <c r="B195" s="74"/>
      <c r="C195" s="74"/>
      <c r="D195" s="12"/>
      <c r="I195" s="23"/>
      <c r="J195" s="23"/>
    </row>
    <row r="196" spans="2:10" ht="15.5" customHeight="1" x14ac:dyDescent="0.35">
      <c r="B196" s="74"/>
      <c r="C196" s="74"/>
      <c r="D196" s="12"/>
      <c r="I196" s="23"/>
      <c r="J196" s="23"/>
    </row>
    <row r="197" spans="2:10" ht="15.5" customHeight="1" x14ac:dyDescent="0.35">
      <c r="B197" s="74"/>
      <c r="C197" s="74"/>
      <c r="D197" s="12"/>
      <c r="I197" s="23"/>
      <c r="J197" s="23"/>
    </row>
    <row r="198" spans="2:10" ht="15.5" customHeight="1" x14ac:dyDescent="0.35">
      <c r="B198" s="74"/>
      <c r="C198" s="74"/>
      <c r="D198" s="12"/>
      <c r="I198" s="23"/>
      <c r="J198" s="23"/>
    </row>
    <row r="199" spans="2:10" ht="15.5" customHeight="1" x14ac:dyDescent="0.35">
      <c r="B199" s="74"/>
      <c r="C199" s="74"/>
      <c r="D199" s="12"/>
      <c r="I199" s="23"/>
      <c r="J199" s="23"/>
    </row>
    <row r="200" spans="2:10" ht="15.5" customHeight="1" x14ac:dyDescent="0.35">
      <c r="B200" s="74"/>
      <c r="C200" s="74"/>
      <c r="D200" s="12"/>
      <c r="I200" s="23"/>
      <c r="J200" s="23"/>
    </row>
    <row r="201" spans="2:10" ht="15.5" customHeight="1" x14ac:dyDescent="0.35">
      <c r="B201" s="74"/>
      <c r="C201" s="74"/>
      <c r="D201" s="12"/>
      <c r="I201" s="23"/>
      <c r="J201" s="23"/>
    </row>
    <row r="202" spans="2:10" ht="15.5" customHeight="1" x14ac:dyDescent="0.35">
      <c r="B202" s="74"/>
      <c r="C202" s="74"/>
      <c r="D202" s="12"/>
      <c r="I202" s="23"/>
      <c r="J202" s="23"/>
    </row>
    <row r="203" spans="2:10" ht="15.5" customHeight="1" x14ac:dyDescent="0.35">
      <c r="B203" s="74"/>
      <c r="C203" s="74"/>
      <c r="D203" s="12"/>
      <c r="I203" s="23"/>
      <c r="J203" s="23"/>
    </row>
    <row r="204" spans="2:10" ht="15.5" customHeight="1" x14ac:dyDescent="0.35">
      <c r="B204" s="74"/>
      <c r="C204" s="74"/>
      <c r="D204" s="12"/>
      <c r="I204" s="23"/>
      <c r="J204" s="23"/>
    </row>
    <row r="205" spans="2:10" ht="15.5" customHeight="1" x14ac:dyDescent="0.35">
      <c r="B205" s="74"/>
      <c r="C205" s="74"/>
      <c r="D205" s="12"/>
      <c r="I205" s="23"/>
      <c r="J205" s="23"/>
    </row>
    <row r="206" spans="2:10" ht="15.5" customHeight="1" x14ac:dyDescent="0.35">
      <c r="B206" s="74"/>
      <c r="C206" s="74"/>
      <c r="D206" s="12"/>
      <c r="I206" s="23"/>
      <c r="J206" s="23"/>
    </row>
    <row r="207" spans="2:10" ht="15.5" customHeight="1" x14ac:dyDescent="0.35">
      <c r="B207" s="74"/>
      <c r="C207" s="74"/>
      <c r="D207" s="12"/>
      <c r="I207" s="23"/>
      <c r="J207" s="23"/>
    </row>
    <row r="208" spans="2:10" ht="15.5" customHeight="1" x14ac:dyDescent="0.35">
      <c r="B208" s="74"/>
      <c r="C208" s="74"/>
      <c r="D208" s="12"/>
      <c r="I208" s="23"/>
      <c r="J208" s="23"/>
    </row>
    <row r="209" spans="2:10" ht="15.5" customHeight="1" x14ac:dyDescent="0.35">
      <c r="B209" s="74"/>
      <c r="C209" s="74"/>
      <c r="D209" s="12"/>
      <c r="I209" s="23"/>
      <c r="J209" s="23"/>
    </row>
    <row r="210" spans="2:10" ht="15.5" customHeight="1" x14ac:dyDescent="0.35">
      <c r="B210" s="74"/>
      <c r="C210" s="74"/>
      <c r="D210" s="12"/>
      <c r="I210" s="23"/>
      <c r="J210" s="23"/>
    </row>
    <row r="211" spans="2:10" ht="15.5" customHeight="1" x14ac:dyDescent="0.35">
      <c r="B211" s="74"/>
      <c r="C211" s="74"/>
      <c r="D211" s="12"/>
      <c r="I211" s="23"/>
      <c r="J211" s="23"/>
    </row>
    <row r="212" spans="2:10" ht="15.5" customHeight="1" x14ac:dyDescent="0.35">
      <c r="B212" s="74"/>
      <c r="C212" s="74"/>
      <c r="D212" s="12"/>
      <c r="I212" s="23"/>
      <c r="J212" s="23"/>
    </row>
    <row r="213" spans="2:10" ht="15.5" customHeight="1" x14ac:dyDescent="0.35">
      <c r="B213" s="74"/>
      <c r="C213" s="74"/>
      <c r="D213" s="12"/>
      <c r="I213" s="23"/>
      <c r="J213" s="23"/>
    </row>
    <row r="214" spans="2:10" ht="15.5" customHeight="1" x14ac:dyDescent="0.35">
      <c r="B214" s="74"/>
      <c r="C214" s="74"/>
      <c r="D214" s="12"/>
      <c r="I214" s="23"/>
      <c r="J214" s="23"/>
    </row>
    <row r="215" spans="2:10" ht="15.5" customHeight="1" x14ac:dyDescent="0.35">
      <c r="B215" s="74"/>
      <c r="C215" s="74"/>
      <c r="D215" s="12"/>
      <c r="I215" s="23"/>
      <c r="J215" s="23"/>
    </row>
    <row r="216" spans="2:10" ht="15.5" customHeight="1" x14ac:dyDescent="0.35">
      <c r="B216" s="74"/>
      <c r="C216" s="74"/>
      <c r="D216" s="12"/>
      <c r="I216" s="23"/>
      <c r="J216" s="23"/>
    </row>
    <row r="217" spans="2:10" ht="15.5" customHeight="1" x14ac:dyDescent="0.35">
      <c r="B217" s="74"/>
      <c r="C217" s="74"/>
      <c r="D217" s="12"/>
      <c r="I217" s="23"/>
      <c r="J217" s="23"/>
    </row>
    <row r="218" spans="2:10" ht="15.5" customHeight="1" x14ac:dyDescent="0.35">
      <c r="B218" s="74"/>
      <c r="C218" s="74"/>
      <c r="D218" s="12"/>
      <c r="I218" s="23"/>
      <c r="J218" s="23"/>
    </row>
    <row r="219" spans="2:10" ht="15.5" customHeight="1" x14ac:dyDescent="0.35">
      <c r="B219" s="74"/>
      <c r="C219" s="74"/>
      <c r="D219" s="12"/>
      <c r="I219" s="23"/>
      <c r="J219" s="23"/>
    </row>
    <row r="220" spans="2:10" ht="15.5" customHeight="1" x14ac:dyDescent="0.35">
      <c r="B220" s="74"/>
      <c r="C220" s="74"/>
      <c r="D220" s="12"/>
      <c r="I220" s="23"/>
      <c r="J220" s="23"/>
    </row>
    <row r="221" spans="2:10" ht="15.5" customHeight="1" x14ac:dyDescent="0.35">
      <c r="B221" s="74"/>
      <c r="C221" s="74"/>
      <c r="D221" s="12"/>
      <c r="I221" s="23"/>
      <c r="J221" s="23"/>
    </row>
    <row r="222" spans="2:10" ht="15.5" customHeight="1" x14ac:dyDescent="0.35">
      <c r="B222" s="74"/>
      <c r="C222" s="74"/>
      <c r="D222" s="12"/>
      <c r="I222" s="23"/>
      <c r="J222" s="23"/>
    </row>
    <row r="223" spans="2:10" ht="15.5" customHeight="1" x14ac:dyDescent="0.35">
      <c r="B223" s="74"/>
      <c r="C223" s="74"/>
      <c r="D223" s="12"/>
      <c r="I223" s="23"/>
      <c r="J223" s="23"/>
    </row>
    <row r="224" spans="2:10" ht="15.5" customHeight="1" x14ac:dyDescent="0.35">
      <c r="B224" s="74"/>
      <c r="C224" s="74"/>
      <c r="D224" s="12"/>
      <c r="I224" s="23"/>
      <c r="J224" s="23"/>
    </row>
    <row r="225" spans="2:10" ht="15.5" customHeight="1" x14ac:dyDescent="0.35">
      <c r="B225" s="74"/>
      <c r="C225" s="74"/>
      <c r="D225" s="12"/>
      <c r="I225" s="23"/>
      <c r="J225" s="23"/>
    </row>
    <row r="226" spans="2:10" ht="15.5" customHeight="1" x14ac:dyDescent="0.35">
      <c r="B226" s="74"/>
      <c r="C226" s="74"/>
      <c r="D226" s="12"/>
      <c r="I226" s="23"/>
      <c r="J226" s="23"/>
    </row>
    <row r="227" spans="2:10" ht="15.5" customHeight="1" x14ac:dyDescent="0.35">
      <c r="B227" s="74"/>
      <c r="C227" s="74"/>
      <c r="D227" s="12"/>
      <c r="I227" s="23"/>
      <c r="J227" s="23"/>
    </row>
    <row r="228" spans="2:10" ht="15.5" customHeight="1" x14ac:dyDescent="0.35">
      <c r="B228" s="74"/>
      <c r="C228" s="74"/>
      <c r="D228" s="12"/>
      <c r="I228" s="23"/>
      <c r="J228" s="23"/>
    </row>
    <row r="229" spans="2:10" ht="15.5" customHeight="1" x14ac:dyDescent="0.35">
      <c r="B229" s="74"/>
      <c r="C229" s="74"/>
      <c r="D229" s="12"/>
      <c r="I229" s="23"/>
      <c r="J229" s="23"/>
    </row>
    <row r="230" spans="2:10" ht="15.5" customHeight="1" x14ac:dyDescent="0.35">
      <c r="B230" s="74"/>
      <c r="C230" s="74"/>
      <c r="D230" s="12"/>
      <c r="I230" s="23"/>
      <c r="J230" s="23"/>
    </row>
    <row r="231" spans="2:10" ht="15.5" customHeight="1" x14ac:dyDescent="0.35">
      <c r="B231" s="74"/>
      <c r="C231" s="74"/>
      <c r="D231" s="12"/>
      <c r="I231" s="23"/>
      <c r="J231" s="23"/>
    </row>
    <row r="232" spans="2:10" ht="15.5" customHeight="1" x14ac:dyDescent="0.35">
      <c r="B232" s="74"/>
      <c r="C232" s="74"/>
      <c r="D232" s="12"/>
      <c r="I232" s="23"/>
      <c r="J232" s="23"/>
    </row>
    <row r="233" spans="2:10" ht="15.5" customHeight="1" x14ac:dyDescent="0.35">
      <c r="B233" s="74"/>
      <c r="C233" s="74"/>
      <c r="D233" s="12"/>
      <c r="I233" s="23"/>
      <c r="J233" s="23"/>
    </row>
    <row r="234" spans="2:10" ht="15.5" customHeight="1" x14ac:dyDescent="0.35">
      <c r="B234" s="74"/>
      <c r="C234" s="74"/>
      <c r="D234" s="12"/>
      <c r="I234" s="23"/>
      <c r="J234" s="23"/>
    </row>
    <row r="235" spans="2:10" ht="15.5" customHeight="1" x14ac:dyDescent="0.35">
      <c r="B235" s="74"/>
      <c r="C235" s="74"/>
      <c r="D235" s="12"/>
      <c r="I235" s="23"/>
      <c r="J235" s="23"/>
    </row>
    <row r="236" spans="2:10" ht="15.5" customHeight="1" x14ac:dyDescent="0.35">
      <c r="B236" s="74"/>
      <c r="C236" s="74"/>
      <c r="D236" s="12"/>
      <c r="I236" s="23"/>
      <c r="J236" s="23"/>
    </row>
    <row r="237" spans="2:10" ht="15.5" customHeight="1" x14ac:dyDescent="0.35">
      <c r="B237" s="74"/>
      <c r="C237" s="74"/>
      <c r="D237" s="12"/>
      <c r="I237" s="23"/>
      <c r="J237" s="23"/>
    </row>
    <row r="238" spans="2:10" ht="15.5" customHeight="1" x14ac:dyDescent="0.35">
      <c r="B238" s="74"/>
      <c r="C238" s="74"/>
      <c r="D238" s="12"/>
      <c r="I238" s="23"/>
      <c r="J238" s="23"/>
    </row>
    <row r="239" spans="2:10" ht="15.5" customHeight="1" x14ac:dyDescent="0.35">
      <c r="B239" s="74"/>
      <c r="C239" s="74"/>
      <c r="D239" s="12"/>
      <c r="I239" s="23"/>
      <c r="J239" s="23"/>
    </row>
    <row r="240" spans="2:10" ht="15.5" customHeight="1" x14ac:dyDescent="0.35">
      <c r="B240" s="74"/>
      <c r="C240" s="74"/>
      <c r="D240" s="12"/>
      <c r="I240" s="23"/>
      <c r="J240" s="23"/>
    </row>
    <row r="241" spans="2:10" ht="15.5" customHeight="1" x14ac:dyDescent="0.35">
      <c r="B241" s="74"/>
      <c r="C241" s="74"/>
      <c r="D241" s="12"/>
      <c r="I241" s="23"/>
      <c r="J241" s="23"/>
    </row>
    <row r="242" spans="2:10" ht="15.5" customHeight="1" x14ac:dyDescent="0.35">
      <c r="B242" s="74"/>
      <c r="C242" s="74"/>
      <c r="D242" s="12"/>
      <c r="I242" s="23"/>
      <c r="J242" s="23"/>
    </row>
    <row r="243" spans="2:10" ht="15.5" customHeight="1" x14ac:dyDescent="0.35">
      <c r="B243" s="74"/>
      <c r="C243" s="74"/>
      <c r="D243" s="12"/>
      <c r="I243" s="23"/>
      <c r="J243" s="23"/>
    </row>
    <row r="244" spans="2:10" ht="15.5" customHeight="1" x14ac:dyDescent="0.35">
      <c r="B244" s="74"/>
      <c r="C244" s="74"/>
      <c r="D244" s="12"/>
      <c r="I244" s="23"/>
      <c r="J244" s="23"/>
    </row>
    <row r="245" spans="2:10" ht="15.5" customHeight="1" x14ac:dyDescent="0.35">
      <c r="B245" s="74"/>
      <c r="C245" s="74"/>
      <c r="D245" s="12"/>
      <c r="I245" s="23"/>
      <c r="J245" s="23"/>
    </row>
    <row r="246" spans="2:10" ht="15.5" customHeight="1" x14ac:dyDescent="0.35">
      <c r="B246" s="74"/>
      <c r="C246" s="74"/>
      <c r="D246" s="12"/>
      <c r="I246" s="23"/>
      <c r="J246" s="23"/>
    </row>
    <row r="247" spans="2:10" ht="15.5" customHeight="1" x14ac:dyDescent="0.35">
      <c r="B247" s="74"/>
      <c r="C247" s="74"/>
      <c r="D247" s="12"/>
      <c r="I247" s="23"/>
      <c r="J247" s="23"/>
    </row>
    <row r="248" spans="2:10" ht="15.5" customHeight="1" x14ac:dyDescent="0.35">
      <c r="B248" s="74"/>
      <c r="C248" s="74"/>
      <c r="D248" s="12"/>
      <c r="I248" s="23"/>
      <c r="J248" s="23"/>
    </row>
    <row r="249" spans="2:10" ht="15.5" customHeight="1" x14ac:dyDescent="0.35">
      <c r="B249" s="74"/>
      <c r="C249" s="74"/>
      <c r="D249" s="12"/>
      <c r="I249" s="23"/>
      <c r="J249" s="23"/>
    </row>
    <row r="250" spans="2:10" ht="15.5" customHeight="1" x14ac:dyDescent="0.35">
      <c r="B250" s="74"/>
      <c r="C250" s="74"/>
      <c r="D250" s="12"/>
      <c r="I250" s="23"/>
      <c r="J250" s="23"/>
    </row>
    <row r="251" spans="2:10" ht="15.5" customHeight="1" x14ac:dyDescent="0.35">
      <c r="B251" s="74"/>
      <c r="C251" s="74"/>
      <c r="D251" s="12"/>
      <c r="I251" s="23"/>
      <c r="J251" s="23"/>
    </row>
    <row r="252" spans="2:10" ht="15.5" customHeight="1" x14ac:dyDescent="0.35">
      <c r="B252" s="74"/>
      <c r="C252" s="74"/>
      <c r="D252" s="12"/>
      <c r="I252" s="23"/>
      <c r="J252" s="23"/>
    </row>
    <row r="253" spans="2:10" ht="15.5" customHeight="1" x14ac:dyDescent="0.35">
      <c r="B253" s="74"/>
      <c r="C253" s="74"/>
      <c r="D253" s="12"/>
      <c r="I253" s="23"/>
      <c r="J253" s="23"/>
    </row>
    <row r="254" spans="2:10" ht="15.5" customHeight="1" x14ac:dyDescent="0.35">
      <c r="B254" s="74"/>
      <c r="C254" s="74"/>
      <c r="D254" s="12"/>
      <c r="I254" s="23"/>
      <c r="J254" s="23"/>
    </row>
    <row r="255" spans="2:10" ht="15.5" customHeight="1" x14ac:dyDescent="0.35">
      <c r="B255" s="74"/>
      <c r="C255" s="74"/>
      <c r="D255" s="12"/>
      <c r="I255" s="23"/>
      <c r="J255" s="23"/>
    </row>
    <row r="256" spans="2:10" ht="15.5" customHeight="1" x14ac:dyDescent="0.35">
      <c r="B256" s="74"/>
      <c r="C256" s="74"/>
      <c r="D256" s="12"/>
      <c r="I256" s="23"/>
      <c r="J256" s="23"/>
    </row>
    <row r="257" spans="2:10" ht="15.5" customHeight="1" x14ac:dyDescent="0.35">
      <c r="B257" s="74"/>
      <c r="C257" s="74"/>
      <c r="D257" s="12"/>
      <c r="I257" s="23"/>
      <c r="J257" s="23"/>
    </row>
    <row r="258" spans="2:10" ht="15.5" customHeight="1" x14ac:dyDescent="0.35">
      <c r="B258" s="74"/>
      <c r="C258" s="74"/>
      <c r="D258" s="12"/>
      <c r="I258" s="23"/>
      <c r="J258" s="23"/>
    </row>
    <row r="259" spans="2:10" ht="15.5" customHeight="1" x14ac:dyDescent="0.35">
      <c r="B259" s="74"/>
      <c r="C259" s="74"/>
      <c r="D259" s="12"/>
      <c r="I259" s="23"/>
      <c r="J259" s="23"/>
    </row>
    <row r="260" spans="2:10" ht="15.5" customHeight="1" x14ac:dyDescent="0.35">
      <c r="B260" s="74"/>
      <c r="C260" s="74"/>
      <c r="D260" s="12"/>
      <c r="I260" s="23"/>
      <c r="J260" s="23"/>
    </row>
    <row r="261" spans="2:10" ht="15.5" customHeight="1" x14ac:dyDescent="0.35">
      <c r="B261" s="74"/>
      <c r="C261" s="74"/>
      <c r="D261" s="12"/>
      <c r="I261" s="23"/>
      <c r="J261" s="23"/>
    </row>
    <row r="262" spans="2:10" ht="15.5" customHeight="1" x14ac:dyDescent="0.35">
      <c r="B262" s="74"/>
      <c r="C262" s="74"/>
      <c r="D262" s="12"/>
      <c r="I262" s="23"/>
      <c r="J262" s="23"/>
    </row>
    <row r="263" spans="2:10" ht="15.5" customHeight="1" x14ac:dyDescent="0.35">
      <c r="B263" s="74"/>
      <c r="C263" s="74"/>
      <c r="D263" s="12"/>
      <c r="I263" s="23"/>
      <c r="J263" s="23"/>
    </row>
    <row r="264" spans="2:10" ht="15.5" customHeight="1" x14ac:dyDescent="0.35">
      <c r="B264" s="74"/>
      <c r="C264" s="74"/>
      <c r="D264" s="12"/>
      <c r="I264" s="23"/>
      <c r="J264" s="23"/>
    </row>
    <row r="265" spans="2:10" ht="15.5" customHeight="1" x14ac:dyDescent="0.35">
      <c r="B265" s="74"/>
      <c r="C265" s="74"/>
      <c r="D265" s="12"/>
      <c r="I265" s="23"/>
      <c r="J265" s="23"/>
    </row>
    <row r="266" spans="2:10" ht="15.5" customHeight="1" x14ac:dyDescent="0.35">
      <c r="B266" s="74"/>
      <c r="C266" s="74"/>
      <c r="D266" s="12"/>
      <c r="I266" s="23"/>
      <c r="J266" s="23"/>
    </row>
    <row r="267" spans="2:10" ht="15.5" customHeight="1" x14ac:dyDescent="0.35">
      <c r="B267" s="74"/>
      <c r="C267" s="74"/>
      <c r="D267" s="12"/>
      <c r="I267" s="23"/>
      <c r="J267" s="23"/>
    </row>
    <row r="268" spans="2:10" ht="15.5" customHeight="1" x14ac:dyDescent="0.35">
      <c r="B268" s="74"/>
      <c r="C268" s="74"/>
      <c r="D268" s="12"/>
      <c r="I268" s="23"/>
      <c r="J268" s="23"/>
    </row>
    <row r="269" spans="2:10" ht="15.5" customHeight="1" x14ac:dyDescent="0.35">
      <c r="B269" s="74"/>
      <c r="C269" s="74"/>
      <c r="D269" s="12"/>
      <c r="I269" s="23"/>
      <c r="J269" s="23"/>
    </row>
    <row r="270" spans="2:10" ht="15.5" customHeight="1" x14ac:dyDescent="0.35">
      <c r="B270" s="74"/>
      <c r="C270" s="74"/>
      <c r="D270" s="12"/>
      <c r="I270" s="23"/>
      <c r="J270" s="23"/>
    </row>
    <row r="271" spans="2:10" ht="15.5" customHeight="1" x14ac:dyDescent="0.35">
      <c r="B271" s="74"/>
      <c r="C271" s="74"/>
      <c r="D271" s="12"/>
      <c r="I271" s="23"/>
      <c r="J271" s="23"/>
    </row>
    <row r="272" spans="2:10" ht="15.5" customHeight="1" x14ac:dyDescent="0.35">
      <c r="B272" s="74"/>
      <c r="C272" s="74"/>
      <c r="D272" s="12"/>
      <c r="I272" s="23"/>
      <c r="J272" s="23"/>
    </row>
    <row r="273" spans="2:10" ht="15.5" customHeight="1" x14ac:dyDescent="0.35">
      <c r="B273" s="74"/>
      <c r="C273" s="74"/>
      <c r="D273" s="12"/>
      <c r="I273" s="23"/>
      <c r="J273" s="23"/>
    </row>
    <row r="274" spans="2:10" ht="15.5" customHeight="1" x14ac:dyDescent="0.35">
      <c r="B274" s="74"/>
      <c r="C274" s="74"/>
      <c r="D274" s="12"/>
      <c r="I274" s="23"/>
      <c r="J274" s="23"/>
    </row>
    <row r="275" spans="2:10" ht="15.5" customHeight="1" x14ac:dyDescent="0.35">
      <c r="B275" s="74"/>
      <c r="C275" s="74"/>
      <c r="D275" s="12"/>
      <c r="I275" s="23"/>
      <c r="J275" s="23"/>
    </row>
    <row r="276" spans="2:10" ht="15.5" customHeight="1" x14ac:dyDescent="0.35">
      <c r="B276" s="74"/>
      <c r="C276" s="74"/>
      <c r="D276" s="12"/>
      <c r="I276" s="23"/>
      <c r="J276" s="23"/>
    </row>
    <row r="277" spans="2:10" ht="15.5" customHeight="1" x14ac:dyDescent="0.35">
      <c r="B277" s="74"/>
      <c r="C277" s="74"/>
      <c r="D277" s="12"/>
      <c r="I277" s="23"/>
      <c r="J277" s="23"/>
    </row>
    <row r="278" spans="2:10" ht="15.5" customHeight="1" x14ac:dyDescent="0.35">
      <c r="B278" s="74"/>
      <c r="C278" s="74"/>
      <c r="D278" s="12"/>
      <c r="I278" s="23"/>
      <c r="J278" s="23"/>
    </row>
    <row r="279" spans="2:10" ht="15.5" customHeight="1" x14ac:dyDescent="0.35">
      <c r="B279" s="74"/>
      <c r="C279" s="74"/>
      <c r="D279" s="12"/>
      <c r="I279" s="23"/>
      <c r="J279" s="23"/>
    </row>
    <row r="280" spans="2:10" ht="15.5" customHeight="1" x14ac:dyDescent="0.35">
      <c r="B280" s="74"/>
      <c r="C280" s="74"/>
      <c r="D280" s="12"/>
      <c r="I280" s="23"/>
      <c r="J280" s="23"/>
    </row>
    <row r="281" spans="2:10" ht="15.5" customHeight="1" x14ac:dyDescent="0.35">
      <c r="B281" s="74"/>
      <c r="C281" s="74"/>
      <c r="D281" s="12"/>
      <c r="I281" s="23"/>
      <c r="J281" s="23"/>
    </row>
    <row r="282" spans="2:10" ht="15.5" customHeight="1" x14ac:dyDescent="0.35">
      <c r="B282" s="74"/>
      <c r="C282" s="74"/>
      <c r="D282" s="12"/>
      <c r="I282" s="23"/>
      <c r="J282" s="23"/>
    </row>
    <row r="283" spans="2:10" ht="15.5" customHeight="1" x14ac:dyDescent="0.35">
      <c r="B283" s="74"/>
      <c r="C283" s="74"/>
      <c r="D283" s="12"/>
      <c r="I283" s="23"/>
      <c r="J283" s="23"/>
    </row>
    <row r="284" spans="2:10" ht="15.5" customHeight="1" x14ac:dyDescent="0.35">
      <c r="B284" s="74"/>
      <c r="C284" s="74"/>
      <c r="D284" s="12"/>
      <c r="I284" s="23"/>
      <c r="J284" s="23"/>
    </row>
    <row r="285" spans="2:10" ht="15.5" customHeight="1" x14ac:dyDescent="0.35">
      <c r="B285" s="74"/>
      <c r="C285" s="74"/>
      <c r="D285" s="12"/>
      <c r="I285" s="23"/>
      <c r="J285" s="23"/>
    </row>
    <row r="286" spans="2:10" ht="15.5" customHeight="1" x14ac:dyDescent="0.35">
      <c r="B286" s="74"/>
      <c r="C286" s="74"/>
      <c r="D286" s="12"/>
      <c r="I286" s="23"/>
      <c r="J286" s="23"/>
    </row>
    <row r="287" spans="2:10" ht="15.5" customHeight="1" x14ac:dyDescent="0.35">
      <c r="B287" s="74"/>
      <c r="C287" s="74"/>
      <c r="D287" s="12"/>
      <c r="I287" s="23"/>
      <c r="J287" s="23"/>
    </row>
    <row r="288" spans="2:10" ht="15.5" customHeight="1" x14ac:dyDescent="0.35">
      <c r="B288" s="74"/>
      <c r="C288" s="74"/>
      <c r="D288" s="12"/>
      <c r="I288" s="23"/>
      <c r="J288" s="23"/>
    </row>
    <row r="289" spans="2:10" ht="15.5" customHeight="1" x14ac:dyDescent="0.35">
      <c r="B289" s="74"/>
      <c r="C289" s="74"/>
      <c r="D289" s="12"/>
      <c r="I289" s="23"/>
      <c r="J289" s="23"/>
    </row>
    <row r="290" spans="2:10" ht="15.5" customHeight="1" x14ac:dyDescent="0.35">
      <c r="B290" s="74"/>
      <c r="C290" s="74"/>
      <c r="D290" s="12"/>
      <c r="I290" s="23"/>
      <c r="J290" s="23"/>
    </row>
    <row r="291" spans="2:10" ht="15.5" customHeight="1" x14ac:dyDescent="0.35">
      <c r="B291" s="74"/>
      <c r="C291" s="74"/>
      <c r="D291" s="12"/>
      <c r="I291" s="23"/>
      <c r="J291" s="23"/>
    </row>
    <row r="292" spans="2:10" ht="15.5" customHeight="1" x14ac:dyDescent="0.35">
      <c r="B292" s="74"/>
      <c r="C292" s="74"/>
      <c r="D292" s="12"/>
      <c r="I292" s="23"/>
      <c r="J292" s="23"/>
    </row>
    <row r="293" spans="2:10" ht="15.5" customHeight="1" x14ac:dyDescent="0.35">
      <c r="B293" s="74"/>
      <c r="C293" s="74"/>
      <c r="D293" s="12"/>
      <c r="I293" s="23"/>
      <c r="J293" s="23"/>
    </row>
    <row r="294" spans="2:10" ht="15.5" customHeight="1" x14ac:dyDescent="0.35">
      <c r="B294" s="74"/>
      <c r="C294" s="74"/>
      <c r="D294" s="12"/>
      <c r="I294" s="23"/>
      <c r="J294" s="23"/>
    </row>
    <row r="295" spans="2:10" ht="15.5" customHeight="1" x14ac:dyDescent="0.35">
      <c r="B295" s="74"/>
      <c r="C295" s="74"/>
      <c r="D295" s="12"/>
      <c r="I295" s="23"/>
      <c r="J295" s="23"/>
    </row>
    <row r="296" spans="2:10" ht="15.5" customHeight="1" x14ac:dyDescent="0.35">
      <c r="B296" s="74"/>
      <c r="C296" s="74"/>
      <c r="D296" s="12"/>
      <c r="I296" s="23"/>
      <c r="J296" s="23"/>
    </row>
    <row r="297" spans="2:10" ht="15.5" customHeight="1" x14ac:dyDescent="0.35">
      <c r="B297" s="74"/>
      <c r="C297" s="74"/>
      <c r="D297" s="12"/>
      <c r="I297" s="23"/>
      <c r="J297" s="23"/>
    </row>
    <row r="298" spans="2:10" ht="15.5" customHeight="1" x14ac:dyDescent="0.35">
      <c r="B298" s="74"/>
      <c r="C298" s="74"/>
      <c r="D298" s="12"/>
      <c r="I298" s="23"/>
      <c r="J298" s="23"/>
    </row>
    <row r="299" spans="2:10" ht="15.5" customHeight="1" x14ac:dyDescent="0.35">
      <c r="B299" s="74"/>
      <c r="C299" s="74"/>
      <c r="D299" s="12"/>
      <c r="I299" s="23"/>
      <c r="J299" s="23"/>
    </row>
    <row r="300" spans="2:10" ht="15.5" customHeight="1" x14ac:dyDescent="0.35">
      <c r="B300" s="74"/>
      <c r="C300" s="74"/>
      <c r="D300" s="12"/>
      <c r="I300" s="23"/>
      <c r="J300" s="23"/>
    </row>
    <row r="301" spans="2:10" ht="15.5" customHeight="1" x14ac:dyDescent="0.35">
      <c r="B301" s="74"/>
      <c r="C301" s="74"/>
      <c r="D301" s="12"/>
      <c r="I301" s="23"/>
      <c r="J301" s="23"/>
    </row>
    <row r="302" spans="2:10" ht="15.5" customHeight="1" x14ac:dyDescent="0.35">
      <c r="B302" s="74"/>
      <c r="C302" s="74"/>
      <c r="D302" s="12"/>
      <c r="I302" s="23"/>
      <c r="J302" s="23"/>
    </row>
    <row r="303" spans="2:10" ht="15.5" customHeight="1" x14ac:dyDescent="0.35">
      <c r="B303" s="74"/>
      <c r="C303" s="74"/>
      <c r="D303" s="12"/>
      <c r="I303" s="23"/>
      <c r="J303" s="23"/>
    </row>
    <row r="304" spans="2:10" ht="15.5" customHeight="1" x14ac:dyDescent="0.35">
      <c r="B304" s="74"/>
      <c r="C304" s="74"/>
      <c r="D304" s="12"/>
      <c r="I304" s="23"/>
      <c r="J304" s="23"/>
    </row>
    <row r="305" spans="2:10" ht="15.5" customHeight="1" x14ac:dyDescent="0.35">
      <c r="B305" s="74"/>
      <c r="C305" s="74"/>
      <c r="D305" s="12"/>
      <c r="I305" s="23"/>
      <c r="J305" s="23"/>
    </row>
    <row r="306" spans="2:10" ht="15.5" customHeight="1" x14ac:dyDescent="0.35">
      <c r="B306" s="74"/>
      <c r="C306" s="74"/>
      <c r="D306" s="12"/>
      <c r="I306" s="23"/>
      <c r="J306" s="23"/>
    </row>
    <row r="307" spans="2:10" ht="15.5" customHeight="1" x14ac:dyDescent="0.35">
      <c r="B307" s="74"/>
      <c r="C307" s="74"/>
      <c r="D307" s="12"/>
      <c r="I307" s="23"/>
      <c r="J307" s="23"/>
    </row>
    <row r="308" spans="2:10" ht="15.5" customHeight="1" x14ac:dyDescent="0.35">
      <c r="B308" s="74"/>
      <c r="C308" s="74"/>
      <c r="D308" s="12"/>
      <c r="I308" s="23"/>
      <c r="J308" s="23"/>
    </row>
    <row r="309" spans="2:10" ht="15.5" customHeight="1" x14ac:dyDescent="0.35">
      <c r="B309" s="74"/>
      <c r="C309" s="74"/>
      <c r="D309" s="12"/>
      <c r="I309" s="23"/>
      <c r="J309" s="23"/>
    </row>
    <row r="310" spans="2:10" ht="15.5" customHeight="1" x14ac:dyDescent="0.35">
      <c r="B310" s="74"/>
      <c r="C310" s="74"/>
      <c r="D310" s="12"/>
      <c r="I310" s="23"/>
      <c r="J310" s="23"/>
    </row>
    <row r="311" spans="2:10" ht="15.5" customHeight="1" x14ac:dyDescent="0.35">
      <c r="B311" s="74"/>
      <c r="C311" s="74"/>
      <c r="D311" s="12"/>
      <c r="I311" s="23"/>
      <c r="J311" s="23"/>
    </row>
    <row r="312" spans="2:10" ht="15.5" customHeight="1" x14ac:dyDescent="0.35">
      <c r="B312" s="74"/>
      <c r="C312" s="74"/>
      <c r="D312" s="12"/>
      <c r="I312" s="23"/>
      <c r="J312" s="23"/>
    </row>
    <row r="313" spans="2:10" ht="15.5" customHeight="1" x14ac:dyDescent="0.35">
      <c r="B313" s="74"/>
      <c r="C313" s="74"/>
      <c r="D313" s="12"/>
      <c r="I313" s="23"/>
      <c r="J313" s="23"/>
    </row>
    <row r="314" spans="2:10" ht="15.5" customHeight="1" x14ac:dyDescent="0.35">
      <c r="B314" s="74"/>
      <c r="C314" s="74"/>
      <c r="D314" s="12"/>
      <c r="I314" s="23"/>
      <c r="J314" s="23"/>
    </row>
    <row r="315" spans="2:10" ht="15.5" customHeight="1" x14ac:dyDescent="0.35">
      <c r="B315" s="74"/>
      <c r="C315" s="74"/>
      <c r="D315" s="12"/>
      <c r="I315" s="23"/>
      <c r="J315" s="23"/>
    </row>
    <row r="316" spans="2:10" ht="15.5" customHeight="1" x14ac:dyDescent="0.35">
      <c r="B316" s="74"/>
      <c r="C316" s="74"/>
      <c r="D316" s="12"/>
      <c r="I316" s="23"/>
      <c r="J316" s="23"/>
    </row>
    <row r="317" spans="2:10" ht="15.5" customHeight="1" x14ac:dyDescent="0.35">
      <c r="B317" s="74"/>
      <c r="C317" s="74"/>
      <c r="D317" s="12"/>
      <c r="I317" s="23"/>
      <c r="J317" s="23"/>
    </row>
    <row r="318" spans="2:10" ht="15.5" customHeight="1" x14ac:dyDescent="0.35">
      <c r="B318" s="74"/>
      <c r="C318" s="74"/>
      <c r="D318" s="12"/>
      <c r="I318" s="23"/>
      <c r="J318" s="23"/>
    </row>
    <row r="319" spans="2:10" ht="15.5" customHeight="1" x14ac:dyDescent="0.35">
      <c r="B319" s="74"/>
      <c r="C319" s="74"/>
      <c r="D319" s="12"/>
      <c r="I319" s="23"/>
      <c r="J319" s="23"/>
    </row>
    <row r="320" spans="2:10" ht="15.5" customHeight="1" x14ac:dyDescent="0.35">
      <c r="B320" s="74"/>
      <c r="C320" s="74"/>
      <c r="D320" s="12"/>
      <c r="I320" s="23"/>
      <c r="J320" s="23"/>
    </row>
    <row r="321" spans="2:10" ht="15.5" customHeight="1" x14ac:dyDescent="0.35">
      <c r="B321" s="74"/>
      <c r="C321" s="74"/>
      <c r="D321" s="12"/>
      <c r="I321" s="23"/>
      <c r="J321" s="23"/>
    </row>
    <row r="322" spans="2:10" ht="15.5" customHeight="1" x14ac:dyDescent="0.35">
      <c r="B322" s="74"/>
      <c r="C322" s="74"/>
      <c r="D322" s="12"/>
      <c r="I322" s="23"/>
      <c r="J322" s="23"/>
    </row>
    <row r="323" spans="2:10" ht="15.5" customHeight="1" x14ac:dyDescent="0.35">
      <c r="B323" s="74"/>
      <c r="C323" s="74"/>
      <c r="D323" s="12"/>
      <c r="I323" s="23"/>
      <c r="J323" s="23"/>
    </row>
    <row r="324" spans="2:10" ht="15.5" customHeight="1" x14ac:dyDescent="0.35">
      <c r="B324" s="74"/>
      <c r="C324" s="74"/>
      <c r="D324" s="12"/>
      <c r="I324" s="23"/>
      <c r="J324" s="23"/>
    </row>
    <row r="325" spans="2:10" ht="15.5" customHeight="1" x14ac:dyDescent="0.35">
      <c r="B325" s="74"/>
      <c r="C325" s="74"/>
      <c r="D325" s="12"/>
      <c r="I325" s="23"/>
      <c r="J325" s="23"/>
    </row>
    <row r="326" spans="2:10" ht="15.5" customHeight="1" x14ac:dyDescent="0.35">
      <c r="B326" s="74"/>
      <c r="C326" s="74"/>
      <c r="D326" s="12"/>
      <c r="I326" s="23"/>
      <c r="J326" s="23"/>
    </row>
    <row r="327" spans="2:10" ht="15.5" customHeight="1" x14ac:dyDescent="0.35">
      <c r="B327" s="74"/>
      <c r="C327" s="74"/>
      <c r="D327" s="12"/>
      <c r="I327" s="23"/>
      <c r="J327" s="23"/>
    </row>
    <row r="328" spans="2:10" ht="15.5" customHeight="1" x14ac:dyDescent="0.35">
      <c r="B328" s="74"/>
      <c r="C328" s="74"/>
      <c r="D328" s="12"/>
      <c r="I328" s="23"/>
      <c r="J328" s="23"/>
    </row>
    <row r="329" spans="2:10" ht="15.5" customHeight="1" x14ac:dyDescent="0.35">
      <c r="B329" s="74"/>
      <c r="C329" s="74"/>
      <c r="D329" s="12"/>
      <c r="I329" s="23"/>
      <c r="J329" s="23"/>
    </row>
    <row r="330" spans="2:10" ht="15.5" customHeight="1" x14ac:dyDescent="0.35">
      <c r="B330" s="74"/>
      <c r="C330" s="74"/>
      <c r="D330" s="12"/>
      <c r="I330" s="23"/>
      <c r="J330" s="23"/>
    </row>
    <row r="331" spans="2:10" ht="15.5" customHeight="1" x14ac:dyDescent="0.35">
      <c r="B331" s="74"/>
      <c r="C331" s="74"/>
      <c r="D331" s="12"/>
      <c r="I331" s="23"/>
      <c r="J331" s="23"/>
    </row>
    <row r="332" spans="2:10" ht="15.5" customHeight="1" x14ac:dyDescent="0.35">
      <c r="B332" s="74"/>
      <c r="C332" s="74"/>
      <c r="D332" s="12"/>
      <c r="I332" s="23"/>
      <c r="J332" s="23"/>
    </row>
    <row r="333" spans="2:10" ht="15.5" customHeight="1" x14ac:dyDescent="0.35">
      <c r="B333" s="74"/>
      <c r="C333" s="74"/>
      <c r="D333" s="12"/>
      <c r="I333" s="23"/>
      <c r="J333" s="23"/>
    </row>
    <row r="334" spans="2:10" ht="15.5" customHeight="1" x14ac:dyDescent="0.35">
      <c r="B334" s="74"/>
      <c r="C334" s="74"/>
      <c r="D334" s="12"/>
      <c r="I334" s="23"/>
      <c r="J334" s="23"/>
    </row>
    <row r="335" spans="2:10" ht="15.5" customHeight="1" x14ac:dyDescent="0.35">
      <c r="B335" s="74"/>
      <c r="C335" s="74"/>
      <c r="D335" s="12"/>
      <c r="I335" s="23"/>
      <c r="J335" s="23"/>
    </row>
    <row r="336" spans="2:10" ht="15.5" customHeight="1" x14ac:dyDescent="0.35">
      <c r="B336" s="74"/>
      <c r="C336" s="74"/>
      <c r="D336" s="12"/>
      <c r="I336" s="23"/>
      <c r="J336" s="23"/>
    </row>
    <row r="337" spans="2:10" ht="15.5" customHeight="1" x14ac:dyDescent="0.35">
      <c r="B337" s="74"/>
      <c r="C337" s="74"/>
      <c r="D337" s="12"/>
      <c r="I337" s="23"/>
      <c r="J337" s="23"/>
    </row>
    <row r="338" spans="2:10" ht="15.5" customHeight="1" x14ac:dyDescent="0.35">
      <c r="B338" s="74"/>
      <c r="C338" s="74"/>
      <c r="D338" s="12"/>
      <c r="I338" s="23"/>
      <c r="J338" s="23"/>
    </row>
    <row r="339" spans="2:10" ht="15.5" customHeight="1" x14ac:dyDescent="0.35">
      <c r="B339" s="74"/>
      <c r="C339" s="74"/>
      <c r="D339" s="12"/>
      <c r="I339" s="23"/>
      <c r="J339" s="23"/>
    </row>
    <row r="340" spans="2:10" ht="15.5" customHeight="1" x14ac:dyDescent="0.35">
      <c r="B340" s="74"/>
      <c r="C340" s="74"/>
      <c r="D340" s="12"/>
      <c r="I340" s="23"/>
      <c r="J340" s="23"/>
    </row>
    <row r="341" spans="2:10" ht="15.5" customHeight="1" x14ac:dyDescent="0.35">
      <c r="B341" s="74"/>
      <c r="C341" s="74"/>
      <c r="D341" s="12"/>
      <c r="I341" s="23"/>
      <c r="J341" s="23"/>
    </row>
    <row r="342" spans="2:10" ht="15.5" customHeight="1" x14ac:dyDescent="0.35">
      <c r="B342" s="74"/>
      <c r="C342" s="74"/>
      <c r="D342" s="12"/>
      <c r="I342" s="23"/>
      <c r="J342" s="23"/>
    </row>
    <row r="343" spans="2:10" ht="15.5" customHeight="1" x14ac:dyDescent="0.35">
      <c r="B343" s="74"/>
      <c r="C343" s="74"/>
      <c r="D343" s="12"/>
      <c r="I343" s="23"/>
      <c r="J343" s="23"/>
    </row>
    <row r="344" spans="2:10" ht="15.5" customHeight="1" x14ac:dyDescent="0.35">
      <c r="B344" s="74"/>
      <c r="C344" s="74"/>
      <c r="D344" s="12"/>
      <c r="I344" s="23"/>
      <c r="J344" s="23"/>
    </row>
    <row r="345" spans="2:10" ht="15.5" customHeight="1" x14ac:dyDescent="0.35">
      <c r="B345" s="74"/>
      <c r="C345" s="74"/>
      <c r="D345" s="12"/>
      <c r="I345" s="23"/>
      <c r="J345" s="23"/>
    </row>
    <row r="346" spans="2:10" ht="15.5" customHeight="1" x14ac:dyDescent="0.35">
      <c r="B346" s="74"/>
      <c r="C346" s="74"/>
      <c r="D346" s="12"/>
      <c r="I346" s="23"/>
      <c r="J346" s="23"/>
    </row>
    <row r="347" spans="2:10" ht="15.5" customHeight="1" x14ac:dyDescent="0.35">
      <c r="B347" s="74"/>
      <c r="C347" s="74"/>
      <c r="D347" s="12"/>
      <c r="I347" s="23"/>
      <c r="J347" s="23"/>
    </row>
    <row r="348" spans="2:10" ht="15.5" customHeight="1" x14ac:dyDescent="0.35">
      <c r="B348" s="74"/>
      <c r="C348" s="74"/>
      <c r="D348" s="12"/>
      <c r="I348" s="23"/>
      <c r="J348" s="23"/>
    </row>
    <row r="349" spans="2:10" ht="15.5" customHeight="1" x14ac:dyDescent="0.35">
      <c r="B349" s="74"/>
      <c r="C349" s="74"/>
      <c r="D349" s="12"/>
      <c r="I349" s="23"/>
      <c r="J349" s="23"/>
    </row>
    <row r="350" spans="2:10" ht="15.5" customHeight="1" x14ac:dyDescent="0.35">
      <c r="B350" s="74"/>
      <c r="C350" s="74"/>
      <c r="D350" s="12"/>
      <c r="I350" s="23"/>
      <c r="J350" s="23"/>
    </row>
    <row r="351" spans="2:10" ht="15.5" customHeight="1" x14ac:dyDescent="0.35">
      <c r="B351" s="74"/>
      <c r="C351" s="74"/>
      <c r="D351" s="12"/>
      <c r="I351" s="23"/>
      <c r="J351" s="23"/>
    </row>
    <row r="352" spans="2:10" ht="15.5" customHeight="1" x14ac:dyDescent="0.35">
      <c r="B352" s="74"/>
      <c r="C352" s="74"/>
      <c r="D352" s="12"/>
      <c r="I352" s="23"/>
      <c r="J352" s="23"/>
    </row>
    <row r="353" spans="2:10" ht="15.5" customHeight="1" x14ac:dyDescent="0.35">
      <c r="B353" s="74"/>
      <c r="C353" s="74"/>
      <c r="D353" s="12"/>
      <c r="I353" s="23"/>
      <c r="J353" s="23"/>
    </row>
    <row r="354" spans="2:10" x14ac:dyDescent="0.35">
      <c r="B354" s="74"/>
      <c r="C354" s="74"/>
      <c r="D354" s="12"/>
      <c r="I354" s="23"/>
      <c r="J354" s="23"/>
    </row>
    <row r="355" spans="2:10" x14ac:dyDescent="0.35">
      <c r="B355" s="74"/>
      <c r="C355" s="74"/>
      <c r="D355" s="12"/>
      <c r="I355" s="23"/>
      <c r="J355" s="23"/>
    </row>
    <row r="356" spans="2:10" x14ac:dyDescent="0.35">
      <c r="B356" s="74"/>
      <c r="C356" s="74"/>
      <c r="D356" s="12"/>
      <c r="I356" s="23"/>
      <c r="J356" s="23"/>
    </row>
    <row r="357" spans="2:10" x14ac:dyDescent="0.35">
      <c r="B357" s="74"/>
      <c r="C357" s="74"/>
      <c r="D357" s="12"/>
      <c r="I357" s="23"/>
      <c r="J357" s="23"/>
    </row>
    <row r="358" spans="2:10" x14ac:dyDescent="0.35">
      <c r="B358" s="74"/>
      <c r="C358" s="74"/>
      <c r="D358" s="12"/>
      <c r="I358" s="23"/>
      <c r="J358" s="23"/>
    </row>
    <row r="359" spans="2:10" x14ac:dyDescent="0.35">
      <c r="B359" s="74"/>
      <c r="C359" s="74"/>
      <c r="D359" s="12"/>
      <c r="I359" s="23"/>
      <c r="J359" s="23"/>
    </row>
    <row r="360" spans="2:10" x14ac:dyDescent="0.35">
      <c r="B360" s="74"/>
      <c r="C360" s="74"/>
      <c r="D360" s="12"/>
      <c r="I360" s="23"/>
      <c r="J360" s="23"/>
    </row>
    <row r="361" spans="2:10" x14ac:dyDescent="0.35">
      <c r="B361" s="74"/>
      <c r="C361" s="74"/>
      <c r="D361" s="12"/>
      <c r="I361" s="23"/>
      <c r="J361" s="23"/>
    </row>
    <row r="362" spans="2:10" x14ac:dyDescent="0.35">
      <c r="B362" s="74"/>
      <c r="C362" s="74"/>
      <c r="D362" s="12"/>
      <c r="I362" s="23"/>
      <c r="J362" s="23"/>
    </row>
    <row r="363" spans="2:10" x14ac:dyDescent="0.35">
      <c r="B363" s="74"/>
      <c r="C363" s="74"/>
      <c r="D363" s="12"/>
      <c r="I363" s="23"/>
      <c r="J363" s="23"/>
    </row>
    <row r="364" spans="2:10" x14ac:dyDescent="0.35">
      <c r="B364" s="74"/>
      <c r="C364" s="74"/>
      <c r="D364" s="12"/>
      <c r="I364" s="23"/>
      <c r="J364" s="23"/>
    </row>
    <row r="365" spans="2:10" x14ac:dyDescent="0.35">
      <c r="B365" s="74"/>
      <c r="C365" s="74"/>
      <c r="D365" s="12"/>
      <c r="I365" s="23"/>
      <c r="J365" s="23"/>
    </row>
    <row r="366" spans="2:10" x14ac:dyDescent="0.35">
      <c r="B366" s="74"/>
      <c r="C366" s="74"/>
      <c r="D366" s="12"/>
      <c r="I366" s="23"/>
      <c r="J366" s="23"/>
    </row>
    <row r="367" spans="2:10" x14ac:dyDescent="0.35">
      <c r="B367" s="74"/>
      <c r="C367" s="74"/>
      <c r="D367" s="12"/>
      <c r="I367" s="23"/>
      <c r="J367" s="23"/>
    </row>
    <row r="368" spans="2:10" x14ac:dyDescent="0.35">
      <c r="B368" s="74"/>
      <c r="C368" s="74"/>
      <c r="D368" s="12"/>
      <c r="I368" s="23"/>
      <c r="J368" s="23"/>
    </row>
    <row r="369" spans="2:10" x14ac:dyDescent="0.35">
      <c r="B369" s="74"/>
      <c r="C369" s="74"/>
      <c r="D369" s="12"/>
      <c r="I369" s="23"/>
      <c r="J369" s="23"/>
    </row>
    <row r="370" spans="2:10" x14ac:dyDescent="0.35">
      <c r="B370" s="74"/>
      <c r="C370" s="74"/>
      <c r="D370" s="12"/>
      <c r="I370" s="23"/>
      <c r="J370" s="23"/>
    </row>
    <row r="371" spans="2:10" x14ac:dyDescent="0.35">
      <c r="B371" s="74"/>
      <c r="C371" s="74"/>
      <c r="D371" s="12"/>
      <c r="I371" s="23"/>
      <c r="J371" s="23"/>
    </row>
    <row r="372" spans="2:10" x14ac:dyDescent="0.35">
      <c r="B372" s="74"/>
      <c r="C372" s="74"/>
      <c r="D372" s="12"/>
      <c r="I372" s="23"/>
      <c r="J372" s="23"/>
    </row>
    <row r="373" spans="2:10" x14ac:dyDescent="0.35">
      <c r="B373" s="74"/>
      <c r="C373" s="74"/>
      <c r="D373" s="12"/>
      <c r="I373" s="23"/>
      <c r="J373" s="23"/>
    </row>
    <row r="374" spans="2:10" x14ac:dyDescent="0.35">
      <c r="B374" s="74"/>
      <c r="C374" s="74"/>
      <c r="D374" s="12"/>
      <c r="I374" s="23"/>
      <c r="J374" s="23"/>
    </row>
    <row r="375" spans="2:10" x14ac:dyDescent="0.35">
      <c r="B375" s="74"/>
      <c r="C375" s="74"/>
      <c r="D375" s="12"/>
      <c r="I375" s="23"/>
      <c r="J375" s="23"/>
    </row>
    <row r="376" spans="2:10" x14ac:dyDescent="0.35">
      <c r="B376" s="74"/>
      <c r="C376" s="74"/>
      <c r="D376" s="12"/>
      <c r="I376" s="23"/>
      <c r="J376" s="23"/>
    </row>
    <row r="377" spans="2:10" x14ac:dyDescent="0.35">
      <c r="B377" s="74"/>
      <c r="C377" s="74"/>
      <c r="D377" s="12"/>
      <c r="I377" s="23"/>
      <c r="J377" s="23"/>
    </row>
    <row r="378" spans="2:10" x14ac:dyDescent="0.35">
      <c r="B378" s="74"/>
      <c r="C378" s="74"/>
      <c r="D378" s="12"/>
      <c r="I378" s="23"/>
      <c r="J378" s="23"/>
    </row>
    <row r="379" spans="2:10" x14ac:dyDescent="0.35">
      <c r="B379" s="74"/>
      <c r="C379" s="74"/>
      <c r="D379" s="12"/>
      <c r="I379" s="23"/>
      <c r="J379" s="23"/>
    </row>
    <row r="380" spans="2:10" x14ac:dyDescent="0.35">
      <c r="B380" s="74"/>
      <c r="C380" s="74"/>
      <c r="D380" s="12"/>
      <c r="I380" s="23"/>
      <c r="J380" s="23"/>
    </row>
    <row r="381" spans="2:10" x14ac:dyDescent="0.35">
      <c r="B381" s="74"/>
      <c r="C381" s="74"/>
      <c r="D381" s="12"/>
      <c r="I381" s="23"/>
      <c r="J381" s="23"/>
    </row>
    <row r="382" spans="2:10" x14ac:dyDescent="0.35">
      <c r="B382" s="74"/>
      <c r="C382" s="74"/>
      <c r="D382" s="12"/>
      <c r="I382" s="23"/>
      <c r="J382" s="23"/>
    </row>
    <row r="383" spans="2:10" x14ac:dyDescent="0.35">
      <c r="B383" s="74"/>
      <c r="C383" s="74"/>
      <c r="D383" s="12"/>
      <c r="I383" s="23"/>
      <c r="J383" s="23"/>
    </row>
    <row r="384" spans="2:10" x14ac:dyDescent="0.35">
      <c r="B384" s="74"/>
      <c r="C384" s="74"/>
      <c r="D384" s="12"/>
      <c r="I384" s="23"/>
      <c r="J384" s="23"/>
    </row>
    <row r="385" spans="2:10" x14ac:dyDescent="0.35">
      <c r="B385" s="74"/>
      <c r="C385" s="74"/>
      <c r="D385" s="12"/>
      <c r="I385" s="23"/>
      <c r="J385" s="23"/>
    </row>
    <row r="386" spans="2:10" x14ac:dyDescent="0.35">
      <c r="B386" s="74"/>
      <c r="C386" s="74"/>
      <c r="D386" s="12"/>
      <c r="I386" s="23"/>
      <c r="J386" s="23"/>
    </row>
    <row r="387" spans="2:10" x14ac:dyDescent="0.35">
      <c r="B387" s="74"/>
      <c r="C387" s="74"/>
      <c r="D387" s="12"/>
      <c r="I387" s="23"/>
      <c r="J387" s="23"/>
    </row>
    <row r="388" spans="2:10" x14ac:dyDescent="0.35">
      <c r="B388" s="74"/>
      <c r="C388" s="74"/>
      <c r="D388" s="12"/>
      <c r="I388" s="23"/>
      <c r="J388" s="23"/>
    </row>
    <row r="389" spans="2:10" x14ac:dyDescent="0.35">
      <c r="B389" s="74"/>
      <c r="C389" s="74"/>
      <c r="D389" s="12"/>
      <c r="I389" s="23"/>
      <c r="J389" s="23"/>
    </row>
    <row r="390" spans="2:10" x14ac:dyDescent="0.35">
      <c r="B390" s="74"/>
      <c r="C390" s="74"/>
      <c r="D390" s="12"/>
      <c r="I390" s="23"/>
      <c r="J390" s="23"/>
    </row>
    <row r="391" spans="2:10" x14ac:dyDescent="0.35">
      <c r="B391" s="74"/>
      <c r="C391" s="74"/>
      <c r="D391" s="12"/>
      <c r="I391" s="23"/>
      <c r="J391" s="23"/>
    </row>
    <row r="392" spans="2:10" x14ac:dyDescent="0.35">
      <c r="B392" s="74"/>
      <c r="C392" s="74"/>
      <c r="D392" s="12"/>
      <c r="I392" s="23"/>
      <c r="J392" s="23"/>
    </row>
    <row r="393" spans="2:10" x14ac:dyDescent="0.35">
      <c r="B393" s="74"/>
      <c r="C393" s="74"/>
      <c r="D393" s="12"/>
      <c r="I393" s="23"/>
      <c r="J393" s="23"/>
    </row>
    <row r="394" spans="2:10" x14ac:dyDescent="0.35">
      <c r="B394" s="74"/>
      <c r="C394" s="74"/>
      <c r="D394" s="12"/>
      <c r="I394" s="23"/>
      <c r="J394" s="23"/>
    </row>
    <row r="395" spans="2:10" x14ac:dyDescent="0.35">
      <c r="B395" s="74"/>
      <c r="C395" s="74"/>
      <c r="D395" s="12"/>
      <c r="I395" s="23"/>
      <c r="J395" s="23"/>
    </row>
    <row r="396" spans="2:10" x14ac:dyDescent="0.35">
      <c r="B396" s="74"/>
      <c r="C396" s="74"/>
      <c r="D396" s="12"/>
      <c r="I396" s="23"/>
      <c r="J396" s="23"/>
    </row>
    <row r="397" spans="2:10" x14ac:dyDescent="0.35">
      <c r="B397" s="74"/>
      <c r="C397" s="74"/>
      <c r="D397" s="12"/>
      <c r="I397" s="23"/>
      <c r="J397" s="23"/>
    </row>
    <row r="398" spans="2:10" x14ac:dyDescent="0.35">
      <c r="B398" s="74"/>
      <c r="C398" s="74"/>
      <c r="D398" s="12"/>
      <c r="I398" s="23"/>
      <c r="J398" s="23"/>
    </row>
    <row r="399" spans="2:10" x14ac:dyDescent="0.35">
      <c r="B399" s="74"/>
      <c r="C399" s="74"/>
      <c r="D399" s="12"/>
      <c r="I399" s="23"/>
      <c r="J399" s="23"/>
    </row>
    <row r="400" spans="2:10" x14ac:dyDescent="0.35">
      <c r="B400" s="74"/>
      <c r="C400" s="74"/>
      <c r="D400" s="12"/>
      <c r="I400" s="23"/>
      <c r="J400" s="23"/>
    </row>
    <row r="401" spans="1:10" x14ac:dyDescent="0.35">
      <c r="B401" s="74"/>
      <c r="C401" s="74"/>
      <c r="D401" s="12"/>
      <c r="I401" s="23"/>
      <c r="J401" s="23"/>
    </row>
    <row r="402" spans="1:10" x14ac:dyDescent="0.35">
      <c r="B402" s="74"/>
      <c r="C402" s="74"/>
      <c r="D402" s="12"/>
      <c r="I402" s="23"/>
      <c r="J402" s="23"/>
    </row>
    <row r="403" spans="1:10" x14ac:dyDescent="0.35">
      <c r="B403" s="74"/>
      <c r="C403" s="74"/>
      <c r="D403" s="12"/>
      <c r="I403" s="23"/>
      <c r="J403" s="23"/>
    </row>
    <row r="404" spans="1:10" x14ac:dyDescent="0.35">
      <c r="B404" s="74"/>
      <c r="C404" s="74"/>
      <c r="D404" s="12"/>
      <c r="I404" s="23"/>
      <c r="J404" s="23"/>
    </row>
    <row r="405" spans="1:10" x14ac:dyDescent="0.35">
      <c r="B405" s="74"/>
      <c r="C405" s="74"/>
      <c r="D405" s="12"/>
      <c r="I405" s="23"/>
      <c r="J405" s="23"/>
    </row>
    <row r="406" spans="1:10" x14ac:dyDescent="0.35">
      <c r="B406" s="74"/>
      <c r="C406" s="74"/>
      <c r="D406" s="12"/>
      <c r="I406" s="23"/>
      <c r="J406" s="23"/>
    </row>
    <row r="407" spans="1:10" x14ac:dyDescent="0.35">
      <c r="B407" s="74"/>
      <c r="C407" s="74"/>
      <c r="D407" s="12"/>
      <c r="I407" s="23"/>
      <c r="J407" s="23"/>
    </row>
    <row r="408" spans="1:10" x14ac:dyDescent="0.35">
      <c r="B408" s="74"/>
      <c r="C408" s="74"/>
      <c r="D408" s="12"/>
      <c r="I408" s="23"/>
      <c r="J408" s="23"/>
    </row>
    <row r="409" spans="1:10" x14ac:dyDescent="0.35">
      <c r="B409" s="74"/>
      <c r="C409" s="74"/>
      <c r="D409" s="12"/>
      <c r="I409" s="23"/>
      <c r="J409" s="23"/>
    </row>
    <row r="410" spans="1:10" x14ac:dyDescent="0.35">
      <c r="B410" s="74"/>
      <c r="C410" s="74"/>
      <c r="D410" s="12"/>
      <c r="I410" s="23"/>
      <c r="J410" s="23"/>
    </row>
    <row r="411" spans="1:10" x14ac:dyDescent="0.35">
      <c r="A411" s="4"/>
      <c r="B411" s="13"/>
      <c r="C411" s="13"/>
      <c r="I411" s="23"/>
      <c r="J411" s="23"/>
    </row>
    <row r="412" spans="1:10" x14ac:dyDescent="0.35">
      <c r="I412" s="23"/>
      <c r="J412" s="23"/>
    </row>
  </sheetData>
  <sortState xmlns:xlrd2="http://schemas.microsoft.com/office/spreadsheetml/2017/richdata2" ref="A8:C410">
    <sortCondition descending="1" ref="B8:B410"/>
  </sortState>
  <mergeCells count="4">
    <mergeCell ref="A1:J1"/>
    <mergeCell ref="M1:N1"/>
    <mergeCell ref="A6:E6"/>
    <mergeCell ref="G6:I6"/>
  </mergeCells>
  <hyperlinks>
    <hyperlink ref="M1:N1" location="'Table of Content'!A1" display="Table 21: AfCFTA" xr:uid="{00000000-0004-0000-1D00-000000000000}"/>
  </hyperlinks>
  <pageMargins left="0.7" right="0.7" top="0.75" bottom="0.75" header="0.3" footer="0.3"/>
  <pageSetup orientation="portrait" r:id="rId1"/>
  <ignoredErrors>
    <ignoredError sqref="K3:K4" calculatedColumn="1"/>
  </ignoredErrors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29"/>
  <sheetViews>
    <sheetView zoomScale="80" zoomScaleNormal="80" workbookViewId="0">
      <selection activeCell="E9" sqref="E9"/>
    </sheetView>
  </sheetViews>
  <sheetFormatPr defaultColWidth="9.1796875" defaultRowHeight="15.5" x14ac:dyDescent="0.35"/>
  <cols>
    <col min="1" max="1" width="20.453125" style="1" customWidth="1"/>
    <col min="2" max="2" width="18" style="1" customWidth="1"/>
    <col min="3" max="3" width="47.1796875" style="1" customWidth="1"/>
    <col min="4" max="4" width="33.36328125" style="1" customWidth="1"/>
    <col min="5" max="5" width="20.453125" style="1" customWidth="1"/>
    <col min="6" max="6" width="10.1796875" style="1" customWidth="1"/>
    <col min="7" max="13" width="14.1796875" style="1" bestFit="1" customWidth="1"/>
    <col min="14" max="16384" width="9.1796875" style="1"/>
  </cols>
  <sheetData>
    <row r="1" spans="1:15" x14ac:dyDescent="0.35">
      <c r="A1" s="101" t="s">
        <v>658</v>
      </c>
      <c r="B1" s="18"/>
      <c r="C1" s="18"/>
      <c r="D1" s="43"/>
      <c r="G1" s="5" t="s">
        <v>316</v>
      </c>
    </row>
    <row r="2" spans="1:15" x14ac:dyDescent="0.35">
      <c r="A2" s="4"/>
      <c r="B2" s="4"/>
      <c r="C2" s="4"/>
      <c r="D2" s="4"/>
      <c r="E2" s="5"/>
    </row>
    <row r="3" spans="1:15" x14ac:dyDescent="0.35">
      <c r="A3" s="398" t="s">
        <v>660</v>
      </c>
      <c r="B3" s="399"/>
      <c r="C3" s="400"/>
    </row>
    <row r="4" spans="1:15" ht="14.5" customHeight="1" x14ac:dyDescent="0.35">
      <c r="A4" s="281" t="s">
        <v>332</v>
      </c>
      <c r="B4" s="88" t="s">
        <v>689</v>
      </c>
      <c r="C4" s="294" t="s">
        <v>691</v>
      </c>
    </row>
    <row r="5" spans="1:15" x14ac:dyDescent="0.35">
      <c r="A5" s="293">
        <v>44652</v>
      </c>
      <c r="B5" s="176">
        <v>1E-3</v>
      </c>
      <c r="C5" s="248">
        <v>3.972</v>
      </c>
      <c r="D5" s="116"/>
      <c r="F5" s="69"/>
    </row>
    <row r="6" spans="1:15" x14ac:dyDescent="0.35">
      <c r="A6" s="293">
        <v>44682</v>
      </c>
      <c r="B6" s="176">
        <v>0.40699999999999997</v>
      </c>
      <c r="C6" s="248">
        <v>7.14</v>
      </c>
      <c r="D6" s="116"/>
    </row>
    <row r="7" spans="1:15" x14ac:dyDescent="0.35">
      <c r="A7" s="293">
        <v>44713</v>
      </c>
      <c r="B7" s="176">
        <v>0.29199999999999998</v>
      </c>
      <c r="C7" s="248">
        <v>6.7809999999999997</v>
      </c>
      <c r="D7" s="11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5" x14ac:dyDescent="0.35">
      <c r="A8" s="293">
        <v>44743</v>
      </c>
      <c r="B8" s="176">
        <v>9.6000000000000002E-2</v>
      </c>
      <c r="C8" s="248">
        <v>0.27300000000000002</v>
      </c>
      <c r="D8" s="116"/>
      <c r="E8" s="7"/>
      <c r="F8" s="7"/>
      <c r="G8" s="7"/>
      <c r="H8" s="8"/>
      <c r="I8" s="7"/>
      <c r="J8" s="7"/>
      <c r="K8" s="7"/>
      <c r="L8" s="7"/>
      <c r="M8" s="7"/>
      <c r="N8" s="7"/>
      <c r="O8" s="7"/>
    </row>
    <row r="9" spans="1:15" x14ac:dyDescent="0.35">
      <c r="A9" s="293">
        <v>44774</v>
      </c>
      <c r="B9" s="176">
        <v>0.81899999999999995</v>
      </c>
      <c r="C9" s="248">
        <v>0.48599999999999999</v>
      </c>
      <c r="D9" s="116"/>
      <c r="E9" s="9"/>
      <c r="F9" s="9"/>
      <c r="G9" s="9"/>
      <c r="H9" s="10"/>
      <c r="I9" s="10"/>
      <c r="J9" s="9"/>
      <c r="K9" s="9"/>
      <c r="L9" s="9"/>
      <c r="M9" s="9"/>
      <c r="N9" s="9"/>
      <c r="O9" s="9"/>
    </row>
    <row r="10" spans="1:15" x14ac:dyDescent="0.35">
      <c r="A10" s="293">
        <v>44805</v>
      </c>
      <c r="B10" s="176">
        <v>0.126</v>
      </c>
      <c r="C10" s="248">
        <v>0.745</v>
      </c>
      <c r="D10" s="116"/>
    </row>
    <row r="11" spans="1:15" x14ac:dyDescent="0.35">
      <c r="A11" s="293">
        <v>44835</v>
      </c>
      <c r="B11" s="176">
        <v>0.32200000000000001</v>
      </c>
      <c r="C11" s="248">
        <v>0.622</v>
      </c>
      <c r="D11" s="116"/>
    </row>
    <row r="12" spans="1:15" x14ac:dyDescent="0.35">
      <c r="A12" s="293">
        <v>44866</v>
      </c>
      <c r="B12" s="176">
        <v>4.4999999999999998E-2</v>
      </c>
      <c r="C12" s="248">
        <v>2.3479999999999999</v>
      </c>
      <c r="D12" s="116"/>
    </row>
    <row r="13" spans="1:15" x14ac:dyDescent="0.35">
      <c r="A13" s="293">
        <v>44896</v>
      </c>
      <c r="B13" s="176">
        <v>0.03</v>
      </c>
      <c r="C13" s="248">
        <v>1.165</v>
      </c>
      <c r="D13" s="116"/>
    </row>
    <row r="14" spans="1:15" x14ac:dyDescent="0.35">
      <c r="A14" s="293">
        <v>44927</v>
      </c>
      <c r="B14" s="176">
        <v>0.90400000000000003</v>
      </c>
      <c r="C14" s="248">
        <v>3.714</v>
      </c>
      <c r="D14" s="116"/>
    </row>
    <row r="15" spans="1:15" x14ac:dyDescent="0.35">
      <c r="A15" s="293">
        <v>44958</v>
      </c>
      <c r="B15" s="176">
        <v>1.113</v>
      </c>
      <c r="C15" s="248">
        <v>2.6379999999999999</v>
      </c>
      <c r="D15" s="116"/>
      <c r="E15" s="108"/>
    </row>
    <row r="16" spans="1:15" x14ac:dyDescent="0.35">
      <c r="A16" s="293">
        <v>44986</v>
      </c>
      <c r="B16" s="176">
        <v>0.28699999999999998</v>
      </c>
      <c r="C16" s="248">
        <v>3.31</v>
      </c>
      <c r="D16" s="116"/>
      <c r="E16" s="108"/>
      <c r="F16" s="108"/>
    </row>
    <row r="17" spans="1:5" x14ac:dyDescent="0.35">
      <c r="A17" s="293">
        <v>45017</v>
      </c>
      <c r="B17" s="176">
        <v>7.3999999999999996E-2</v>
      </c>
      <c r="C17" s="248">
        <v>3.5030000000000001</v>
      </c>
      <c r="D17" s="124"/>
    </row>
    <row r="18" spans="1:5" x14ac:dyDescent="0.35">
      <c r="A18" s="221" t="s">
        <v>331</v>
      </c>
      <c r="B18" s="296">
        <f>AVERAGE(B5:B17)</f>
        <v>0.34738461538461529</v>
      </c>
      <c r="C18" s="297">
        <f>AVERAGE(C5:C17)</f>
        <v>2.8228461538461542</v>
      </c>
      <c r="D18" s="68"/>
      <c r="E18" s="68"/>
    </row>
    <row r="20" spans="1:5" ht="15.5" customHeight="1" x14ac:dyDescent="0.35">
      <c r="A20" s="401" t="s">
        <v>659</v>
      </c>
      <c r="B20" s="401"/>
      <c r="C20" s="401"/>
      <c r="D20" s="401"/>
      <c r="E20" s="401"/>
    </row>
    <row r="21" spans="1:5" x14ac:dyDescent="0.35">
      <c r="A21" s="298" t="s">
        <v>598</v>
      </c>
      <c r="B21" s="167" t="s">
        <v>689</v>
      </c>
      <c r="C21" s="167" t="s">
        <v>346</v>
      </c>
      <c r="D21" s="167" t="s">
        <v>690</v>
      </c>
      <c r="E21" s="299" t="s">
        <v>346</v>
      </c>
    </row>
    <row r="22" spans="1:5" x14ac:dyDescent="0.35">
      <c r="A22" s="229" t="s">
        <v>370</v>
      </c>
      <c r="B22" s="157">
        <v>7.0000000000000007E-2</v>
      </c>
      <c r="C22" s="157">
        <f t="shared" ref="C22:C28" si="0">(B22/$B$29)*100</f>
        <v>94.594594594594597</v>
      </c>
      <c r="D22" s="71"/>
      <c r="E22" s="248">
        <f t="shared" ref="E22:E28" si="1">(D22/$D$29)*100</f>
        <v>0</v>
      </c>
    </row>
    <row r="23" spans="1:5" x14ac:dyDescent="0.35">
      <c r="A23" s="229" t="s">
        <v>357</v>
      </c>
      <c r="B23" s="157">
        <v>4.0000000000000001E-3</v>
      </c>
      <c r="C23" s="157">
        <f t="shared" si="0"/>
        <v>5.4054054054054053</v>
      </c>
      <c r="D23" s="157">
        <v>0.13900000000000001</v>
      </c>
      <c r="E23" s="248">
        <f t="shared" si="1"/>
        <v>3.9680274050813589</v>
      </c>
    </row>
    <row r="24" spans="1:5" x14ac:dyDescent="0.35">
      <c r="A24" s="229" t="s">
        <v>358</v>
      </c>
      <c r="B24" s="71"/>
      <c r="C24" s="157">
        <f t="shared" si="0"/>
        <v>0</v>
      </c>
      <c r="D24" s="157">
        <v>8.9999999999999993E-3</v>
      </c>
      <c r="E24" s="248">
        <f t="shared" si="1"/>
        <v>0.25692263773908081</v>
      </c>
    </row>
    <row r="25" spans="1:5" x14ac:dyDescent="0.35">
      <c r="A25" s="229" t="s">
        <v>374</v>
      </c>
      <c r="B25" s="71"/>
      <c r="C25" s="157">
        <f t="shared" si="0"/>
        <v>0</v>
      </c>
      <c r="D25" s="157">
        <v>4.0000000000000001E-3</v>
      </c>
      <c r="E25" s="248">
        <f t="shared" si="1"/>
        <v>0.11418783899514702</v>
      </c>
    </row>
    <row r="26" spans="1:5" x14ac:dyDescent="0.35">
      <c r="A26" s="229" t="s">
        <v>404</v>
      </c>
      <c r="B26" s="71"/>
      <c r="C26" s="157">
        <f t="shared" si="0"/>
        <v>0</v>
      </c>
      <c r="D26" s="157">
        <v>5.0000000000000001E-3</v>
      </c>
      <c r="E26" s="248">
        <f t="shared" si="1"/>
        <v>0.14273479874393377</v>
      </c>
    </row>
    <row r="27" spans="1:5" x14ac:dyDescent="0.35">
      <c r="A27" s="229" t="s">
        <v>449</v>
      </c>
      <c r="B27" s="71"/>
      <c r="C27" s="157">
        <f t="shared" si="0"/>
        <v>0</v>
      </c>
      <c r="D27" s="157">
        <v>4.3999999999999997E-2</v>
      </c>
      <c r="E27" s="248">
        <f t="shared" si="1"/>
        <v>1.2560662289466169</v>
      </c>
    </row>
    <row r="28" spans="1:5" x14ac:dyDescent="0.35">
      <c r="A28" s="229" t="s">
        <v>299</v>
      </c>
      <c r="B28" s="71"/>
      <c r="C28" s="157">
        <f t="shared" si="0"/>
        <v>0</v>
      </c>
      <c r="D28" s="157">
        <v>3.302</v>
      </c>
      <c r="E28" s="248">
        <f t="shared" si="1"/>
        <v>94.262061090493859</v>
      </c>
    </row>
    <row r="29" spans="1:5" x14ac:dyDescent="0.35">
      <c r="A29" s="221" t="s">
        <v>264</v>
      </c>
      <c r="B29" s="300">
        <f>SUM(B22:B28)</f>
        <v>7.400000000000001E-2</v>
      </c>
      <c r="C29" s="301">
        <f t="shared" ref="C29" si="2">SUM(C22:C28)</f>
        <v>100</v>
      </c>
      <c r="D29" s="302">
        <f>SUM(D22:D28)</f>
        <v>3.5030000000000001</v>
      </c>
      <c r="E29" s="295">
        <f>SUM(E22:E28)</f>
        <v>100</v>
      </c>
    </row>
  </sheetData>
  <sortState xmlns:xlrd2="http://schemas.microsoft.com/office/spreadsheetml/2017/richdata2" ref="A22:C23">
    <sortCondition descending="1" ref="C22:C23"/>
  </sortState>
  <mergeCells count="2">
    <mergeCell ref="A3:C3"/>
    <mergeCell ref="A20:E20"/>
  </mergeCells>
  <hyperlinks>
    <hyperlink ref="G1" location="'Table of Content'!A1" display="Table of Content" xr:uid="{00000000-0004-0000-1E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7"/>
  <sheetViews>
    <sheetView zoomScale="80" zoomScaleNormal="80" workbookViewId="0">
      <selection activeCell="G1" sqref="G1"/>
    </sheetView>
  </sheetViews>
  <sheetFormatPr defaultColWidth="8.81640625" defaultRowHeight="15.5" x14ac:dyDescent="0.35"/>
  <cols>
    <col min="1" max="1" width="9.1796875" style="1" customWidth="1"/>
    <col min="2" max="2" width="15.54296875" style="1" customWidth="1"/>
    <col min="3" max="3" width="15.90625" style="1" customWidth="1"/>
    <col min="4" max="4" width="28.90625" style="1" customWidth="1"/>
    <col min="5" max="5" width="30.1796875" style="1" bestFit="1" customWidth="1"/>
    <col min="6" max="16384" width="8.81640625" style="1"/>
  </cols>
  <sheetData>
    <row r="1" spans="1:7" x14ac:dyDescent="0.35">
      <c r="A1" s="343" t="s">
        <v>550</v>
      </c>
      <c r="B1" s="344"/>
      <c r="C1" s="344"/>
      <c r="D1" s="344"/>
      <c r="G1" s="14" t="s">
        <v>316</v>
      </c>
    </row>
    <row r="2" spans="1:7" x14ac:dyDescent="0.35">
      <c r="A2" s="101" t="s">
        <v>270</v>
      </c>
      <c r="B2" s="101" t="s">
        <v>345</v>
      </c>
      <c r="C2" s="101" t="s">
        <v>268</v>
      </c>
      <c r="D2" s="101" t="s">
        <v>560</v>
      </c>
      <c r="E2" s="219" t="s">
        <v>561</v>
      </c>
    </row>
    <row r="3" spans="1:7" x14ac:dyDescent="0.35">
      <c r="A3" s="70" t="s">
        <v>271</v>
      </c>
      <c r="B3" s="89">
        <v>7798.50610203</v>
      </c>
      <c r="C3" s="89">
        <v>10776.932504709999</v>
      </c>
      <c r="D3" s="136">
        <f>SUM(B3)</f>
        <v>7798.50610203</v>
      </c>
      <c r="E3" s="218">
        <f>C3</f>
        <v>10776.932504709999</v>
      </c>
    </row>
    <row r="4" spans="1:7" x14ac:dyDescent="0.35">
      <c r="A4" s="71" t="s">
        <v>272</v>
      </c>
      <c r="B4" s="72">
        <v>8096.31795349</v>
      </c>
      <c r="C4" s="72">
        <v>8548.9582927560004</v>
      </c>
      <c r="D4" s="93">
        <f>SUM(B3:B4)</f>
        <v>15894.824055519999</v>
      </c>
      <c r="E4" s="212">
        <f>SUM(C3:C4)</f>
        <v>19325.890797466</v>
      </c>
    </row>
    <row r="5" spans="1:7" x14ac:dyDescent="0.35">
      <c r="A5" s="71" t="s">
        <v>273</v>
      </c>
      <c r="B5" s="72">
        <v>10240.798833680001</v>
      </c>
      <c r="C5" s="72">
        <v>12451.323349600001</v>
      </c>
      <c r="D5" s="93">
        <f>SUM(B3:B5)</f>
        <v>26135.6228892</v>
      </c>
      <c r="E5" s="212">
        <f>SUM(C3:C5)</f>
        <v>31777.214147065999</v>
      </c>
    </row>
    <row r="6" spans="1:7" x14ac:dyDescent="0.35">
      <c r="A6" s="71" t="s">
        <v>274</v>
      </c>
      <c r="B6" s="72">
        <v>7560.0836530600009</v>
      </c>
      <c r="C6" s="72">
        <v>8877.6178798300007</v>
      </c>
      <c r="D6" s="93">
        <f>SUM(B3:B6)</f>
        <v>33695.706542259999</v>
      </c>
      <c r="E6" s="212">
        <f>SUM(C3:C6)</f>
        <v>40654.832026896001</v>
      </c>
    </row>
    <row r="7" spans="1:7" x14ac:dyDescent="0.35">
      <c r="A7" s="73"/>
      <c r="B7" s="94"/>
      <c r="C7" s="94"/>
      <c r="D7" s="109"/>
      <c r="E7" s="109"/>
    </row>
    <row r="8" spans="1:7" x14ac:dyDescent="0.35">
      <c r="A8" s="73"/>
      <c r="B8" s="94"/>
      <c r="C8" s="94"/>
      <c r="D8" s="95"/>
      <c r="E8" s="186"/>
      <c r="F8" s="28"/>
    </row>
    <row r="9" spans="1:7" x14ac:dyDescent="0.35">
      <c r="A9" s="73"/>
      <c r="B9" s="94"/>
      <c r="C9" s="183"/>
      <c r="D9" s="95"/>
      <c r="E9" s="182"/>
    </row>
    <row r="10" spans="1:7" x14ac:dyDescent="0.35">
      <c r="A10" s="73"/>
      <c r="B10" s="94"/>
      <c r="C10" s="94"/>
      <c r="D10" s="95"/>
      <c r="E10" s="109"/>
    </row>
    <row r="11" spans="1:7" x14ac:dyDescent="0.35">
      <c r="A11" s="73"/>
      <c r="B11" s="94"/>
      <c r="C11" s="94"/>
      <c r="D11" s="181"/>
      <c r="E11" s="95"/>
    </row>
    <row r="12" spans="1:7" x14ac:dyDescent="0.35">
      <c r="A12" s="73"/>
      <c r="B12" s="94"/>
      <c r="C12" s="94"/>
      <c r="D12" s="95"/>
      <c r="E12" s="95"/>
    </row>
    <row r="13" spans="1:7" x14ac:dyDescent="0.35">
      <c r="A13" s="73"/>
      <c r="B13" s="94"/>
      <c r="C13" s="94"/>
      <c r="D13" s="95"/>
      <c r="E13" s="303"/>
    </row>
    <row r="14" spans="1:7" x14ac:dyDescent="0.35">
      <c r="A14" s="73"/>
      <c r="B14" s="94"/>
      <c r="C14" s="94"/>
      <c r="D14" s="95"/>
      <c r="E14" s="95"/>
    </row>
    <row r="15" spans="1:7" x14ac:dyDescent="0.35">
      <c r="D15" s="28"/>
    </row>
    <row r="16" spans="1:7" x14ac:dyDescent="0.35">
      <c r="D16" s="16"/>
      <c r="E16" s="16"/>
    </row>
    <row r="17" spans="4:4" x14ac:dyDescent="0.35">
      <c r="D17" s="28"/>
    </row>
  </sheetData>
  <mergeCells count="1">
    <mergeCell ref="A1:D1"/>
  </mergeCells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ignoredErrors>
    <ignoredError sqref="D4:E5" formulaRange="1"/>
  </ignoredError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1"/>
  <sheetViews>
    <sheetView zoomScale="80" zoomScaleNormal="80" workbookViewId="0">
      <selection activeCell="J1" sqref="J1:K1"/>
    </sheetView>
  </sheetViews>
  <sheetFormatPr defaultColWidth="8.81640625" defaultRowHeight="15.5" x14ac:dyDescent="0.35"/>
  <cols>
    <col min="1" max="1" width="45.90625" style="1" customWidth="1"/>
    <col min="2" max="2" width="12.453125" style="1" customWidth="1"/>
    <col min="3" max="3" width="13.36328125" style="1" customWidth="1"/>
    <col min="4" max="4" width="12.453125" style="1" customWidth="1"/>
    <col min="5" max="5" width="13.36328125" style="1" customWidth="1"/>
    <col min="6" max="6" width="12.453125" style="1" customWidth="1"/>
    <col min="7" max="7" width="13.36328125" style="1" customWidth="1"/>
    <col min="8" max="8" width="15.1796875" style="1" customWidth="1"/>
    <col min="9" max="10" width="8.81640625" style="1"/>
    <col min="11" max="11" width="11.1796875" style="1" customWidth="1"/>
    <col min="12" max="16384" width="8.81640625" style="1"/>
  </cols>
  <sheetData>
    <row r="1" spans="1:11" x14ac:dyDescent="0.35">
      <c r="A1" s="341" t="s">
        <v>493</v>
      </c>
      <c r="B1" s="341"/>
      <c r="C1" s="341"/>
      <c r="D1" s="341"/>
      <c r="E1" s="341"/>
      <c r="F1" s="341"/>
      <c r="G1" s="341"/>
      <c r="H1" s="341"/>
      <c r="J1" s="352" t="s">
        <v>316</v>
      </c>
      <c r="K1" s="352"/>
    </row>
    <row r="2" spans="1:11" x14ac:dyDescent="0.35">
      <c r="A2" s="350" t="s">
        <v>283</v>
      </c>
      <c r="B2" s="345">
        <v>2022</v>
      </c>
      <c r="C2" s="347"/>
      <c r="D2" s="345">
        <v>2023</v>
      </c>
      <c r="E2" s="346"/>
      <c r="F2" s="346"/>
      <c r="G2" s="347"/>
      <c r="H2" s="348" t="s">
        <v>343</v>
      </c>
      <c r="I2" s="44"/>
    </row>
    <row r="3" spans="1:11" x14ac:dyDescent="0.35">
      <c r="A3" s="351"/>
      <c r="B3" s="80" t="s">
        <v>274</v>
      </c>
      <c r="C3" s="81" t="s">
        <v>284</v>
      </c>
      <c r="D3" s="80" t="s">
        <v>273</v>
      </c>
      <c r="E3" s="80" t="s">
        <v>285</v>
      </c>
      <c r="F3" s="82" t="s">
        <v>274</v>
      </c>
      <c r="G3" s="82" t="s">
        <v>285</v>
      </c>
      <c r="H3" s="349"/>
      <c r="I3" s="44"/>
    </row>
    <row r="4" spans="1:11" x14ac:dyDescent="0.35">
      <c r="A4" s="141" t="s">
        <v>286</v>
      </c>
      <c r="B4" s="131">
        <v>3368.8816960100003</v>
      </c>
      <c r="C4" s="137">
        <f>Table12[[#This Row],[Column2]]/$B$11*100</f>
        <v>50.546488365834804</v>
      </c>
      <c r="D4" s="252">
        <v>4646.5696435299997</v>
      </c>
      <c r="E4" s="137">
        <f>Table12[[#This Row],[Column4]]/$D$11*100</f>
        <v>45.373117068253848</v>
      </c>
      <c r="F4" s="252">
        <v>4866.4595767600003</v>
      </c>
      <c r="G4" s="309">
        <f>Table12[[#This Row],[Column6]]/$F$11*100</f>
        <v>64.370446149630425</v>
      </c>
      <c r="H4" s="138">
        <f>Table12[[#This Row],[Column6]]-Table12[[#This Row],[Column4]]</f>
        <v>219.88993323000068</v>
      </c>
      <c r="I4" s="184"/>
    </row>
    <row r="5" spans="1:11" x14ac:dyDescent="0.35">
      <c r="A5" s="142" t="s">
        <v>287</v>
      </c>
      <c r="B5" s="123">
        <v>2859.5955236999998</v>
      </c>
      <c r="C5" s="139">
        <f>Table12[[#This Row],[Column2]]/$B$11*100</f>
        <v>42.905190776181612</v>
      </c>
      <c r="D5" s="253">
        <v>4917.8754540399996</v>
      </c>
      <c r="E5" s="139">
        <f>Table12[[#This Row],[Column4]]/$D$11*100</f>
        <v>48.022381202002165</v>
      </c>
      <c r="F5" s="253">
        <v>2241.1644758100001</v>
      </c>
      <c r="G5" s="310">
        <f>Table12[[#This Row],[Column6]]/$F$11*100</f>
        <v>29.644704723642469</v>
      </c>
      <c r="H5" s="312">
        <f>Table12[[#This Row],[Column6]]-Table12[[#This Row],[Column4]]</f>
        <v>-2676.7109782299995</v>
      </c>
      <c r="I5" s="184"/>
    </row>
    <row r="6" spans="1:11" x14ac:dyDescent="0.35">
      <c r="A6" s="142" t="s">
        <v>288</v>
      </c>
      <c r="B6" s="123">
        <v>260.08992952</v>
      </c>
      <c r="C6" s="139">
        <f>Table12[[#This Row],[Column2]]/$B$11*100</f>
        <v>3.9023728889393592</v>
      </c>
      <c r="D6" s="253">
        <v>373.47391186999999</v>
      </c>
      <c r="E6" s="139">
        <f>Table12[[#This Row],[Column4]]/$D$11*100</f>
        <v>3.6469216702286631</v>
      </c>
      <c r="F6" s="253">
        <v>360.80637954000002</v>
      </c>
      <c r="G6" s="310">
        <f>Table12[[#This Row],[Column6]]/$F$11*100</f>
        <v>4.7725183489730423</v>
      </c>
      <c r="H6" s="312">
        <f>Table12[[#This Row],[Column6]]-Table12[[#This Row],[Column4]]</f>
        <v>-12.667532329999972</v>
      </c>
      <c r="I6" s="184"/>
    </row>
    <row r="7" spans="1:11" x14ac:dyDescent="0.35">
      <c r="A7" s="142" t="s">
        <v>290</v>
      </c>
      <c r="B7" s="123">
        <v>69.710820839999997</v>
      </c>
      <c r="C7" s="139">
        <f>Table12[[#This Row],[Column2]]/$B$11*100</f>
        <v>1.0459367566201989</v>
      </c>
      <c r="D7" s="253">
        <v>66.185960570000006</v>
      </c>
      <c r="E7" s="139">
        <f>Table12[[#This Row],[Column4]]/$D$11*100</f>
        <v>0.64629685286197835</v>
      </c>
      <c r="F7" s="253">
        <v>50.771098960000003</v>
      </c>
      <c r="G7" s="310">
        <f>Table12[[#This Row],[Column6]]/$F$11*100</f>
        <v>0.6715679520219332</v>
      </c>
      <c r="H7" s="312">
        <f>Table12[[#This Row],[Column6]]-Table12[[#This Row],[Column4]]</f>
        <v>-15.414861610000003</v>
      </c>
      <c r="I7" s="184"/>
    </row>
    <row r="8" spans="1:11" x14ac:dyDescent="0.35">
      <c r="A8" s="142" t="s">
        <v>289</v>
      </c>
      <c r="B8" s="123">
        <v>103.25571012</v>
      </c>
      <c r="C8" s="139">
        <f>Table12[[#This Row],[Column2]]/$B$11*100</f>
        <v>1.5492421584492169</v>
      </c>
      <c r="D8" s="253">
        <v>228.35065224000002</v>
      </c>
      <c r="E8" s="139">
        <f>Table12[[#This Row],[Column4]]/$D$11*100</f>
        <v>2.22981288812157</v>
      </c>
      <c r="F8" s="253">
        <v>37.551816939999995</v>
      </c>
      <c r="G8" s="310">
        <f>Table12[[#This Row],[Column6]]/$F$11*100</f>
        <v>0.49671165906743131</v>
      </c>
      <c r="H8" s="312">
        <f>Table12[[#This Row],[Column6]]-Table12[[#This Row],[Column4]]</f>
        <v>-190.79883530000001</v>
      </c>
      <c r="I8" s="184"/>
    </row>
    <row r="9" spans="1:11" x14ac:dyDescent="0.35">
      <c r="A9" s="142" t="s">
        <v>291</v>
      </c>
      <c r="B9" s="123">
        <v>3.3240419600000002</v>
      </c>
      <c r="C9" s="139">
        <f>Table12[[#This Row],[Column2]]/$B$11*100</f>
        <v>4.9873715796456379E-2</v>
      </c>
      <c r="D9" s="253">
        <v>7.9523896699999996</v>
      </c>
      <c r="E9" s="139">
        <f>Table12[[#This Row],[Column4]]/$D$11*100</f>
        <v>7.7653997497208277E-2</v>
      </c>
      <c r="F9" s="253">
        <v>3.0889424300000003</v>
      </c>
      <c r="G9" s="310">
        <f>Table12[[#This Row],[Column6]]/$F$11*100</f>
        <v>4.0858574742750731E-2</v>
      </c>
      <c r="H9" s="312">
        <f>Table12[[#This Row],[Column6]]-Table12[[#This Row],[Column4]]</f>
        <v>-4.8634472399999993</v>
      </c>
      <c r="I9" s="184"/>
    </row>
    <row r="10" spans="1:11" x14ac:dyDescent="0.35">
      <c r="A10" s="142" t="s">
        <v>292</v>
      </c>
      <c r="B10" s="123">
        <v>5.9673550000000006E-2</v>
      </c>
      <c r="C10" s="139">
        <f>Table12[[#This Row],[Column2]]/$B$11*100</f>
        <v>8.9533817836211379E-4</v>
      </c>
      <c r="D10" s="253">
        <v>0.39082176000000002</v>
      </c>
      <c r="E10" s="139">
        <f>Table12[[#This Row],[Column4]]/$D$11*100</f>
        <v>3.8163210345921765E-3</v>
      </c>
      <c r="F10" s="253">
        <v>0.24136262</v>
      </c>
      <c r="G10" s="310">
        <f>Table12[[#This Row],[Column6]]/$F$11*100</f>
        <v>3.1925919219466131E-3</v>
      </c>
      <c r="H10" s="312">
        <f>Table12[[#This Row],[Column6]]-Table12[[#This Row],[Column4]]</f>
        <v>-0.14945914000000002</v>
      </c>
      <c r="I10" s="184"/>
    </row>
    <row r="11" spans="1:11" x14ac:dyDescent="0.35">
      <c r="A11" s="221" t="s">
        <v>264</v>
      </c>
      <c r="B11" s="222">
        <f>SUM(B4:B10)</f>
        <v>6664.9173956999994</v>
      </c>
      <c r="C11" s="308">
        <f>Table12[[#This Row],[Column2]]/$B$11*100</f>
        <v>100</v>
      </c>
      <c r="D11" s="307">
        <f t="shared" ref="D11" si="0">SUM(D4:D10)</f>
        <v>10240.798833679997</v>
      </c>
      <c r="E11" s="308">
        <f>Table12[[#This Row],[Column4]]/$D$11*100</f>
        <v>100</v>
      </c>
      <c r="F11" s="307">
        <f>SUM(F4:F10)</f>
        <v>7560.0836530600009</v>
      </c>
      <c r="G11" s="311">
        <f>Table12[[#This Row],[Column6]]/$F$11*100</f>
        <v>100</v>
      </c>
      <c r="H11" s="313">
        <f>Table12[[#This Row],[Column6]]-Table12[[#This Row],[Column4]]</f>
        <v>-2680.7151806199963</v>
      </c>
      <c r="I11" s="29"/>
    </row>
    <row r="13" spans="1:11" x14ac:dyDescent="0.35">
      <c r="G13" s="16"/>
      <c r="H13" s="28"/>
    </row>
    <row r="14" spans="1:11" x14ac:dyDescent="0.35">
      <c r="G14" s="16"/>
      <c r="H14" s="28"/>
    </row>
    <row r="15" spans="1:11" x14ac:dyDescent="0.35">
      <c r="G15" s="16"/>
      <c r="H15" s="28"/>
    </row>
    <row r="16" spans="1:11" x14ac:dyDescent="0.35">
      <c r="G16" s="16"/>
      <c r="H16" s="28"/>
    </row>
    <row r="17" spans="7:8" x14ac:dyDescent="0.35">
      <c r="G17" s="16"/>
      <c r="H17" s="28"/>
    </row>
    <row r="18" spans="7:8" x14ac:dyDescent="0.35">
      <c r="G18" s="16"/>
      <c r="H18" s="28"/>
    </row>
    <row r="19" spans="7:8" x14ac:dyDescent="0.35">
      <c r="G19" s="16"/>
      <c r="H19" s="28"/>
    </row>
    <row r="20" spans="7:8" x14ac:dyDescent="0.35">
      <c r="G20" s="16"/>
      <c r="H20" s="28"/>
    </row>
    <row r="21" spans="7:8" x14ac:dyDescent="0.35">
      <c r="G21" s="16"/>
      <c r="H21" s="28"/>
    </row>
  </sheetData>
  <sortState xmlns:xlrd2="http://schemas.microsoft.com/office/spreadsheetml/2017/richdata2" ref="A5:F11">
    <sortCondition descending="1" ref="F4:F11"/>
  </sortState>
  <mergeCells count="6">
    <mergeCell ref="D2:G2"/>
    <mergeCell ref="B2:C2"/>
    <mergeCell ref="H2:H3"/>
    <mergeCell ref="A2:A3"/>
    <mergeCell ref="J1:K1"/>
    <mergeCell ref="A1:H1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1"/>
  <sheetViews>
    <sheetView zoomScale="80" zoomScaleNormal="80" workbookViewId="0">
      <selection activeCell="I1" sqref="I1:J1"/>
    </sheetView>
  </sheetViews>
  <sheetFormatPr defaultColWidth="8.81640625" defaultRowHeight="15.5" x14ac:dyDescent="0.35"/>
  <cols>
    <col min="1" max="1" width="46.81640625" style="1" customWidth="1"/>
    <col min="2" max="2" width="12.54296875" style="1" customWidth="1"/>
    <col min="3" max="3" width="13.08984375" style="1" customWidth="1"/>
    <col min="4" max="4" width="12.54296875" style="1" customWidth="1"/>
    <col min="5" max="5" width="13.08984375" style="1" customWidth="1"/>
    <col min="6" max="6" width="12.54296875" style="1" customWidth="1"/>
    <col min="7" max="7" width="16.08984375" style="1" customWidth="1"/>
    <col min="8" max="16384" width="8.81640625" style="1"/>
  </cols>
  <sheetData>
    <row r="1" spans="1:10" x14ac:dyDescent="0.35">
      <c r="A1" s="341" t="s">
        <v>492</v>
      </c>
      <c r="B1" s="341"/>
      <c r="C1" s="341"/>
      <c r="D1" s="341"/>
      <c r="E1" s="341"/>
      <c r="F1" s="341"/>
      <c r="G1" s="341"/>
      <c r="I1" s="352" t="s">
        <v>316</v>
      </c>
      <c r="J1" s="352"/>
    </row>
    <row r="2" spans="1:10" x14ac:dyDescent="0.35">
      <c r="A2" s="353" t="s">
        <v>283</v>
      </c>
      <c r="B2" s="345">
        <v>2022</v>
      </c>
      <c r="C2" s="347"/>
      <c r="D2" s="345">
        <v>2023</v>
      </c>
      <c r="E2" s="346"/>
      <c r="F2" s="346"/>
      <c r="G2" s="347"/>
      <c r="H2" s="44"/>
    </row>
    <row r="3" spans="1:10" x14ac:dyDescent="0.35">
      <c r="A3" s="354"/>
      <c r="B3" s="80" t="s">
        <v>274</v>
      </c>
      <c r="C3" s="81" t="s">
        <v>284</v>
      </c>
      <c r="D3" s="80" t="s">
        <v>273</v>
      </c>
      <c r="E3" s="80" t="s">
        <v>285</v>
      </c>
      <c r="F3" s="82" t="s">
        <v>274</v>
      </c>
      <c r="G3" s="82" t="s">
        <v>285</v>
      </c>
      <c r="H3" s="36"/>
    </row>
    <row r="4" spans="1:10" x14ac:dyDescent="0.35">
      <c r="A4" s="141" t="s">
        <v>286</v>
      </c>
      <c r="B4" s="91">
        <v>1285.1825237200001</v>
      </c>
      <c r="C4" s="117">
        <f t="shared" ref="C4:C11" si="0">(B4/$B$11)*100</f>
        <v>67.410921721462174</v>
      </c>
      <c r="D4" s="131">
        <v>2075.3665241199997</v>
      </c>
      <c r="E4" s="117">
        <f t="shared" ref="E4:E11" si="1">(D4/$D$11)*100</f>
        <v>74.300262623147972</v>
      </c>
      <c r="F4" s="141">
        <v>2335.48640002</v>
      </c>
      <c r="G4" s="179">
        <f t="shared" ref="G4:G11" si="2">(F4/$F$11)*100</f>
        <v>82.930880161062504</v>
      </c>
      <c r="H4" s="29"/>
    </row>
    <row r="5" spans="1:10" x14ac:dyDescent="0.35">
      <c r="A5" s="142" t="s">
        <v>287</v>
      </c>
      <c r="B5" s="92">
        <v>499.36479757000001</v>
      </c>
      <c r="C5" s="140">
        <f t="shared" si="0"/>
        <v>26.192887514535702</v>
      </c>
      <c r="D5" s="123">
        <v>471.67824394999997</v>
      </c>
      <c r="E5" s="140">
        <f t="shared" si="1"/>
        <v>16.886567742037968</v>
      </c>
      <c r="F5" s="142">
        <v>440.10618032999997</v>
      </c>
      <c r="G5" s="180">
        <f t="shared" si="2"/>
        <v>15.627747992357238</v>
      </c>
      <c r="H5" s="29"/>
    </row>
    <row r="6" spans="1:10" x14ac:dyDescent="0.35">
      <c r="A6" s="142" t="s">
        <v>289</v>
      </c>
      <c r="B6" s="92">
        <v>102.88074807</v>
      </c>
      <c r="C6" s="140">
        <f t="shared" si="0"/>
        <v>5.3963432639263118</v>
      </c>
      <c r="D6" s="123">
        <v>228.34377024</v>
      </c>
      <c r="E6" s="140">
        <f t="shared" si="1"/>
        <v>8.1749425462982792</v>
      </c>
      <c r="F6" s="142">
        <v>37.551816939999995</v>
      </c>
      <c r="G6" s="180">
        <f t="shared" si="2"/>
        <v>1.3334289724207462</v>
      </c>
      <c r="H6" s="29"/>
    </row>
    <row r="7" spans="1:10" x14ac:dyDescent="0.35">
      <c r="A7" s="142" t="s">
        <v>288</v>
      </c>
      <c r="B7" s="92">
        <v>1.47649973</v>
      </c>
      <c r="C7" s="140">
        <f t="shared" si="0"/>
        <v>7.7445970423478075E-2</v>
      </c>
      <c r="D7" s="123">
        <v>16.998439829999999</v>
      </c>
      <c r="E7" s="140">
        <f t="shared" si="1"/>
        <v>0.60856168241815178</v>
      </c>
      <c r="F7" s="142">
        <v>2.3040101699999997</v>
      </c>
      <c r="G7" s="180">
        <f t="shared" si="2"/>
        <v>8.1813189448032314E-2</v>
      </c>
      <c r="H7" s="29"/>
    </row>
    <row r="8" spans="1:10" x14ac:dyDescent="0.35">
      <c r="A8" s="142" t="s">
        <v>290</v>
      </c>
      <c r="B8" s="92">
        <v>17.558873999999999</v>
      </c>
      <c r="C8" s="140">
        <f t="shared" si="0"/>
        <v>0.92100527270233767</v>
      </c>
      <c r="D8" s="123">
        <v>0.53972299999999995</v>
      </c>
      <c r="E8" s="140">
        <f t="shared" si="1"/>
        <v>1.9322640207255545E-2</v>
      </c>
      <c r="F8" s="142">
        <v>0.63967799999999997</v>
      </c>
      <c r="G8" s="180">
        <f t="shared" si="2"/>
        <v>2.271435173384604E-2</v>
      </c>
      <c r="H8" s="29"/>
    </row>
    <row r="9" spans="1:10" x14ac:dyDescent="0.35">
      <c r="A9" s="142" t="s">
        <v>292</v>
      </c>
      <c r="B9" s="92">
        <v>2.6619500000000001E-2</v>
      </c>
      <c r="C9" s="140">
        <f t="shared" si="0"/>
        <v>1.3962569500014571E-3</v>
      </c>
      <c r="D9" s="123">
        <v>0.28877676000000002</v>
      </c>
      <c r="E9" s="140">
        <f t="shared" si="1"/>
        <v>1.0338505925626637E-2</v>
      </c>
      <c r="F9" s="142">
        <v>5.595779E-2</v>
      </c>
      <c r="G9" s="180">
        <f t="shared" si="2"/>
        <v>1.9870074073341472E-3</v>
      </c>
      <c r="H9" s="29"/>
    </row>
    <row r="10" spans="1:10" x14ac:dyDescent="0.35">
      <c r="A10" s="142" t="s">
        <v>291</v>
      </c>
      <c r="B10" s="92">
        <v>0</v>
      </c>
      <c r="C10" s="140">
        <f t="shared" si="0"/>
        <v>0</v>
      </c>
      <c r="D10" s="123">
        <v>1.1899E-4</v>
      </c>
      <c r="E10" s="140">
        <f t="shared" si="1"/>
        <v>4.2599647564794108E-6</v>
      </c>
      <c r="F10" s="142">
        <v>4.0224280000000001E-2</v>
      </c>
      <c r="G10" s="180">
        <f t="shared" si="2"/>
        <v>1.4283255703036663E-3</v>
      </c>
      <c r="H10" s="29"/>
    </row>
    <row r="11" spans="1:10" s="4" customFormat="1" x14ac:dyDescent="0.35">
      <c r="A11" s="221" t="s">
        <v>264</v>
      </c>
      <c r="B11" s="223">
        <f t="shared" ref="B11:F11" si="3">SUM(B4:B10)</f>
        <v>1906.49006259</v>
      </c>
      <c r="C11" s="224">
        <f t="shared" si="0"/>
        <v>100</v>
      </c>
      <c r="D11" s="225">
        <f t="shared" si="3"/>
        <v>2793.2155968899992</v>
      </c>
      <c r="E11" s="224">
        <f t="shared" si="1"/>
        <v>100</v>
      </c>
      <c r="F11" s="226">
        <f t="shared" si="3"/>
        <v>2816.1842675299999</v>
      </c>
      <c r="G11" s="227">
        <f t="shared" si="2"/>
        <v>100</v>
      </c>
    </row>
  </sheetData>
  <mergeCells count="5">
    <mergeCell ref="A2:A3"/>
    <mergeCell ref="I1:J1"/>
    <mergeCell ref="A1:G1"/>
    <mergeCell ref="B2:C2"/>
    <mergeCell ref="D2:G2"/>
  </mergeCells>
  <hyperlinks>
    <hyperlink ref="I1:J1" location="'Table of Content'!A1" display="Table of Content" xr:uid="{00000000-0004-0000-0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2"/>
  <sheetViews>
    <sheetView zoomScale="80" zoomScaleNormal="80" workbookViewId="0">
      <selection activeCell="J1" sqref="J1:K1"/>
    </sheetView>
  </sheetViews>
  <sheetFormatPr defaultColWidth="8.81640625" defaultRowHeight="15.5" x14ac:dyDescent="0.35"/>
  <cols>
    <col min="1" max="1" width="37" style="1" customWidth="1"/>
    <col min="2" max="7" width="13.36328125" style="1" customWidth="1"/>
    <col min="8" max="8" width="12.81640625" style="1" customWidth="1"/>
    <col min="9" max="9" width="10.453125" style="1" bestFit="1" customWidth="1"/>
    <col min="10" max="16384" width="8.81640625" style="1"/>
  </cols>
  <sheetData>
    <row r="1" spans="1:11" x14ac:dyDescent="0.35">
      <c r="A1" s="341" t="s">
        <v>491</v>
      </c>
      <c r="B1" s="341"/>
      <c r="C1" s="341"/>
      <c r="D1" s="341"/>
      <c r="E1" s="341"/>
      <c r="F1" s="341"/>
      <c r="G1" s="341"/>
      <c r="H1" s="341"/>
      <c r="J1" s="342" t="s">
        <v>316</v>
      </c>
      <c r="K1" s="342"/>
    </row>
    <row r="2" spans="1:11" ht="14.5" customHeight="1" x14ac:dyDescent="0.35">
      <c r="A2" s="353" t="s">
        <v>283</v>
      </c>
      <c r="B2" s="356">
        <v>2022</v>
      </c>
      <c r="C2" s="357"/>
      <c r="D2" s="356">
        <v>2023</v>
      </c>
      <c r="E2" s="358"/>
      <c r="F2" s="358"/>
      <c r="G2" s="357"/>
      <c r="H2" s="355" t="s">
        <v>343</v>
      </c>
      <c r="I2" s="44"/>
    </row>
    <row r="3" spans="1:11" x14ac:dyDescent="0.35">
      <c r="A3" s="354"/>
      <c r="B3" s="80" t="s">
        <v>274</v>
      </c>
      <c r="C3" s="81" t="s">
        <v>284</v>
      </c>
      <c r="D3" s="80" t="s">
        <v>273</v>
      </c>
      <c r="E3" s="80" t="s">
        <v>285</v>
      </c>
      <c r="F3" s="82" t="s">
        <v>274</v>
      </c>
      <c r="G3" s="127" t="s">
        <v>285</v>
      </c>
      <c r="H3" s="354"/>
      <c r="I3" s="36"/>
    </row>
    <row r="4" spans="1:11" x14ac:dyDescent="0.35">
      <c r="A4" s="228" t="s">
        <v>286</v>
      </c>
      <c r="B4" s="314">
        <v>7476.9737352499997</v>
      </c>
      <c r="C4" s="117">
        <f>Table14[[#This Row],[Column2]]/$B$13*100</f>
        <v>73.853390926263287</v>
      </c>
      <c r="D4" s="316">
        <v>7734.3917926399999</v>
      </c>
      <c r="E4" s="117">
        <f>Table14[[#This Row],[Column4]]/$D$13*100</f>
        <v>62.117026242744458</v>
      </c>
      <c r="F4" s="316">
        <v>7265.7969205500003</v>
      </c>
      <c r="G4" s="179">
        <f>Table14[[#This Row],[Column6]]/$F$13*100</f>
        <v>81.843992599162604</v>
      </c>
      <c r="H4" s="138">
        <f>Table14[[#This Row],[Column6]]-Table14[[#This Row],[Column4]]</f>
        <v>-468.59487208999963</v>
      </c>
      <c r="I4" s="9"/>
      <c r="J4" s="16"/>
      <c r="K4" s="16"/>
    </row>
    <row r="5" spans="1:11" x14ac:dyDescent="0.35">
      <c r="A5" s="229" t="s">
        <v>287</v>
      </c>
      <c r="B5" s="315">
        <v>2368.6208008600001</v>
      </c>
      <c r="C5" s="140">
        <f>Table14[[#This Row],[Column2]]/$B$13*100</f>
        <v>23.395919814093535</v>
      </c>
      <c r="D5" s="317">
        <v>4398.8620927499996</v>
      </c>
      <c r="E5" s="140">
        <f>Table14[[#This Row],[Column4]]/$D$13*100</f>
        <v>35.328470470500747</v>
      </c>
      <c r="F5" s="317">
        <v>1185.8932536</v>
      </c>
      <c r="G5" s="180">
        <f>Table14[[#This Row],[Column6]]/$F$13*100</f>
        <v>13.358237194398248</v>
      </c>
      <c r="H5" s="312">
        <f>Table14[[#This Row],[Column6]]-Table14[[#This Row],[Column4]]</f>
        <v>-3212.9688391499994</v>
      </c>
      <c r="I5" s="185"/>
      <c r="J5" s="16"/>
      <c r="K5" s="16"/>
    </row>
    <row r="6" spans="1:11" x14ac:dyDescent="0.35">
      <c r="A6" s="229" t="s">
        <v>288</v>
      </c>
      <c r="B6" s="315">
        <v>224.38771536000002</v>
      </c>
      <c r="C6" s="140">
        <f>Table14[[#This Row],[Column2]]/$B$13*100</f>
        <v>2.2163771397786087</v>
      </c>
      <c r="D6" s="317">
        <v>280.86647198000003</v>
      </c>
      <c r="E6" s="140">
        <f>Table14[[#This Row],[Column4]]/$D$13*100</f>
        <v>2.2557158311130272</v>
      </c>
      <c r="F6" s="317">
        <v>397.80053927</v>
      </c>
      <c r="G6" s="180">
        <f>Table14[[#This Row],[Column6]]/$F$13*100</f>
        <v>4.4809378445292767</v>
      </c>
      <c r="H6" s="312">
        <f>Table14[[#This Row],[Column6]]-Table14[[#This Row],[Column4]]</f>
        <v>116.93406728999997</v>
      </c>
      <c r="I6" s="29"/>
    </row>
    <row r="7" spans="1:11" x14ac:dyDescent="0.35">
      <c r="A7" s="229" t="s">
        <v>292</v>
      </c>
      <c r="B7" s="315">
        <v>39.037755840000003</v>
      </c>
      <c r="C7" s="140">
        <f>Table14[[#This Row],[Column2]]/$B$13*100</f>
        <v>0.38559325537595185</v>
      </c>
      <c r="D7" s="317">
        <v>16.87393767</v>
      </c>
      <c r="E7" s="140">
        <f>Table14[[#This Row],[Column4]]/$D$13*100</f>
        <v>0.13551923113893014</v>
      </c>
      <c r="F7" s="317">
        <v>26.948467100000002</v>
      </c>
      <c r="G7" s="180">
        <f>Table14[[#This Row],[Column6]]/$F$13*100</f>
        <v>0.30355515933195415</v>
      </c>
      <c r="H7" s="312">
        <f>Table14[[#This Row],[Column6]]-Table14[[#This Row],[Column4]]</f>
        <v>10.074529430000002</v>
      </c>
      <c r="I7" s="29"/>
    </row>
    <row r="8" spans="1:11" x14ac:dyDescent="0.35">
      <c r="A8" s="229" t="s">
        <v>290</v>
      </c>
      <c r="B8" s="315">
        <v>0.42304881999999999</v>
      </c>
      <c r="C8" s="140">
        <f>Table14[[#This Row],[Column2]]/$B$13*100</f>
        <v>4.1786411174693965E-3</v>
      </c>
      <c r="D8" s="317">
        <v>0.52644387000000004</v>
      </c>
      <c r="E8" s="140">
        <f>Table14[[#This Row],[Column4]]/$D$13*100</f>
        <v>4.2280154102408091E-3</v>
      </c>
      <c r="F8" s="317">
        <v>0.37395370999999999</v>
      </c>
      <c r="G8" s="180">
        <f>Table14[[#This Row],[Column6]]/$F$13*100</f>
        <v>4.2123204114205576E-3</v>
      </c>
      <c r="H8" s="312">
        <f>Table14[[#This Row],[Column6]]-Table14[[#This Row],[Column4]]</f>
        <v>-0.15249016000000004</v>
      </c>
      <c r="I8" s="29"/>
    </row>
    <row r="9" spans="1:11" x14ac:dyDescent="0.35">
      <c r="A9" s="229" t="s">
        <v>289</v>
      </c>
      <c r="B9" s="315">
        <v>14.214931199999999</v>
      </c>
      <c r="C9" s="140">
        <f>Table14[[#This Row],[Column2]]/$B$13*100</f>
        <v>0.14040718987070711</v>
      </c>
      <c r="D9" s="317">
        <v>18.873989479999999</v>
      </c>
      <c r="E9" s="140">
        <f>Table14[[#This Row],[Column4]]/$D$13*100</f>
        <v>0.15158219692854036</v>
      </c>
      <c r="F9" s="317">
        <v>0.33232850000000003</v>
      </c>
      <c r="G9" s="180">
        <f>Table14[[#This Row],[Column6]]/$F$13*100</f>
        <v>3.7434422668163317E-3</v>
      </c>
      <c r="H9" s="312">
        <f>Table14[[#This Row],[Column6]]-Table14[[#This Row],[Column4]]</f>
        <v>-18.54166098</v>
      </c>
      <c r="I9" s="29"/>
    </row>
    <row r="10" spans="1:11" x14ac:dyDescent="0.35">
      <c r="A10" s="229" t="s">
        <v>291</v>
      </c>
      <c r="B10" s="315">
        <v>0.41843146999999997</v>
      </c>
      <c r="C10" s="140">
        <f>Table14[[#This Row],[Column2]]/$B$13*100</f>
        <v>4.133033500448394E-3</v>
      </c>
      <c r="D10" s="317">
        <v>0.81109745</v>
      </c>
      <c r="E10" s="140">
        <f>Table14[[#This Row],[Column4]]/$D$13*100</f>
        <v>6.5141465467287588E-3</v>
      </c>
      <c r="F10" s="317">
        <v>0.29700343000000001</v>
      </c>
      <c r="G10" s="180">
        <f>Table14[[#This Row],[Column6]]/$F$13*100</f>
        <v>3.3455306819951511E-3</v>
      </c>
      <c r="H10" s="312">
        <f>Table14[[#This Row],[Column6]]-Table14[[#This Row],[Column4]]</f>
        <v>-0.51409401999999993</v>
      </c>
    </row>
    <row r="11" spans="1:11" x14ac:dyDescent="0.35">
      <c r="A11" s="229" t="s">
        <v>603</v>
      </c>
      <c r="B11" s="315">
        <v>0</v>
      </c>
      <c r="C11" s="140">
        <f>Table14[[#This Row],[Column2]]/$B$13*100</f>
        <v>0</v>
      </c>
      <c r="D11" s="317">
        <v>0.11621875999999999</v>
      </c>
      <c r="E11" s="140">
        <f>Table14[[#This Row],[Column4]]/$D$13*100</f>
        <v>9.3338480366212274E-4</v>
      </c>
      <c r="F11" s="317">
        <v>0.17541367000000002</v>
      </c>
      <c r="G11" s="180">
        <f>Table14[[#This Row],[Column6]]/$F$13*100</f>
        <v>1.975909217702881E-3</v>
      </c>
      <c r="H11" s="312">
        <f>Table14[[#This Row],[Column6]]-Table14[[#This Row],[Column4]]</f>
        <v>5.9194910000000031E-2</v>
      </c>
      <c r="I11" s="29"/>
    </row>
    <row r="12" spans="1:11" x14ac:dyDescent="0.35">
      <c r="A12" s="229" t="s">
        <v>604</v>
      </c>
      <c r="B12" s="315">
        <v>0</v>
      </c>
      <c r="C12" s="140">
        <f>Table14[[#This Row],[Column2]]/$B$13*100</f>
        <v>0</v>
      </c>
      <c r="D12" s="317">
        <v>1.305E-3</v>
      </c>
      <c r="E12" s="140">
        <f>Table14[[#This Row],[Column4]]/$D$13*100</f>
        <v>1.0480813672242503E-5</v>
      </c>
      <c r="F12" s="317">
        <v>0</v>
      </c>
      <c r="G12" s="180">
        <f>Table14[[#This Row],[Column6]]/$F$13*100</f>
        <v>0</v>
      </c>
      <c r="H12" s="312">
        <f>Table14[[#This Row],[Column6]]-Table14[[#This Row],[Column4]]</f>
        <v>-1.305E-3</v>
      </c>
    </row>
    <row r="13" spans="1:11" x14ac:dyDescent="0.35">
      <c r="A13" s="221" t="s">
        <v>264</v>
      </c>
      <c r="B13" s="225">
        <f t="shared" ref="B13:F13" si="0">SUM(B4:B12)</f>
        <v>10124.076418799999</v>
      </c>
      <c r="C13" s="313">
        <f>Table14[[#This Row],[Column2]]/$B$13*100</f>
        <v>100</v>
      </c>
      <c r="D13" s="318">
        <f t="shared" si="0"/>
        <v>12451.323349599999</v>
      </c>
      <c r="E13" s="313">
        <f>Table14[[#This Row],[Column4]]/$D$13*100</f>
        <v>100</v>
      </c>
      <c r="F13" s="318">
        <f t="shared" si="0"/>
        <v>8877.6178798299989</v>
      </c>
      <c r="G13" s="333">
        <f>Table14[[#This Row],[Column6]]/$F$13*100</f>
        <v>100</v>
      </c>
      <c r="H13" s="313">
        <f>Table14[[#This Row],[Column6]]-Table14[[#This Row],[Column4]]</f>
        <v>-3573.7054697700005</v>
      </c>
    </row>
    <row r="15" spans="1:11" x14ac:dyDescent="0.35">
      <c r="G15" s="16"/>
      <c r="H15" s="28"/>
    </row>
    <row r="16" spans="1:11" x14ac:dyDescent="0.35">
      <c r="G16" s="16"/>
      <c r="H16" s="28"/>
    </row>
    <row r="17" spans="7:8" x14ac:dyDescent="0.35">
      <c r="G17" s="16"/>
      <c r="H17" s="28"/>
    </row>
    <row r="18" spans="7:8" x14ac:dyDescent="0.35">
      <c r="G18" s="16"/>
      <c r="H18" s="28"/>
    </row>
    <row r="19" spans="7:8" x14ac:dyDescent="0.35">
      <c r="G19" s="16"/>
      <c r="H19" s="28"/>
    </row>
    <row r="20" spans="7:8" x14ac:dyDescent="0.35">
      <c r="G20" s="16"/>
      <c r="H20" s="28"/>
    </row>
    <row r="21" spans="7:8" x14ac:dyDescent="0.35">
      <c r="G21" s="16"/>
      <c r="H21" s="28"/>
    </row>
    <row r="22" spans="7:8" x14ac:dyDescent="0.35">
      <c r="G22" s="16"/>
      <c r="H22" s="28"/>
    </row>
  </sheetData>
  <mergeCells count="6">
    <mergeCell ref="J1:K1"/>
    <mergeCell ref="A2:A3"/>
    <mergeCell ref="A1:H1"/>
    <mergeCell ref="H2:H3"/>
    <mergeCell ref="B2:C2"/>
    <mergeCell ref="D2:G2"/>
  </mergeCells>
  <conditionalFormatting sqref="L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ignoredErrors>
    <ignoredError sqref="H4" calculatedColumn="1"/>
  </ignoredErrors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0"/>
  <sheetViews>
    <sheetView zoomScale="80" zoomScaleNormal="80" workbookViewId="0">
      <selection activeCell="G1" sqref="G1"/>
    </sheetView>
  </sheetViews>
  <sheetFormatPr defaultColWidth="9.1796875" defaultRowHeight="15.5" x14ac:dyDescent="0.35"/>
  <cols>
    <col min="1" max="1" width="39.81640625" style="1" customWidth="1"/>
    <col min="2" max="2" width="8.453125" style="1" bestFit="1" customWidth="1"/>
    <col min="3" max="3" width="9.453125" style="1" bestFit="1" customWidth="1"/>
    <col min="4" max="4" width="11.81640625" style="1" customWidth="1"/>
    <col min="5" max="6" width="10.81640625" style="1" customWidth="1"/>
    <col min="7" max="16384" width="9.1796875" style="1"/>
  </cols>
  <sheetData>
    <row r="1" spans="1:13" x14ac:dyDescent="0.35">
      <c r="A1" s="4" t="s">
        <v>608</v>
      </c>
      <c r="B1" s="4"/>
      <c r="C1" s="4"/>
      <c r="D1" s="4"/>
      <c r="G1" s="42" t="s">
        <v>316</v>
      </c>
      <c r="H1" s="4"/>
      <c r="I1" s="4"/>
      <c r="J1" s="4"/>
      <c r="K1" s="4"/>
      <c r="L1" s="4"/>
      <c r="M1" s="4"/>
    </row>
    <row r="2" spans="1:13" x14ac:dyDescent="0.35">
      <c r="A2" s="115" t="s">
        <v>270</v>
      </c>
      <c r="B2" s="115" t="s">
        <v>479</v>
      </c>
      <c r="C2" s="115" t="s">
        <v>478</v>
      </c>
      <c r="D2" s="115" t="s">
        <v>535</v>
      </c>
      <c r="E2" s="115" t="s">
        <v>294</v>
      </c>
      <c r="F2" s="43"/>
    </row>
    <row r="3" spans="1:13" x14ac:dyDescent="0.35">
      <c r="A3" s="85" t="s">
        <v>274</v>
      </c>
      <c r="B3" s="86">
        <v>6664.9173956999994</v>
      </c>
      <c r="C3" s="86">
        <v>10124.076418799999</v>
      </c>
      <c r="D3" s="105">
        <f>-Table232[[#This Row],[Imports]]</f>
        <v>-10124.076418799999</v>
      </c>
      <c r="E3" s="106">
        <f>Table232[[#This Row],[Exports]]-Table232[[#This Row],[Imports]]</f>
        <v>-3459.1590231</v>
      </c>
      <c r="F3" s="25"/>
    </row>
    <row r="4" spans="1:13" x14ac:dyDescent="0.35">
      <c r="A4" s="85" t="s">
        <v>275</v>
      </c>
      <c r="B4" s="86">
        <v>6383.1956175900004</v>
      </c>
      <c r="C4" s="86">
        <v>11588.800218299999</v>
      </c>
      <c r="D4" s="105">
        <f>-Table232[[#This Row],[Imports]]</f>
        <v>-11588.800218299999</v>
      </c>
      <c r="E4" s="106">
        <f>Table232[[#This Row],[Exports]]-Table232[[#This Row],[Imports]]</f>
        <v>-5205.6046007099985</v>
      </c>
      <c r="F4" s="25"/>
    </row>
    <row r="5" spans="1:13" x14ac:dyDescent="0.35">
      <c r="A5" s="85" t="s">
        <v>276</v>
      </c>
      <c r="B5" s="86">
        <v>8787.2391655400006</v>
      </c>
      <c r="C5" s="86">
        <v>8915.6472117499998</v>
      </c>
      <c r="D5" s="105">
        <f>-Table232[[#This Row],[Imports]]</f>
        <v>-8915.6472117499998</v>
      </c>
      <c r="E5" s="106">
        <f>Table232[[#This Row],[Exports]]-Table232[[#This Row],[Imports]]</f>
        <v>-128.40804620999916</v>
      </c>
      <c r="F5" s="25"/>
    </row>
    <row r="6" spans="1:13" x14ac:dyDescent="0.35">
      <c r="A6" s="85" t="s">
        <v>277</v>
      </c>
      <c r="B6" s="86">
        <v>8291.4660390999998</v>
      </c>
      <c r="C6" s="86">
        <v>10597.557911950002</v>
      </c>
      <c r="D6" s="105">
        <f>-Table232[[#This Row],[Imports]]</f>
        <v>-10597.557911950002</v>
      </c>
      <c r="E6" s="106">
        <f>Table232[[#This Row],[Exports]]-Table232[[#This Row],[Imports]]</f>
        <v>-2306.0918728500019</v>
      </c>
      <c r="F6" s="25"/>
    </row>
    <row r="7" spans="1:13" x14ac:dyDescent="0.35">
      <c r="A7" s="85" t="s">
        <v>278</v>
      </c>
      <c r="B7" s="86">
        <v>7882.9186943800005</v>
      </c>
      <c r="C7" s="86">
        <v>12017.995337910001</v>
      </c>
      <c r="D7" s="105">
        <f>-Table232[[#This Row],[Imports]]</f>
        <v>-12017.995337910001</v>
      </c>
      <c r="E7" s="106">
        <f>Table232[[#This Row],[Exports]]-Table232[[#This Row],[Imports]]</f>
        <v>-4135.0766435300002</v>
      </c>
      <c r="F7" s="25"/>
    </row>
    <row r="8" spans="1:13" x14ac:dyDescent="0.35">
      <c r="A8" s="85" t="s">
        <v>279</v>
      </c>
      <c r="B8" s="86">
        <v>8740.9993103799989</v>
      </c>
      <c r="C8" s="86">
        <v>11358.443800680001</v>
      </c>
      <c r="D8" s="105">
        <f>-Table232[[#This Row],[Imports]]</f>
        <v>-11358.443800680001</v>
      </c>
      <c r="E8" s="106">
        <f>Table232[[#This Row],[Exports]]-Table232[[#This Row],[Imports]]</f>
        <v>-2617.4444903000021</v>
      </c>
      <c r="F8" s="25"/>
    </row>
    <row r="9" spans="1:13" x14ac:dyDescent="0.35">
      <c r="A9" s="85" t="s">
        <v>280</v>
      </c>
      <c r="B9" s="86">
        <v>8293.782353569999</v>
      </c>
      <c r="C9" s="86">
        <v>10497.490582620001</v>
      </c>
      <c r="D9" s="105">
        <f>-Table232[[#This Row],[Imports]]</f>
        <v>-10497.490582620001</v>
      </c>
      <c r="E9" s="106">
        <f>Table232[[#This Row],[Exports]]-Table232[[#This Row],[Imports]]</f>
        <v>-2203.708229050002</v>
      </c>
      <c r="F9" s="25"/>
    </row>
    <row r="10" spans="1:13" x14ac:dyDescent="0.35">
      <c r="A10" s="85" t="s">
        <v>281</v>
      </c>
      <c r="B10" s="86">
        <v>9738.2177957399999</v>
      </c>
      <c r="C10" s="86">
        <v>12548.709257840001</v>
      </c>
      <c r="D10" s="105">
        <f>-Table232[[#This Row],[Imports]]</f>
        <v>-12548.709257840001</v>
      </c>
      <c r="E10" s="106">
        <f>Table232[[#This Row],[Exports]]-Table232[[#This Row],[Imports]]</f>
        <v>-2810.4914621000007</v>
      </c>
      <c r="F10" s="25"/>
    </row>
    <row r="11" spans="1:13" x14ac:dyDescent="0.35">
      <c r="A11" s="85" t="s">
        <v>282</v>
      </c>
      <c r="B11" s="86">
        <v>9347.8142532599995</v>
      </c>
      <c r="C11" s="86">
        <v>10789.601261809999</v>
      </c>
      <c r="D11" s="105">
        <f>-Table232[[#This Row],[Imports]]</f>
        <v>-10789.601261809999</v>
      </c>
      <c r="E11" s="106">
        <f>Table232[[#This Row],[Exports]]-Table232[[#This Row],[Imports]]</f>
        <v>-1441.7870085499999</v>
      </c>
      <c r="F11" s="25"/>
    </row>
    <row r="12" spans="1:13" x14ac:dyDescent="0.35">
      <c r="A12" s="85" t="s">
        <v>271</v>
      </c>
      <c r="B12" s="86">
        <v>7798.50610203</v>
      </c>
      <c r="C12" s="86">
        <v>10776.932504709999</v>
      </c>
      <c r="D12" s="105">
        <f>-Table232[[#This Row],[Imports]]</f>
        <v>-10776.932504709999</v>
      </c>
      <c r="E12" s="106">
        <f>Table232[[#This Row],[Exports]]-Table232[[#This Row],[Imports]]</f>
        <v>-2978.4264026799992</v>
      </c>
      <c r="F12" s="25"/>
    </row>
    <row r="13" spans="1:13" x14ac:dyDescent="0.35">
      <c r="A13" s="85" t="s">
        <v>272</v>
      </c>
      <c r="B13" s="86">
        <v>8096.31795349</v>
      </c>
      <c r="C13" s="86">
        <v>8548.9582927560004</v>
      </c>
      <c r="D13" s="105">
        <f>-Table232[[#This Row],[Imports]]</f>
        <v>-8548.9582927560004</v>
      </c>
      <c r="E13" s="106">
        <f>Table232[[#This Row],[Exports]]-Table232[[#This Row],[Imports]]</f>
        <v>-452.64033926600041</v>
      </c>
      <c r="F13" s="25"/>
    </row>
    <row r="14" spans="1:13" x14ac:dyDescent="0.35">
      <c r="A14" s="85" t="s">
        <v>273</v>
      </c>
      <c r="B14" s="86">
        <v>10240.798833680001</v>
      </c>
      <c r="C14" s="86">
        <v>12451.323349600001</v>
      </c>
      <c r="D14" s="105">
        <f>-Table232[[#This Row],[Imports]]</f>
        <v>-12451.323349600001</v>
      </c>
      <c r="E14" s="106">
        <f>Table232[[#This Row],[Exports]]-Table232[[#This Row],[Imports]]</f>
        <v>-2210.5245159200003</v>
      </c>
      <c r="F14" s="25"/>
      <c r="G14" s="16"/>
    </row>
    <row r="15" spans="1:13" x14ac:dyDescent="0.35">
      <c r="A15" s="85" t="s">
        <v>274</v>
      </c>
      <c r="B15" s="86">
        <v>7560.0836530600009</v>
      </c>
      <c r="C15" s="86">
        <v>8877.6178798300007</v>
      </c>
      <c r="D15" s="105">
        <f>-Table232[[#This Row],[Imports]]</f>
        <v>-8877.6178798300007</v>
      </c>
      <c r="E15" s="106">
        <f>Table232[[#This Row],[Exports]]-Table232[[#This Row],[Imports]]</f>
        <v>-1317.5342267699998</v>
      </c>
      <c r="F15" s="25"/>
      <c r="G15" s="16"/>
    </row>
    <row r="16" spans="1:13" x14ac:dyDescent="0.35">
      <c r="B16" s="16"/>
      <c r="C16" s="16"/>
      <c r="D16" s="16"/>
      <c r="E16" s="16"/>
    </row>
    <row r="17" spans="1:13" x14ac:dyDescent="0.35">
      <c r="B17" s="16"/>
      <c r="C17" s="16"/>
      <c r="D17" s="16"/>
      <c r="E17" s="107"/>
      <c r="F17" s="134"/>
    </row>
    <row r="18" spans="1:13" x14ac:dyDescent="0.35">
      <c r="B18" s="16"/>
      <c r="C18" s="16"/>
      <c r="D18" s="16"/>
      <c r="E18" s="107"/>
      <c r="F18" s="16"/>
    </row>
    <row r="19" spans="1:13" x14ac:dyDescent="0.35">
      <c r="C19" s="16"/>
      <c r="D19" s="16"/>
    </row>
    <row r="21" spans="1:13" x14ac:dyDescent="0.35">
      <c r="B21" s="28"/>
      <c r="C21" s="28"/>
    </row>
    <row r="24" spans="1:13" x14ac:dyDescent="0.35">
      <c r="G24" s="359"/>
      <c r="H24" s="359"/>
      <c r="I24" s="359"/>
      <c r="J24" s="359"/>
      <c r="K24" s="359"/>
      <c r="L24" s="359"/>
      <c r="M24" s="359"/>
    </row>
    <row r="27" spans="1:13" x14ac:dyDescent="0.35">
      <c r="A27" s="6"/>
      <c r="B27" s="12"/>
      <c r="D27" s="16"/>
    </row>
    <row r="28" spans="1:13" x14ac:dyDescent="0.35">
      <c r="A28" s="6"/>
      <c r="B28" s="12"/>
      <c r="D28" s="16"/>
    </row>
    <row r="29" spans="1:13" x14ac:dyDescent="0.35">
      <c r="A29" s="6"/>
      <c r="B29" s="12"/>
      <c r="D29" s="16"/>
      <c r="E29" s="16"/>
      <c r="F29" s="16"/>
    </row>
    <row r="30" spans="1:13" x14ac:dyDescent="0.35">
      <c r="A30" s="6"/>
      <c r="B30" s="12"/>
      <c r="D30" s="16"/>
      <c r="E30" s="16"/>
      <c r="F30" s="16"/>
    </row>
    <row r="31" spans="1:13" x14ac:dyDescent="0.35">
      <c r="D31" s="16"/>
      <c r="E31" s="16"/>
      <c r="F31" s="16"/>
    </row>
    <row r="32" spans="1:13" x14ac:dyDescent="0.35">
      <c r="D32" s="16"/>
      <c r="E32" s="16"/>
      <c r="F32" s="16"/>
    </row>
    <row r="33" spans="4:6" x14ac:dyDescent="0.35">
      <c r="D33" s="16"/>
      <c r="E33" s="16"/>
      <c r="F33" s="16"/>
    </row>
    <row r="34" spans="4:6" x14ac:dyDescent="0.35">
      <c r="D34" s="16"/>
      <c r="E34" s="16"/>
      <c r="F34" s="16"/>
    </row>
    <row r="35" spans="4:6" x14ac:dyDescent="0.35">
      <c r="D35" s="16"/>
      <c r="E35" s="16"/>
      <c r="F35" s="16"/>
    </row>
    <row r="36" spans="4:6" x14ac:dyDescent="0.35">
      <c r="D36" s="16"/>
      <c r="E36" s="16"/>
      <c r="F36" s="16"/>
    </row>
    <row r="37" spans="4:6" x14ac:dyDescent="0.35">
      <c r="D37" s="16"/>
      <c r="E37" s="16"/>
      <c r="F37" s="16"/>
    </row>
    <row r="38" spans="4:6" x14ac:dyDescent="0.35">
      <c r="D38" s="16"/>
      <c r="E38" s="16"/>
      <c r="F38" s="16"/>
    </row>
    <row r="39" spans="4:6" x14ac:dyDescent="0.35">
      <c r="E39" s="16"/>
      <c r="F39" s="16"/>
    </row>
    <row r="40" spans="4:6" x14ac:dyDescent="0.35">
      <c r="E40" s="16"/>
      <c r="F40" s="16"/>
    </row>
  </sheetData>
  <mergeCells count="1">
    <mergeCell ref="G24:M24"/>
  </mergeCells>
  <phoneticPr fontId="21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59"/>
  <sheetViews>
    <sheetView zoomScale="80" zoomScaleNormal="80" workbookViewId="0">
      <selection activeCell="G15" sqref="G15"/>
    </sheetView>
  </sheetViews>
  <sheetFormatPr defaultColWidth="8.81640625" defaultRowHeight="15.5" x14ac:dyDescent="0.35"/>
  <cols>
    <col min="1" max="1" width="34.1796875" style="1" customWidth="1"/>
    <col min="2" max="2" width="15.81640625" style="1" customWidth="1"/>
    <col min="3" max="3" width="16" style="1" customWidth="1"/>
    <col min="4" max="4" width="15.1796875" style="1" bestFit="1" customWidth="1"/>
    <col min="5" max="6" width="8.81640625" style="1"/>
    <col min="7" max="7" width="12.36328125" style="1" customWidth="1"/>
    <col min="8" max="8" width="14.1796875" style="1" bestFit="1" customWidth="1"/>
    <col min="9" max="9" width="14.453125" style="1" bestFit="1" customWidth="1"/>
    <col min="10" max="10" width="15.1796875" style="1" bestFit="1" customWidth="1"/>
    <col min="11" max="16384" width="8.81640625" style="1"/>
  </cols>
  <sheetData>
    <row r="1" spans="1:13" x14ac:dyDescent="0.35">
      <c r="A1" s="43" t="s">
        <v>680</v>
      </c>
      <c r="E1" s="4"/>
      <c r="F1" s="14" t="s">
        <v>316</v>
      </c>
      <c r="K1" s="4"/>
      <c r="L1" s="4"/>
      <c r="M1" s="4"/>
    </row>
    <row r="2" spans="1:13" x14ac:dyDescent="0.35">
      <c r="A2" s="83" t="s">
        <v>353</v>
      </c>
      <c r="B2" s="83" t="s">
        <v>345</v>
      </c>
      <c r="C2" s="83" t="s">
        <v>268</v>
      </c>
      <c r="D2" s="83" t="s">
        <v>269</v>
      </c>
    </row>
    <row r="3" spans="1:13" x14ac:dyDescent="0.35">
      <c r="A3" s="210" t="s">
        <v>357</v>
      </c>
      <c r="B3" s="89">
        <v>1226.9166410599998</v>
      </c>
      <c r="C3" s="150">
        <v>24.983118559999998</v>
      </c>
      <c r="D3" s="136">
        <f>Table15[[#This Row],[Column2]]-Table15[[#This Row],[Column3]]</f>
        <v>1201.9335224999998</v>
      </c>
    </row>
    <row r="4" spans="1:13" x14ac:dyDescent="0.35">
      <c r="A4" s="211" t="s">
        <v>359</v>
      </c>
      <c r="B4" s="72">
        <v>725.36041909000005</v>
      </c>
      <c r="C4" s="125">
        <v>43.193294539999997</v>
      </c>
      <c r="D4" s="93">
        <f>Table15[[#This Row],[Column2]]-Table15[[#This Row],[Column3]]</f>
        <v>682.16712455000004</v>
      </c>
    </row>
    <row r="5" spans="1:13" x14ac:dyDescent="0.35">
      <c r="A5" s="211" t="s">
        <v>366</v>
      </c>
      <c r="B5" s="72">
        <v>648.92123001999994</v>
      </c>
      <c r="C5" s="125">
        <v>44.540615330000001</v>
      </c>
      <c r="D5" s="93">
        <f>Table15[[#This Row],[Column2]]-Table15[[#This Row],[Column3]]</f>
        <v>604.3806146899999</v>
      </c>
    </row>
    <row r="6" spans="1:13" x14ac:dyDescent="0.35">
      <c r="A6" s="211" t="s">
        <v>363</v>
      </c>
      <c r="B6" s="72">
        <v>543.80062899000006</v>
      </c>
      <c r="C6" s="125">
        <v>52.863414859999999</v>
      </c>
      <c r="D6" s="93">
        <f>Table15[[#This Row],[Column2]]-Table15[[#This Row],[Column3]]</f>
        <v>490.93721413000009</v>
      </c>
    </row>
    <row r="7" spans="1:13" x14ac:dyDescent="0.35">
      <c r="A7" s="211" t="s">
        <v>361</v>
      </c>
      <c r="B7" s="72">
        <v>445.95982730000003</v>
      </c>
      <c r="C7" s="125">
        <v>1.22E-4</v>
      </c>
      <c r="D7" s="93">
        <f>Table15[[#This Row],[Column2]]-Table15[[#This Row],[Column3]]</f>
        <v>445.95970530000005</v>
      </c>
    </row>
    <row r="8" spans="1:13" x14ac:dyDescent="0.35">
      <c r="A8" s="211" t="s">
        <v>364</v>
      </c>
      <c r="B8" s="72">
        <v>200.29306019000001</v>
      </c>
      <c r="C8" s="125">
        <v>9.2036304199999996</v>
      </c>
      <c r="D8" s="93">
        <f>Table15[[#This Row],[Column2]]-Table15[[#This Row],[Column3]]</f>
        <v>191.08942977000001</v>
      </c>
    </row>
    <row r="9" spans="1:13" x14ac:dyDescent="0.35">
      <c r="A9" s="211" t="s">
        <v>365</v>
      </c>
      <c r="B9" s="72">
        <v>225.91354243000001</v>
      </c>
      <c r="C9" s="125">
        <v>140.47661261000002</v>
      </c>
      <c r="D9" s="93">
        <f>Table15[[#This Row],[Column2]]-Table15[[#This Row],[Column3]]</f>
        <v>85.436929819999989</v>
      </c>
    </row>
    <row r="10" spans="1:13" x14ac:dyDescent="0.35">
      <c r="A10" s="211" t="s">
        <v>369</v>
      </c>
      <c r="B10" s="72">
        <v>87.801809309999996</v>
      </c>
      <c r="C10" s="125">
        <v>4.6109726200000001</v>
      </c>
      <c r="D10" s="93">
        <f>Table15[[#This Row],[Column2]]-Table15[[#This Row],[Column3]]</f>
        <v>83.190836689999998</v>
      </c>
    </row>
    <row r="11" spans="1:13" x14ac:dyDescent="0.35">
      <c r="A11" s="211" t="s">
        <v>375</v>
      </c>
      <c r="B11" s="72">
        <v>76.505746479999999</v>
      </c>
      <c r="C11" s="125">
        <v>3.6783080000000003E-2</v>
      </c>
      <c r="D11" s="93">
        <f>Table15[[#This Row],[Column2]]-Table15[[#This Row],[Column3]]</f>
        <v>76.468963399999993</v>
      </c>
    </row>
    <row r="12" spans="1:13" x14ac:dyDescent="0.35">
      <c r="A12" s="211" t="s">
        <v>372</v>
      </c>
      <c r="B12" s="72">
        <v>96.685109690000004</v>
      </c>
      <c r="C12" s="125">
        <v>34.692816630000003</v>
      </c>
      <c r="D12" s="93">
        <f>Table15[[#This Row],[Column2]]-Table15[[#This Row],[Column3]]</f>
        <v>61.992293060000002</v>
      </c>
    </row>
    <row r="13" spans="1:13" x14ac:dyDescent="0.35">
      <c r="A13" s="211" t="s">
        <v>360</v>
      </c>
      <c r="B13" s="72">
        <v>133.09915205999999</v>
      </c>
      <c r="C13" s="125">
        <v>77.236800770000002</v>
      </c>
      <c r="D13" s="93">
        <f>Table15[[#This Row],[Column2]]-Table15[[#This Row],[Column3]]</f>
        <v>55.862351289999992</v>
      </c>
    </row>
    <row r="14" spans="1:13" x14ac:dyDescent="0.35">
      <c r="A14" s="211" t="s">
        <v>367</v>
      </c>
      <c r="B14" s="72">
        <v>42.702475490000005</v>
      </c>
      <c r="C14" s="125">
        <v>1.0931071499999998</v>
      </c>
      <c r="D14" s="93">
        <f>Table15[[#This Row],[Column2]]-Table15[[#This Row],[Column3]]</f>
        <v>41.609368340000003</v>
      </c>
    </row>
    <row r="15" spans="1:13" x14ac:dyDescent="0.35">
      <c r="A15" s="211" t="s">
        <v>373</v>
      </c>
      <c r="B15" s="72">
        <v>90.654962359999999</v>
      </c>
      <c r="C15" s="125">
        <v>53.763649990000005</v>
      </c>
      <c r="D15" s="93">
        <f>Table15[[#This Row],[Column2]]-Table15[[#This Row],[Column3]]</f>
        <v>36.891312369999994</v>
      </c>
    </row>
    <row r="16" spans="1:13" x14ac:dyDescent="0.35">
      <c r="A16" s="211" t="s">
        <v>370</v>
      </c>
      <c r="B16" s="72">
        <v>51.242780060000001</v>
      </c>
      <c r="C16" s="125">
        <v>19.685731879999999</v>
      </c>
      <c r="D16" s="93">
        <f>Table15[[#This Row],[Column2]]-Table15[[#This Row],[Column3]]</f>
        <v>31.557048180000002</v>
      </c>
    </row>
    <row r="17" spans="1:4" x14ac:dyDescent="0.35">
      <c r="A17" s="211" t="s">
        <v>383</v>
      </c>
      <c r="B17" s="72">
        <v>8.2586764000000006</v>
      </c>
      <c r="C17" s="125">
        <v>1.9400230000000001E-2</v>
      </c>
      <c r="D17" s="93">
        <f>Table15[[#This Row],[Column2]]-Table15[[#This Row],[Column3]]</f>
        <v>8.2392761700000001</v>
      </c>
    </row>
    <row r="18" spans="1:4" x14ac:dyDescent="0.35">
      <c r="A18" s="211" t="s">
        <v>519</v>
      </c>
      <c r="B18" s="72">
        <v>7.2654732599999994</v>
      </c>
      <c r="C18" s="125">
        <v>9.7886200000000013E-3</v>
      </c>
      <c r="D18" s="93">
        <f>Table15[[#This Row],[Column2]]-Table15[[#This Row],[Column3]]</f>
        <v>7.2556846399999992</v>
      </c>
    </row>
    <row r="19" spans="1:4" x14ac:dyDescent="0.35">
      <c r="A19" s="211" t="s">
        <v>391</v>
      </c>
      <c r="B19" s="72">
        <v>6.9063317099999999</v>
      </c>
      <c r="C19" s="125">
        <v>7.3399999999999995E-4</v>
      </c>
      <c r="D19" s="93">
        <f>Table15[[#This Row],[Column2]]-Table15[[#This Row],[Column3]]</f>
        <v>6.9055977100000003</v>
      </c>
    </row>
    <row r="20" spans="1:4" x14ac:dyDescent="0.35">
      <c r="A20" s="211" t="s">
        <v>522</v>
      </c>
      <c r="B20" s="72">
        <v>4.4943243700000002</v>
      </c>
      <c r="C20" s="125">
        <v>0</v>
      </c>
      <c r="D20" s="93">
        <f>Table15[[#This Row],[Column2]]-Table15[[#This Row],[Column3]]</f>
        <v>4.4943243700000002</v>
      </c>
    </row>
    <row r="21" spans="1:4" x14ac:dyDescent="0.35">
      <c r="A21" s="211" t="s">
        <v>376</v>
      </c>
      <c r="B21" s="72">
        <v>31.226240480000001</v>
      </c>
      <c r="C21" s="125">
        <v>29.41580497</v>
      </c>
      <c r="D21" s="93">
        <f>Table15[[#This Row],[Column2]]-Table15[[#This Row],[Column3]]</f>
        <v>1.8104355100000014</v>
      </c>
    </row>
    <row r="22" spans="1:4" x14ac:dyDescent="0.35">
      <c r="A22" s="211" t="s">
        <v>401</v>
      </c>
      <c r="B22" s="72">
        <v>1.857998</v>
      </c>
      <c r="C22" s="125">
        <v>7.0892119999999989E-2</v>
      </c>
      <c r="D22" s="93">
        <f>Table15[[#This Row],[Column2]]-Table15[[#This Row],[Column3]]</f>
        <v>1.7871058800000001</v>
      </c>
    </row>
    <row r="23" spans="1:4" x14ac:dyDescent="0.35">
      <c r="A23" s="211" t="s">
        <v>309</v>
      </c>
      <c r="B23" s="72">
        <v>1.8888480000000001</v>
      </c>
      <c r="C23" s="125">
        <v>0.12188317999999999</v>
      </c>
      <c r="D23" s="93">
        <f>Table15[[#This Row],[Column2]]-Table15[[#This Row],[Column3]]</f>
        <v>1.7669648200000001</v>
      </c>
    </row>
    <row r="24" spans="1:4" x14ac:dyDescent="0.35">
      <c r="A24" s="211" t="s">
        <v>306</v>
      </c>
      <c r="B24" s="72">
        <v>1.69347585</v>
      </c>
      <c r="C24" s="125">
        <v>0</v>
      </c>
      <c r="D24" s="93">
        <f>Table15[[#This Row],[Column2]]-Table15[[#This Row],[Column3]]</f>
        <v>1.69347585</v>
      </c>
    </row>
    <row r="25" spans="1:4" x14ac:dyDescent="0.35">
      <c r="A25" s="211" t="s">
        <v>394</v>
      </c>
      <c r="B25" s="72">
        <v>1.6775003799999999</v>
      </c>
      <c r="C25" s="125">
        <v>9.8904210000000006E-2</v>
      </c>
      <c r="D25" s="93">
        <f>Table15[[#This Row],[Column2]]-Table15[[#This Row],[Column3]]</f>
        <v>1.57859617</v>
      </c>
    </row>
    <row r="26" spans="1:4" x14ac:dyDescent="0.35">
      <c r="A26" s="211" t="s">
        <v>455</v>
      </c>
      <c r="B26" s="72">
        <v>1.59380704</v>
      </c>
      <c r="C26" s="125">
        <v>3.7370889999999997E-2</v>
      </c>
      <c r="D26" s="93">
        <f>Table15[[#This Row],[Column2]]-Table15[[#This Row],[Column3]]</f>
        <v>1.5564361499999999</v>
      </c>
    </row>
    <row r="27" spans="1:4" x14ac:dyDescent="0.35">
      <c r="A27" s="211" t="s">
        <v>315</v>
      </c>
      <c r="B27" s="72">
        <v>0.94254218999999995</v>
      </c>
      <c r="C27" s="125">
        <v>0</v>
      </c>
      <c r="D27" s="93">
        <f>Table15[[#This Row],[Column2]]-Table15[[#This Row],[Column3]]</f>
        <v>0.94254218999999995</v>
      </c>
    </row>
    <row r="28" spans="1:4" x14ac:dyDescent="0.35">
      <c r="A28" s="211" t="s">
        <v>523</v>
      </c>
      <c r="B28" s="72">
        <v>0.61795478000000004</v>
      </c>
      <c r="C28" s="125">
        <v>0</v>
      </c>
      <c r="D28" s="93">
        <f>Table15[[#This Row],[Column2]]-Table15[[#This Row],[Column3]]</f>
        <v>0.61795478000000004</v>
      </c>
    </row>
    <row r="29" spans="1:4" x14ac:dyDescent="0.35">
      <c r="A29" s="211" t="s">
        <v>399</v>
      </c>
      <c r="B29" s="72">
        <v>0.364255</v>
      </c>
      <c r="C29" s="125">
        <v>0</v>
      </c>
      <c r="D29" s="93">
        <f>Table15[[#This Row],[Column2]]-Table15[[#This Row],[Column3]]</f>
        <v>0.364255</v>
      </c>
    </row>
    <row r="30" spans="1:4" x14ac:dyDescent="0.35">
      <c r="A30" s="211" t="s">
        <v>521</v>
      </c>
      <c r="B30" s="72">
        <v>0.34545970000000004</v>
      </c>
      <c r="C30" s="125">
        <v>0</v>
      </c>
      <c r="D30" s="93">
        <f>Table15[[#This Row],[Column2]]-Table15[[#This Row],[Column3]]</f>
        <v>0.34545970000000004</v>
      </c>
    </row>
    <row r="31" spans="1:4" x14ac:dyDescent="0.35">
      <c r="A31" s="211" t="s">
        <v>415</v>
      </c>
      <c r="B31" s="72">
        <v>0.57394168999999995</v>
      </c>
      <c r="C31" s="125">
        <v>0.24500082999999998</v>
      </c>
      <c r="D31" s="93">
        <f>Table15[[#This Row],[Column2]]-Table15[[#This Row],[Column3]]</f>
        <v>0.32894086</v>
      </c>
    </row>
    <row r="32" spans="1:4" x14ac:dyDescent="0.35">
      <c r="A32" s="211" t="s">
        <v>412</v>
      </c>
      <c r="B32" s="72">
        <v>0.29681950000000001</v>
      </c>
      <c r="C32" s="125">
        <v>3.3336459999999998E-2</v>
      </c>
      <c r="D32" s="93">
        <f>Table15[[#This Row],[Column2]]-Table15[[#This Row],[Column3]]</f>
        <v>0.26348304</v>
      </c>
    </row>
    <row r="33" spans="1:4" x14ac:dyDescent="0.35">
      <c r="A33" s="211" t="s">
        <v>520</v>
      </c>
      <c r="B33" s="72">
        <v>0.2</v>
      </c>
      <c r="C33" s="125">
        <v>0</v>
      </c>
      <c r="D33" s="93">
        <f>Table15[[#This Row],[Column2]]-Table15[[#This Row],[Column3]]</f>
        <v>0.2</v>
      </c>
    </row>
    <row r="34" spans="1:4" x14ac:dyDescent="0.35">
      <c r="A34" s="211" t="s">
        <v>589</v>
      </c>
      <c r="B34" s="72">
        <v>0.17304214000000001</v>
      </c>
      <c r="C34" s="125">
        <v>0</v>
      </c>
      <c r="D34" s="93">
        <f>Table15[[#This Row],[Column2]]-Table15[[#This Row],[Column3]]</f>
        <v>0.17304214000000001</v>
      </c>
    </row>
    <row r="35" spans="1:4" x14ac:dyDescent="0.35">
      <c r="A35" s="211" t="s">
        <v>616</v>
      </c>
      <c r="B35" s="72">
        <v>0.15082216000000001</v>
      </c>
      <c r="C35" s="125">
        <v>0</v>
      </c>
      <c r="D35" s="93">
        <f>Table15[[#This Row],[Column2]]-Table15[[#This Row],[Column3]]</f>
        <v>0.15082216000000001</v>
      </c>
    </row>
    <row r="36" spans="1:4" x14ac:dyDescent="0.35">
      <c r="A36" s="211" t="s">
        <v>418</v>
      </c>
      <c r="B36" s="72">
        <v>0.13608899999999999</v>
      </c>
      <c r="C36" s="125">
        <v>0</v>
      </c>
      <c r="D36" s="93">
        <f>Table15[[#This Row],[Column2]]-Table15[[#This Row],[Column3]]</f>
        <v>0.13608899999999999</v>
      </c>
    </row>
    <row r="37" spans="1:4" x14ac:dyDescent="0.35">
      <c r="A37" s="211" t="s">
        <v>419</v>
      </c>
      <c r="B37" s="72">
        <v>0.15024510999999999</v>
      </c>
      <c r="C37" s="125">
        <v>2.6764570000000001E-2</v>
      </c>
      <c r="D37" s="93">
        <f>Table15[[#This Row],[Column2]]-Table15[[#This Row],[Column3]]</f>
        <v>0.12348053999999999</v>
      </c>
    </row>
    <row r="38" spans="1:4" x14ac:dyDescent="0.35">
      <c r="A38" s="211" t="s">
        <v>590</v>
      </c>
      <c r="B38" s="72">
        <v>0.12157567999999999</v>
      </c>
      <c r="C38" s="125">
        <v>0</v>
      </c>
      <c r="D38" s="93">
        <f>Table15[[#This Row],[Column2]]-Table15[[#This Row],[Column3]]</f>
        <v>0.12157567999999999</v>
      </c>
    </row>
    <row r="39" spans="1:4" x14ac:dyDescent="0.35">
      <c r="A39" s="211" t="s">
        <v>437</v>
      </c>
      <c r="B39" s="72">
        <v>3.4237440000000001E-2</v>
      </c>
      <c r="C39" s="125">
        <v>1.8109999999999999E-3</v>
      </c>
      <c r="D39" s="93">
        <f>Table15[[#This Row],[Column2]]-Table15[[#This Row],[Column3]]</f>
        <v>3.2426440000000001E-2</v>
      </c>
    </row>
    <row r="40" spans="1:4" x14ac:dyDescent="0.35">
      <c r="A40" s="211" t="s">
        <v>302</v>
      </c>
      <c r="B40" s="72">
        <v>2.1620080000000003E-2</v>
      </c>
      <c r="C40" s="125">
        <v>0</v>
      </c>
      <c r="D40" s="93">
        <f>Table15[[#This Row],[Column2]]-Table15[[#This Row],[Column3]]</f>
        <v>2.1620080000000003E-2</v>
      </c>
    </row>
    <row r="41" spans="1:4" x14ac:dyDescent="0.35">
      <c r="A41" s="211" t="s">
        <v>431</v>
      </c>
      <c r="B41" s="72">
        <v>2.0726540000000002E-2</v>
      </c>
      <c r="C41" s="125">
        <v>0</v>
      </c>
      <c r="D41" s="93">
        <f>Table15[[#This Row],[Column2]]-Table15[[#This Row],[Column3]]</f>
        <v>2.0726540000000002E-2</v>
      </c>
    </row>
    <row r="42" spans="1:4" x14ac:dyDescent="0.35">
      <c r="A42" s="211" t="s">
        <v>566</v>
      </c>
      <c r="B42" s="72">
        <v>0.02</v>
      </c>
      <c r="C42" s="125">
        <v>0</v>
      </c>
      <c r="D42" s="93">
        <f>Table15[[#This Row],[Column2]]-Table15[[#This Row],[Column3]]</f>
        <v>0.02</v>
      </c>
    </row>
    <row r="43" spans="1:4" x14ac:dyDescent="0.35">
      <c r="A43" s="211" t="s">
        <v>450</v>
      </c>
      <c r="B43" s="72">
        <v>3.5744999999999999E-2</v>
      </c>
      <c r="C43" s="125">
        <v>2.6194349999999998E-2</v>
      </c>
      <c r="D43" s="93">
        <f>Table15[[#This Row],[Column2]]-Table15[[#This Row],[Column3]]</f>
        <v>9.5506500000000008E-3</v>
      </c>
    </row>
    <row r="44" spans="1:4" x14ac:dyDescent="0.35">
      <c r="A44" s="211" t="s">
        <v>481</v>
      </c>
      <c r="B44" s="72">
        <v>5.0330000000000001E-3</v>
      </c>
      <c r="C44" s="125">
        <v>0</v>
      </c>
      <c r="D44" s="93">
        <f>Table15[[#This Row],[Column2]]-Table15[[#This Row],[Column3]]</f>
        <v>5.0330000000000001E-3</v>
      </c>
    </row>
    <row r="45" spans="1:4" x14ac:dyDescent="0.35">
      <c r="A45" s="211" t="s">
        <v>422</v>
      </c>
      <c r="B45" s="72">
        <v>7.345E-3</v>
      </c>
      <c r="C45" s="125">
        <v>2.9200599999999999E-3</v>
      </c>
      <c r="D45" s="93">
        <f>Table15[[#This Row],[Column2]]-Table15[[#This Row],[Column3]]</f>
        <v>4.4249400000000005E-3</v>
      </c>
    </row>
    <row r="46" spans="1:4" x14ac:dyDescent="0.35">
      <c r="A46" s="211" t="s">
        <v>518</v>
      </c>
      <c r="B46" s="72">
        <v>3.0583699999999999E-3</v>
      </c>
      <c r="C46" s="125">
        <v>0</v>
      </c>
      <c r="D46" s="93">
        <f>Table15[[#This Row],[Column2]]-Table15[[#This Row],[Column3]]</f>
        <v>3.0583699999999999E-3</v>
      </c>
    </row>
    <row r="47" spans="1:4" x14ac:dyDescent="0.35">
      <c r="A47" s="211" t="s">
        <v>571</v>
      </c>
      <c r="B47" s="72">
        <v>1.7216099999999999E-3</v>
      </c>
      <c r="C47" s="125">
        <v>0</v>
      </c>
      <c r="D47" s="93">
        <f>Table15[[#This Row],[Column2]]-Table15[[#This Row],[Column3]]</f>
        <v>1.7216099999999999E-3</v>
      </c>
    </row>
    <row r="48" spans="1:4" x14ac:dyDescent="0.35">
      <c r="A48" s="211" t="s">
        <v>554</v>
      </c>
      <c r="B48" s="72">
        <v>1.6000000000000001E-3</v>
      </c>
      <c r="C48" s="125">
        <v>0</v>
      </c>
      <c r="D48" s="93">
        <f>Table15[[#This Row],[Column2]]-Table15[[#This Row],[Column3]]</f>
        <v>1.6000000000000001E-3</v>
      </c>
    </row>
    <row r="49" spans="1:4" x14ac:dyDescent="0.35">
      <c r="A49" s="211" t="s">
        <v>436</v>
      </c>
      <c r="B49" s="72">
        <v>1.2199999999999999E-3</v>
      </c>
      <c r="C49" s="125">
        <v>0</v>
      </c>
      <c r="D49" s="93">
        <f>Table15[[#This Row],[Column2]]-Table15[[#This Row],[Column3]]</f>
        <v>1.2199999999999999E-3</v>
      </c>
    </row>
    <row r="50" spans="1:4" x14ac:dyDescent="0.35">
      <c r="A50" s="211" t="s">
        <v>549</v>
      </c>
      <c r="B50" s="72">
        <v>8.9999999999999998E-4</v>
      </c>
      <c r="C50" s="125">
        <v>0</v>
      </c>
      <c r="D50" s="93">
        <f>Table15[[#This Row],[Column2]]-Table15[[#This Row],[Column3]]</f>
        <v>8.9999999999999998E-4</v>
      </c>
    </row>
    <row r="51" spans="1:4" x14ac:dyDescent="0.35">
      <c r="A51" s="211" t="s">
        <v>587</v>
      </c>
      <c r="B51" s="72">
        <v>0</v>
      </c>
      <c r="C51" s="125">
        <v>1.348E-5</v>
      </c>
      <c r="D51" s="93">
        <f>Table15[[#This Row],[Column2]]-Table15[[#This Row],[Column3]]</f>
        <v>-1.348E-5</v>
      </c>
    </row>
    <row r="52" spans="1:4" x14ac:dyDescent="0.35">
      <c r="A52" s="211" t="s">
        <v>469</v>
      </c>
      <c r="B52" s="72">
        <v>0</v>
      </c>
      <c r="C52" s="125">
        <v>2.3190999999999999E-4</v>
      </c>
      <c r="D52" s="93">
        <f>Table15[[#This Row],[Column2]]-Table15[[#This Row],[Column3]]</f>
        <v>-2.3190999999999999E-4</v>
      </c>
    </row>
    <row r="53" spans="1:4" x14ac:dyDescent="0.35">
      <c r="A53" s="211" t="s">
        <v>594</v>
      </c>
      <c r="B53" s="72">
        <v>0</v>
      </c>
      <c r="C53" s="125">
        <v>3.6132999999999998E-4</v>
      </c>
      <c r="D53" s="93">
        <f>Table15[[#This Row],[Column2]]-Table15[[#This Row],[Column3]]</f>
        <v>-3.6132999999999998E-4</v>
      </c>
    </row>
    <row r="54" spans="1:4" x14ac:dyDescent="0.35">
      <c r="A54" s="211" t="s">
        <v>440</v>
      </c>
      <c r="B54" s="72">
        <v>0</v>
      </c>
      <c r="C54" s="125">
        <v>4.6299999999999998E-4</v>
      </c>
      <c r="D54" s="93">
        <f>Table15[[#This Row],[Column2]]-Table15[[#This Row],[Column3]]</f>
        <v>-4.6299999999999998E-4</v>
      </c>
    </row>
    <row r="55" spans="1:4" x14ac:dyDescent="0.35">
      <c r="A55" s="211" t="s">
        <v>406</v>
      </c>
      <c r="B55" s="72">
        <v>0</v>
      </c>
      <c r="C55" s="125">
        <v>4.8500000000000003E-4</v>
      </c>
      <c r="D55" s="93">
        <f>Table15[[#This Row],[Column2]]-Table15[[#This Row],[Column3]]</f>
        <v>-4.8500000000000003E-4</v>
      </c>
    </row>
    <row r="56" spans="1:4" x14ac:dyDescent="0.35">
      <c r="A56" s="211" t="s">
        <v>570</v>
      </c>
      <c r="B56" s="72">
        <v>0</v>
      </c>
      <c r="C56" s="125">
        <v>6.5365999999999992E-4</v>
      </c>
      <c r="D56" s="93">
        <f>Table15[[#This Row],[Column2]]-Table15[[#This Row],[Column3]]</f>
        <v>-6.5365999999999992E-4</v>
      </c>
    </row>
    <row r="57" spans="1:4" x14ac:dyDescent="0.35">
      <c r="A57" s="211" t="s">
        <v>531</v>
      </c>
      <c r="B57" s="72">
        <v>0</v>
      </c>
      <c r="C57" s="125">
        <v>9.8229999999999997E-4</v>
      </c>
      <c r="D57" s="93">
        <f>Table15[[#This Row],[Column2]]-Table15[[#This Row],[Column3]]</f>
        <v>-9.8229999999999997E-4</v>
      </c>
    </row>
    <row r="58" spans="1:4" x14ac:dyDescent="0.35">
      <c r="A58" s="211" t="s">
        <v>586</v>
      </c>
      <c r="B58" s="72">
        <v>0</v>
      </c>
      <c r="C58" s="125">
        <v>1.2395399999999999E-3</v>
      </c>
      <c r="D58" s="93">
        <f>Table15[[#This Row],[Column2]]-Table15[[#This Row],[Column3]]</f>
        <v>-1.2395399999999999E-3</v>
      </c>
    </row>
    <row r="59" spans="1:4" x14ac:dyDescent="0.35">
      <c r="A59" s="211" t="s">
        <v>468</v>
      </c>
      <c r="B59" s="72">
        <v>0</v>
      </c>
      <c r="C59" s="125">
        <v>1.4970000000000001E-3</v>
      </c>
      <c r="D59" s="93">
        <f>Table15[[#This Row],[Column2]]-Table15[[#This Row],[Column3]]</f>
        <v>-1.4970000000000001E-3</v>
      </c>
    </row>
    <row r="60" spans="1:4" x14ac:dyDescent="0.35">
      <c r="A60" s="211" t="s">
        <v>465</v>
      </c>
      <c r="B60" s="72">
        <v>0</v>
      </c>
      <c r="C60" s="125">
        <v>1.9910000000000001E-3</v>
      </c>
      <c r="D60" s="93">
        <f>Table15[[#This Row],[Column2]]-Table15[[#This Row],[Column3]]</f>
        <v>-1.9910000000000001E-3</v>
      </c>
    </row>
    <row r="61" spans="1:4" x14ac:dyDescent="0.35">
      <c r="A61" s="211" t="s">
        <v>591</v>
      </c>
      <c r="B61" s="72">
        <v>0</v>
      </c>
      <c r="C61" s="125">
        <v>2.6917500000000001E-3</v>
      </c>
      <c r="D61" s="93">
        <f>Table15[[#This Row],[Column2]]-Table15[[#This Row],[Column3]]</f>
        <v>-2.6917500000000001E-3</v>
      </c>
    </row>
    <row r="62" spans="1:4" x14ac:dyDescent="0.35">
      <c r="A62" s="211" t="s">
        <v>454</v>
      </c>
      <c r="B62" s="72">
        <v>0</v>
      </c>
      <c r="C62" s="125">
        <v>2.7279000000000001E-3</v>
      </c>
      <c r="D62" s="93">
        <f>Table15[[#This Row],[Column2]]-Table15[[#This Row],[Column3]]</f>
        <v>-2.7279000000000001E-3</v>
      </c>
    </row>
    <row r="63" spans="1:4" x14ac:dyDescent="0.35">
      <c r="A63" s="211" t="s">
        <v>314</v>
      </c>
      <c r="B63" s="72">
        <v>0</v>
      </c>
      <c r="C63" s="125">
        <v>3.1240399999999998E-3</v>
      </c>
      <c r="D63" s="93">
        <f>Table15[[#This Row],[Column2]]-Table15[[#This Row],[Column3]]</f>
        <v>-3.1240399999999998E-3</v>
      </c>
    </row>
    <row r="64" spans="1:4" x14ac:dyDescent="0.35">
      <c r="A64" s="211" t="s">
        <v>470</v>
      </c>
      <c r="B64" s="72">
        <v>0</v>
      </c>
      <c r="C64" s="125">
        <v>5.88274E-3</v>
      </c>
      <c r="D64" s="93">
        <f>Table15[[#This Row],[Column2]]-Table15[[#This Row],[Column3]]</f>
        <v>-5.88274E-3</v>
      </c>
    </row>
    <row r="65" spans="1:4" x14ac:dyDescent="0.35">
      <c r="A65" s="211" t="s">
        <v>472</v>
      </c>
      <c r="B65" s="72">
        <v>0</v>
      </c>
      <c r="C65" s="125">
        <v>5.9191999999999995E-3</v>
      </c>
      <c r="D65" s="93">
        <f>Table15[[#This Row],[Column2]]-Table15[[#This Row],[Column3]]</f>
        <v>-5.9191999999999995E-3</v>
      </c>
    </row>
    <row r="66" spans="1:4" x14ac:dyDescent="0.35">
      <c r="A66" s="211" t="s">
        <v>439</v>
      </c>
      <c r="B66" s="72">
        <v>0</v>
      </c>
      <c r="C66" s="125">
        <v>8.0233600000000002E-3</v>
      </c>
      <c r="D66" s="93">
        <f>Table15[[#This Row],[Column2]]-Table15[[#This Row],[Column3]]</f>
        <v>-8.0233600000000002E-3</v>
      </c>
    </row>
    <row r="67" spans="1:4" x14ac:dyDescent="0.35">
      <c r="A67" s="211" t="s">
        <v>413</v>
      </c>
      <c r="B67" s="72">
        <v>1.6299999999999999E-3</v>
      </c>
      <c r="C67" s="125">
        <v>1.1766E-2</v>
      </c>
      <c r="D67" s="93">
        <f>Table15[[#This Row],[Column2]]-Table15[[#This Row],[Column3]]</f>
        <v>-1.0136000000000001E-2</v>
      </c>
    </row>
    <row r="68" spans="1:4" x14ac:dyDescent="0.35">
      <c r="A68" s="211" t="s">
        <v>417</v>
      </c>
      <c r="B68" s="72">
        <v>0</v>
      </c>
      <c r="C68" s="125">
        <v>1.037182E-2</v>
      </c>
      <c r="D68" s="93">
        <f>Table15[[#This Row],[Column2]]-Table15[[#This Row],[Column3]]</f>
        <v>-1.037182E-2</v>
      </c>
    </row>
    <row r="69" spans="1:4" x14ac:dyDescent="0.35">
      <c r="A69" s="211" t="s">
        <v>609</v>
      </c>
      <c r="B69" s="72">
        <v>0</v>
      </c>
      <c r="C69" s="125">
        <v>1.337315E-2</v>
      </c>
      <c r="D69" s="93">
        <f>Table15[[#This Row],[Column2]]-Table15[[#This Row],[Column3]]</f>
        <v>-1.337315E-2</v>
      </c>
    </row>
    <row r="70" spans="1:4" x14ac:dyDescent="0.35">
      <c r="A70" s="211" t="s">
        <v>445</v>
      </c>
      <c r="B70" s="72">
        <v>0</v>
      </c>
      <c r="C70" s="125">
        <v>1.7728979999999998E-2</v>
      </c>
      <c r="D70" s="93">
        <f>Table15[[#This Row],[Column2]]-Table15[[#This Row],[Column3]]</f>
        <v>-1.7728979999999998E-2</v>
      </c>
    </row>
    <row r="71" spans="1:4" x14ac:dyDescent="0.35">
      <c r="A71" s="211" t="s">
        <v>447</v>
      </c>
      <c r="B71" s="72">
        <v>0</v>
      </c>
      <c r="C71" s="125">
        <v>1.8372630000000001E-2</v>
      </c>
      <c r="D71" s="93">
        <f>Table15[[#This Row],[Column2]]-Table15[[#This Row],[Column3]]</f>
        <v>-1.8372630000000001E-2</v>
      </c>
    </row>
    <row r="72" spans="1:4" x14ac:dyDescent="0.35">
      <c r="A72" s="211" t="s">
        <v>452</v>
      </c>
      <c r="B72" s="72">
        <v>0</v>
      </c>
      <c r="C72" s="125">
        <v>2.895665E-2</v>
      </c>
      <c r="D72" s="93">
        <f>Table15[[#This Row],[Column2]]-Table15[[#This Row],[Column3]]</f>
        <v>-2.895665E-2</v>
      </c>
    </row>
    <row r="73" spans="1:4" x14ac:dyDescent="0.35">
      <c r="A73" s="211" t="s">
        <v>305</v>
      </c>
      <c r="B73" s="72">
        <v>0</v>
      </c>
      <c r="C73" s="125">
        <v>3.2753040000000004E-2</v>
      </c>
      <c r="D73" s="93">
        <f>Table15[[#This Row],[Column2]]-Table15[[#This Row],[Column3]]</f>
        <v>-3.2753040000000004E-2</v>
      </c>
    </row>
    <row r="74" spans="1:4" x14ac:dyDescent="0.35">
      <c r="A74" s="211" t="s">
        <v>444</v>
      </c>
      <c r="B74" s="72">
        <v>0</v>
      </c>
      <c r="C74" s="125">
        <v>3.2901039999999999E-2</v>
      </c>
      <c r="D74" s="93">
        <f>Table15[[#This Row],[Column2]]-Table15[[#This Row],[Column3]]</f>
        <v>-3.2901039999999999E-2</v>
      </c>
    </row>
    <row r="75" spans="1:4" x14ac:dyDescent="0.35">
      <c r="A75" s="211" t="s">
        <v>462</v>
      </c>
      <c r="B75" s="72">
        <v>0</v>
      </c>
      <c r="C75" s="125">
        <v>3.4612440000000001E-2</v>
      </c>
      <c r="D75" s="93">
        <f>Table15[[#This Row],[Column2]]-Table15[[#This Row],[Column3]]</f>
        <v>-3.4612440000000001E-2</v>
      </c>
    </row>
    <row r="76" spans="1:4" x14ac:dyDescent="0.35">
      <c r="A76" s="211" t="s">
        <v>546</v>
      </c>
      <c r="B76" s="72">
        <v>0</v>
      </c>
      <c r="C76" s="125">
        <v>3.5077690000000002E-2</v>
      </c>
      <c r="D76" s="93">
        <f>Table15[[#This Row],[Column2]]-Table15[[#This Row],[Column3]]</f>
        <v>-3.5077690000000002E-2</v>
      </c>
    </row>
    <row r="77" spans="1:4" x14ac:dyDescent="0.35">
      <c r="A77" s="211" t="s">
        <v>464</v>
      </c>
      <c r="B77" s="72">
        <v>0</v>
      </c>
      <c r="C77" s="125">
        <v>3.7782999999999997E-2</v>
      </c>
      <c r="D77" s="93">
        <f>Table15[[#This Row],[Column2]]-Table15[[#This Row],[Column3]]</f>
        <v>-3.7782999999999997E-2</v>
      </c>
    </row>
    <row r="78" spans="1:4" x14ac:dyDescent="0.35">
      <c r="A78" s="211" t="s">
        <v>471</v>
      </c>
      <c r="B78" s="72">
        <v>0</v>
      </c>
      <c r="C78" s="125">
        <v>3.9974510000000005E-2</v>
      </c>
      <c r="D78" s="93">
        <f>Table15[[#This Row],[Column2]]-Table15[[#This Row],[Column3]]</f>
        <v>-3.9974510000000005E-2</v>
      </c>
    </row>
    <row r="79" spans="1:4" x14ac:dyDescent="0.35">
      <c r="A79" s="211" t="s">
        <v>410</v>
      </c>
      <c r="B79" s="72">
        <v>0</v>
      </c>
      <c r="C79" s="125">
        <v>4.3758999999999999E-2</v>
      </c>
      <c r="D79" s="93">
        <f>Table15[[#This Row],[Column2]]-Table15[[#This Row],[Column3]]</f>
        <v>-4.3758999999999999E-2</v>
      </c>
    </row>
    <row r="80" spans="1:4" x14ac:dyDescent="0.35">
      <c r="A80" s="211" t="s">
        <v>459</v>
      </c>
      <c r="B80" s="72">
        <v>0</v>
      </c>
      <c r="C80" s="125">
        <v>4.7844860000000003E-2</v>
      </c>
      <c r="D80" s="93">
        <f>Table15[[#This Row],[Column2]]-Table15[[#This Row],[Column3]]</f>
        <v>-4.7844860000000003E-2</v>
      </c>
    </row>
    <row r="81" spans="1:4" x14ac:dyDescent="0.35">
      <c r="A81" s="211" t="s">
        <v>596</v>
      </c>
      <c r="B81" s="72">
        <v>0</v>
      </c>
      <c r="C81" s="125">
        <v>5.1624999999999997E-2</v>
      </c>
      <c r="D81" s="93">
        <f>Table15[[#This Row],[Column2]]-Table15[[#This Row],[Column3]]</f>
        <v>-5.1624999999999997E-2</v>
      </c>
    </row>
    <row r="82" spans="1:4" x14ac:dyDescent="0.35">
      <c r="A82" s="211" t="s">
        <v>420</v>
      </c>
      <c r="B82" s="72">
        <v>0</v>
      </c>
      <c r="C82" s="125">
        <v>5.3600290000000002E-2</v>
      </c>
      <c r="D82" s="93">
        <f>Table15[[#This Row],[Column2]]-Table15[[#This Row],[Column3]]</f>
        <v>-5.3600290000000002E-2</v>
      </c>
    </row>
    <row r="83" spans="1:4" x14ac:dyDescent="0.35">
      <c r="A83" s="211" t="s">
        <v>568</v>
      </c>
      <c r="B83" s="72">
        <v>0</v>
      </c>
      <c r="C83" s="125">
        <v>6.6429440000000006E-2</v>
      </c>
      <c r="D83" s="93">
        <f>Table15[[#This Row],[Column2]]-Table15[[#This Row],[Column3]]</f>
        <v>-6.6429440000000006E-2</v>
      </c>
    </row>
    <row r="84" spans="1:4" x14ac:dyDescent="0.35">
      <c r="A84" s="211" t="s">
        <v>525</v>
      </c>
      <c r="B84" s="72">
        <v>0</v>
      </c>
      <c r="C84" s="125">
        <v>6.6703570000000004E-2</v>
      </c>
      <c r="D84" s="93">
        <f>Table15[[#This Row],[Column2]]-Table15[[#This Row],[Column3]]</f>
        <v>-6.6703570000000004E-2</v>
      </c>
    </row>
    <row r="85" spans="1:4" x14ac:dyDescent="0.35">
      <c r="A85" s="211" t="s">
        <v>453</v>
      </c>
      <c r="B85" s="72">
        <v>0</v>
      </c>
      <c r="C85" s="125">
        <v>6.7423690000000008E-2</v>
      </c>
      <c r="D85" s="93">
        <f>Table15[[#This Row],[Column2]]-Table15[[#This Row],[Column3]]</f>
        <v>-6.7423690000000008E-2</v>
      </c>
    </row>
    <row r="86" spans="1:4" x14ac:dyDescent="0.35">
      <c r="A86" s="211" t="s">
        <v>443</v>
      </c>
      <c r="B86" s="72">
        <v>0</v>
      </c>
      <c r="C86" s="125">
        <v>7.1817880000000001E-2</v>
      </c>
      <c r="D86" s="93">
        <f>Table15[[#This Row],[Column2]]-Table15[[#This Row],[Column3]]</f>
        <v>-7.1817880000000001E-2</v>
      </c>
    </row>
    <row r="87" spans="1:4" x14ac:dyDescent="0.35">
      <c r="A87" s="211" t="s">
        <v>466</v>
      </c>
      <c r="B87" s="72">
        <v>0</v>
      </c>
      <c r="C87" s="125">
        <v>7.4356570000000011E-2</v>
      </c>
      <c r="D87" s="93">
        <f>Table15[[#This Row],[Column2]]-Table15[[#This Row],[Column3]]</f>
        <v>-7.4356570000000011E-2</v>
      </c>
    </row>
    <row r="88" spans="1:4" x14ac:dyDescent="0.35">
      <c r="A88" s="211" t="s">
        <v>435</v>
      </c>
      <c r="B88" s="72">
        <v>0</v>
      </c>
      <c r="C88" s="125">
        <v>7.7154139999999996E-2</v>
      </c>
      <c r="D88" s="93">
        <f>Table15[[#This Row],[Column2]]-Table15[[#This Row],[Column3]]</f>
        <v>-7.7154139999999996E-2</v>
      </c>
    </row>
    <row r="89" spans="1:4" x14ac:dyDescent="0.35">
      <c r="A89" s="211" t="s">
        <v>449</v>
      </c>
      <c r="B89" s="72">
        <v>3.2292074400000002</v>
      </c>
      <c r="C89" s="125">
        <v>3.3087293300000002</v>
      </c>
      <c r="D89" s="93">
        <f>Table15[[#This Row],[Column2]]-Table15[[#This Row],[Column3]]</f>
        <v>-7.9521890000000095E-2</v>
      </c>
    </row>
    <row r="90" spans="1:4" x14ac:dyDescent="0.35">
      <c r="A90" s="211" t="s">
        <v>428</v>
      </c>
      <c r="B90" s="72">
        <v>8.4999999999999995E-4</v>
      </c>
      <c r="C90" s="125">
        <v>8.3507270000000008E-2</v>
      </c>
      <c r="D90" s="93">
        <f>Table15[[#This Row],[Column2]]-Table15[[#This Row],[Column3]]</f>
        <v>-8.2657270000000005E-2</v>
      </c>
    </row>
    <row r="91" spans="1:4" x14ac:dyDescent="0.35">
      <c r="A91" s="211" t="s">
        <v>461</v>
      </c>
      <c r="B91" s="72">
        <v>0</v>
      </c>
      <c r="C91" s="125">
        <v>9.005196E-2</v>
      </c>
      <c r="D91" s="93">
        <f>Table15[[#This Row],[Column2]]-Table15[[#This Row],[Column3]]</f>
        <v>-9.005196E-2</v>
      </c>
    </row>
    <row r="92" spans="1:4" x14ac:dyDescent="0.35">
      <c r="A92" s="211" t="s">
        <v>576</v>
      </c>
      <c r="B92" s="72">
        <v>0</v>
      </c>
      <c r="C92" s="125">
        <v>9.8254999999999995E-2</v>
      </c>
      <c r="D92" s="93">
        <f>Table15[[#This Row],[Column2]]-Table15[[#This Row],[Column3]]</f>
        <v>-9.8254999999999995E-2</v>
      </c>
    </row>
    <row r="93" spans="1:4" x14ac:dyDescent="0.35">
      <c r="A93" s="211" t="s">
        <v>467</v>
      </c>
      <c r="B93" s="72">
        <v>0</v>
      </c>
      <c r="C93" s="125">
        <v>0.13973060000000001</v>
      </c>
      <c r="D93" s="93">
        <f>Table15[[#This Row],[Column2]]-Table15[[#This Row],[Column3]]</f>
        <v>-0.13973060000000001</v>
      </c>
    </row>
    <row r="94" spans="1:4" x14ac:dyDescent="0.35">
      <c r="A94" s="211" t="s">
        <v>400</v>
      </c>
      <c r="B94" s="72">
        <v>7.2424000000000002E-2</v>
      </c>
      <c r="C94" s="125">
        <v>0.23333720000000002</v>
      </c>
      <c r="D94" s="93">
        <f>Table15[[#This Row],[Column2]]-Table15[[#This Row],[Column3]]</f>
        <v>-0.16091320000000003</v>
      </c>
    </row>
    <row r="95" spans="1:4" x14ac:dyDescent="0.35">
      <c r="A95" s="211" t="s">
        <v>429</v>
      </c>
      <c r="B95" s="72">
        <v>0</v>
      </c>
      <c r="C95" s="125">
        <v>0.16430268000000001</v>
      </c>
      <c r="D95" s="93">
        <f>Table15[[#This Row],[Column2]]-Table15[[#This Row],[Column3]]</f>
        <v>-0.16430268000000001</v>
      </c>
    </row>
    <row r="96" spans="1:4" x14ac:dyDescent="0.35">
      <c r="A96" s="211" t="s">
        <v>460</v>
      </c>
      <c r="B96" s="72">
        <v>0</v>
      </c>
      <c r="C96" s="125">
        <v>0.20537395</v>
      </c>
      <c r="D96" s="93">
        <f>Table15[[#This Row],[Column2]]-Table15[[#This Row],[Column3]]</f>
        <v>-0.20537395</v>
      </c>
    </row>
    <row r="97" spans="1:4" x14ac:dyDescent="0.35">
      <c r="A97" s="211" t="s">
        <v>303</v>
      </c>
      <c r="B97" s="72">
        <v>1.9095000000000001E-2</v>
      </c>
      <c r="C97" s="125">
        <v>0.29349646999999995</v>
      </c>
      <c r="D97" s="93">
        <f>Table15[[#This Row],[Column2]]-Table15[[#This Row],[Column3]]</f>
        <v>-0.27440146999999993</v>
      </c>
    </row>
    <row r="98" spans="1:4" x14ac:dyDescent="0.35">
      <c r="A98" s="211" t="s">
        <v>463</v>
      </c>
      <c r="B98" s="72">
        <v>0</v>
      </c>
      <c r="C98" s="125">
        <v>0.29082391999999996</v>
      </c>
      <c r="D98" s="93">
        <f>Table15[[#This Row],[Column2]]-Table15[[#This Row],[Column3]]</f>
        <v>-0.29082391999999996</v>
      </c>
    </row>
    <row r="99" spans="1:4" x14ac:dyDescent="0.35">
      <c r="A99" s="211" t="s">
        <v>456</v>
      </c>
      <c r="B99" s="72">
        <v>0</v>
      </c>
      <c r="C99" s="125">
        <v>0.30175017999999998</v>
      </c>
      <c r="D99" s="93">
        <f>Table15[[#This Row],[Column2]]-Table15[[#This Row],[Column3]]</f>
        <v>-0.30175017999999998</v>
      </c>
    </row>
    <row r="100" spans="1:4" x14ac:dyDescent="0.35">
      <c r="A100" s="211" t="s">
        <v>425</v>
      </c>
      <c r="B100" s="72">
        <v>0</v>
      </c>
      <c r="C100" s="125">
        <v>0.38041930000000002</v>
      </c>
      <c r="D100" s="93">
        <f>Table15[[#This Row],[Column2]]-Table15[[#This Row],[Column3]]</f>
        <v>-0.38041930000000002</v>
      </c>
    </row>
    <row r="101" spans="1:4" x14ac:dyDescent="0.35">
      <c r="A101" s="211" t="s">
        <v>548</v>
      </c>
      <c r="B101" s="72">
        <v>0</v>
      </c>
      <c r="C101" s="125">
        <v>0.41683049999999999</v>
      </c>
      <c r="D101" s="93">
        <f>Table15[[#This Row],[Column2]]-Table15[[#This Row],[Column3]]</f>
        <v>-0.41683049999999999</v>
      </c>
    </row>
    <row r="102" spans="1:4" x14ac:dyDescent="0.35">
      <c r="A102" s="211" t="s">
        <v>448</v>
      </c>
      <c r="B102" s="72">
        <v>0</v>
      </c>
      <c r="C102" s="125">
        <v>0.45818615999999995</v>
      </c>
      <c r="D102" s="93">
        <f>Table15[[#This Row],[Column2]]-Table15[[#This Row],[Column3]]</f>
        <v>-0.45818615999999995</v>
      </c>
    </row>
    <row r="103" spans="1:4" x14ac:dyDescent="0.35">
      <c r="A103" s="211" t="s">
        <v>457</v>
      </c>
      <c r="B103" s="72">
        <v>0</v>
      </c>
      <c r="C103" s="125">
        <v>0.50567134999999996</v>
      </c>
      <c r="D103" s="93">
        <f>Table15[[#This Row],[Column2]]-Table15[[#This Row],[Column3]]</f>
        <v>-0.50567134999999996</v>
      </c>
    </row>
    <row r="104" spans="1:4" x14ac:dyDescent="0.35">
      <c r="A104" s="211" t="s">
        <v>610</v>
      </c>
      <c r="B104" s="72">
        <v>0</v>
      </c>
      <c r="C104" s="125">
        <v>0.62906415999999998</v>
      </c>
      <c r="D104" s="93">
        <f>Table15[[#This Row],[Column2]]-Table15[[#This Row],[Column3]]</f>
        <v>-0.62906415999999998</v>
      </c>
    </row>
    <row r="105" spans="1:4" x14ac:dyDescent="0.35">
      <c r="A105" s="211" t="s">
        <v>427</v>
      </c>
      <c r="B105" s="72">
        <v>1.375902E-2</v>
      </c>
      <c r="C105" s="125">
        <v>0.65636718000000005</v>
      </c>
      <c r="D105" s="93">
        <f>Table15[[#This Row],[Column2]]-Table15[[#This Row],[Column3]]</f>
        <v>-0.64260816000000009</v>
      </c>
    </row>
    <row r="106" spans="1:4" x14ac:dyDescent="0.35">
      <c r="A106" s="211" t="s">
        <v>451</v>
      </c>
      <c r="B106" s="72">
        <v>0</v>
      </c>
      <c r="C106" s="125">
        <v>0.98305334</v>
      </c>
      <c r="D106" s="93">
        <f>Table15[[#This Row],[Column2]]-Table15[[#This Row],[Column3]]</f>
        <v>-0.98305334</v>
      </c>
    </row>
    <row r="107" spans="1:4" x14ac:dyDescent="0.35">
      <c r="A107" s="211" t="s">
        <v>424</v>
      </c>
      <c r="B107" s="72">
        <v>0.28337959999999995</v>
      </c>
      <c r="C107" s="125">
        <v>1.4988366100000001</v>
      </c>
      <c r="D107" s="93">
        <f>Table15[[#This Row],[Column2]]-Table15[[#This Row],[Column3]]</f>
        <v>-1.2154570100000002</v>
      </c>
    </row>
    <row r="108" spans="1:4" x14ac:dyDescent="0.35">
      <c r="A108" s="211" t="s">
        <v>387</v>
      </c>
      <c r="B108" s="72">
        <v>3.3503430000000001</v>
      </c>
      <c r="C108" s="125">
        <v>4.6047083400000002</v>
      </c>
      <c r="D108" s="93">
        <f>Table15[[#This Row],[Column2]]-Table15[[#This Row],[Column3]]</f>
        <v>-1.2543653400000001</v>
      </c>
    </row>
    <row r="109" spans="1:4" x14ac:dyDescent="0.35">
      <c r="A109" s="211" t="s">
        <v>426</v>
      </c>
      <c r="B109" s="72">
        <v>0</v>
      </c>
      <c r="C109" s="125">
        <v>1.8797748999999999</v>
      </c>
      <c r="D109" s="93">
        <f>Table15[[#This Row],[Column2]]-Table15[[#This Row],[Column3]]</f>
        <v>-1.8797748999999999</v>
      </c>
    </row>
    <row r="110" spans="1:4" x14ac:dyDescent="0.35">
      <c r="A110" s="211" t="s">
        <v>396</v>
      </c>
      <c r="B110" s="72">
        <v>0</v>
      </c>
      <c r="C110" s="125">
        <v>2.0357871100000002</v>
      </c>
      <c r="D110" s="93">
        <f>Table15[[#This Row],[Column2]]-Table15[[#This Row],[Column3]]</f>
        <v>-2.0357871100000002</v>
      </c>
    </row>
    <row r="111" spans="1:4" x14ac:dyDescent="0.35">
      <c r="A111" s="211" t="s">
        <v>458</v>
      </c>
      <c r="B111" s="72">
        <v>0</v>
      </c>
      <c r="C111" s="125">
        <v>2.0563296499999999</v>
      </c>
      <c r="D111" s="93">
        <f>Table15[[#This Row],[Column2]]-Table15[[#This Row],[Column3]]</f>
        <v>-2.0563296499999999</v>
      </c>
    </row>
    <row r="112" spans="1:4" x14ac:dyDescent="0.35">
      <c r="A112" s="211" t="s">
        <v>416</v>
      </c>
      <c r="B112" s="72">
        <v>0</v>
      </c>
      <c r="C112" s="125">
        <v>2.1999807400000004</v>
      </c>
      <c r="D112" s="93">
        <f>Table15[[#This Row],[Column2]]-Table15[[#This Row],[Column3]]</f>
        <v>-2.1999807400000004</v>
      </c>
    </row>
    <row r="113" spans="1:4" x14ac:dyDescent="0.35">
      <c r="A113" s="211" t="s">
        <v>395</v>
      </c>
      <c r="B113" s="72">
        <v>1.71178918</v>
      </c>
      <c r="C113" s="125">
        <v>4.1957258600000005</v>
      </c>
      <c r="D113" s="93">
        <f>Table15[[#This Row],[Column2]]-Table15[[#This Row],[Column3]]</f>
        <v>-2.4839366800000002</v>
      </c>
    </row>
    <row r="114" spans="1:4" x14ac:dyDescent="0.35">
      <c r="A114" s="211" t="s">
        <v>310</v>
      </c>
      <c r="B114" s="72">
        <v>0</v>
      </c>
      <c r="C114" s="125">
        <v>2.9109116500000001</v>
      </c>
      <c r="D114" s="93">
        <f>Table15[[#This Row],[Column2]]-Table15[[#This Row],[Column3]]</f>
        <v>-2.9109116500000001</v>
      </c>
    </row>
    <row r="115" spans="1:4" x14ac:dyDescent="0.35">
      <c r="A115" s="211" t="s">
        <v>405</v>
      </c>
      <c r="B115" s="72">
        <v>6.444192E-2</v>
      </c>
      <c r="C115" s="125">
        <v>3.0166080399999999</v>
      </c>
      <c r="D115" s="93">
        <f>Table15[[#This Row],[Column2]]-Table15[[#This Row],[Column3]]</f>
        <v>-2.9521661199999998</v>
      </c>
    </row>
    <row r="116" spans="1:4" x14ac:dyDescent="0.35">
      <c r="A116" s="211" t="s">
        <v>423</v>
      </c>
      <c r="B116" s="72">
        <v>0</v>
      </c>
      <c r="C116" s="125">
        <v>3.0919370000000002</v>
      </c>
      <c r="D116" s="93">
        <f>Table15[[#This Row],[Column2]]-Table15[[#This Row],[Column3]]</f>
        <v>-3.0919370000000002</v>
      </c>
    </row>
    <row r="117" spans="1:4" x14ac:dyDescent="0.35">
      <c r="A117" s="211" t="s">
        <v>308</v>
      </c>
      <c r="B117" s="72">
        <v>0</v>
      </c>
      <c r="C117" s="125">
        <v>3.26722563</v>
      </c>
      <c r="D117" s="93">
        <f>Table15[[#This Row],[Column2]]-Table15[[#This Row],[Column3]]</f>
        <v>-3.26722563</v>
      </c>
    </row>
    <row r="118" spans="1:4" x14ac:dyDescent="0.35">
      <c r="A118" s="211" t="s">
        <v>362</v>
      </c>
      <c r="B118" s="72">
        <v>0.19978799999999999</v>
      </c>
      <c r="C118" s="125">
        <v>3.6068767099999999</v>
      </c>
      <c r="D118" s="93">
        <f>Table15[[#This Row],[Column2]]-Table15[[#This Row],[Column3]]</f>
        <v>-3.40708871</v>
      </c>
    </row>
    <row r="119" spans="1:4" x14ac:dyDescent="0.35">
      <c r="A119" s="211" t="s">
        <v>433</v>
      </c>
      <c r="B119" s="72">
        <v>0</v>
      </c>
      <c r="C119" s="125">
        <v>3.4536527100000001</v>
      </c>
      <c r="D119" s="93">
        <f>Table15[[#This Row],[Column2]]-Table15[[#This Row],[Column3]]</f>
        <v>-3.4536527100000001</v>
      </c>
    </row>
    <row r="120" spans="1:4" x14ac:dyDescent="0.35">
      <c r="A120" s="211" t="s">
        <v>382</v>
      </c>
      <c r="B120" s="72">
        <v>21.39498146</v>
      </c>
      <c r="C120" s="125">
        <v>25.128655980000001</v>
      </c>
      <c r="D120" s="93">
        <f>Table15[[#This Row],[Column2]]-Table15[[#This Row],[Column3]]</f>
        <v>-3.733674520000001</v>
      </c>
    </row>
    <row r="121" spans="1:4" x14ac:dyDescent="0.35">
      <c r="A121" s="211" t="s">
        <v>313</v>
      </c>
      <c r="B121" s="72">
        <v>4.1922460000000002E-2</v>
      </c>
      <c r="C121" s="125">
        <v>3.8785680899999999</v>
      </c>
      <c r="D121" s="93">
        <f>Table15[[#This Row],[Column2]]-Table15[[#This Row],[Column3]]</f>
        <v>-3.83664563</v>
      </c>
    </row>
    <row r="122" spans="1:4" x14ac:dyDescent="0.35">
      <c r="A122" s="211" t="s">
        <v>304</v>
      </c>
      <c r="B122" s="72">
        <v>0</v>
      </c>
      <c r="C122" s="125">
        <v>4.0986708099999998</v>
      </c>
      <c r="D122" s="93">
        <f>Table15[[#This Row],[Column2]]-Table15[[#This Row],[Column3]]</f>
        <v>-4.0986708099999998</v>
      </c>
    </row>
    <row r="123" spans="1:4" x14ac:dyDescent="0.35">
      <c r="A123" s="211" t="s">
        <v>409</v>
      </c>
      <c r="B123" s="72">
        <v>3.3438859700000001</v>
      </c>
      <c r="C123" s="125">
        <v>8.0906223900000001</v>
      </c>
      <c r="D123" s="93">
        <f>Table15[[#This Row],[Column2]]-Table15[[#This Row],[Column3]]</f>
        <v>-4.7467364199999995</v>
      </c>
    </row>
    <row r="124" spans="1:4" x14ac:dyDescent="0.35">
      <c r="A124" s="211" t="s">
        <v>432</v>
      </c>
      <c r="B124" s="72">
        <v>0</v>
      </c>
      <c r="C124" s="125">
        <v>5.49019601</v>
      </c>
      <c r="D124" s="93">
        <f>Table15[[#This Row],[Column2]]-Table15[[#This Row],[Column3]]</f>
        <v>-5.49019601</v>
      </c>
    </row>
    <row r="125" spans="1:4" x14ac:dyDescent="0.35">
      <c r="A125" s="211" t="s">
        <v>421</v>
      </c>
      <c r="B125" s="72">
        <v>0</v>
      </c>
      <c r="C125" s="125">
        <v>6.0132700400000001</v>
      </c>
      <c r="D125" s="93">
        <f>Table15[[#This Row],[Column2]]-Table15[[#This Row],[Column3]]</f>
        <v>-6.0132700400000001</v>
      </c>
    </row>
    <row r="126" spans="1:4" x14ac:dyDescent="0.35">
      <c r="A126" s="211" t="s">
        <v>378</v>
      </c>
      <c r="B126" s="72">
        <v>34.017332279999998</v>
      </c>
      <c r="C126" s="125">
        <v>40.420272450000006</v>
      </c>
      <c r="D126" s="93">
        <f>Table15[[#This Row],[Column2]]-Table15[[#This Row],[Column3]]</f>
        <v>-6.4029401700000079</v>
      </c>
    </row>
    <row r="127" spans="1:4" x14ac:dyDescent="0.35">
      <c r="A127" s="211" t="s">
        <v>404</v>
      </c>
      <c r="B127" s="72">
        <v>1.697796E-2</v>
      </c>
      <c r="C127" s="125">
        <v>6.7323809000000008</v>
      </c>
      <c r="D127" s="93">
        <f>Table15[[#This Row],[Column2]]-Table15[[#This Row],[Column3]]</f>
        <v>-6.7154029400000006</v>
      </c>
    </row>
    <row r="128" spans="1:4" x14ac:dyDescent="0.35">
      <c r="A128" s="211" t="s">
        <v>403</v>
      </c>
      <c r="B128" s="72">
        <v>2.9339499999999998</v>
      </c>
      <c r="C128" s="125">
        <v>9.6497923500000002</v>
      </c>
      <c r="D128" s="93">
        <f>Table15[[#This Row],[Column2]]-Table15[[#This Row],[Column3]]</f>
        <v>-6.7158423500000008</v>
      </c>
    </row>
    <row r="129" spans="1:4" x14ac:dyDescent="0.35">
      <c r="A129" s="211" t="s">
        <v>389</v>
      </c>
      <c r="B129" s="72">
        <v>5.1843391100000007</v>
      </c>
      <c r="C129" s="125">
        <v>12.561851880000001</v>
      </c>
      <c r="D129" s="93">
        <f>Table15[[#This Row],[Column2]]-Table15[[#This Row],[Column3]]</f>
        <v>-7.3775127700000001</v>
      </c>
    </row>
    <row r="130" spans="1:4" x14ac:dyDescent="0.35">
      <c r="A130" s="211" t="s">
        <v>307</v>
      </c>
      <c r="B130" s="72">
        <v>9.5415840000000002E-2</v>
      </c>
      <c r="C130" s="125">
        <v>7.8080835899999999</v>
      </c>
      <c r="D130" s="93">
        <f>Table15[[#This Row],[Column2]]-Table15[[#This Row],[Column3]]</f>
        <v>-7.7126677499999996</v>
      </c>
    </row>
    <row r="131" spans="1:4" x14ac:dyDescent="0.35">
      <c r="A131" s="211" t="s">
        <v>408</v>
      </c>
      <c r="B131" s="72">
        <v>0</v>
      </c>
      <c r="C131" s="125">
        <v>8.0510363700000003</v>
      </c>
      <c r="D131" s="93">
        <f>Table15[[#This Row],[Column2]]-Table15[[#This Row],[Column3]]</f>
        <v>-8.0510363700000003</v>
      </c>
    </row>
    <row r="132" spans="1:4" x14ac:dyDescent="0.35">
      <c r="A132" s="211" t="s">
        <v>385</v>
      </c>
      <c r="B132" s="72">
        <v>23.71918222</v>
      </c>
      <c r="C132" s="125">
        <v>34.366589279999999</v>
      </c>
      <c r="D132" s="93">
        <f>Table15[[#This Row],[Column2]]-Table15[[#This Row],[Column3]]</f>
        <v>-10.647407059999999</v>
      </c>
    </row>
    <row r="133" spans="1:4" x14ac:dyDescent="0.35">
      <c r="A133" s="211" t="s">
        <v>390</v>
      </c>
      <c r="B133" s="72">
        <v>0.251695</v>
      </c>
      <c r="C133" s="125">
        <v>12.05109133</v>
      </c>
      <c r="D133" s="93">
        <f>Table15[[#This Row],[Column2]]-Table15[[#This Row],[Column3]]</f>
        <v>-11.79939633</v>
      </c>
    </row>
    <row r="134" spans="1:4" x14ac:dyDescent="0.35">
      <c r="A134" s="211" t="s">
        <v>388</v>
      </c>
      <c r="B134" s="72">
        <v>2.9585120200000001</v>
      </c>
      <c r="C134" s="125">
        <v>17.25760562</v>
      </c>
      <c r="D134" s="93">
        <f>Table15[[#This Row],[Column2]]-Table15[[#This Row],[Column3]]</f>
        <v>-14.299093599999999</v>
      </c>
    </row>
    <row r="135" spans="1:4" x14ac:dyDescent="0.35">
      <c r="A135" s="211" t="s">
        <v>380</v>
      </c>
      <c r="B135" s="72">
        <v>8.9526750500000016</v>
      </c>
      <c r="C135" s="125">
        <v>23.4967851</v>
      </c>
      <c r="D135" s="93">
        <f>Table15[[#This Row],[Column2]]-Table15[[#This Row],[Column3]]</f>
        <v>-14.544110049999999</v>
      </c>
    </row>
    <row r="136" spans="1:4" x14ac:dyDescent="0.35">
      <c r="A136" s="211" t="s">
        <v>446</v>
      </c>
      <c r="B136" s="72">
        <v>0</v>
      </c>
      <c r="C136" s="125">
        <v>24.99292625</v>
      </c>
      <c r="D136" s="93">
        <f>Table15[[#This Row],[Column2]]-Table15[[#This Row],[Column3]]</f>
        <v>-24.99292625</v>
      </c>
    </row>
    <row r="137" spans="1:4" x14ac:dyDescent="0.35">
      <c r="A137" s="211" t="s">
        <v>397</v>
      </c>
      <c r="B137" s="72">
        <v>0.87610690000000002</v>
      </c>
      <c r="C137" s="125">
        <v>28.905280170000001</v>
      </c>
      <c r="D137" s="93">
        <f>Table15[[#This Row],[Column2]]-Table15[[#This Row],[Column3]]</f>
        <v>-28.029173270000001</v>
      </c>
    </row>
    <row r="138" spans="1:4" x14ac:dyDescent="0.35">
      <c r="A138" s="211" t="s">
        <v>393</v>
      </c>
      <c r="B138" s="72">
        <v>2.0288312799999999</v>
      </c>
      <c r="C138" s="125">
        <v>33.254440330000001</v>
      </c>
      <c r="D138" s="93">
        <f>Table15[[#This Row],[Column2]]-Table15[[#This Row],[Column3]]</f>
        <v>-31.225609050000003</v>
      </c>
    </row>
    <row r="139" spans="1:4" x14ac:dyDescent="0.35">
      <c r="A139" s="211" t="s">
        <v>402</v>
      </c>
      <c r="B139" s="72">
        <v>0.25175261999999998</v>
      </c>
      <c r="C139" s="125">
        <v>34.41230771</v>
      </c>
      <c r="D139" s="93">
        <f>Table15[[#This Row],[Column2]]-Table15[[#This Row],[Column3]]</f>
        <v>-34.160555090000003</v>
      </c>
    </row>
    <row r="140" spans="1:4" x14ac:dyDescent="0.35">
      <c r="A140" s="211" t="s">
        <v>384</v>
      </c>
      <c r="B140" s="72">
        <v>10.95446325</v>
      </c>
      <c r="C140" s="125">
        <v>45.389838990000001</v>
      </c>
      <c r="D140" s="93">
        <f>Table15[[#This Row],[Column2]]-Table15[[#This Row],[Column3]]</f>
        <v>-34.435375739999998</v>
      </c>
    </row>
    <row r="141" spans="1:4" x14ac:dyDescent="0.35">
      <c r="A141" s="211" t="s">
        <v>386</v>
      </c>
      <c r="B141" s="72">
        <v>1.3081077400000001</v>
      </c>
      <c r="C141" s="125">
        <v>41.227714560000003</v>
      </c>
      <c r="D141" s="93">
        <f>Table15[[#This Row],[Column2]]-Table15[[#This Row],[Column3]]</f>
        <v>-39.919606820000006</v>
      </c>
    </row>
    <row r="142" spans="1:4" x14ac:dyDescent="0.35">
      <c r="A142" s="211" t="s">
        <v>434</v>
      </c>
      <c r="B142" s="72">
        <v>2.0000000000000002E-5</v>
      </c>
      <c r="C142" s="125">
        <v>41.555959219999998</v>
      </c>
      <c r="D142" s="93">
        <f>Table15[[#This Row],[Column2]]-Table15[[#This Row],[Column3]]</f>
        <v>-41.555939219999999</v>
      </c>
    </row>
    <row r="143" spans="1:4" x14ac:dyDescent="0.35">
      <c r="A143" s="211" t="s">
        <v>438</v>
      </c>
      <c r="B143" s="72">
        <v>0</v>
      </c>
      <c r="C143" s="125">
        <v>59.847935679999999</v>
      </c>
      <c r="D143" s="93">
        <f>Table15[[#This Row],[Column2]]-Table15[[#This Row],[Column3]]</f>
        <v>-59.847935679999999</v>
      </c>
    </row>
    <row r="144" spans="1:4" x14ac:dyDescent="0.35">
      <c r="A144" s="211" t="s">
        <v>301</v>
      </c>
      <c r="B144" s="72">
        <v>1.4353989599999999</v>
      </c>
      <c r="C144" s="125">
        <v>62.007098249999999</v>
      </c>
      <c r="D144" s="93">
        <f>Table15[[#This Row],[Column2]]-Table15[[#This Row],[Column3]]</f>
        <v>-60.571699289999998</v>
      </c>
    </row>
    <row r="145" spans="1:4" x14ac:dyDescent="0.35">
      <c r="A145" s="211" t="s">
        <v>398</v>
      </c>
      <c r="B145" s="72">
        <v>8.9846170000000003E-2</v>
      </c>
      <c r="C145" s="125">
        <v>61.97299726</v>
      </c>
      <c r="D145" s="93">
        <f>Table15[[#This Row],[Column2]]-Table15[[#This Row],[Column3]]</f>
        <v>-61.883151089999998</v>
      </c>
    </row>
    <row r="146" spans="1:4" x14ac:dyDescent="0.35">
      <c r="A146" s="211" t="s">
        <v>411</v>
      </c>
      <c r="B146" s="72">
        <v>0</v>
      </c>
      <c r="C146" s="125">
        <v>62.110857340000003</v>
      </c>
      <c r="D146" s="93">
        <f>Table15[[#This Row],[Column2]]-Table15[[#This Row],[Column3]]</f>
        <v>-62.110857340000003</v>
      </c>
    </row>
    <row r="147" spans="1:4" x14ac:dyDescent="0.35">
      <c r="A147" s="211" t="s">
        <v>371</v>
      </c>
      <c r="B147" s="72">
        <v>60.619743020000001</v>
      </c>
      <c r="C147" s="125">
        <v>122.94196427</v>
      </c>
      <c r="D147" s="93">
        <f>Table15[[#This Row],[Column2]]-Table15[[#This Row],[Column3]]</f>
        <v>-62.322221249999998</v>
      </c>
    </row>
    <row r="148" spans="1:4" x14ac:dyDescent="0.35">
      <c r="A148" s="211" t="s">
        <v>300</v>
      </c>
      <c r="B148" s="72">
        <v>32.451460089999998</v>
      </c>
      <c r="C148" s="125">
        <v>102.26103252999999</v>
      </c>
      <c r="D148" s="93">
        <f>Table15[[#This Row],[Column2]]-Table15[[#This Row],[Column3]]</f>
        <v>-69.809572439999997</v>
      </c>
    </row>
    <row r="149" spans="1:4" x14ac:dyDescent="0.35">
      <c r="A149" s="211" t="s">
        <v>407</v>
      </c>
      <c r="B149" s="72">
        <v>0.14885303</v>
      </c>
      <c r="C149" s="125">
        <v>86.053257049999999</v>
      </c>
      <c r="D149" s="93">
        <f>Table15[[#This Row],[Column2]]-Table15[[#This Row],[Column3]]</f>
        <v>-85.904404020000001</v>
      </c>
    </row>
    <row r="150" spans="1:4" x14ac:dyDescent="0.35">
      <c r="A150" s="211" t="s">
        <v>374</v>
      </c>
      <c r="B150" s="72">
        <v>36.310088360000002</v>
      </c>
      <c r="C150" s="125">
        <v>169.83875816999998</v>
      </c>
      <c r="D150" s="93">
        <f>Table15[[#This Row],[Column2]]-Table15[[#This Row],[Column3]]</f>
        <v>-133.52866980999997</v>
      </c>
    </row>
    <row r="151" spans="1:4" x14ac:dyDescent="0.35">
      <c r="A151" s="211" t="s">
        <v>377</v>
      </c>
      <c r="B151" s="72">
        <v>11.375110390000001</v>
      </c>
      <c r="C151" s="125">
        <v>158.36780630000001</v>
      </c>
      <c r="D151" s="93">
        <f>Table15[[#This Row],[Column2]]-Table15[[#This Row],[Column3]]</f>
        <v>-146.99269591000001</v>
      </c>
    </row>
    <row r="152" spans="1:4" x14ac:dyDescent="0.35">
      <c r="A152" s="211" t="s">
        <v>379</v>
      </c>
      <c r="B152" s="72">
        <v>8.0051924500000009</v>
      </c>
      <c r="C152" s="125">
        <v>159.88600099999999</v>
      </c>
      <c r="D152" s="93">
        <f>Table15[[#This Row],[Column2]]-Table15[[#This Row],[Column3]]</f>
        <v>-151.88080854999998</v>
      </c>
    </row>
    <row r="153" spans="1:4" x14ac:dyDescent="0.35">
      <c r="A153" s="211" t="s">
        <v>368</v>
      </c>
      <c r="B153" s="72">
        <v>99.730056669999996</v>
      </c>
      <c r="C153" s="125">
        <v>297.84925475</v>
      </c>
      <c r="D153" s="93">
        <f>Table15[[#This Row],[Column2]]-Table15[[#This Row],[Column3]]</f>
        <v>-198.11919807999999</v>
      </c>
    </row>
    <row r="154" spans="1:4" x14ac:dyDescent="0.35">
      <c r="A154" s="211" t="s">
        <v>381</v>
      </c>
      <c r="B154" s="72">
        <v>8.35887973</v>
      </c>
      <c r="C154" s="125">
        <v>296.67731056999997</v>
      </c>
      <c r="D154" s="93">
        <f>Table15[[#This Row],[Column2]]-Table15[[#This Row],[Column3]]</f>
        <v>-288.31843083999996</v>
      </c>
    </row>
    <row r="155" spans="1:4" x14ac:dyDescent="0.35">
      <c r="A155" s="211" t="s">
        <v>392</v>
      </c>
      <c r="B155" s="72">
        <v>45.149994340000006</v>
      </c>
      <c r="C155" s="125">
        <v>361.68925568999998</v>
      </c>
      <c r="D155" s="93">
        <f>Table15[[#This Row],[Column2]]-Table15[[#This Row],[Column3]]</f>
        <v>-316.53926134999995</v>
      </c>
    </row>
    <row r="156" spans="1:4" x14ac:dyDescent="0.35">
      <c r="A156" s="211" t="s">
        <v>581</v>
      </c>
      <c r="B156" s="72">
        <v>0</v>
      </c>
      <c r="C156" s="125">
        <v>352.91815807</v>
      </c>
      <c r="D156" s="93">
        <f>Table15[[#This Row],[Column2]]-Table15[[#This Row],[Column3]]</f>
        <v>-352.91815807</v>
      </c>
    </row>
    <row r="157" spans="1:4" x14ac:dyDescent="0.35">
      <c r="A157" s="211" t="s">
        <v>358</v>
      </c>
      <c r="B157" s="72">
        <v>860.71507216999998</v>
      </c>
      <c r="C157" s="125">
        <v>1320.21175141</v>
      </c>
      <c r="D157" s="93">
        <f>Table15[[#This Row],[Column2]]-Table15[[#This Row],[Column3]]</f>
        <v>-459.49667924000005</v>
      </c>
    </row>
    <row r="158" spans="1:4" x14ac:dyDescent="0.35">
      <c r="A158" s="211" t="s">
        <v>299</v>
      </c>
      <c r="B158" s="72">
        <v>1601.4710853499998</v>
      </c>
      <c r="C158" s="125">
        <v>4143.6310480399998</v>
      </c>
      <c r="D158" s="93">
        <f>Table15[[#This Row],[Column2]]-Table15[[#This Row],[Column3]]</f>
        <v>-2542.1599626899997</v>
      </c>
    </row>
    <row r="159" spans="1:4" s="4" customFormat="1" x14ac:dyDescent="0.35">
      <c r="A159" s="241" t="s">
        <v>264</v>
      </c>
      <c r="B159" s="319">
        <f>SUM(B3:B158)</f>
        <v>7560.0836530600027</v>
      </c>
      <c r="C159" s="320">
        <f t="shared" ref="C159" si="0">SUM(C3:C158)</f>
        <v>8877.6178798299989</v>
      </c>
      <c r="D159" s="321">
        <f>Table15[[#This Row],[Column2]]-Table15[[#This Row],[Column3]]</f>
        <v>-1317.5342267699962</v>
      </c>
    </row>
  </sheetData>
  <sortState xmlns:xlrd2="http://schemas.microsoft.com/office/spreadsheetml/2017/richdata2" ref="A3:D159">
    <sortCondition descending="1" ref="D3:D159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1E69B1-8732-41D8-AA07-A6C84F33DA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bc2fc94-f9a0-4595-82d5-7e47052a2585"/>
    <ds:schemaRef ds:uri="http://purl.org/dc/dcmitype/"/>
    <ds:schemaRef ds:uri="http://schemas.microsoft.com/office/infopath/2007/PartnerControls"/>
    <ds:schemaRef ds:uri="1223179d-944a-4eef-83c4-7a5b53ea7f85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Table of Content</vt:lpstr>
      <vt:lpstr>Tab1 Revisions</vt:lpstr>
      <vt:lpstr> Tab 2 Cum Trade value 2022</vt:lpstr>
      <vt:lpstr>Tab 3 Cum Trade value 2023</vt:lpstr>
      <vt:lpstr>Tab4 Exports by ISIC</vt:lpstr>
      <vt:lpstr>Tab5 Re-exports by ISIC</vt:lpstr>
      <vt:lpstr>Tab6 Imports by ISIC</vt:lpstr>
      <vt:lpstr>Tab7 Trade Balance</vt:lpstr>
      <vt:lpstr>Tab8 Trade balnce by prtnr</vt:lpstr>
      <vt:lpstr>Tab9Trade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2023-06-06T07:46:40Z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