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charts/chart1.xml" ContentType="application/vnd.openxmlformats-officedocument.drawingml.chart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Users\VNAmbundunga\Documents\VISTO\TRADE BULLETINS\2023\MAY\FINAL SUBMISSION\MAIN\"/>
    </mc:Choice>
  </mc:AlternateContent>
  <xr:revisionPtr revIDLastSave="0" documentId="13_ncr:1_{3EB6DF9B-E352-4F5F-B2EB-3E44659699A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Table of Content" sheetId="3" r:id="rId1"/>
    <sheet name="April 2023 revisions" sheetId="2" r:id="rId2"/>
    <sheet name=" Tab 2 Cum Trade value 2022" sheetId="4" r:id="rId3"/>
    <sheet name="Tab 3 Cum Trade value 2023" sheetId="55" r:id="rId4"/>
    <sheet name="Tab4 Exports by ISIC" sheetId="6" r:id="rId5"/>
    <sheet name="Tab5 Re-exports by ISIC" sheetId="7" r:id="rId6"/>
    <sheet name="Tab6 Imports by ISIC" sheetId="8" r:id="rId7"/>
    <sheet name="Tab7 Trade Balance" sheetId="9" r:id="rId8"/>
    <sheet name="Tab8 Trade balnce by prtnr" sheetId="52" r:id="rId9"/>
    <sheet name="Tab9Trade Balnce by prdct" sheetId="54" r:id="rId10"/>
    <sheet name="Tab10 Exports by Partner" sheetId="11" r:id="rId11"/>
    <sheet name="Tab11 Imports by Partner" sheetId="12" r:id="rId12"/>
    <sheet name="Tab12 Exports by Product" sheetId="13" r:id="rId13"/>
    <sheet name="Tab13 Re-exports by Product" sheetId="15" r:id="rId14"/>
    <sheet name="Tab14 Imports by Product" sheetId="14" r:id="rId15"/>
    <sheet name="Tab15 Top5 exp prdcts by countr" sheetId="19" r:id="rId16"/>
    <sheet name=" Tab16 Top5 re-X prdct by conty" sheetId="21" r:id="rId17"/>
    <sheet name="Tab17 Top5 imp prdcts by contry" sheetId="23" r:id="rId18"/>
    <sheet name="Tab18 Exp by economic region" sheetId="24" r:id="rId19"/>
    <sheet name="Tab19 Exprts by econ rgion&amp;prdt" sheetId="46" r:id="rId20"/>
    <sheet name="Tab20 Imp by economic region" sheetId="25" r:id="rId21"/>
    <sheet name="Tab21 Imports econ region&amp;prdct" sheetId="45" r:id="rId22"/>
    <sheet name="Tab22 Exp by mode of trnsprt" sheetId="26" r:id="rId23"/>
    <sheet name="Tab23 Cmodties by mde of tansp" sheetId="50" r:id="rId24"/>
    <sheet name="Tab24 Imp by mode of trnsprt" sheetId="27" r:id="rId25"/>
    <sheet name="Tab25 Cmodties by mode of tran" sheetId="51" r:id="rId26"/>
    <sheet name="Tab26 Exports by NetWeight" sheetId="44" r:id="rId27"/>
    <sheet name="Tab27 Imports by NetWeight" sheetId="43" r:id="rId28"/>
    <sheet name="Tab28 Trade by Borderpost" sheetId="53" r:id="rId29"/>
    <sheet name="Tab29 AfCFTA" sheetId="49" r:id="rId30"/>
    <sheet name="Tab30 Commodity of the Month" sheetId="29" r:id="rId31"/>
  </sheets>
  <externalReferences>
    <externalReference r:id="rId32"/>
    <externalReference r:id="rId33"/>
  </externalReferences>
  <definedNames>
    <definedName name="_xlnm._FilterDatabase" localSheetId="16" hidden="1">' Tab16 Top5 re-X prdct by conty'!$A$2:$F$19</definedName>
    <definedName name="_xlnm._FilterDatabase" localSheetId="13" hidden="1">'Tab13 Re-exports by Product'!$A$1:$I$225</definedName>
    <definedName name="_xlnm._FilterDatabase" localSheetId="15" hidden="1">'Tab15 Top5 exp prdcts by countr'!$A$2:$F$30</definedName>
    <definedName name="_xlnm._FilterDatabase" localSheetId="18" hidden="1">'Tab19 Exprts by econ rgion&amp;prdt'!$A$2:$I$211</definedName>
    <definedName name="_xlnm._FilterDatabase" localSheetId="19" hidden="1">'Tab19 Exprts by econ rgion&amp;prdt'!$A$3:$I$223</definedName>
    <definedName name="_xlnm._FilterDatabase" localSheetId="20" hidden="1">'Tab21 Imports econ region&amp;prdct'!$A$2:$H$2</definedName>
    <definedName name="_xlnm._FilterDatabase" localSheetId="21" hidden="1">'Tab21 Imports econ region&amp;prdct'!$A$2:$H$2</definedName>
    <definedName name="_xlnm._FilterDatabase" localSheetId="4" hidden="1">'Tab4 Exports by ISIC'!$A$4:$F$12</definedName>
    <definedName name="_xlnm._FilterDatabase" localSheetId="8" hidden="1" xml:space="preserve">      'Tab8 Trade balnce by prtnr'!$A$3:$D$163</definedName>
    <definedName name="_xlnm._FilterDatabase" localSheetId="9" hidden="1">'Tab9Trade Balnce by prdct'!$A$2:$D$254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25" l="1"/>
  <c r="G9" i="25"/>
  <c r="E27" i="53"/>
  <c r="B18" i="53"/>
  <c r="F12" i="27"/>
  <c r="G4" i="27" s="1"/>
  <c r="G8" i="25"/>
  <c r="G4" i="25"/>
  <c r="H6" i="24"/>
  <c r="H5" i="24"/>
  <c r="H4" i="24"/>
  <c r="E15" i="9"/>
  <c r="E14" i="9"/>
  <c r="G5" i="25"/>
  <c r="G13" i="24" l="1"/>
  <c r="G13" i="25"/>
  <c r="G12" i="24"/>
  <c r="G11" i="24"/>
  <c r="G10" i="24"/>
  <c r="G8" i="24"/>
  <c r="G4" i="24"/>
  <c r="G9" i="24"/>
  <c r="G7" i="24"/>
  <c r="G6" i="24"/>
  <c r="G5" i="24"/>
  <c r="G7" i="25"/>
  <c r="D17" i="29" l="1"/>
  <c r="E18" i="29"/>
  <c r="F17" i="29"/>
  <c r="F16" i="29"/>
  <c r="D16" i="29"/>
  <c r="F15" i="29"/>
  <c r="D15" i="29"/>
  <c r="F14" i="29"/>
  <c r="D14" i="29"/>
  <c r="F13" i="29"/>
  <c r="D13" i="29"/>
  <c r="F12" i="29"/>
  <c r="D12" i="29"/>
  <c r="F11" i="29"/>
  <c r="D11" i="29"/>
  <c r="F10" i="29"/>
  <c r="D10" i="29"/>
  <c r="F9" i="29"/>
  <c r="D9" i="29"/>
  <c r="F8" i="29"/>
  <c r="D8" i="29"/>
  <c r="F7" i="29"/>
  <c r="D7" i="29"/>
  <c r="F6" i="29"/>
  <c r="D6" i="29"/>
  <c r="D5" i="29"/>
  <c r="D18" i="29" l="1"/>
  <c r="B33" i="29"/>
  <c r="C33" i="29" s="1"/>
  <c r="D33" i="29"/>
  <c r="E29" i="29" s="1"/>
  <c r="F33" i="29"/>
  <c r="G23" i="29" s="1"/>
  <c r="G22" i="29"/>
  <c r="C22" i="29"/>
  <c r="G267" i="13"/>
  <c r="F267" i="13"/>
  <c r="I13" i="24"/>
  <c r="H13" i="24"/>
  <c r="H13" i="25"/>
  <c r="I13" i="25"/>
  <c r="C13" i="24"/>
  <c r="E13" i="24"/>
  <c r="D267" i="14"/>
  <c r="F267" i="14"/>
  <c r="D227" i="15"/>
  <c r="F227" i="15"/>
  <c r="D267" i="13"/>
  <c r="E239" i="13" s="1"/>
  <c r="H267" i="13"/>
  <c r="J13" i="13" s="1"/>
  <c r="D182" i="12"/>
  <c r="F182" i="12"/>
  <c r="B132" i="11"/>
  <c r="D132" i="11"/>
  <c r="F132" i="11"/>
  <c r="B12" i="8"/>
  <c r="D12" i="8"/>
  <c r="F12" i="8"/>
  <c r="D12" i="7"/>
  <c r="F12" i="7"/>
  <c r="D5" i="55"/>
  <c r="D6" i="55"/>
  <c r="D7" i="55"/>
  <c r="E13" i="4"/>
  <c r="D13" i="4"/>
  <c r="D14" i="4"/>
  <c r="K5" i="13"/>
  <c r="K6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20" i="13"/>
  <c r="K121" i="13"/>
  <c r="K122" i="13"/>
  <c r="K123" i="13"/>
  <c r="K124" i="13"/>
  <c r="K125" i="13"/>
  <c r="K126" i="13"/>
  <c r="K127" i="13"/>
  <c r="K128" i="13"/>
  <c r="K129" i="13"/>
  <c r="K130" i="13"/>
  <c r="K131" i="13"/>
  <c r="K132" i="13"/>
  <c r="K133" i="13"/>
  <c r="K134" i="13"/>
  <c r="K136" i="13"/>
  <c r="K138" i="13"/>
  <c r="K139" i="13"/>
  <c r="K140" i="13"/>
  <c r="K141" i="13"/>
  <c r="K142" i="13"/>
  <c r="K143" i="13"/>
  <c r="K144" i="13"/>
  <c r="K145" i="13"/>
  <c r="K146" i="13"/>
  <c r="K147" i="13"/>
  <c r="K148" i="13"/>
  <c r="K149" i="13"/>
  <c r="K150" i="13"/>
  <c r="K151" i="13"/>
  <c r="K152" i="13"/>
  <c r="K154" i="13"/>
  <c r="K155" i="13"/>
  <c r="K157" i="13"/>
  <c r="K158" i="13"/>
  <c r="K159" i="13"/>
  <c r="K160" i="13"/>
  <c r="K161" i="13"/>
  <c r="K162" i="13"/>
  <c r="K163" i="13"/>
  <c r="K164" i="13"/>
  <c r="K165" i="13"/>
  <c r="K168" i="13"/>
  <c r="K169" i="13"/>
  <c r="K170" i="13"/>
  <c r="K171" i="13"/>
  <c r="K172" i="13"/>
  <c r="K173" i="13"/>
  <c r="K174" i="13"/>
  <c r="K175" i="13"/>
  <c r="K176" i="13"/>
  <c r="K177" i="13"/>
  <c r="K178" i="13"/>
  <c r="K179" i="13"/>
  <c r="K180" i="13"/>
  <c r="K181" i="13"/>
  <c r="K182" i="13"/>
  <c r="K184" i="13"/>
  <c r="K185" i="13"/>
  <c r="K186" i="13"/>
  <c r="K187" i="13"/>
  <c r="K188" i="13"/>
  <c r="K189" i="13"/>
  <c r="K190" i="13"/>
  <c r="K191" i="13"/>
  <c r="K192" i="13"/>
  <c r="K193" i="13"/>
  <c r="K194" i="13"/>
  <c r="K195" i="13"/>
  <c r="K196" i="13"/>
  <c r="K197" i="13"/>
  <c r="K198" i="13"/>
  <c r="K199" i="13"/>
  <c r="K200" i="13"/>
  <c r="K202" i="13"/>
  <c r="K204" i="13"/>
  <c r="K205" i="13"/>
  <c r="K206" i="13"/>
  <c r="K207" i="13"/>
  <c r="K208" i="13"/>
  <c r="K211" i="13"/>
  <c r="K212" i="13"/>
  <c r="K213" i="13"/>
  <c r="K214" i="13"/>
  <c r="K215" i="13"/>
  <c r="K217" i="13"/>
  <c r="K219" i="13"/>
  <c r="K220" i="13"/>
  <c r="K221" i="13"/>
  <c r="K222" i="13"/>
  <c r="K224" i="13"/>
  <c r="K225" i="13"/>
  <c r="K231" i="13"/>
  <c r="K232" i="13"/>
  <c r="K238" i="13"/>
  <c r="K242" i="13"/>
  <c r="K245" i="13"/>
  <c r="K247" i="13"/>
  <c r="K250" i="13"/>
  <c r="K251" i="13"/>
  <c r="K253" i="13"/>
  <c r="K254" i="13"/>
  <c r="K256" i="13"/>
  <c r="K261" i="13"/>
  <c r="L5" i="13"/>
  <c r="L6" i="13"/>
  <c r="L7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1" i="13"/>
  <c r="L132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2" i="13"/>
  <c r="L154" i="13"/>
  <c r="L155" i="13"/>
  <c r="L158" i="13"/>
  <c r="L159" i="13"/>
  <c r="L160" i="13"/>
  <c r="L161" i="13"/>
  <c r="L162" i="13"/>
  <c r="L163" i="13"/>
  <c r="L164" i="13"/>
  <c r="L165" i="13"/>
  <c r="L166" i="13"/>
  <c r="L167" i="13"/>
  <c r="L168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2" i="13"/>
  <c r="L193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2" i="13"/>
  <c r="L213" i="13"/>
  <c r="L214" i="13"/>
  <c r="L215" i="13"/>
  <c r="L216" i="13"/>
  <c r="L217" i="13"/>
  <c r="L220" i="13"/>
  <c r="L221" i="13"/>
  <c r="L222" i="13"/>
  <c r="L224" i="13"/>
  <c r="L225" i="13"/>
  <c r="L226" i="13"/>
  <c r="L242" i="13"/>
  <c r="L243" i="13"/>
  <c r="L245" i="13"/>
  <c r="L246" i="13"/>
  <c r="L247" i="13"/>
  <c r="L250" i="13"/>
  <c r="L251" i="13"/>
  <c r="L253" i="13"/>
  <c r="L259" i="13"/>
  <c r="L261" i="13"/>
  <c r="K4" i="13"/>
  <c r="B267" i="13"/>
  <c r="C185" i="13" s="1"/>
  <c r="B10" i="26"/>
  <c r="I265" i="13" l="1"/>
  <c r="I63" i="13"/>
  <c r="J26" i="13"/>
  <c r="I263" i="13"/>
  <c r="I53" i="13"/>
  <c r="J12" i="13"/>
  <c r="I223" i="13"/>
  <c r="I7" i="13"/>
  <c r="I221" i="13"/>
  <c r="J266" i="13"/>
  <c r="I177" i="13"/>
  <c r="J188" i="13"/>
  <c r="I169" i="13"/>
  <c r="J186" i="13"/>
  <c r="I117" i="13"/>
  <c r="J108" i="13"/>
  <c r="I113" i="13"/>
  <c r="J92" i="13"/>
  <c r="I213" i="13"/>
  <c r="I105" i="13"/>
  <c r="I49" i="13"/>
  <c r="J172" i="13"/>
  <c r="J90" i="13"/>
  <c r="I209" i="13"/>
  <c r="I157" i="13"/>
  <c r="I95" i="13"/>
  <c r="I41" i="13"/>
  <c r="J250" i="13"/>
  <c r="J76" i="13"/>
  <c r="H227" i="15"/>
  <c r="I245" i="13"/>
  <c r="I93" i="13"/>
  <c r="I199" i="13"/>
  <c r="I137" i="13"/>
  <c r="I29" i="13"/>
  <c r="J220" i="13"/>
  <c r="J140" i="13"/>
  <c r="I233" i="13"/>
  <c r="I191" i="13"/>
  <c r="I135" i="13"/>
  <c r="I73" i="13"/>
  <c r="I21" i="13"/>
  <c r="J218" i="13"/>
  <c r="J124" i="13"/>
  <c r="J44" i="13"/>
  <c r="I255" i="13"/>
  <c r="I159" i="13"/>
  <c r="J252" i="13"/>
  <c r="I253" i="13"/>
  <c r="J156" i="13"/>
  <c r="I201" i="13"/>
  <c r="I149" i="13"/>
  <c r="I31" i="13"/>
  <c r="J236" i="13"/>
  <c r="J154" i="13"/>
  <c r="J60" i="13"/>
  <c r="I241" i="13"/>
  <c r="I85" i="13"/>
  <c r="J58" i="13"/>
  <c r="I231" i="13"/>
  <c r="I181" i="13"/>
  <c r="I127" i="13"/>
  <c r="I71" i="13"/>
  <c r="I9" i="13"/>
  <c r="J204" i="13"/>
  <c r="J122" i="13"/>
  <c r="J28" i="13"/>
  <c r="G32" i="29"/>
  <c r="I261" i="13"/>
  <c r="I239" i="13"/>
  <c r="I217" i="13"/>
  <c r="I197" i="13"/>
  <c r="I175" i="13"/>
  <c r="I153" i="13"/>
  <c r="I133" i="13"/>
  <c r="I111" i="13"/>
  <c r="I89" i="13"/>
  <c r="I69" i="13"/>
  <c r="I47" i="13"/>
  <c r="I25" i="13"/>
  <c r="I5" i="13"/>
  <c r="J244" i="13"/>
  <c r="J212" i="13"/>
  <c r="J180" i="13"/>
  <c r="J148" i="13"/>
  <c r="J116" i="13"/>
  <c r="J84" i="13"/>
  <c r="J52" i="13"/>
  <c r="J20" i="13"/>
  <c r="G28" i="29"/>
  <c r="I257" i="13"/>
  <c r="I237" i="13"/>
  <c r="I215" i="13"/>
  <c r="I193" i="13"/>
  <c r="I173" i="13"/>
  <c r="I151" i="13"/>
  <c r="I129" i="13"/>
  <c r="I109" i="13"/>
  <c r="I87" i="13"/>
  <c r="I65" i="13"/>
  <c r="I45" i="13"/>
  <c r="I23" i="13"/>
  <c r="J5" i="13"/>
  <c r="J242" i="13"/>
  <c r="J210" i="13"/>
  <c r="J178" i="13"/>
  <c r="J146" i="13"/>
  <c r="J114" i="13"/>
  <c r="J82" i="13"/>
  <c r="J50" i="13"/>
  <c r="J18" i="13"/>
  <c r="G26" i="29"/>
  <c r="I189" i="13"/>
  <c r="I167" i="13"/>
  <c r="I145" i="13"/>
  <c r="I125" i="13"/>
  <c r="I103" i="13"/>
  <c r="I81" i="13"/>
  <c r="I61" i="13"/>
  <c r="I39" i="13"/>
  <c r="I17" i="13"/>
  <c r="J264" i="13"/>
  <c r="J234" i="13"/>
  <c r="J202" i="13"/>
  <c r="J170" i="13"/>
  <c r="J138" i="13"/>
  <c r="J106" i="13"/>
  <c r="J74" i="13"/>
  <c r="J42" i="13"/>
  <c r="J10" i="13"/>
  <c r="I249" i="13"/>
  <c r="I229" i="13"/>
  <c r="I207" i="13"/>
  <c r="I185" i="13"/>
  <c r="I165" i="13"/>
  <c r="I143" i="13"/>
  <c r="I121" i="13"/>
  <c r="I101" i="13"/>
  <c r="I79" i="13"/>
  <c r="I57" i="13"/>
  <c r="I37" i="13"/>
  <c r="I15" i="13"/>
  <c r="J260" i="13"/>
  <c r="J228" i="13"/>
  <c r="J196" i="13"/>
  <c r="J164" i="13"/>
  <c r="J132" i="13"/>
  <c r="J100" i="13"/>
  <c r="J68" i="13"/>
  <c r="J36" i="13"/>
  <c r="I247" i="13"/>
  <c r="I225" i="13"/>
  <c r="I205" i="13"/>
  <c r="I183" i="13"/>
  <c r="I161" i="13"/>
  <c r="I141" i="13"/>
  <c r="I119" i="13"/>
  <c r="I97" i="13"/>
  <c r="I77" i="13"/>
  <c r="I55" i="13"/>
  <c r="I33" i="13"/>
  <c r="I13" i="13"/>
  <c r="J258" i="13"/>
  <c r="J226" i="13"/>
  <c r="J194" i="13"/>
  <c r="J162" i="13"/>
  <c r="J130" i="13"/>
  <c r="J98" i="13"/>
  <c r="J66" i="13"/>
  <c r="J34" i="13"/>
  <c r="C25" i="29"/>
  <c r="I264" i="13"/>
  <c r="I256" i="13"/>
  <c r="I248" i="13"/>
  <c r="I240" i="13"/>
  <c r="I232" i="13"/>
  <c r="I224" i="13"/>
  <c r="I216" i="13"/>
  <c r="I208" i="13"/>
  <c r="I200" i="13"/>
  <c r="I192" i="13"/>
  <c r="I184" i="13"/>
  <c r="I176" i="13"/>
  <c r="I168" i="13"/>
  <c r="I160" i="13"/>
  <c r="I152" i="13"/>
  <c r="I144" i="13"/>
  <c r="I136" i="13"/>
  <c r="I128" i="13"/>
  <c r="I120" i="13"/>
  <c r="I112" i="13"/>
  <c r="I104" i="13"/>
  <c r="I96" i="13"/>
  <c r="I88" i="13"/>
  <c r="I80" i="13"/>
  <c r="I72" i="13"/>
  <c r="I64" i="13"/>
  <c r="I56" i="13"/>
  <c r="I48" i="13"/>
  <c r="I40" i="13"/>
  <c r="I32" i="13"/>
  <c r="I24" i="13"/>
  <c r="I16" i="13"/>
  <c r="I8" i="13"/>
  <c r="J7" i="13"/>
  <c r="J259" i="13"/>
  <c r="J251" i="13"/>
  <c r="J243" i="13"/>
  <c r="J235" i="13"/>
  <c r="J227" i="13"/>
  <c r="J219" i="13"/>
  <c r="J211" i="13"/>
  <c r="J203" i="13"/>
  <c r="J195" i="13"/>
  <c r="J187" i="13"/>
  <c r="J179" i="13"/>
  <c r="J171" i="13"/>
  <c r="J163" i="13"/>
  <c r="J155" i="13"/>
  <c r="J147" i="13"/>
  <c r="J139" i="13"/>
  <c r="J131" i="13"/>
  <c r="J123" i="13"/>
  <c r="J115" i="13"/>
  <c r="J107" i="13"/>
  <c r="J99" i="13"/>
  <c r="J91" i="13"/>
  <c r="J83" i="13"/>
  <c r="J75" i="13"/>
  <c r="J67" i="13"/>
  <c r="J59" i="13"/>
  <c r="J51" i="13"/>
  <c r="J43" i="13"/>
  <c r="J35" i="13"/>
  <c r="J27" i="13"/>
  <c r="J19" i="13"/>
  <c r="J11" i="13"/>
  <c r="G27" i="29"/>
  <c r="I262" i="13"/>
  <c r="I254" i="13"/>
  <c r="I246" i="13"/>
  <c r="I238" i="13"/>
  <c r="I230" i="13"/>
  <c r="I222" i="13"/>
  <c r="I214" i="13"/>
  <c r="I206" i="13"/>
  <c r="I198" i="13"/>
  <c r="I190" i="13"/>
  <c r="I182" i="13"/>
  <c r="I174" i="13"/>
  <c r="I166" i="13"/>
  <c r="I158" i="13"/>
  <c r="I150" i="13"/>
  <c r="I142" i="13"/>
  <c r="I134" i="13"/>
  <c r="I126" i="13"/>
  <c r="I118" i="13"/>
  <c r="I110" i="13"/>
  <c r="I102" i="13"/>
  <c r="I94" i="13"/>
  <c r="I86" i="13"/>
  <c r="I78" i="13"/>
  <c r="I70" i="13"/>
  <c r="I62" i="13"/>
  <c r="I54" i="13"/>
  <c r="I46" i="13"/>
  <c r="I38" i="13"/>
  <c r="I30" i="13"/>
  <c r="I22" i="13"/>
  <c r="I14" i="13"/>
  <c r="I6" i="13"/>
  <c r="J265" i="13"/>
  <c r="J257" i="13"/>
  <c r="J249" i="13"/>
  <c r="J241" i="13"/>
  <c r="J233" i="13"/>
  <c r="J225" i="13"/>
  <c r="J217" i="13"/>
  <c r="J209" i="13"/>
  <c r="J201" i="13"/>
  <c r="J193" i="13"/>
  <c r="J185" i="13"/>
  <c r="J177" i="13"/>
  <c r="J169" i="13"/>
  <c r="J161" i="13"/>
  <c r="J153" i="13"/>
  <c r="J145" i="13"/>
  <c r="J137" i="13"/>
  <c r="J129" i="13"/>
  <c r="J121" i="13"/>
  <c r="J113" i="13"/>
  <c r="J105" i="13"/>
  <c r="J97" i="13"/>
  <c r="J89" i="13"/>
  <c r="J81" i="13"/>
  <c r="J73" i="13"/>
  <c r="J65" i="13"/>
  <c r="J57" i="13"/>
  <c r="J49" i="13"/>
  <c r="J41" i="13"/>
  <c r="J33" i="13"/>
  <c r="J25" i="13"/>
  <c r="J17" i="13"/>
  <c r="J9" i="13"/>
  <c r="G33" i="29"/>
  <c r="G25" i="29"/>
  <c r="J256" i="13"/>
  <c r="J248" i="13"/>
  <c r="J240" i="13"/>
  <c r="J232" i="13"/>
  <c r="J224" i="13"/>
  <c r="J216" i="13"/>
  <c r="J208" i="13"/>
  <c r="J200" i="13"/>
  <c r="J192" i="13"/>
  <c r="J184" i="13"/>
  <c r="J176" i="13"/>
  <c r="J168" i="13"/>
  <c r="J160" i="13"/>
  <c r="J152" i="13"/>
  <c r="J144" i="13"/>
  <c r="J136" i="13"/>
  <c r="J128" i="13"/>
  <c r="J120" i="13"/>
  <c r="J112" i="13"/>
  <c r="J104" i="13"/>
  <c r="J96" i="13"/>
  <c r="J88" i="13"/>
  <c r="J80" i="13"/>
  <c r="J72" i="13"/>
  <c r="J64" i="13"/>
  <c r="J56" i="13"/>
  <c r="J48" i="13"/>
  <c r="J40" i="13"/>
  <c r="J32" i="13"/>
  <c r="J24" i="13"/>
  <c r="J16" i="13"/>
  <c r="J8" i="13"/>
  <c r="I260" i="13"/>
  <c r="I252" i="13"/>
  <c r="I244" i="13"/>
  <c r="I236" i="13"/>
  <c r="I228" i="13"/>
  <c r="I220" i="13"/>
  <c r="I212" i="13"/>
  <c r="I204" i="13"/>
  <c r="I196" i="13"/>
  <c r="I188" i="13"/>
  <c r="I180" i="13"/>
  <c r="I172" i="13"/>
  <c r="I164" i="13"/>
  <c r="I156" i="13"/>
  <c r="I148" i="13"/>
  <c r="I140" i="13"/>
  <c r="I132" i="13"/>
  <c r="I124" i="13"/>
  <c r="I116" i="13"/>
  <c r="I108" i="13"/>
  <c r="I100" i="13"/>
  <c r="I92" i="13"/>
  <c r="I84" i="13"/>
  <c r="I76" i="13"/>
  <c r="I68" i="13"/>
  <c r="I60" i="13"/>
  <c r="I52" i="13"/>
  <c r="I44" i="13"/>
  <c r="I36" i="13"/>
  <c r="I28" i="13"/>
  <c r="I20" i="13"/>
  <c r="I12" i="13"/>
  <c r="J263" i="13"/>
  <c r="J255" i="13"/>
  <c r="J247" i="13"/>
  <c r="J239" i="13"/>
  <c r="J231" i="13"/>
  <c r="J223" i="13"/>
  <c r="J215" i="13"/>
  <c r="J207" i="13"/>
  <c r="J199" i="13"/>
  <c r="J191" i="13"/>
  <c r="J183" i="13"/>
  <c r="J175" i="13"/>
  <c r="J167" i="13"/>
  <c r="J159" i="13"/>
  <c r="J151" i="13"/>
  <c r="J143" i="13"/>
  <c r="J135" i="13"/>
  <c r="J127" i="13"/>
  <c r="J119" i="13"/>
  <c r="J111" i="13"/>
  <c r="J103" i="13"/>
  <c r="J95" i="13"/>
  <c r="J87" i="13"/>
  <c r="J79" i="13"/>
  <c r="J71" i="13"/>
  <c r="J63" i="13"/>
  <c r="J55" i="13"/>
  <c r="J47" i="13"/>
  <c r="J39" i="13"/>
  <c r="J31" i="13"/>
  <c r="J23" i="13"/>
  <c r="J15" i="13"/>
  <c r="G31" i="29"/>
  <c r="I4" i="13"/>
  <c r="I259" i="13"/>
  <c r="I251" i="13"/>
  <c r="I243" i="13"/>
  <c r="I235" i="13"/>
  <c r="I227" i="13"/>
  <c r="I219" i="13"/>
  <c r="I211" i="13"/>
  <c r="I203" i="13"/>
  <c r="I195" i="13"/>
  <c r="I187" i="13"/>
  <c r="I179" i="13"/>
  <c r="I171" i="13"/>
  <c r="I163" i="13"/>
  <c r="I155" i="13"/>
  <c r="I147" i="13"/>
  <c r="I139" i="13"/>
  <c r="I131" i="13"/>
  <c r="I123" i="13"/>
  <c r="I115" i="13"/>
  <c r="I107" i="13"/>
  <c r="I99" i="13"/>
  <c r="I91" i="13"/>
  <c r="I83" i="13"/>
  <c r="I75" i="13"/>
  <c r="I67" i="13"/>
  <c r="I59" i="13"/>
  <c r="I51" i="13"/>
  <c r="I43" i="13"/>
  <c r="I35" i="13"/>
  <c r="I27" i="13"/>
  <c r="I19" i="13"/>
  <c r="I11" i="13"/>
  <c r="J4" i="13"/>
  <c r="J262" i="13"/>
  <c r="J254" i="13"/>
  <c r="J246" i="13"/>
  <c r="J238" i="13"/>
  <c r="J230" i="13"/>
  <c r="J222" i="13"/>
  <c r="J214" i="13"/>
  <c r="J206" i="13"/>
  <c r="J198" i="13"/>
  <c r="J190" i="13"/>
  <c r="J182" i="13"/>
  <c r="J174" i="13"/>
  <c r="J166" i="13"/>
  <c r="J158" i="13"/>
  <c r="J150" i="13"/>
  <c r="J142" i="13"/>
  <c r="J134" i="13"/>
  <c r="J126" i="13"/>
  <c r="J118" i="13"/>
  <c r="J110" i="13"/>
  <c r="J102" i="13"/>
  <c r="J94" i="13"/>
  <c r="J86" i="13"/>
  <c r="J78" i="13"/>
  <c r="J70" i="13"/>
  <c r="J62" i="13"/>
  <c r="J54" i="13"/>
  <c r="J46" i="13"/>
  <c r="J38" i="13"/>
  <c r="J30" i="13"/>
  <c r="J22" i="13"/>
  <c r="J14" i="13"/>
  <c r="K267" i="13"/>
  <c r="G30" i="29"/>
  <c r="I266" i="13"/>
  <c r="I258" i="13"/>
  <c r="I250" i="13"/>
  <c r="I242" i="13"/>
  <c r="I234" i="13"/>
  <c r="I226" i="13"/>
  <c r="I218" i="13"/>
  <c r="I210" i="13"/>
  <c r="I202" i="13"/>
  <c r="I194" i="13"/>
  <c r="I186" i="13"/>
  <c r="I178" i="13"/>
  <c r="I170" i="13"/>
  <c r="I162" i="13"/>
  <c r="I154" i="13"/>
  <c r="I146" i="13"/>
  <c r="I138" i="13"/>
  <c r="I130" i="13"/>
  <c r="I122" i="13"/>
  <c r="I114" i="13"/>
  <c r="I106" i="13"/>
  <c r="I98" i="13"/>
  <c r="I90" i="13"/>
  <c r="I82" i="13"/>
  <c r="I74" i="13"/>
  <c r="I66" i="13"/>
  <c r="I58" i="13"/>
  <c r="I50" i="13"/>
  <c r="I42" i="13"/>
  <c r="I34" i="13"/>
  <c r="I26" i="13"/>
  <c r="I18" i="13"/>
  <c r="I10" i="13"/>
  <c r="J6" i="13"/>
  <c r="J261" i="13"/>
  <c r="J253" i="13"/>
  <c r="J245" i="13"/>
  <c r="J237" i="13"/>
  <c r="J229" i="13"/>
  <c r="J221" i="13"/>
  <c r="J213" i="13"/>
  <c r="J205" i="13"/>
  <c r="J197" i="13"/>
  <c r="J189" i="13"/>
  <c r="J181" i="13"/>
  <c r="J173" i="13"/>
  <c r="J165" i="13"/>
  <c r="J157" i="13"/>
  <c r="J149" i="13"/>
  <c r="J141" i="13"/>
  <c r="J133" i="13"/>
  <c r="J125" i="13"/>
  <c r="J117" i="13"/>
  <c r="J109" i="13"/>
  <c r="J101" i="13"/>
  <c r="J93" i="13"/>
  <c r="J85" i="13"/>
  <c r="J77" i="13"/>
  <c r="J69" i="13"/>
  <c r="J61" i="13"/>
  <c r="J53" i="13"/>
  <c r="J45" i="13"/>
  <c r="J37" i="13"/>
  <c r="J29" i="13"/>
  <c r="J21" i="13"/>
  <c r="L267" i="13"/>
  <c r="G29" i="29"/>
  <c r="C32" i="29"/>
  <c r="C24" i="29"/>
  <c r="C31" i="29"/>
  <c r="C23" i="29"/>
  <c r="C30" i="29"/>
  <c r="C29" i="29"/>
  <c r="C28" i="29"/>
  <c r="C27" i="29"/>
  <c r="C26" i="29"/>
  <c r="E22" i="29"/>
  <c r="E26" i="29"/>
  <c r="E33" i="29"/>
  <c r="E25" i="29"/>
  <c r="E27" i="29"/>
  <c r="E32" i="29"/>
  <c r="E24" i="29"/>
  <c r="E31" i="29"/>
  <c r="E23" i="29"/>
  <c r="E28" i="29"/>
  <c r="E30" i="29"/>
  <c r="G24" i="29"/>
  <c r="C31" i="13"/>
  <c r="C63" i="13"/>
  <c r="E83" i="13"/>
  <c r="C145" i="13"/>
  <c r="E202" i="13"/>
  <c r="E21" i="13"/>
  <c r="C75" i="13"/>
  <c r="C101" i="13"/>
  <c r="E148" i="13"/>
  <c r="E11" i="13"/>
  <c r="C23" i="13"/>
  <c r="E33" i="13"/>
  <c r="E43" i="13"/>
  <c r="C55" i="13"/>
  <c r="E65" i="13"/>
  <c r="E75" i="13"/>
  <c r="E86" i="13"/>
  <c r="E101" i="13"/>
  <c r="C127" i="13"/>
  <c r="E150" i="13"/>
  <c r="C180" i="13"/>
  <c r="E214" i="13"/>
  <c r="E19" i="13"/>
  <c r="C122" i="13"/>
  <c r="E53" i="13"/>
  <c r="C35" i="13"/>
  <c r="C78" i="13"/>
  <c r="E180" i="13"/>
  <c r="C11" i="13"/>
  <c r="E31" i="13"/>
  <c r="C86" i="13"/>
  <c r="E125" i="13"/>
  <c r="C204" i="13"/>
  <c r="E13" i="13"/>
  <c r="E23" i="13"/>
  <c r="E45" i="13"/>
  <c r="E55" i="13"/>
  <c r="C67" i="13"/>
  <c r="E87" i="13"/>
  <c r="E102" i="13"/>
  <c r="C134" i="13"/>
  <c r="C156" i="13"/>
  <c r="E219" i="13"/>
  <c r="C15" i="13"/>
  <c r="E25" i="13"/>
  <c r="E35" i="13"/>
  <c r="C47" i="13"/>
  <c r="E57" i="13"/>
  <c r="E67" i="13"/>
  <c r="E78" i="13"/>
  <c r="C91" i="13"/>
  <c r="C109" i="13"/>
  <c r="E134" i="13"/>
  <c r="E156" i="13"/>
  <c r="E185" i="13"/>
  <c r="E227" i="13"/>
  <c r="E51" i="13"/>
  <c r="C43" i="13"/>
  <c r="E172" i="13"/>
  <c r="E15" i="13"/>
  <c r="E37" i="13"/>
  <c r="E47" i="13"/>
  <c r="C59" i="13"/>
  <c r="E79" i="13"/>
  <c r="C93" i="13"/>
  <c r="E113" i="13"/>
  <c r="E158" i="13"/>
  <c r="E232" i="13"/>
  <c r="C7" i="13"/>
  <c r="E17" i="13"/>
  <c r="E27" i="13"/>
  <c r="C39" i="13"/>
  <c r="E49" i="13"/>
  <c r="E59" i="13"/>
  <c r="C71" i="13"/>
  <c r="C82" i="13"/>
  <c r="C96" i="13"/>
  <c r="C116" i="13"/>
  <c r="C139" i="13"/>
  <c r="C161" i="13"/>
  <c r="C195" i="13"/>
  <c r="E243" i="13"/>
  <c r="E9" i="13"/>
  <c r="E41" i="13"/>
  <c r="E73" i="13"/>
  <c r="E97" i="13"/>
  <c r="E171" i="13"/>
  <c r="E63" i="13"/>
  <c r="E261" i="13"/>
  <c r="E5" i="13"/>
  <c r="C27" i="13"/>
  <c r="E69" i="13"/>
  <c r="E137" i="13"/>
  <c r="E186" i="13"/>
  <c r="E7" i="13"/>
  <c r="C19" i="13"/>
  <c r="E29" i="13"/>
  <c r="E39" i="13"/>
  <c r="C51" i="13"/>
  <c r="E61" i="13"/>
  <c r="E71" i="13"/>
  <c r="E82" i="13"/>
  <c r="E96" i="13"/>
  <c r="E120" i="13"/>
  <c r="E142" i="13"/>
  <c r="C168" i="13"/>
  <c r="E195" i="13"/>
  <c r="C253" i="13"/>
  <c r="C125" i="13"/>
  <c r="C154" i="13"/>
  <c r="C166" i="13"/>
  <c r="C171" i="13"/>
  <c r="C175" i="13"/>
  <c r="C192" i="13"/>
  <c r="C201" i="13"/>
  <c r="C211" i="13"/>
  <c r="C10" i="13"/>
  <c r="C18" i="13"/>
  <c r="C26" i="13"/>
  <c r="C30" i="13"/>
  <c r="C38" i="13"/>
  <c r="C46" i="13"/>
  <c r="C54" i="13"/>
  <c r="C62" i="13"/>
  <c r="C70" i="13"/>
  <c r="C92" i="13"/>
  <c r="C114" i="13"/>
  <c r="C138" i="13"/>
  <c r="C149" i="13"/>
  <c r="C159" i="13"/>
  <c r="C167" i="13"/>
  <c r="C176" i="13"/>
  <c r="C194" i="13"/>
  <c r="C212" i="13"/>
  <c r="C6" i="13"/>
  <c r="C14" i="13"/>
  <c r="C22" i="13"/>
  <c r="C34" i="13"/>
  <c r="C42" i="13"/>
  <c r="C50" i="13"/>
  <c r="C58" i="13"/>
  <c r="C66" i="13"/>
  <c r="C74" i="13"/>
  <c r="C107" i="13"/>
  <c r="C133" i="13"/>
  <c r="C143" i="13"/>
  <c r="C155" i="13"/>
  <c r="C229" i="13"/>
  <c r="C246" i="13"/>
  <c r="E6" i="13"/>
  <c r="E10" i="13"/>
  <c r="E14" i="13"/>
  <c r="E18" i="13"/>
  <c r="E22" i="13"/>
  <c r="E26" i="13"/>
  <c r="E30" i="13"/>
  <c r="E34" i="13"/>
  <c r="E38" i="13"/>
  <c r="E42" i="13"/>
  <c r="E46" i="13"/>
  <c r="E50" i="13"/>
  <c r="E54" i="13"/>
  <c r="E58" i="13"/>
  <c r="E62" i="13"/>
  <c r="E66" i="13"/>
  <c r="E70" i="13"/>
  <c r="E74" i="13"/>
  <c r="C79" i="13"/>
  <c r="C83" i="13"/>
  <c r="C87" i="13"/>
  <c r="E92" i="13"/>
  <c r="C97" i="13"/>
  <c r="C102" i="13"/>
  <c r="C108" i="13"/>
  <c r="C115" i="13"/>
  <c r="C121" i="13"/>
  <c r="C126" i="13"/>
  <c r="E133" i="13"/>
  <c r="E138" i="13"/>
  <c r="C144" i="13"/>
  <c r="C150" i="13"/>
  <c r="E155" i="13"/>
  <c r="C160" i="13"/>
  <c r="E167" i="13"/>
  <c r="C172" i="13"/>
  <c r="C177" i="13"/>
  <c r="C186" i="13"/>
  <c r="E194" i="13"/>
  <c r="C203" i="13"/>
  <c r="C213" i="13"/>
  <c r="E229" i="13"/>
  <c r="E247" i="13"/>
  <c r="C80" i="13"/>
  <c r="C94" i="13"/>
  <c r="C110" i="13"/>
  <c r="C128" i="13"/>
  <c r="C205" i="13"/>
  <c r="C4" i="13"/>
  <c r="C8" i="13"/>
  <c r="C12" i="13"/>
  <c r="C16" i="13"/>
  <c r="C20" i="13"/>
  <c r="C24" i="13"/>
  <c r="C28" i="13"/>
  <c r="C32" i="13"/>
  <c r="C36" i="13"/>
  <c r="C40" i="13"/>
  <c r="C44" i="13"/>
  <c r="C48" i="13"/>
  <c r="C52" i="13"/>
  <c r="C56" i="13"/>
  <c r="C60" i="13"/>
  <c r="C64" i="13"/>
  <c r="C68" i="13"/>
  <c r="C72" i="13"/>
  <c r="C76" i="13"/>
  <c r="E80" i="13"/>
  <c r="E84" i="13"/>
  <c r="E88" i="13"/>
  <c r="E94" i="13"/>
  <c r="C99" i="13"/>
  <c r="E103" i="13"/>
  <c r="C111" i="13"/>
  <c r="C118" i="13"/>
  <c r="E123" i="13"/>
  <c r="C129" i="13"/>
  <c r="C135" i="13"/>
  <c r="E140" i="13"/>
  <c r="E146" i="13"/>
  <c r="E151" i="13"/>
  <c r="C157" i="13"/>
  <c r="C163" i="13"/>
  <c r="E169" i="13"/>
  <c r="E173" i="13"/>
  <c r="C181" i="13"/>
  <c r="C189" i="13"/>
  <c r="E196" i="13"/>
  <c r="E208" i="13"/>
  <c r="C221" i="13"/>
  <c r="C237" i="13"/>
  <c r="E256" i="13"/>
  <c r="C84" i="13"/>
  <c r="C98" i="13"/>
  <c r="C123" i="13"/>
  <c r="C146" i="13"/>
  <c r="C162" i="13"/>
  <c r="C173" i="13"/>
  <c r="C188" i="13"/>
  <c r="C255" i="13"/>
  <c r="E4" i="13"/>
  <c r="E8" i="13"/>
  <c r="E12" i="13"/>
  <c r="E16" i="13"/>
  <c r="E20" i="13"/>
  <c r="E24" i="13"/>
  <c r="E28" i="13"/>
  <c r="E32" i="13"/>
  <c r="E36" i="13"/>
  <c r="E40" i="13"/>
  <c r="E44" i="13"/>
  <c r="E48" i="13"/>
  <c r="E52" i="13"/>
  <c r="E56" i="13"/>
  <c r="E60" i="13"/>
  <c r="E64" i="13"/>
  <c r="E68" i="13"/>
  <c r="E72" i="13"/>
  <c r="E76" i="13"/>
  <c r="C81" i="13"/>
  <c r="C85" i="13"/>
  <c r="C89" i="13"/>
  <c r="C95" i="13"/>
  <c r="C100" i="13"/>
  <c r="C104" i="13"/>
  <c r="C112" i="13"/>
  <c r="E118" i="13"/>
  <c r="C124" i="13"/>
  <c r="C130" i="13"/>
  <c r="C136" i="13"/>
  <c r="C141" i="13"/>
  <c r="C147" i="13"/>
  <c r="C152" i="13"/>
  <c r="E157" i="13"/>
  <c r="C164" i="13"/>
  <c r="C170" i="13"/>
  <c r="C174" i="13"/>
  <c r="C182" i="13"/>
  <c r="C191" i="13"/>
  <c r="C198" i="13"/>
  <c r="C209" i="13"/>
  <c r="E221" i="13"/>
  <c r="C238" i="13"/>
  <c r="C258" i="13"/>
  <c r="C88" i="13"/>
  <c r="C103" i="13"/>
  <c r="C117" i="13"/>
  <c r="C140" i="13"/>
  <c r="C151" i="13"/>
  <c r="C169" i="13"/>
  <c r="C236" i="13"/>
  <c r="C5" i="13"/>
  <c r="C9" i="13"/>
  <c r="C13" i="13"/>
  <c r="C17" i="13"/>
  <c r="C21" i="13"/>
  <c r="C25" i="13"/>
  <c r="C29" i="13"/>
  <c r="C33" i="13"/>
  <c r="C37" i="13"/>
  <c r="C41" i="13"/>
  <c r="C45" i="13"/>
  <c r="C49" i="13"/>
  <c r="C53" i="13"/>
  <c r="C57" i="13"/>
  <c r="C61" i="13"/>
  <c r="C65" i="13"/>
  <c r="C69" i="13"/>
  <c r="C73" i="13"/>
  <c r="C77" i="13"/>
  <c r="E81" i="13"/>
  <c r="E85" i="13"/>
  <c r="C90" i="13"/>
  <c r="E95" i="13"/>
  <c r="E100" i="13"/>
  <c r="C105" i="13"/>
  <c r="C113" i="13"/>
  <c r="C119" i="13"/>
  <c r="E124" i="13"/>
  <c r="C131" i="13"/>
  <c r="C137" i="13"/>
  <c r="C142" i="13"/>
  <c r="C148" i="13"/>
  <c r="C153" i="13"/>
  <c r="C158" i="13"/>
  <c r="C165" i="13"/>
  <c r="E170" i="13"/>
  <c r="E174" i="13"/>
  <c r="E183" i="13"/>
  <c r="E191" i="13"/>
  <c r="C199" i="13"/>
  <c r="E209" i="13"/>
  <c r="E222" i="13"/>
  <c r="C261" i="13"/>
  <c r="C106" i="13"/>
  <c r="C120" i="13"/>
  <c r="C132" i="13"/>
  <c r="C183" i="13"/>
  <c r="C190" i="13"/>
  <c r="C193" i="13"/>
  <c r="C196" i="13"/>
  <c r="C200" i="13"/>
  <c r="E203" i="13"/>
  <c r="C206" i="13"/>
  <c r="E210" i="13"/>
  <c r="E216" i="13"/>
  <c r="E231" i="13"/>
  <c r="C242" i="13"/>
  <c r="E258" i="13"/>
  <c r="C178" i="13"/>
  <c r="E181" i="13"/>
  <c r="C187" i="13"/>
  <c r="C197" i="13"/>
  <c r="E201" i="13"/>
  <c r="E211" i="13"/>
  <c r="C217" i="13"/>
  <c r="E220" i="13"/>
  <c r="E223" i="13"/>
  <c r="C234" i="13"/>
  <c r="C244" i="13"/>
  <c r="E249" i="13"/>
  <c r="C262" i="13"/>
  <c r="C179" i="13"/>
  <c r="C184" i="13"/>
  <c r="E187" i="13"/>
  <c r="E197" i="13"/>
  <c r="C202" i="13"/>
  <c r="C224" i="13"/>
  <c r="C235" i="13"/>
  <c r="E245" i="13"/>
  <c r="E251" i="13"/>
  <c r="E263" i="13"/>
  <c r="E90" i="13"/>
  <c r="E93" i="13"/>
  <c r="E99" i="13"/>
  <c r="E105" i="13"/>
  <c r="E108" i="13"/>
  <c r="E110" i="13"/>
  <c r="E116" i="13"/>
  <c r="E122" i="13"/>
  <c r="E136" i="13"/>
  <c r="E153" i="13"/>
  <c r="E160" i="13"/>
  <c r="E162" i="13"/>
  <c r="E164" i="13"/>
  <c r="E178" i="13"/>
  <c r="E189" i="13"/>
  <c r="E193" i="13"/>
  <c r="E199" i="13"/>
  <c r="E205" i="13"/>
  <c r="E213" i="13"/>
  <c r="C216" i="13"/>
  <c r="C222" i="13"/>
  <c r="E224" i="13"/>
  <c r="C227" i="13"/>
  <c r="C233" i="13"/>
  <c r="E238" i="13"/>
  <c r="C245" i="13"/>
  <c r="C256" i="13"/>
  <c r="C263" i="13"/>
  <c r="E77" i="13"/>
  <c r="E89" i="13"/>
  <c r="E98" i="13"/>
  <c r="E104" i="13"/>
  <c r="E107" i="13"/>
  <c r="E126" i="13"/>
  <c r="E128" i="13"/>
  <c r="E130" i="13"/>
  <c r="E143" i="13"/>
  <c r="E145" i="13"/>
  <c r="E159" i="13"/>
  <c r="E175" i="13"/>
  <c r="E177" i="13"/>
  <c r="E182" i="13"/>
  <c r="E198" i="13"/>
  <c r="C207" i="13"/>
  <c r="C215" i="13"/>
  <c r="C218" i="13"/>
  <c r="C225" i="13"/>
  <c r="C228" i="13"/>
  <c r="E234" i="13"/>
  <c r="C240" i="13"/>
  <c r="C250" i="13"/>
  <c r="E257" i="13"/>
  <c r="C264" i="13"/>
  <c r="E112" i="13"/>
  <c r="E115" i="13"/>
  <c r="E117" i="13"/>
  <c r="E119" i="13"/>
  <c r="E121" i="13"/>
  <c r="E132" i="13"/>
  <c r="E139" i="13"/>
  <c r="E141" i="13"/>
  <c r="E147" i="13"/>
  <c r="E149" i="13"/>
  <c r="E154" i="13"/>
  <c r="E166" i="13"/>
  <c r="E168" i="13"/>
  <c r="E179" i="13"/>
  <c r="E184" i="13"/>
  <c r="E190" i="13"/>
  <c r="E200" i="13"/>
  <c r="E204" i="13"/>
  <c r="E207" i="13"/>
  <c r="E215" i="13"/>
  <c r="E218" i="13"/>
  <c r="E225" i="13"/>
  <c r="E241" i="13"/>
  <c r="E250" i="13"/>
  <c r="E91" i="13"/>
  <c r="E106" i="13"/>
  <c r="E109" i="13"/>
  <c r="E111" i="13"/>
  <c r="E114" i="13"/>
  <c r="E127" i="13"/>
  <c r="E129" i="13"/>
  <c r="E131" i="13"/>
  <c r="E135" i="13"/>
  <c r="E144" i="13"/>
  <c r="E152" i="13"/>
  <c r="E161" i="13"/>
  <c r="E163" i="13"/>
  <c r="E165" i="13"/>
  <c r="E176" i="13"/>
  <c r="E188" i="13"/>
  <c r="E192" i="13"/>
  <c r="E206" i="13"/>
  <c r="C208" i="13"/>
  <c r="C210" i="13"/>
  <c r="E212" i="13"/>
  <c r="C214" i="13"/>
  <c r="E217" i="13"/>
  <c r="C219" i="13"/>
  <c r="C223" i="13"/>
  <c r="C226" i="13"/>
  <c r="C231" i="13"/>
  <c r="E236" i="13"/>
  <c r="E242" i="13"/>
  <c r="C247" i="13"/>
  <c r="E252" i="13"/>
  <c r="E260" i="13"/>
  <c r="C220" i="13"/>
  <c r="E226" i="13"/>
  <c r="C230" i="13"/>
  <c r="E240" i="13"/>
  <c r="C248" i="13"/>
  <c r="E253" i="13"/>
  <c r="E259" i="13"/>
  <c r="C265" i="13"/>
  <c r="E248" i="13"/>
  <c r="E254" i="13"/>
  <c r="C260" i="13"/>
  <c r="E265" i="13"/>
  <c r="E233" i="13"/>
  <c r="E235" i="13"/>
  <c r="E237" i="13"/>
  <c r="C239" i="13"/>
  <c r="C241" i="13"/>
  <c r="E244" i="13"/>
  <c r="C249" i="13"/>
  <c r="C252" i="13"/>
  <c r="E255" i="13"/>
  <c r="C257" i="13"/>
  <c r="C259" i="13"/>
  <c r="E262" i="13"/>
  <c r="E264" i="13"/>
  <c r="E228" i="13"/>
  <c r="E230" i="13"/>
  <c r="C232" i="13"/>
  <c r="C243" i="13"/>
  <c r="E246" i="13"/>
  <c r="C251" i="13"/>
  <c r="C254" i="13"/>
  <c r="J267" i="13" l="1"/>
  <c r="I267" i="13"/>
  <c r="E267" i="13"/>
  <c r="C267" i="13"/>
  <c r="E4" i="55"/>
  <c r="E5" i="55"/>
  <c r="E7" i="55"/>
  <c r="E6" i="55"/>
  <c r="K4" i="49"/>
  <c r="K3" i="49"/>
  <c r="D10" i="26"/>
  <c r="B12" i="27"/>
  <c r="H4" i="26"/>
  <c r="F10" i="26"/>
  <c r="H5" i="8"/>
  <c r="H4" i="8"/>
  <c r="H5" i="6"/>
  <c r="H4" i="6"/>
  <c r="F12" i="6"/>
  <c r="B12" i="6"/>
  <c r="D12" i="6"/>
  <c r="H12" i="6" l="1"/>
  <c r="H10" i="26"/>
  <c r="D7" i="4"/>
  <c r="B164" i="52" l="1"/>
  <c r="C164" i="52"/>
  <c r="C4" i="6"/>
  <c r="C5" i="6"/>
  <c r="C6" i="6"/>
  <c r="C7" i="6"/>
  <c r="C8" i="6"/>
  <c r="C9" i="6"/>
  <c r="C10" i="6"/>
  <c r="C5" i="25"/>
  <c r="C6" i="25"/>
  <c r="C7" i="25"/>
  <c r="C8" i="25"/>
  <c r="C9" i="25"/>
  <c r="C10" i="25"/>
  <c r="C11" i="25"/>
  <c r="C12" i="25"/>
  <c r="C13" i="25"/>
  <c r="E5" i="25"/>
  <c r="E6" i="25"/>
  <c r="E7" i="25"/>
  <c r="E8" i="25"/>
  <c r="E9" i="25"/>
  <c r="E10" i="25"/>
  <c r="E11" i="25"/>
  <c r="E12" i="25"/>
  <c r="E13" i="25"/>
  <c r="G10" i="25"/>
  <c r="G11" i="25"/>
  <c r="G12" i="25"/>
  <c r="E4" i="25"/>
  <c r="C4" i="25"/>
  <c r="I12" i="25"/>
  <c r="H12" i="25"/>
  <c r="I11" i="25"/>
  <c r="H11" i="25"/>
  <c r="I10" i="25"/>
  <c r="H10" i="25"/>
  <c r="I9" i="25"/>
  <c r="H9" i="25"/>
  <c r="I8" i="25"/>
  <c r="H8" i="25"/>
  <c r="I7" i="25"/>
  <c r="H7" i="25"/>
  <c r="I6" i="25"/>
  <c r="H6" i="25"/>
  <c r="I5" i="25"/>
  <c r="H5" i="25"/>
  <c r="I4" i="25"/>
  <c r="H4" i="25"/>
  <c r="C12" i="6" l="1"/>
  <c r="H4" i="14"/>
  <c r="E5" i="24"/>
  <c r="E6" i="24"/>
  <c r="E7" i="24"/>
  <c r="E8" i="24"/>
  <c r="E9" i="24"/>
  <c r="E10" i="24"/>
  <c r="E11" i="24"/>
  <c r="E12" i="24"/>
  <c r="C5" i="24"/>
  <c r="C6" i="24"/>
  <c r="C7" i="24"/>
  <c r="C8" i="24"/>
  <c r="C9" i="24"/>
  <c r="C10" i="24"/>
  <c r="C11" i="24"/>
  <c r="C12" i="24"/>
  <c r="E4" i="24"/>
  <c r="C4" i="24"/>
  <c r="I11" i="24"/>
  <c r="H11" i="24"/>
  <c r="I10" i="24"/>
  <c r="H10" i="24"/>
  <c r="I9" i="24"/>
  <c r="H9" i="24"/>
  <c r="I8" i="24"/>
  <c r="H8" i="24"/>
  <c r="I6" i="24"/>
  <c r="I5" i="24"/>
  <c r="I4" i="24"/>
  <c r="I16" i="11" l="1"/>
  <c r="H15" i="11"/>
  <c r="I16" i="12"/>
  <c r="D12" i="27"/>
  <c r="I8" i="26"/>
  <c r="H6" i="8" l="1"/>
  <c r="H7" i="8"/>
  <c r="H8" i="8"/>
  <c r="H9" i="8"/>
  <c r="H10" i="8"/>
  <c r="H11" i="8"/>
  <c r="C274" i="2"/>
  <c r="B274" i="2"/>
  <c r="H274" i="2"/>
  <c r="G274" i="2"/>
  <c r="H5" i="12"/>
  <c r="I5" i="12"/>
  <c r="H6" i="12"/>
  <c r="I6" i="12"/>
  <c r="H7" i="12"/>
  <c r="I7" i="12"/>
  <c r="H8" i="12"/>
  <c r="I8" i="12"/>
  <c r="I9" i="12"/>
  <c r="H10" i="12"/>
  <c r="I10" i="12"/>
  <c r="H11" i="12"/>
  <c r="I11" i="12"/>
  <c r="H12" i="12"/>
  <c r="I12" i="12"/>
  <c r="H13" i="12"/>
  <c r="I13" i="12"/>
  <c r="H14" i="12"/>
  <c r="I14" i="12"/>
  <c r="H15" i="12"/>
  <c r="I15" i="12"/>
  <c r="H16" i="12"/>
  <c r="H17" i="12"/>
  <c r="H18" i="12"/>
  <c r="I18" i="12"/>
  <c r="H19" i="12"/>
  <c r="I19" i="12"/>
  <c r="H20" i="12"/>
  <c r="I20" i="12"/>
  <c r="H21" i="12"/>
  <c r="I21" i="12"/>
  <c r="H22" i="12"/>
  <c r="I22" i="12"/>
  <c r="H23" i="12"/>
  <c r="I23" i="12"/>
  <c r="H24" i="12"/>
  <c r="I24" i="12"/>
  <c r="H25" i="12"/>
  <c r="I25" i="12"/>
  <c r="H26" i="12"/>
  <c r="I26" i="12"/>
  <c r="H27" i="12"/>
  <c r="I27" i="12"/>
  <c r="H28" i="12"/>
  <c r="I28" i="12"/>
  <c r="H29" i="12"/>
  <c r="I29" i="12"/>
  <c r="H30" i="12"/>
  <c r="I30" i="12"/>
  <c r="H31" i="12"/>
  <c r="I31" i="12"/>
  <c r="H32" i="12"/>
  <c r="I32" i="12"/>
  <c r="H33" i="12"/>
  <c r="I33" i="12"/>
  <c r="H34" i="12"/>
  <c r="I34" i="12"/>
  <c r="H35" i="12"/>
  <c r="I35" i="12"/>
  <c r="H36" i="12"/>
  <c r="I36" i="12"/>
  <c r="H37" i="12"/>
  <c r="I37" i="12"/>
  <c r="H38" i="12"/>
  <c r="I38" i="12"/>
  <c r="H39" i="12"/>
  <c r="I39" i="12"/>
  <c r="H40" i="12"/>
  <c r="I40" i="12"/>
  <c r="H41" i="12"/>
  <c r="I41" i="12"/>
  <c r="H42" i="12"/>
  <c r="I42" i="12"/>
  <c r="H43" i="12"/>
  <c r="I43" i="12"/>
  <c r="H44" i="12"/>
  <c r="I44" i="12"/>
  <c r="H45" i="12"/>
  <c r="I45" i="12"/>
  <c r="H46" i="12"/>
  <c r="I46" i="12"/>
  <c r="H47" i="12"/>
  <c r="I47" i="12"/>
  <c r="H48" i="12"/>
  <c r="I48" i="12"/>
  <c r="H49" i="12"/>
  <c r="I49" i="12"/>
  <c r="H50" i="12"/>
  <c r="I50" i="12"/>
  <c r="H51" i="12"/>
  <c r="I51" i="12"/>
  <c r="H52" i="12"/>
  <c r="I52" i="12"/>
  <c r="H53" i="12"/>
  <c r="I53" i="12"/>
  <c r="H54" i="12"/>
  <c r="I54" i="12"/>
  <c r="H55" i="12"/>
  <c r="I55" i="12"/>
  <c r="H56" i="12"/>
  <c r="I56" i="12"/>
  <c r="H57" i="12"/>
  <c r="I57" i="12"/>
  <c r="H58" i="12"/>
  <c r="I58" i="12"/>
  <c r="H59" i="12"/>
  <c r="I59" i="12"/>
  <c r="H60" i="12"/>
  <c r="I60" i="12"/>
  <c r="H61" i="12"/>
  <c r="I61" i="12"/>
  <c r="H62" i="12"/>
  <c r="I62" i="12"/>
  <c r="H63" i="12"/>
  <c r="I63" i="12"/>
  <c r="H64" i="12"/>
  <c r="I64" i="12"/>
  <c r="H65" i="12"/>
  <c r="I65" i="12"/>
  <c r="H66" i="12"/>
  <c r="I66" i="12"/>
  <c r="H67" i="12"/>
  <c r="I67" i="12"/>
  <c r="H68" i="12"/>
  <c r="I68" i="12"/>
  <c r="H69" i="12"/>
  <c r="I69" i="12"/>
  <c r="H70" i="12"/>
  <c r="I70" i="12"/>
  <c r="H71" i="12"/>
  <c r="I71" i="12"/>
  <c r="H72" i="12"/>
  <c r="I72" i="12"/>
  <c r="H73" i="12"/>
  <c r="I73" i="12"/>
  <c r="H74" i="12"/>
  <c r="I74" i="12"/>
  <c r="H75" i="12"/>
  <c r="I75" i="12"/>
  <c r="H76" i="12"/>
  <c r="I76" i="12"/>
  <c r="H77" i="12"/>
  <c r="I77" i="12"/>
  <c r="H78" i="12"/>
  <c r="I78" i="12"/>
  <c r="H79" i="12"/>
  <c r="I79" i="12"/>
  <c r="H80" i="12"/>
  <c r="I80" i="12"/>
  <c r="H81" i="12"/>
  <c r="I81" i="12"/>
  <c r="H82" i="12"/>
  <c r="H83" i="12"/>
  <c r="I83" i="12"/>
  <c r="H84" i="12"/>
  <c r="I84" i="12"/>
  <c r="H85" i="12"/>
  <c r="I85" i="12"/>
  <c r="H87" i="12"/>
  <c r="I87" i="12"/>
  <c r="H88" i="12"/>
  <c r="I89" i="12"/>
  <c r="H90" i="12"/>
  <c r="I90" i="12"/>
  <c r="H91" i="12"/>
  <c r="I91" i="12"/>
  <c r="H92" i="12"/>
  <c r="I92" i="12"/>
  <c r="H93" i="12"/>
  <c r="I93" i="12"/>
  <c r="H94" i="12"/>
  <c r="I94" i="12"/>
  <c r="H95" i="12"/>
  <c r="I95" i="12"/>
  <c r="H96" i="12"/>
  <c r="I96" i="12"/>
  <c r="H97" i="12"/>
  <c r="I97" i="12"/>
  <c r="H98" i="12"/>
  <c r="I98" i="12"/>
  <c r="H99" i="12"/>
  <c r="I99" i="12"/>
  <c r="H100" i="12"/>
  <c r="I100" i="12"/>
  <c r="I101" i="12"/>
  <c r="H105" i="12"/>
  <c r="I105" i="12"/>
  <c r="H106" i="12"/>
  <c r="I106" i="12"/>
  <c r="H107" i="12"/>
  <c r="I107" i="12"/>
  <c r="H108" i="12"/>
  <c r="I108" i="12"/>
  <c r="H110" i="12"/>
  <c r="I110" i="12"/>
  <c r="H111" i="12"/>
  <c r="I111" i="12"/>
  <c r="H112" i="12"/>
  <c r="I112" i="12"/>
  <c r="H113" i="12"/>
  <c r="H114" i="12"/>
  <c r="I114" i="12"/>
  <c r="H115" i="12"/>
  <c r="I115" i="12"/>
  <c r="H116" i="12"/>
  <c r="I116" i="12"/>
  <c r="H117" i="12"/>
  <c r="H118" i="12"/>
  <c r="I118" i="12"/>
  <c r="H119" i="12"/>
  <c r="I119" i="12"/>
  <c r="I121" i="12"/>
  <c r="H122" i="12"/>
  <c r="I122" i="12"/>
  <c r="I123" i="12"/>
  <c r="I124" i="12"/>
  <c r="I125" i="12"/>
  <c r="H126" i="12"/>
  <c r="I126" i="12"/>
  <c r="I128" i="12"/>
  <c r="H129" i="12"/>
  <c r="I129" i="12"/>
  <c r="I130" i="12"/>
  <c r="I131" i="12"/>
  <c r="H132" i="12"/>
  <c r="H133" i="12"/>
  <c r="I133" i="12"/>
  <c r="H135" i="12"/>
  <c r="I135" i="12"/>
  <c r="H136" i="12"/>
  <c r="I136" i="12"/>
  <c r="I137" i="12"/>
  <c r="H138" i="12"/>
  <c r="H139" i="12"/>
  <c r="I139" i="12"/>
  <c r="H152" i="12"/>
  <c r="I152" i="12"/>
  <c r="I177" i="12"/>
  <c r="I179" i="12"/>
  <c r="I4" i="12"/>
  <c r="H4" i="12"/>
  <c r="H5" i="11"/>
  <c r="I5" i="11"/>
  <c r="H6" i="11"/>
  <c r="I6" i="11"/>
  <c r="H9" i="11"/>
  <c r="I9" i="11"/>
  <c r="H10" i="11"/>
  <c r="I10" i="11"/>
  <c r="H20" i="11"/>
  <c r="H22" i="11"/>
  <c r="I22" i="11"/>
  <c r="I24" i="11"/>
  <c r="H25" i="11"/>
  <c r="I25" i="11"/>
  <c r="H26" i="11"/>
  <c r="H27" i="11"/>
  <c r="I27" i="11"/>
  <c r="I28" i="11"/>
  <c r="H29" i="11"/>
  <c r="H30" i="11"/>
  <c r="I30" i="11"/>
  <c r="I31" i="11"/>
  <c r="I32" i="11"/>
  <c r="H33" i="11"/>
  <c r="I34" i="11"/>
  <c r="H35" i="11"/>
  <c r="I35" i="11"/>
  <c r="H36" i="11"/>
  <c r="I36" i="11"/>
  <c r="H37" i="11"/>
  <c r="I37" i="11"/>
  <c r="I39" i="11"/>
  <c r="H44" i="11"/>
  <c r="H45" i="11"/>
  <c r="H46" i="11"/>
  <c r="H47" i="11"/>
  <c r="I47" i="11"/>
  <c r="H48" i="11"/>
  <c r="H49" i="11"/>
  <c r="I49" i="11"/>
  <c r="H51" i="11"/>
  <c r="I51" i="11"/>
  <c r="H52" i="11"/>
  <c r="I52" i="11"/>
  <c r="H55" i="11"/>
  <c r="H56" i="11"/>
  <c r="I56" i="11"/>
  <c r="H57" i="11"/>
  <c r="I59" i="11"/>
  <c r="H60" i="11"/>
  <c r="H61" i="11"/>
  <c r="I61" i="11"/>
  <c r="H65" i="11"/>
  <c r="I66" i="11"/>
  <c r="H67" i="11"/>
  <c r="I67" i="11"/>
  <c r="H70" i="11"/>
  <c r="I71" i="11"/>
  <c r="H73" i="11"/>
  <c r="I73" i="11"/>
  <c r="H74" i="11"/>
  <c r="I74" i="11"/>
  <c r="I75" i="11"/>
  <c r="H79" i="11"/>
  <c r="H80" i="11"/>
  <c r="H85" i="11"/>
  <c r="I87" i="11"/>
  <c r="H92" i="11"/>
  <c r="I93" i="11"/>
  <c r="H97" i="11"/>
  <c r="H12" i="8" l="1"/>
  <c r="B11" i="49"/>
  <c r="C9" i="49" s="1"/>
  <c r="D11" i="43"/>
  <c r="C11" i="43"/>
  <c r="B11" i="43"/>
  <c r="D9" i="44"/>
  <c r="C9" i="44"/>
  <c r="B9" i="44"/>
  <c r="E4" i="27"/>
  <c r="C4" i="27"/>
  <c r="G5" i="27"/>
  <c r="I10" i="27"/>
  <c r="H10" i="27"/>
  <c r="I8" i="27"/>
  <c r="H8" i="27"/>
  <c r="I7" i="27"/>
  <c r="I6" i="27"/>
  <c r="H6" i="27"/>
  <c r="I5" i="27"/>
  <c r="H5" i="27"/>
  <c r="I4" i="27"/>
  <c r="H4" i="27"/>
  <c r="G4" i="26"/>
  <c r="G7" i="26"/>
  <c r="I6" i="26"/>
  <c r="H6" i="26"/>
  <c r="I5" i="26"/>
  <c r="H5" i="26"/>
  <c r="I4" i="26"/>
  <c r="G257" i="14"/>
  <c r="E261" i="14"/>
  <c r="B267" i="14"/>
  <c r="C263" i="14" s="1"/>
  <c r="I262" i="14"/>
  <c r="H262" i="14"/>
  <c r="I261" i="14"/>
  <c r="I258" i="14"/>
  <c r="H258" i="14"/>
  <c r="I256" i="14"/>
  <c r="H256" i="14"/>
  <c r="I255" i="14"/>
  <c r="I254" i="14"/>
  <c r="H254" i="14"/>
  <c r="H252" i="14"/>
  <c r="I249" i="14"/>
  <c r="I247" i="14"/>
  <c r="H246" i="14"/>
  <c r="I244" i="14"/>
  <c r="H244" i="14"/>
  <c r="I243" i="14"/>
  <c r="H242" i="14"/>
  <c r="I241" i="14"/>
  <c r="H241" i="14"/>
  <c r="I240" i="14"/>
  <c r="H240" i="14"/>
  <c r="I239" i="14"/>
  <c r="H237" i="14"/>
  <c r="I236" i="14"/>
  <c r="H236" i="14"/>
  <c r="I235" i="14"/>
  <c r="H235" i="14"/>
  <c r="I234" i="14"/>
  <c r="H234" i="14"/>
  <c r="I233" i="14"/>
  <c r="H233" i="14"/>
  <c r="I232" i="14"/>
  <c r="H232" i="14"/>
  <c r="I231" i="14"/>
  <c r="H231" i="14"/>
  <c r="I230" i="14"/>
  <c r="H230" i="14"/>
  <c r="I229" i="14"/>
  <c r="H229" i="14"/>
  <c r="I228" i="14"/>
  <c r="H228" i="14"/>
  <c r="I227" i="14"/>
  <c r="H227" i="14"/>
  <c r="I226" i="14"/>
  <c r="H226" i="14"/>
  <c r="I225" i="14"/>
  <c r="H225" i="14"/>
  <c r="I224" i="14"/>
  <c r="H224" i="14"/>
  <c r="I223" i="14"/>
  <c r="H223" i="14"/>
  <c r="H221" i="14"/>
  <c r="I220" i="14"/>
  <c r="H220" i="14"/>
  <c r="I219" i="14"/>
  <c r="H219" i="14"/>
  <c r="I218" i="14"/>
  <c r="H218" i="14"/>
  <c r="I217" i="14"/>
  <c r="H217" i="14"/>
  <c r="I216" i="14"/>
  <c r="H216" i="14"/>
  <c r="I215" i="14"/>
  <c r="H215" i="14"/>
  <c r="I214" i="14"/>
  <c r="H214" i="14"/>
  <c r="I213" i="14"/>
  <c r="H213" i="14"/>
  <c r="I212" i="14"/>
  <c r="H212" i="14"/>
  <c r="I211" i="14"/>
  <c r="H211" i="14"/>
  <c r="I210" i="14"/>
  <c r="H210" i="14"/>
  <c r="I209" i="14"/>
  <c r="H209" i="14"/>
  <c r="I208" i="14"/>
  <c r="H208" i="14"/>
  <c r="I207" i="14"/>
  <c r="H207" i="14"/>
  <c r="I206" i="14"/>
  <c r="H206" i="14"/>
  <c r="I205" i="14"/>
  <c r="H205" i="14"/>
  <c r="I204" i="14"/>
  <c r="H204" i="14"/>
  <c r="I203" i="14"/>
  <c r="H203" i="14"/>
  <c r="I202" i="14"/>
  <c r="H202" i="14"/>
  <c r="I201" i="14"/>
  <c r="H201" i="14"/>
  <c r="I200" i="14"/>
  <c r="H200" i="14"/>
  <c r="I199" i="14"/>
  <c r="H199" i="14"/>
  <c r="I198" i="14"/>
  <c r="H198" i="14"/>
  <c r="I197" i="14"/>
  <c r="H197" i="14"/>
  <c r="I196" i="14"/>
  <c r="H196" i="14"/>
  <c r="I195" i="14"/>
  <c r="H195" i="14"/>
  <c r="I194" i="14"/>
  <c r="H194" i="14"/>
  <c r="I193" i="14"/>
  <c r="H193" i="14"/>
  <c r="I192" i="14"/>
  <c r="H192" i="14"/>
  <c r="G192" i="14"/>
  <c r="I191" i="14"/>
  <c r="H191" i="14"/>
  <c r="I190" i="14"/>
  <c r="H190" i="14"/>
  <c r="G190" i="14"/>
  <c r="I189" i="14"/>
  <c r="H189" i="14"/>
  <c r="I188" i="14"/>
  <c r="H188" i="14"/>
  <c r="G188" i="14"/>
  <c r="I187" i="14"/>
  <c r="H187" i="14"/>
  <c r="I186" i="14"/>
  <c r="H186" i="14"/>
  <c r="G186" i="14"/>
  <c r="I185" i="14"/>
  <c r="H185" i="14"/>
  <c r="I184" i="14"/>
  <c r="H184" i="14"/>
  <c r="I183" i="14"/>
  <c r="I182" i="14"/>
  <c r="H182" i="14"/>
  <c r="I181" i="14"/>
  <c r="H181" i="14"/>
  <c r="I180" i="14"/>
  <c r="H180" i="14"/>
  <c r="I179" i="14"/>
  <c r="H179" i="14"/>
  <c r="I178" i="14"/>
  <c r="H178" i="14"/>
  <c r="I177" i="14"/>
  <c r="H177" i="14"/>
  <c r="I176" i="14"/>
  <c r="H176" i="14"/>
  <c r="I175" i="14"/>
  <c r="H175" i="14"/>
  <c r="G175" i="14"/>
  <c r="I174" i="14"/>
  <c r="H174" i="14"/>
  <c r="I173" i="14"/>
  <c r="H173" i="14"/>
  <c r="E173" i="14"/>
  <c r="I172" i="14"/>
  <c r="H172" i="14"/>
  <c r="I171" i="14"/>
  <c r="H171" i="14"/>
  <c r="I170" i="14"/>
  <c r="H170" i="14"/>
  <c r="I169" i="14"/>
  <c r="H169" i="14"/>
  <c r="I168" i="14"/>
  <c r="H168" i="14"/>
  <c r="I167" i="14"/>
  <c r="H167" i="14"/>
  <c r="I166" i="14"/>
  <c r="H166" i="14"/>
  <c r="I165" i="14"/>
  <c r="H165" i="14"/>
  <c r="E165" i="14"/>
  <c r="I164" i="14"/>
  <c r="H164" i="14"/>
  <c r="I163" i="14"/>
  <c r="H163" i="14"/>
  <c r="I162" i="14"/>
  <c r="H162" i="14"/>
  <c r="I161" i="14"/>
  <c r="H161" i="14"/>
  <c r="I160" i="14"/>
  <c r="H160" i="14"/>
  <c r="E160" i="14"/>
  <c r="I159" i="14"/>
  <c r="H159" i="14"/>
  <c r="I158" i="14"/>
  <c r="H158" i="14"/>
  <c r="I157" i="14"/>
  <c r="H157" i="14"/>
  <c r="I156" i="14"/>
  <c r="H156" i="14"/>
  <c r="I155" i="14"/>
  <c r="H155" i="14"/>
  <c r="G155" i="14"/>
  <c r="E155" i="14"/>
  <c r="I154" i="14"/>
  <c r="H154" i="14"/>
  <c r="I153" i="14"/>
  <c r="H153" i="14"/>
  <c r="G153" i="14"/>
  <c r="E153" i="14"/>
  <c r="I152" i="14"/>
  <c r="H152" i="14"/>
  <c r="I151" i="14"/>
  <c r="H151" i="14"/>
  <c r="G151" i="14"/>
  <c r="E151" i="14"/>
  <c r="I150" i="14"/>
  <c r="H150" i="14"/>
  <c r="I149" i="14"/>
  <c r="H149" i="14"/>
  <c r="G149" i="14"/>
  <c r="E149" i="14"/>
  <c r="I148" i="14"/>
  <c r="H148" i="14"/>
  <c r="I147" i="14"/>
  <c r="H147" i="14"/>
  <c r="I146" i="14"/>
  <c r="H146" i="14"/>
  <c r="I145" i="14"/>
  <c r="H145" i="14"/>
  <c r="I144" i="14"/>
  <c r="H144" i="14"/>
  <c r="I143" i="14"/>
  <c r="H143" i="14"/>
  <c r="I142" i="14"/>
  <c r="H142" i="14"/>
  <c r="G142" i="14"/>
  <c r="I141" i="14"/>
  <c r="H141" i="14"/>
  <c r="I140" i="14"/>
  <c r="H140" i="14"/>
  <c r="G140" i="14"/>
  <c r="E140" i="14"/>
  <c r="I139" i="14"/>
  <c r="H139" i="14"/>
  <c r="I138" i="14"/>
  <c r="H138" i="14"/>
  <c r="I137" i="14"/>
  <c r="H137" i="14"/>
  <c r="I136" i="14"/>
  <c r="H136" i="14"/>
  <c r="I135" i="14"/>
  <c r="H135" i="14"/>
  <c r="I134" i="14"/>
  <c r="H134" i="14"/>
  <c r="I133" i="14"/>
  <c r="H133" i="14"/>
  <c r="I132" i="14"/>
  <c r="H132" i="14"/>
  <c r="E132" i="14"/>
  <c r="I131" i="14"/>
  <c r="H131" i="14"/>
  <c r="I130" i="14"/>
  <c r="H130" i="14"/>
  <c r="I129" i="14"/>
  <c r="H129" i="14"/>
  <c r="I128" i="14"/>
  <c r="H128" i="14"/>
  <c r="I127" i="14"/>
  <c r="H127" i="14"/>
  <c r="E127" i="14"/>
  <c r="I126" i="14"/>
  <c r="H126" i="14"/>
  <c r="I125" i="14"/>
  <c r="H125" i="14"/>
  <c r="I124" i="14"/>
  <c r="H124" i="14"/>
  <c r="I123" i="14"/>
  <c r="H123" i="14"/>
  <c r="G123" i="14"/>
  <c r="E123" i="14"/>
  <c r="I122" i="14"/>
  <c r="H122" i="14"/>
  <c r="I121" i="14"/>
  <c r="H121" i="14"/>
  <c r="G121" i="14"/>
  <c r="E121" i="14"/>
  <c r="I120" i="14"/>
  <c r="H120" i="14"/>
  <c r="I119" i="14"/>
  <c r="H119" i="14"/>
  <c r="G119" i="14"/>
  <c r="E119" i="14"/>
  <c r="I118" i="14"/>
  <c r="H118" i="14"/>
  <c r="I117" i="14"/>
  <c r="H117" i="14"/>
  <c r="G117" i="14"/>
  <c r="E117" i="14"/>
  <c r="I116" i="14"/>
  <c r="H116" i="14"/>
  <c r="I115" i="14"/>
  <c r="H115" i="14"/>
  <c r="G115" i="14"/>
  <c r="E115" i="14"/>
  <c r="I114" i="14"/>
  <c r="H114" i="14"/>
  <c r="I113" i="14"/>
  <c r="H113" i="14"/>
  <c r="I112" i="14"/>
  <c r="H112" i="14"/>
  <c r="I111" i="14"/>
  <c r="H111" i="14"/>
  <c r="I110" i="14"/>
  <c r="H110" i="14"/>
  <c r="I109" i="14"/>
  <c r="H109" i="14"/>
  <c r="I108" i="14"/>
  <c r="H108" i="14"/>
  <c r="E108" i="14"/>
  <c r="I107" i="14"/>
  <c r="H107" i="14"/>
  <c r="I106" i="14"/>
  <c r="H106" i="14"/>
  <c r="I105" i="14"/>
  <c r="H105" i="14"/>
  <c r="I104" i="14"/>
  <c r="H104" i="14"/>
  <c r="I103" i="14"/>
  <c r="H103" i="14"/>
  <c r="I102" i="14"/>
  <c r="H102" i="14"/>
  <c r="I101" i="14"/>
  <c r="H101" i="14"/>
  <c r="I100" i="14"/>
  <c r="H100" i="14"/>
  <c r="E100" i="14"/>
  <c r="I99" i="14"/>
  <c r="H99" i="14"/>
  <c r="I98" i="14"/>
  <c r="H98" i="14"/>
  <c r="I97" i="14"/>
  <c r="H97" i="14"/>
  <c r="I96" i="14"/>
  <c r="H96" i="14"/>
  <c r="I95" i="14"/>
  <c r="H95" i="14"/>
  <c r="I94" i="14"/>
  <c r="H94" i="14"/>
  <c r="I93" i="14"/>
  <c r="H93" i="14"/>
  <c r="G93" i="14"/>
  <c r="I92" i="14"/>
  <c r="H92" i="14"/>
  <c r="I91" i="14"/>
  <c r="H91" i="14"/>
  <c r="G91" i="14"/>
  <c r="E91" i="14"/>
  <c r="I90" i="14"/>
  <c r="H90" i="14"/>
  <c r="I89" i="14"/>
  <c r="H89" i="14"/>
  <c r="G89" i="14"/>
  <c r="E89" i="14"/>
  <c r="I88" i="14"/>
  <c r="H88" i="14"/>
  <c r="I87" i="14"/>
  <c r="H87" i="14"/>
  <c r="G87" i="14"/>
  <c r="E87" i="14"/>
  <c r="I86" i="14"/>
  <c r="H86" i="14"/>
  <c r="I85" i="14"/>
  <c r="H85" i="14"/>
  <c r="G85" i="14"/>
  <c r="E85" i="14"/>
  <c r="I84" i="14"/>
  <c r="H84" i="14"/>
  <c r="I83" i="14"/>
  <c r="H83" i="14"/>
  <c r="E83" i="14"/>
  <c r="I82" i="14"/>
  <c r="H82" i="14"/>
  <c r="I81" i="14"/>
  <c r="H81" i="14"/>
  <c r="I80" i="14"/>
  <c r="H80" i="14"/>
  <c r="I79" i="14"/>
  <c r="H79" i="14"/>
  <c r="I78" i="14"/>
  <c r="H78" i="14"/>
  <c r="I77" i="14"/>
  <c r="H77" i="14"/>
  <c r="I76" i="14"/>
  <c r="H76" i="14"/>
  <c r="G76" i="14"/>
  <c r="I75" i="14"/>
  <c r="H75" i="14"/>
  <c r="I74" i="14"/>
  <c r="H74" i="14"/>
  <c r="I73" i="14"/>
  <c r="H73" i="14"/>
  <c r="I72" i="14"/>
  <c r="H72" i="14"/>
  <c r="I71" i="14"/>
  <c r="H71" i="14"/>
  <c r="E71" i="14"/>
  <c r="I70" i="14"/>
  <c r="H70" i="14"/>
  <c r="I69" i="14"/>
  <c r="H69" i="14"/>
  <c r="I68" i="14"/>
  <c r="H68" i="14"/>
  <c r="I67" i="14"/>
  <c r="H67" i="14"/>
  <c r="I66" i="14"/>
  <c r="H66" i="14"/>
  <c r="G66" i="14"/>
  <c r="E66" i="14"/>
  <c r="I65" i="14"/>
  <c r="H65" i="14"/>
  <c r="I64" i="14"/>
  <c r="H64" i="14"/>
  <c r="I63" i="14"/>
  <c r="H63" i="14"/>
  <c r="I62" i="14"/>
  <c r="H62" i="14"/>
  <c r="I61" i="14"/>
  <c r="H61" i="14"/>
  <c r="I60" i="14"/>
  <c r="H60" i="14"/>
  <c r="I59" i="14"/>
  <c r="H59" i="14"/>
  <c r="I58" i="14"/>
  <c r="H58" i="14"/>
  <c r="I57" i="14"/>
  <c r="H57" i="14"/>
  <c r="I56" i="14"/>
  <c r="H56" i="14"/>
  <c r="I55" i="14"/>
  <c r="H55" i="14"/>
  <c r="I54" i="14"/>
  <c r="H54" i="14"/>
  <c r="I53" i="14"/>
  <c r="H53" i="14"/>
  <c r="I52" i="14"/>
  <c r="H52" i="14"/>
  <c r="I51" i="14"/>
  <c r="H51" i="14"/>
  <c r="I50" i="14"/>
  <c r="H50" i="14"/>
  <c r="I49" i="14"/>
  <c r="H49" i="14"/>
  <c r="G49" i="14"/>
  <c r="I48" i="14"/>
  <c r="H48" i="14"/>
  <c r="I47" i="14"/>
  <c r="H47" i="14"/>
  <c r="G47" i="14"/>
  <c r="E47" i="14"/>
  <c r="I46" i="14"/>
  <c r="H46" i="14"/>
  <c r="I45" i="14"/>
  <c r="H45" i="14"/>
  <c r="I44" i="14"/>
  <c r="H44" i="14"/>
  <c r="I43" i="14"/>
  <c r="H43" i="14"/>
  <c r="I42" i="14"/>
  <c r="H42" i="14"/>
  <c r="E42" i="14"/>
  <c r="I41" i="14"/>
  <c r="H41" i="14"/>
  <c r="I40" i="14"/>
  <c r="H40" i="14"/>
  <c r="I39" i="14"/>
  <c r="H39" i="14"/>
  <c r="I38" i="14"/>
  <c r="H38" i="14"/>
  <c r="I37" i="14"/>
  <c r="H37" i="14"/>
  <c r="I36" i="14"/>
  <c r="H36" i="14"/>
  <c r="I35" i="14"/>
  <c r="H35" i="14"/>
  <c r="I34" i="14"/>
  <c r="H34" i="14"/>
  <c r="I33" i="14"/>
  <c r="H33" i="14"/>
  <c r="I32" i="14"/>
  <c r="H32" i="14"/>
  <c r="E32" i="14"/>
  <c r="I31" i="14"/>
  <c r="H31" i="14"/>
  <c r="I30" i="14"/>
  <c r="H30" i="14"/>
  <c r="I29" i="14"/>
  <c r="H29" i="14"/>
  <c r="I28" i="14"/>
  <c r="H28" i="14"/>
  <c r="I27" i="14"/>
  <c r="H27" i="14"/>
  <c r="I26" i="14"/>
  <c r="H26" i="14"/>
  <c r="I25" i="14"/>
  <c r="H25" i="14"/>
  <c r="I24" i="14"/>
  <c r="H24" i="14"/>
  <c r="I23" i="14"/>
  <c r="H23" i="14"/>
  <c r="I22" i="14"/>
  <c r="H22" i="14"/>
  <c r="I21" i="14"/>
  <c r="H21" i="14"/>
  <c r="I20" i="14"/>
  <c r="H20" i="14"/>
  <c r="I19" i="14"/>
  <c r="H19" i="14"/>
  <c r="I18" i="14"/>
  <c r="H18" i="14"/>
  <c r="I17" i="14"/>
  <c r="H17" i="14"/>
  <c r="I16" i="14"/>
  <c r="H16" i="14"/>
  <c r="I15" i="14"/>
  <c r="H15" i="14"/>
  <c r="E15" i="14"/>
  <c r="I14" i="14"/>
  <c r="H14" i="14"/>
  <c r="I13" i="14"/>
  <c r="H13" i="14"/>
  <c r="I12" i="14"/>
  <c r="H12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E5" i="14"/>
  <c r="I4" i="14"/>
  <c r="G132" i="15"/>
  <c r="E198" i="15"/>
  <c r="B227" i="15"/>
  <c r="I220" i="15"/>
  <c r="H220" i="15"/>
  <c r="E196" i="15"/>
  <c r="I190" i="15"/>
  <c r="H190" i="15"/>
  <c r="I189" i="15"/>
  <c r="H189" i="15"/>
  <c r="I187" i="15"/>
  <c r="H187" i="15"/>
  <c r="I186" i="15"/>
  <c r="I184" i="15"/>
  <c r="H184" i="15"/>
  <c r="I183" i="15"/>
  <c r="I182" i="15"/>
  <c r="H182" i="15"/>
  <c r="H181" i="15"/>
  <c r="I180" i="15"/>
  <c r="H180" i="15"/>
  <c r="I176" i="15"/>
  <c r="I175" i="15"/>
  <c r="I174" i="15"/>
  <c r="H174" i="15"/>
  <c r="I173" i="15"/>
  <c r="H173" i="15"/>
  <c r="I172" i="15"/>
  <c r="H172" i="15"/>
  <c r="I171" i="15"/>
  <c r="H171" i="15"/>
  <c r="I170" i="15"/>
  <c r="I169" i="15"/>
  <c r="H169" i="15"/>
  <c r="I168" i="15"/>
  <c r="H168" i="15"/>
  <c r="I167" i="15"/>
  <c r="H167" i="15"/>
  <c r="H165" i="15"/>
  <c r="I164" i="15"/>
  <c r="H164" i="15"/>
  <c r="I163" i="15"/>
  <c r="H163" i="15"/>
  <c r="I162" i="15"/>
  <c r="I161" i="15"/>
  <c r="H161" i="15"/>
  <c r="I160" i="15"/>
  <c r="E160" i="15"/>
  <c r="I159" i="15"/>
  <c r="H159" i="15"/>
  <c r="I158" i="15"/>
  <c r="H158" i="15"/>
  <c r="H157" i="15"/>
  <c r="I156" i="15"/>
  <c r="H156" i="15"/>
  <c r="I155" i="15"/>
  <c r="H155" i="15"/>
  <c r="I154" i="15"/>
  <c r="H154" i="15"/>
  <c r="I153" i="15"/>
  <c r="H153" i="15"/>
  <c r="G153" i="15"/>
  <c r="I152" i="15"/>
  <c r="I151" i="15"/>
  <c r="I150" i="15"/>
  <c r="H150" i="15"/>
  <c r="I149" i="15"/>
  <c r="H149" i="15"/>
  <c r="I147" i="15"/>
  <c r="H147" i="15"/>
  <c r="H146" i="15"/>
  <c r="E146" i="15"/>
  <c r="I145" i="15"/>
  <c r="H145" i="15"/>
  <c r="H144" i="15"/>
  <c r="I143" i="15"/>
  <c r="H143" i="15"/>
  <c r="E143" i="15"/>
  <c r="I142" i="15"/>
  <c r="H142" i="15"/>
  <c r="I141" i="15"/>
  <c r="H141" i="15"/>
  <c r="I140" i="15"/>
  <c r="H140" i="15"/>
  <c r="I139" i="15"/>
  <c r="H139" i="15"/>
  <c r="I137" i="15"/>
  <c r="H137" i="15"/>
  <c r="I136" i="15"/>
  <c r="H136" i="15"/>
  <c r="I135" i="15"/>
  <c r="H135" i="15"/>
  <c r="E135" i="15"/>
  <c r="H134" i="15"/>
  <c r="H132" i="15"/>
  <c r="I131" i="15"/>
  <c r="H131" i="15"/>
  <c r="I130" i="15"/>
  <c r="H130" i="15"/>
  <c r="E130" i="15"/>
  <c r="I129" i="15"/>
  <c r="H129" i="15"/>
  <c r="E129" i="15"/>
  <c r="I127" i="15"/>
  <c r="H127" i="15"/>
  <c r="I126" i="15"/>
  <c r="H126" i="15"/>
  <c r="H125" i="15"/>
  <c r="I121" i="15"/>
  <c r="H121" i="15"/>
  <c r="H120" i="15"/>
  <c r="I119" i="15"/>
  <c r="H119" i="15"/>
  <c r="E118" i="15"/>
  <c r="I117" i="15"/>
  <c r="H117" i="15"/>
  <c r="I116" i="15"/>
  <c r="I115" i="15"/>
  <c r="E115" i="15"/>
  <c r="I114" i="15"/>
  <c r="H114" i="15"/>
  <c r="E114" i="15"/>
  <c r="I113" i="15"/>
  <c r="H113" i="15"/>
  <c r="I112" i="15"/>
  <c r="E112" i="15"/>
  <c r="I111" i="15"/>
  <c r="H111" i="15"/>
  <c r="G111" i="15"/>
  <c r="I110" i="15"/>
  <c r="H110" i="15"/>
  <c r="I109" i="15"/>
  <c r="H109" i="15"/>
  <c r="I108" i="15"/>
  <c r="H108" i="15"/>
  <c r="I107" i="15"/>
  <c r="H107" i="15"/>
  <c r="E107" i="15"/>
  <c r="I106" i="15"/>
  <c r="H106" i="15"/>
  <c r="E106" i="15"/>
  <c r="I105" i="15"/>
  <c r="I103" i="15"/>
  <c r="H103" i="15"/>
  <c r="H102" i="15"/>
  <c r="E102" i="15"/>
  <c r="I101" i="15"/>
  <c r="H101" i="15"/>
  <c r="I100" i="15"/>
  <c r="H100" i="15"/>
  <c r="I99" i="15"/>
  <c r="H99" i="15"/>
  <c r="H98" i="15"/>
  <c r="I97" i="15"/>
  <c r="I96" i="15"/>
  <c r="H96" i="15"/>
  <c r="I95" i="15"/>
  <c r="H95" i="15"/>
  <c r="I94" i="15"/>
  <c r="H94" i="15"/>
  <c r="I93" i="15"/>
  <c r="H93" i="15"/>
  <c r="I91" i="15"/>
  <c r="H91" i="15"/>
  <c r="I90" i="15"/>
  <c r="G90" i="15"/>
  <c r="I89" i="15"/>
  <c r="H89" i="15"/>
  <c r="E89" i="15"/>
  <c r="I88" i="15"/>
  <c r="H88" i="15"/>
  <c r="I87" i="15"/>
  <c r="H87" i="15"/>
  <c r="I86" i="15"/>
  <c r="H86" i="15"/>
  <c r="E86" i="15"/>
  <c r="I85" i="15"/>
  <c r="I84" i="15"/>
  <c r="H84" i="15"/>
  <c r="G84" i="15"/>
  <c r="E83" i="15"/>
  <c r="I82" i="15"/>
  <c r="H81" i="15"/>
  <c r="I79" i="15"/>
  <c r="H79" i="15"/>
  <c r="G79" i="15"/>
  <c r="I78" i="15"/>
  <c r="H78" i="15"/>
  <c r="I77" i="15"/>
  <c r="H77" i="15"/>
  <c r="I76" i="15"/>
  <c r="H76" i="15"/>
  <c r="E76" i="15"/>
  <c r="I75" i="15"/>
  <c r="H75" i="15"/>
  <c r="H74" i="15"/>
  <c r="G72" i="15"/>
  <c r="E72" i="15"/>
  <c r="I71" i="15"/>
  <c r="I70" i="15"/>
  <c r="H70" i="15"/>
  <c r="E70" i="15"/>
  <c r="I69" i="15"/>
  <c r="H68" i="15"/>
  <c r="I67" i="15"/>
  <c r="H67" i="15"/>
  <c r="E67" i="15"/>
  <c r="I66" i="15"/>
  <c r="H66" i="15"/>
  <c r="I65" i="15"/>
  <c r="H65" i="15"/>
  <c r="E65" i="15"/>
  <c r="I63" i="15"/>
  <c r="H63" i="15"/>
  <c r="G63" i="15"/>
  <c r="I62" i="15"/>
  <c r="H62" i="15"/>
  <c r="E62" i="15"/>
  <c r="I61" i="15"/>
  <c r="H61" i="15"/>
  <c r="I60" i="15"/>
  <c r="H60" i="15"/>
  <c r="I59" i="15"/>
  <c r="H59" i="15"/>
  <c r="G59" i="15"/>
  <c r="E59" i="15"/>
  <c r="I58" i="15"/>
  <c r="H58" i="15"/>
  <c r="I57" i="15"/>
  <c r="H57" i="15"/>
  <c r="I56" i="15"/>
  <c r="H56" i="15"/>
  <c r="I55" i="15"/>
  <c r="H55" i="15"/>
  <c r="I54" i="15"/>
  <c r="I53" i="15"/>
  <c r="H53" i="15"/>
  <c r="G53" i="15"/>
  <c r="E53" i="15"/>
  <c r="I52" i="15"/>
  <c r="H52" i="15"/>
  <c r="E52" i="15"/>
  <c r="I51" i="15"/>
  <c r="H51" i="15"/>
  <c r="G51" i="15"/>
  <c r="E51" i="15"/>
  <c r="I50" i="15"/>
  <c r="H50" i="15"/>
  <c r="E50" i="15"/>
  <c r="H49" i="15"/>
  <c r="I48" i="15"/>
  <c r="G48" i="15"/>
  <c r="I47" i="15"/>
  <c r="H47" i="15"/>
  <c r="I46" i="15"/>
  <c r="I45" i="15"/>
  <c r="E45" i="15"/>
  <c r="I44" i="15"/>
  <c r="E44" i="15"/>
  <c r="I43" i="15"/>
  <c r="I42" i="15"/>
  <c r="I41" i="15"/>
  <c r="H41" i="15"/>
  <c r="I40" i="15"/>
  <c r="H40" i="15"/>
  <c r="E40" i="15"/>
  <c r="I38" i="15"/>
  <c r="H38" i="15"/>
  <c r="I37" i="15"/>
  <c r="H37" i="15"/>
  <c r="H36" i="15"/>
  <c r="I35" i="15"/>
  <c r="H35" i="15"/>
  <c r="G35" i="15"/>
  <c r="E35" i="15"/>
  <c r="I34" i="15"/>
  <c r="H34" i="15"/>
  <c r="E34" i="15"/>
  <c r="H33" i="15"/>
  <c r="I32" i="15"/>
  <c r="H32" i="15"/>
  <c r="I31" i="15"/>
  <c r="G31" i="15"/>
  <c r="I30" i="15"/>
  <c r="H30" i="15"/>
  <c r="E30" i="15"/>
  <c r="I29" i="15"/>
  <c r="H29" i="15"/>
  <c r="I28" i="15"/>
  <c r="H28" i="15"/>
  <c r="I27" i="15"/>
  <c r="I26" i="15"/>
  <c r="H26" i="15"/>
  <c r="H25" i="15"/>
  <c r="I24" i="15"/>
  <c r="H24" i="15"/>
  <c r="G24" i="15"/>
  <c r="E24" i="15"/>
  <c r="I23" i="15"/>
  <c r="H23" i="15"/>
  <c r="I22" i="15"/>
  <c r="E22" i="15"/>
  <c r="I21" i="15"/>
  <c r="H21" i="15"/>
  <c r="G21" i="15"/>
  <c r="H20" i="15"/>
  <c r="I19" i="15"/>
  <c r="H19" i="15"/>
  <c r="I18" i="15"/>
  <c r="H18" i="15"/>
  <c r="I17" i="15"/>
  <c r="H17" i="15"/>
  <c r="E17" i="15"/>
  <c r="I16" i="15"/>
  <c r="H16" i="15"/>
  <c r="I15" i="15"/>
  <c r="H15" i="15"/>
  <c r="G15" i="15"/>
  <c r="I14" i="15"/>
  <c r="H14" i="15"/>
  <c r="I13" i="15"/>
  <c r="H13" i="15"/>
  <c r="I12" i="15"/>
  <c r="G12" i="15"/>
  <c r="I11" i="15"/>
  <c r="I10" i="15"/>
  <c r="H10" i="15"/>
  <c r="I9" i="15"/>
  <c r="H9" i="15"/>
  <c r="I8" i="15"/>
  <c r="H8" i="15"/>
  <c r="I7" i="15"/>
  <c r="I6" i="15"/>
  <c r="H6" i="15"/>
  <c r="E6" i="15"/>
  <c r="I5" i="15"/>
  <c r="H5" i="15"/>
  <c r="E5" i="15"/>
  <c r="I4" i="15"/>
  <c r="H4" i="15"/>
  <c r="E4" i="15"/>
  <c r="B182" i="12"/>
  <c r="C4" i="12" s="1"/>
  <c r="E7" i="12"/>
  <c r="C11" i="11"/>
  <c r="D164" i="52"/>
  <c r="E4" i="9"/>
  <c r="E5" i="9"/>
  <c r="E6" i="9"/>
  <c r="E7" i="9"/>
  <c r="E8" i="9"/>
  <c r="E9" i="9"/>
  <c r="E10" i="9"/>
  <c r="E11" i="9"/>
  <c r="E12" i="9"/>
  <c r="E13" i="9"/>
  <c r="E3" i="9"/>
  <c r="D3" i="9"/>
  <c r="D4" i="9"/>
  <c r="D5" i="9"/>
  <c r="D6" i="9"/>
  <c r="D7" i="9"/>
  <c r="D8" i="9"/>
  <c r="D9" i="9"/>
  <c r="D10" i="9"/>
  <c r="D11" i="9"/>
  <c r="D12" i="9"/>
  <c r="D13" i="9"/>
  <c r="D14" i="9"/>
  <c r="D15" i="9"/>
  <c r="G11" i="8"/>
  <c r="C11" i="8"/>
  <c r="E5" i="7"/>
  <c r="B12" i="7"/>
  <c r="C5" i="7" s="1"/>
  <c r="H10" i="6"/>
  <c r="H9" i="6"/>
  <c r="H8" i="6"/>
  <c r="H7" i="6"/>
  <c r="H6" i="6"/>
  <c r="G8" i="6"/>
  <c r="C27" i="15" l="1"/>
  <c r="I227" i="15"/>
  <c r="C57" i="15"/>
  <c r="C67" i="15"/>
  <c r="C10" i="15"/>
  <c r="C39" i="15"/>
  <c r="C86" i="15"/>
  <c r="C82" i="15"/>
  <c r="C5" i="15"/>
  <c r="C34" i="15"/>
  <c r="C20" i="14"/>
  <c r="C52" i="15"/>
  <c r="C41" i="15"/>
  <c r="C75" i="15"/>
  <c r="C20" i="15"/>
  <c r="C124" i="14"/>
  <c r="C164" i="14"/>
  <c r="C84" i="14"/>
  <c r="C132" i="14"/>
  <c r="C60" i="14"/>
  <c r="E200" i="14"/>
  <c r="E8" i="14"/>
  <c r="E45" i="14"/>
  <c r="E103" i="14"/>
  <c r="E113" i="14"/>
  <c r="E182" i="14"/>
  <c r="G203" i="14"/>
  <c r="E212" i="14"/>
  <c r="E227" i="14"/>
  <c r="E155" i="15"/>
  <c r="E11" i="14"/>
  <c r="E18" i="14"/>
  <c r="E20" i="14"/>
  <c r="E22" i="14"/>
  <c r="E24" i="14"/>
  <c r="E26" i="14"/>
  <c r="E28" i="14"/>
  <c r="E35" i="14"/>
  <c r="E40" i="14"/>
  <c r="G45" i="14"/>
  <c r="E52" i="14"/>
  <c r="E54" i="14"/>
  <c r="E56" i="14"/>
  <c r="E58" i="14"/>
  <c r="E62" i="14"/>
  <c r="G64" i="14"/>
  <c r="E69" i="14"/>
  <c r="E79" i="14"/>
  <c r="E96" i="14"/>
  <c r="E106" i="14"/>
  <c r="E111" i="14"/>
  <c r="G113" i="14"/>
  <c r="E138" i="14"/>
  <c r="E145" i="14"/>
  <c r="E158" i="14"/>
  <c r="E171" i="14"/>
  <c r="E178" i="14"/>
  <c r="G180" i="14"/>
  <c r="G182" i="14"/>
  <c r="E198" i="14"/>
  <c r="E206" i="14"/>
  <c r="E209" i="14"/>
  <c r="G234" i="14"/>
  <c r="E241" i="14"/>
  <c r="E245" i="14"/>
  <c r="E260" i="14"/>
  <c r="E147" i="14"/>
  <c r="E163" i="14"/>
  <c r="E6" i="14"/>
  <c r="E16" i="14"/>
  <c r="G18" i="14"/>
  <c r="G20" i="14"/>
  <c r="G22" i="14"/>
  <c r="G24" i="14"/>
  <c r="G26" i="14"/>
  <c r="E33" i="14"/>
  <c r="G35" i="14"/>
  <c r="E43" i="14"/>
  <c r="E50" i="14"/>
  <c r="G52" i="14"/>
  <c r="G54" i="14"/>
  <c r="G56" i="14"/>
  <c r="G58" i="14"/>
  <c r="E60" i="14"/>
  <c r="G62" i="14"/>
  <c r="E72" i="14"/>
  <c r="E77" i="14"/>
  <c r="E94" i="14"/>
  <c r="E101" i="14"/>
  <c r="E109" i="14"/>
  <c r="G111" i="14"/>
  <c r="E128" i="14"/>
  <c r="E133" i="14"/>
  <c r="E143" i="14"/>
  <c r="E161" i="14"/>
  <c r="E166" i="14"/>
  <c r="E176" i="14"/>
  <c r="E185" i="14"/>
  <c r="E187" i="14"/>
  <c r="E189" i="14"/>
  <c r="E191" i="14"/>
  <c r="E193" i="14"/>
  <c r="E201" i="14"/>
  <c r="E237" i="14"/>
  <c r="E37" i="14"/>
  <c r="E74" i="14"/>
  <c r="E130" i="14"/>
  <c r="E135" i="14"/>
  <c r="E259" i="14"/>
  <c r="G5" i="7"/>
  <c r="G4" i="7"/>
  <c r="H182" i="12"/>
  <c r="I182" i="12"/>
  <c r="E9" i="14"/>
  <c r="E14" i="14"/>
  <c r="G16" i="14"/>
  <c r="E31" i="14"/>
  <c r="G33" i="14"/>
  <c r="E38" i="14"/>
  <c r="E48" i="14"/>
  <c r="G60" i="14"/>
  <c r="E67" i="14"/>
  <c r="E75" i="14"/>
  <c r="E82" i="14"/>
  <c r="E84" i="14"/>
  <c r="E86" i="14"/>
  <c r="E88" i="14"/>
  <c r="E90" i="14"/>
  <c r="E92" i="14"/>
  <c r="E99" i="14"/>
  <c r="E104" i="14"/>
  <c r="G109" i="14"/>
  <c r="E116" i="14"/>
  <c r="E118" i="14"/>
  <c r="E120" i="14"/>
  <c r="E122" i="14"/>
  <c r="E126" i="14"/>
  <c r="E131" i="14"/>
  <c r="E136" i="14"/>
  <c r="E141" i="14"/>
  <c r="E148" i="14"/>
  <c r="E150" i="14"/>
  <c r="E152" i="14"/>
  <c r="E154" i="14"/>
  <c r="E156" i="14"/>
  <c r="E169" i="14"/>
  <c r="E174" i="14"/>
  <c r="G185" i="14"/>
  <c r="G187" i="14"/>
  <c r="G189" i="14"/>
  <c r="G191" i="14"/>
  <c r="E196" i="14"/>
  <c r="E204" i="14"/>
  <c r="E256" i="14"/>
  <c r="G262" i="14"/>
  <c r="G8" i="27"/>
  <c r="G6" i="27"/>
  <c r="I12" i="27"/>
  <c r="H12" i="27"/>
  <c r="E184" i="14"/>
  <c r="E13" i="14"/>
  <c r="G155" i="15"/>
  <c r="E12" i="14"/>
  <c r="G14" i="14"/>
  <c r="E29" i="14"/>
  <c r="G31" i="14"/>
  <c r="E41" i="14"/>
  <c r="E46" i="14"/>
  <c r="E65" i="14"/>
  <c r="E70" i="14"/>
  <c r="E80" i="14"/>
  <c r="G82" i="14"/>
  <c r="G84" i="14"/>
  <c r="G86" i="14"/>
  <c r="G88" i="14"/>
  <c r="G90" i="14"/>
  <c r="E97" i="14"/>
  <c r="G99" i="14"/>
  <c r="E107" i="14"/>
  <c r="E114" i="14"/>
  <c r="G116" i="14"/>
  <c r="G118" i="14"/>
  <c r="G120" i="14"/>
  <c r="G122" i="14"/>
  <c r="E124" i="14"/>
  <c r="G126" i="14"/>
  <c r="E139" i="14"/>
  <c r="E146" i="14"/>
  <c r="G148" i="14"/>
  <c r="G150" i="14"/>
  <c r="G152" i="14"/>
  <c r="G154" i="14"/>
  <c r="E159" i="14"/>
  <c r="E164" i="14"/>
  <c r="E172" i="14"/>
  <c r="E179" i="14"/>
  <c r="E181" i="14"/>
  <c r="E183" i="14"/>
  <c r="E199" i="14"/>
  <c r="G217" i="14"/>
  <c r="G232" i="14"/>
  <c r="E235" i="14"/>
  <c r="E239" i="14"/>
  <c r="G242" i="14"/>
  <c r="E249" i="14"/>
  <c r="E64" i="14"/>
  <c r="E168" i="14"/>
  <c r="G173" i="14"/>
  <c r="E180" i="14"/>
  <c r="G224" i="14"/>
  <c r="G135" i="15"/>
  <c r="E4" i="14"/>
  <c r="E7" i="14"/>
  <c r="G12" i="14"/>
  <c r="E19" i="14"/>
  <c r="E21" i="14"/>
  <c r="E23" i="14"/>
  <c r="E25" i="14"/>
  <c r="E27" i="14"/>
  <c r="G29" i="14"/>
  <c r="E36" i="14"/>
  <c r="E44" i="14"/>
  <c r="E51" i="14"/>
  <c r="E53" i="14"/>
  <c r="E55" i="14"/>
  <c r="E57" i="14"/>
  <c r="E59" i="14"/>
  <c r="E63" i="14"/>
  <c r="E73" i="14"/>
  <c r="E78" i="14"/>
  <c r="G80" i="14"/>
  <c r="E95" i="14"/>
  <c r="G97" i="14"/>
  <c r="E102" i="14"/>
  <c r="E112" i="14"/>
  <c r="G124" i="14"/>
  <c r="E129" i="14"/>
  <c r="E134" i="14"/>
  <c r="E144" i="14"/>
  <c r="G146" i="14"/>
  <c r="E162" i="14"/>
  <c r="E167" i="14"/>
  <c r="E177" i="14"/>
  <c r="G179" i="14"/>
  <c r="G181" i="14"/>
  <c r="G183" i="14"/>
  <c r="E194" i="14"/>
  <c r="E202" i="14"/>
  <c r="E214" i="14"/>
  <c r="G226" i="14"/>
  <c r="E229" i="14"/>
  <c r="G235" i="14"/>
  <c r="G239" i="14"/>
  <c r="E30" i="14"/>
  <c r="E81" i="14"/>
  <c r="E98" i="14"/>
  <c r="E125" i="14"/>
  <c r="E195" i="14"/>
  <c r="G157" i="15"/>
  <c r="G166" i="15"/>
  <c r="E10" i="14"/>
  <c r="E17" i="14"/>
  <c r="G21" i="14"/>
  <c r="G23" i="14"/>
  <c r="G25" i="14"/>
  <c r="G27" i="14"/>
  <c r="E34" i="14"/>
  <c r="E39" i="14"/>
  <c r="E49" i="14"/>
  <c r="G51" i="14"/>
  <c r="G53" i="14"/>
  <c r="G55" i="14"/>
  <c r="G57" i="14"/>
  <c r="G59" i="14"/>
  <c r="E61" i="14"/>
  <c r="E68" i="14"/>
  <c r="E76" i="14"/>
  <c r="G78" i="14"/>
  <c r="E93" i="14"/>
  <c r="G95" i="14"/>
  <c r="E105" i="14"/>
  <c r="E110" i="14"/>
  <c r="E137" i="14"/>
  <c r="E142" i="14"/>
  <c r="G144" i="14"/>
  <c r="E157" i="14"/>
  <c r="E170" i="14"/>
  <c r="E175" i="14"/>
  <c r="G177" i="14"/>
  <c r="E186" i="14"/>
  <c r="E188" i="14"/>
  <c r="E190" i="14"/>
  <c r="E192" i="14"/>
  <c r="E197" i="14"/>
  <c r="E205" i="14"/>
  <c r="E208" i="14"/>
  <c r="E252" i="14"/>
  <c r="G7" i="27"/>
  <c r="E12" i="11"/>
  <c r="H132" i="11"/>
  <c r="G38" i="15"/>
  <c r="G44" i="15"/>
  <c r="G66" i="15"/>
  <c r="G73" i="15"/>
  <c r="G100" i="15"/>
  <c r="G148" i="15"/>
  <c r="G4" i="15"/>
  <c r="G6" i="15"/>
  <c r="G13" i="15"/>
  <c r="G19" i="15"/>
  <c r="G29" i="15"/>
  <c r="G49" i="15"/>
  <c r="G57" i="15"/>
  <c r="G77" i="15"/>
  <c r="G88" i="15"/>
  <c r="G91" i="15"/>
  <c r="G10" i="15"/>
  <c r="G33" i="15"/>
  <c r="G42" i="15"/>
  <c r="G55" i="15"/>
  <c r="G75" i="15"/>
  <c r="G82" i="15"/>
  <c r="G117" i="15"/>
  <c r="G137" i="15"/>
  <c r="G17" i="15"/>
  <c r="G39" i="15"/>
  <c r="G61" i="15"/>
  <c r="G86" i="15"/>
  <c r="G8" i="15"/>
  <c r="G20" i="15"/>
  <c r="G43" i="15"/>
  <c r="G67" i="15"/>
  <c r="G130" i="15"/>
  <c r="C5" i="27"/>
  <c r="E6" i="27"/>
  <c r="C6" i="26"/>
  <c r="I10" i="26"/>
  <c r="E5" i="26"/>
  <c r="E10" i="8"/>
  <c r="E77" i="12"/>
  <c r="E144" i="15"/>
  <c r="E221" i="15"/>
  <c r="E18" i="15"/>
  <c r="E20" i="15"/>
  <c r="E25" i="15"/>
  <c r="E28" i="15"/>
  <c r="E33" i="15"/>
  <c r="E38" i="15"/>
  <c r="E60" i="15"/>
  <c r="E74" i="15"/>
  <c r="E87" i="15"/>
  <c r="E95" i="15"/>
  <c r="E98" i="15"/>
  <c r="E110" i="15"/>
  <c r="E119" i="15"/>
  <c r="E127" i="15"/>
  <c r="E136" i="15"/>
  <c r="E139" i="15"/>
  <c r="E156" i="15"/>
  <c r="E165" i="15"/>
  <c r="C28" i="14"/>
  <c r="C92" i="14"/>
  <c r="C140" i="14"/>
  <c r="C172" i="14"/>
  <c r="C185" i="14"/>
  <c r="E5" i="27"/>
  <c r="E10" i="6"/>
  <c r="C181" i="12"/>
  <c r="E9" i="15"/>
  <c r="E11" i="15"/>
  <c r="E16" i="15"/>
  <c r="E23" i="15"/>
  <c r="E43" i="15"/>
  <c r="E46" i="15"/>
  <c r="E49" i="15"/>
  <c r="E56" i="15"/>
  <c r="E58" i="15"/>
  <c r="E79" i="15"/>
  <c r="E82" i="15"/>
  <c r="E85" i="15"/>
  <c r="E92" i="15"/>
  <c r="E101" i="15"/>
  <c r="E113" i="15"/>
  <c r="E116" i="15"/>
  <c r="E123" i="15"/>
  <c r="E133" i="15"/>
  <c r="E142" i="15"/>
  <c r="E145" i="15"/>
  <c r="E151" i="15"/>
  <c r="E154" i="15"/>
  <c r="E159" i="15"/>
  <c r="E162" i="15"/>
  <c r="E181" i="15"/>
  <c r="E209" i="15"/>
  <c r="E217" i="15"/>
  <c r="C4" i="14"/>
  <c r="C68" i="14"/>
  <c r="C193" i="14"/>
  <c r="C119" i="12"/>
  <c r="E14" i="15"/>
  <c r="E26" i="15"/>
  <c r="E31" i="15"/>
  <c r="E63" i="15"/>
  <c r="E66" i="15"/>
  <c r="E71" i="15"/>
  <c r="E77" i="15"/>
  <c r="E93" i="15"/>
  <c r="E99" i="15"/>
  <c r="E108" i="15"/>
  <c r="E124" i="15"/>
  <c r="E134" i="15"/>
  <c r="C12" i="14"/>
  <c r="C76" i="14"/>
  <c r="C201" i="14"/>
  <c r="G227" i="14"/>
  <c r="G230" i="14"/>
  <c r="E257" i="14"/>
  <c r="C10" i="27"/>
  <c r="E138" i="15"/>
  <c r="E4" i="26"/>
  <c r="G5" i="11"/>
  <c r="I132" i="11"/>
  <c r="C107" i="12"/>
  <c r="E7" i="15"/>
  <c r="E12" i="15"/>
  <c r="E19" i="15"/>
  <c r="E21" i="15"/>
  <c r="E29" i="15"/>
  <c r="E36" i="15"/>
  <c r="E41" i="15"/>
  <c r="E47" i="15"/>
  <c r="E54" i="15"/>
  <c r="E61" i="15"/>
  <c r="E68" i="15"/>
  <c r="E75" i="15"/>
  <c r="E88" i="15"/>
  <c r="E96" i="15"/>
  <c r="E111" i="15"/>
  <c r="E117" i="15"/>
  <c r="E120" i="15"/>
  <c r="E125" i="15"/>
  <c r="E128" i="15"/>
  <c r="E131" i="15"/>
  <c r="E137" i="15"/>
  <c r="E140" i="15"/>
  <c r="E149" i="15"/>
  <c r="E152" i="15"/>
  <c r="E157" i="15"/>
  <c r="E167" i="15"/>
  <c r="E205" i="15"/>
  <c r="C52" i="14"/>
  <c r="C116" i="14"/>
  <c r="G254" i="14"/>
  <c r="E258" i="14"/>
  <c r="C8" i="26"/>
  <c r="E7" i="26"/>
  <c r="E10" i="27"/>
  <c r="G11" i="27"/>
  <c r="E6" i="26"/>
  <c r="C8" i="27"/>
  <c r="G10" i="27"/>
  <c r="C8" i="49"/>
  <c r="C74" i="12"/>
  <c r="E8" i="15"/>
  <c r="E10" i="15"/>
  <c r="E15" i="15"/>
  <c r="E32" i="15"/>
  <c r="E37" i="15"/>
  <c r="E39" i="15"/>
  <c r="E55" i="15"/>
  <c r="E57" i="15"/>
  <c r="E80" i="15"/>
  <c r="E84" i="15"/>
  <c r="E91" i="15"/>
  <c r="E94" i="15"/>
  <c r="E100" i="15"/>
  <c r="E109" i="15"/>
  <c r="E121" i="15"/>
  <c r="E126" i="15"/>
  <c r="E153" i="15"/>
  <c r="E164" i="15"/>
  <c r="C36" i="14"/>
  <c r="C100" i="14"/>
  <c r="C148" i="14"/>
  <c r="C180" i="14"/>
  <c r="C7" i="27"/>
  <c r="E8" i="27"/>
  <c r="G9" i="27"/>
  <c r="C10" i="49"/>
  <c r="E220" i="15"/>
  <c r="G5" i="8"/>
  <c r="G7" i="8"/>
  <c r="G15" i="12"/>
  <c r="C13" i="12"/>
  <c r="E13" i="15"/>
  <c r="E27" i="15"/>
  <c r="E42" i="15"/>
  <c r="E64" i="15"/>
  <c r="E73" i="15"/>
  <c r="E78" i="15"/>
  <c r="E81" i="15"/>
  <c r="E97" i="15"/>
  <c r="E103" i="15"/>
  <c r="E132" i="15"/>
  <c r="E141" i="15"/>
  <c r="E147" i="15"/>
  <c r="E150" i="15"/>
  <c r="E158" i="15"/>
  <c r="E161" i="15"/>
  <c r="E168" i="15"/>
  <c r="E172" i="15"/>
  <c r="C44" i="14"/>
  <c r="C108" i="14"/>
  <c r="C156" i="14"/>
  <c r="C5" i="26"/>
  <c r="C6" i="27"/>
  <c r="G11" i="7"/>
  <c r="E9" i="6"/>
  <c r="G9" i="6"/>
  <c r="E114" i="11"/>
  <c r="G115" i="11"/>
  <c r="E83" i="11"/>
  <c r="G84" i="11"/>
  <c r="E82" i="11"/>
  <c r="G83" i="11"/>
  <c r="C114" i="11"/>
  <c r="E51" i="11"/>
  <c r="G52" i="11"/>
  <c r="C82" i="11"/>
  <c r="G51" i="11"/>
  <c r="E19" i="11"/>
  <c r="G20" i="11"/>
  <c r="C18" i="11"/>
  <c r="E18" i="11"/>
  <c r="G19" i="11"/>
  <c r="G9" i="26"/>
  <c r="G8" i="26"/>
  <c r="G6" i="26"/>
  <c r="G5" i="26"/>
  <c r="C4" i="26"/>
  <c r="C113" i="11"/>
  <c r="C49" i="11"/>
  <c r="E7" i="6"/>
  <c r="G7" i="6"/>
  <c r="C4" i="7"/>
  <c r="E4" i="7"/>
  <c r="C106" i="11"/>
  <c r="C74" i="11"/>
  <c r="C42" i="11"/>
  <c r="C10" i="11"/>
  <c r="E107" i="11"/>
  <c r="E75" i="11"/>
  <c r="E43" i="11"/>
  <c r="E11" i="11"/>
  <c r="G76" i="11"/>
  <c r="G44" i="11"/>
  <c r="G12" i="11"/>
  <c r="C58" i="12"/>
  <c r="E16" i="12"/>
  <c r="E189" i="15"/>
  <c r="E215" i="15"/>
  <c r="G209" i="14"/>
  <c r="E222" i="14"/>
  <c r="E251" i="14"/>
  <c r="E255" i="14"/>
  <c r="E263" i="14"/>
  <c r="C81" i="11"/>
  <c r="E6" i="6"/>
  <c r="G6" i="6"/>
  <c r="C9" i="7"/>
  <c r="E9" i="7"/>
  <c r="G9" i="7"/>
  <c r="C73" i="11"/>
  <c r="C41" i="11"/>
  <c r="C9" i="11"/>
  <c r="E74" i="11"/>
  <c r="E42" i="11"/>
  <c r="E10" i="11"/>
  <c r="G75" i="11"/>
  <c r="G43" i="11"/>
  <c r="G11" i="11"/>
  <c r="E61" i="12"/>
  <c r="E163" i="15"/>
  <c r="E166" i="15"/>
  <c r="E173" i="15"/>
  <c r="E180" i="15"/>
  <c r="G204" i="14"/>
  <c r="E216" i="14"/>
  <c r="E223" i="14"/>
  <c r="E231" i="14"/>
  <c r="G251" i="14"/>
  <c r="G255" i="14"/>
  <c r="G264" i="14"/>
  <c r="C17" i="11"/>
  <c r="E5" i="6"/>
  <c r="G11" i="6"/>
  <c r="C8" i="7"/>
  <c r="E8" i="7"/>
  <c r="G8" i="7"/>
  <c r="C98" i="11"/>
  <c r="C66" i="11"/>
  <c r="C34" i="11"/>
  <c r="E131" i="11"/>
  <c r="E67" i="11"/>
  <c r="E35" i="11"/>
  <c r="G68" i="11"/>
  <c r="G36" i="11"/>
  <c r="C42" i="12"/>
  <c r="E8" i="6"/>
  <c r="G5" i="6"/>
  <c r="C7" i="7"/>
  <c r="E7" i="7"/>
  <c r="G7" i="7"/>
  <c r="C10" i="8"/>
  <c r="C33" i="11"/>
  <c r="E130" i="11"/>
  <c r="E98" i="11"/>
  <c r="E34" i="11"/>
  <c r="G99" i="11"/>
  <c r="G67" i="11"/>
  <c r="G35" i="11"/>
  <c r="E152" i="12"/>
  <c r="E45" i="12"/>
  <c r="G246" i="14"/>
  <c r="E10" i="7"/>
  <c r="E4" i="6"/>
  <c r="G4" i="6"/>
  <c r="C6" i="7"/>
  <c r="E6" i="7"/>
  <c r="G6" i="7"/>
  <c r="C9" i="8"/>
  <c r="C122" i="11"/>
  <c r="C58" i="11"/>
  <c r="C26" i="11"/>
  <c r="E27" i="11"/>
  <c r="G92" i="11"/>
  <c r="G60" i="11"/>
  <c r="G28" i="11"/>
  <c r="C144" i="12"/>
  <c r="E112" i="12"/>
  <c r="C26" i="12"/>
  <c r="E217" i="14"/>
  <c r="E220" i="14"/>
  <c r="E224" i="14"/>
  <c r="E232" i="14"/>
  <c r="E253" i="14"/>
  <c r="I267" i="14"/>
  <c r="G10" i="7"/>
  <c r="G10" i="6"/>
  <c r="E11" i="8"/>
  <c r="C121" i="11"/>
  <c r="C57" i="11"/>
  <c r="C25" i="11"/>
  <c r="E122" i="11"/>
  <c r="E26" i="11"/>
  <c r="G91" i="11"/>
  <c r="G59" i="11"/>
  <c r="G27" i="11"/>
  <c r="C112" i="12"/>
  <c r="E29" i="12"/>
  <c r="E187" i="15"/>
  <c r="G28" i="14"/>
  <c r="G30" i="14"/>
  <c r="G32" i="14"/>
  <c r="G34" i="14"/>
  <c r="G61" i="14"/>
  <c r="G63" i="14"/>
  <c r="G65" i="14"/>
  <c r="G67" i="14"/>
  <c r="G92" i="14"/>
  <c r="G94" i="14"/>
  <c r="G96" i="14"/>
  <c r="G98" i="14"/>
  <c r="G125" i="14"/>
  <c r="G127" i="14"/>
  <c r="G129" i="14"/>
  <c r="G131" i="14"/>
  <c r="G156" i="14"/>
  <c r="G158" i="14"/>
  <c r="G160" i="14"/>
  <c r="G162" i="14"/>
  <c r="G193" i="14"/>
  <c r="G195" i="14"/>
  <c r="G197" i="14"/>
  <c r="G199" i="14"/>
  <c r="G211" i="14"/>
  <c r="G219" i="14"/>
  <c r="G243" i="14"/>
  <c r="G247" i="14"/>
  <c r="G5" i="14"/>
  <c r="G7" i="14"/>
  <c r="G9" i="14"/>
  <c r="G11" i="14"/>
  <c r="G36" i="14"/>
  <c r="G38" i="14"/>
  <c r="G40" i="14"/>
  <c r="G42" i="14"/>
  <c r="G69" i="14"/>
  <c r="G71" i="14"/>
  <c r="G73" i="14"/>
  <c r="G75" i="14"/>
  <c r="G100" i="14"/>
  <c r="G102" i="14"/>
  <c r="G104" i="14"/>
  <c r="G106" i="14"/>
  <c r="G133" i="14"/>
  <c r="G135" i="14"/>
  <c r="G137" i="14"/>
  <c r="G139" i="14"/>
  <c r="G164" i="14"/>
  <c r="G166" i="14"/>
  <c r="G168" i="14"/>
  <c r="G170" i="14"/>
  <c r="G201" i="14"/>
  <c r="G222" i="14"/>
  <c r="G13" i="14"/>
  <c r="G15" i="14"/>
  <c r="G17" i="14"/>
  <c r="G19" i="14"/>
  <c r="G44" i="14"/>
  <c r="G46" i="14"/>
  <c r="G48" i="14"/>
  <c r="G50" i="14"/>
  <c r="G77" i="14"/>
  <c r="G79" i="14"/>
  <c r="G81" i="14"/>
  <c r="G83" i="14"/>
  <c r="G108" i="14"/>
  <c r="G110" i="14"/>
  <c r="G112" i="14"/>
  <c r="G114" i="14"/>
  <c r="G141" i="14"/>
  <c r="G143" i="14"/>
  <c r="G145" i="14"/>
  <c r="G147" i="14"/>
  <c r="G172" i="14"/>
  <c r="G174" i="14"/>
  <c r="G176" i="14"/>
  <c r="G178" i="14"/>
  <c r="G184" i="14"/>
  <c r="G244" i="14"/>
  <c r="G248" i="14"/>
  <c r="G253" i="14"/>
  <c r="G259" i="14"/>
  <c r="G263" i="14"/>
  <c r="G128" i="14"/>
  <c r="G130" i="14"/>
  <c r="G157" i="14"/>
  <c r="G159" i="14"/>
  <c r="G161" i="14"/>
  <c r="G163" i="14"/>
  <c r="G194" i="14"/>
  <c r="G196" i="14"/>
  <c r="G198" i="14"/>
  <c r="G200" i="14"/>
  <c r="G207" i="14"/>
  <c r="G212" i="14"/>
  <c r="G215" i="14"/>
  <c r="G220" i="14"/>
  <c r="G261" i="14"/>
  <c r="G4" i="14"/>
  <c r="G6" i="14"/>
  <c r="G8" i="14"/>
  <c r="G10" i="14"/>
  <c r="G37" i="14"/>
  <c r="G39" i="14"/>
  <c r="G41" i="14"/>
  <c r="G43" i="14"/>
  <c r="G68" i="14"/>
  <c r="G70" i="14"/>
  <c r="G72" i="14"/>
  <c r="G74" i="14"/>
  <c r="G101" i="14"/>
  <c r="G103" i="14"/>
  <c r="G105" i="14"/>
  <c r="G107" i="14"/>
  <c r="G132" i="14"/>
  <c r="G134" i="14"/>
  <c r="G136" i="14"/>
  <c r="G138" i="14"/>
  <c r="G165" i="14"/>
  <c r="G167" i="14"/>
  <c r="G169" i="14"/>
  <c r="G171" i="14"/>
  <c r="C217" i="14"/>
  <c r="C232" i="14"/>
  <c r="C251" i="14"/>
  <c r="C17" i="14"/>
  <c r="C25" i="14"/>
  <c r="C33" i="14"/>
  <c r="C113" i="14"/>
  <c r="C249" i="14"/>
  <c r="C6" i="14"/>
  <c r="C14" i="14"/>
  <c r="C22" i="14"/>
  <c r="C30" i="14"/>
  <c r="C38" i="14"/>
  <c r="C46" i="14"/>
  <c r="C54" i="14"/>
  <c r="C62" i="14"/>
  <c r="C70" i="14"/>
  <c r="C78" i="14"/>
  <c r="C86" i="14"/>
  <c r="C94" i="14"/>
  <c r="C102" i="14"/>
  <c r="C110" i="14"/>
  <c r="C118" i="14"/>
  <c r="C126" i="14"/>
  <c r="C134" i="14"/>
  <c r="C142" i="14"/>
  <c r="C150" i="14"/>
  <c r="C158" i="14"/>
  <c r="C166" i="14"/>
  <c r="C174" i="14"/>
  <c r="C182" i="14"/>
  <c r="C187" i="14"/>
  <c r="C195" i="14"/>
  <c r="C203" i="14"/>
  <c r="C211" i="14"/>
  <c r="C219" i="14"/>
  <c r="C226" i="14"/>
  <c r="C234" i="14"/>
  <c r="C243" i="14"/>
  <c r="C247" i="14"/>
  <c r="C254" i="14"/>
  <c r="C262" i="14"/>
  <c r="C264" i="14"/>
  <c r="C239" i="14"/>
  <c r="C259" i="14"/>
  <c r="C89" i="14"/>
  <c r="C105" i="14"/>
  <c r="C121" i="14"/>
  <c r="C229" i="14"/>
  <c r="C11" i="14"/>
  <c r="C19" i="14"/>
  <c r="C27" i="14"/>
  <c r="C35" i="14"/>
  <c r="C43" i="14"/>
  <c r="C51" i="14"/>
  <c r="C59" i="14"/>
  <c r="C67" i="14"/>
  <c r="C75" i="14"/>
  <c r="C83" i="14"/>
  <c r="C91" i="14"/>
  <c r="C99" i="14"/>
  <c r="C107" i="14"/>
  <c r="C115" i="14"/>
  <c r="C123" i="14"/>
  <c r="C131" i="14"/>
  <c r="C139" i="14"/>
  <c r="C147" i="14"/>
  <c r="C155" i="14"/>
  <c r="C163" i="14"/>
  <c r="C171" i="14"/>
  <c r="C179" i="14"/>
  <c r="C184" i="14"/>
  <c r="C192" i="14"/>
  <c r="C200" i="14"/>
  <c r="E203" i="14"/>
  <c r="G206" i="14"/>
  <c r="C208" i="14"/>
  <c r="E211" i="14"/>
  <c r="G214" i="14"/>
  <c r="C216" i="14"/>
  <c r="E219" i="14"/>
  <c r="C223" i="14"/>
  <c r="E226" i="14"/>
  <c r="G229" i="14"/>
  <c r="C231" i="14"/>
  <c r="E234" i="14"/>
  <c r="G237" i="14"/>
  <c r="G241" i="14"/>
  <c r="E243" i="14"/>
  <c r="C245" i="14"/>
  <c r="E247" i="14"/>
  <c r="G249" i="14"/>
  <c r="C252" i="14"/>
  <c r="E254" i="14"/>
  <c r="C256" i="14"/>
  <c r="C258" i="14"/>
  <c r="C260" i="14"/>
  <c r="E262" i="14"/>
  <c r="E264" i="14"/>
  <c r="C9" i="14"/>
  <c r="C97" i="14"/>
  <c r="C137" i="14"/>
  <c r="C161" i="14"/>
  <c r="C8" i="14"/>
  <c r="C16" i="14"/>
  <c r="C24" i="14"/>
  <c r="C32" i="14"/>
  <c r="C40" i="14"/>
  <c r="C48" i="14"/>
  <c r="C56" i="14"/>
  <c r="C64" i="14"/>
  <c r="C72" i="14"/>
  <c r="C80" i="14"/>
  <c r="C88" i="14"/>
  <c r="C96" i="14"/>
  <c r="C104" i="14"/>
  <c r="C112" i="14"/>
  <c r="C120" i="14"/>
  <c r="C128" i="14"/>
  <c r="C136" i="14"/>
  <c r="C144" i="14"/>
  <c r="C152" i="14"/>
  <c r="C160" i="14"/>
  <c r="C168" i="14"/>
  <c r="C176" i="14"/>
  <c r="C189" i="14"/>
  <c r="C197" i="14"/>
  <c r="C205" i="14"/>
  <c r="C213" i="14"/>
  <c r="C221" i="14"/>
  <c r="C228" i="14"/>
  <c r="C236" i="14"/>
  <c r="C240" i="14"/>
  <c r="C209" i="14"/>
  <c r="C224" i="14"/>
  <c r="C257" i="14"/>
  <c r="C65" i="14"/>
  <c r="C73" i="14"/>
  <c r="C81" i="14"/>
  <c r="C206" i="14"/>
  <c r="C5" i="14"/>
  <c r="C13" i="14"/>
  <c r="C21" i="14"/>
  <c r="C29" i="14"/>
  <c r="C37" i="14"/>
  <c r="C45" i="14"/>
  <c r="C53" i="14"/>
  <c r="C61" i="14"/>
  <c r="C69" i="14"/>
  <c r="C77" i="14"/>
  <c r="C85" i="14"/>
  <c r="C93" i="14"/>
  <c r="C101" i="14"/>
  <c r="C109" i="14"/>
  <c r="C117" i="14"/>
  <c r="C125" i="14"/>
  <c r="C133" i="14"/>
  <c r="C141" i="14"/>
  <c r="C149" i="14"/>
  <c r="C157" i="14"/>
  <c r="C165" i="14"/>
  <c r="C173" i="14"/>
  <c r="C181" i="14"/>
  <c r="C186" i="14"/>
  <c r="C194" i="14"/>
  <c r="C202" i="14"/>
  <c r="G208" i="14"/>
  <c r="C210" i="14"/>
  <c r="E213" i="14"/>
  <c r="G216" i="14"/>
  <c r="C218" i="14"/>
  <c r="E221" i="14"/>
  <c r="G223" i="14"/>
  <c r="C225" i="14"/>
  <c r="E228" i="14"/>
  <c r="G231" i="14"/>
  <c r="C233" i="14"/>
  <c r="E236" i="14"/>
  <c r="C238" i="14"/>
  <c r="E240" i="14"/>
  <c r="G245" i="14"/>
  <c r="C250" i="14"/>
  <c r="G252" i="14"/>
  <c r="G256" i="14"/>
  <c r="G258" i="14"/>
  <c r="G260" i="14"/>
  <c r="C265" i="14"/>
  <c r="C222" i="14"/>
  <c r="C41" i="14"/>
  <c r="C49" i="14"/>
  <c r="C237" i="14"/>
  <c r="C241" i="14"/>
  <c r="C10" i="14"/>
  <c r="C18" i="14"/>
  <c r="C26" i="14"/>
  <c r="C34" i="14"/>
  <c r="C42" i="14"/>
  <c r="C50" i="14"/>
  <c r="C58" i="14"/>
  <c r="C66" i="14"/>
  <c r="C74" i="14"/>
  <c r="C82" i="14"/>
  <c r="C90" i="14"/>
  <c r="C98" i="14"/>
  <c r="C106" i="14"/>
  <c r="C114" i="14"/>
  <c r="C122" i="14"/>
  <c r="C130" i="14"/>
  <c r="C138" i="14"/>
  <c r="C146" i="14"/>
  <c r="C154" i="14"/>
  <c r="C162" i="14"/>
  <c r="C170" i="14"/>
  <c r="C178" i="14"/>
  <c r="C191" i="14"/>
  <c r="C199" i="14"/>
  <c r="G205" i="14"/>
  <c r="C207" i="14"/>
  <c r="E210" i="14"/>
  <c r="G213" i="14"/>
  <c r="C215" i="14"/>
  <c r="E218" i="14"/>
  <c r="G221" i="14"/>
  <c r="E225" i="14"/>
  <c r="G228" i="14"/>
  <c r="C230" i="14"/>
  <c r="E233" i="14"/>
  <c r="G236" i="14"/>
  <c r="E238" i="14"/>
  <c r="G240" i="14"/>
  <c r="C242" i="14"/>
  <c r="C244" i="14"/>
  <c r="C246" i="14"/>
  <c r="C248" i="14"/>
  <c r="E250" i="14"/>
  <c r="C261" i="14"/>
  <c r="E265" i="14"/>
  <c r="H267" i="14"/>
  <c r="C57" i="14"/>
  <c r="C129" i="14"/>
  <c r="C145" i="14"/>
  <c r="C153" i="14"/>
  <c r="C169" i="14"/>
  <c r="C177" i="14"/>
  <c r="C190" i="14"/>
  <c r="C198" i="14"/>
  <c r="C214" i="14"/>
  <c r="C7" i="14"/>
  <c r="C15" i="14"/>
  <c r="C23" i="14"/>
  <c r="C31" i="14"/>
  <c r="C39" i="14"/>
  <c r="C47" i="14"/>
  <c r="C55" i="14"/>
  <c r="C63" i="14"/>
  <c r="C71" i="14"/>
  <c r="C79" i="14"/>
  <c r="C87" i="14"/>
  <c r="C95" i="14"/>
  <c r="C103" i="14"/>
  <c r="C111" i="14"/>
  <c r="C119" i="14"/>
  <c r="C127" i="14"/>
  <c r="C135" i="14"/>
  <c r="C143" i="14"/>
  <c r="C151" i="14"/>
  <c r="C159" i="14"/>
  <c r="C167" i="14"/>
  <c r="C175" i="14"/>
  <c r="C183" i="14"/>
  <c r="C188" i="14"/>
  <c r="C196" i="14"/>
  <c r="G202" i="14"/>
  <c r="C204" i="14"/>
  <c r="E207" i="14"/>
  <c r="G210" i="14"/>
  <c r="C212" i="14"/>
  <c r="E215" i="14"/>
  <c r="G218" i="14"/>
  <c r="C220" i="14"/>
  <c r="G225" i="14"/>
  <c r="C227" i="14"/>
  <c r="E230" i="14"/>
  <c r="G233" i="14"/>
  <c r="C235" i="14"/>
  <c r="G238" i="14"/>
  <c r="E242" i="14"/>
  <c r="E244" i="14"/>
  <c r="E246" i="14"/>
  <c r="E248" i="14"/>
  <c r="G250" i="14"/>
  <c r="C253" i="14"/>
  <c r="C255" i="14"/>
  <c r="G265" i="14"/>
  <c r="G9" i="15"/>
  <c r="G32" i="15"/>
  <c r="G34" i="15"/>
  <c r="G36" i="15"/>
  <c r="G45" i="15"/>
  <c r="G50" i="15"/>
  <c r="G56" i="15"/>
  <c r="G68" i="15"/>
  <c r="G85" i="15"/>
  <c r="G87" i="15"/>
  <c r="G89" i="15"/>
  <c r="G98" i="15"/>
  <c r="G105" i="15"/>
  <c r="G118" i="15"/>
  <c r="G129" i="15"/>
  <c r="G131" i="15"/>
  <c r="G136" i="15"/>
  <c r="G138" i="15"/>
  <c r="G147" i="15"/>
  <c r="G154" i="15"/>
  <c r="G156" i="15"/>
  <c r="G173" i="15"/>
  <c r="G181" i="15"/>
  <c r="G185" i="15"/>
  <c r="G102" i="15"/>
  <c r="G107" i="15"/>
  <c r="G109" i="15"/>
  <c r="G123" i="15"/>
  <c r="G133" i="15"/>
  <c r="G158" i="15"/>
  <c r="G160" i="15"/>
  <c r="G170" i="15"/>
  <c r="G176" i="15"/>
  <c r="G5" i="15"/>
  <c r="G7" i="15"/>
  <c r="G11" i="15"/>
  <c r="G26" i="15"/>
  <c r="G28" i="15"/>
  <c r="G30" i="15"/>
  <c r="G52" i="15"/>
  <c r="G54" i="15"/>
  <c r="G58" i="15"/>
  <c r="G60" i="15"/>
  <c r="G62" i="15"/>
  <c r="G64" i="15"/>
  <c r="G74" i="15"/>
  <c r="G76" i="15"/>
  <c r="G78" i="15"/>
  <c r="G80" i="15"/>
  <c r="G94" i="15"/>
  <c r="G96" i="15"/>
  <c r="G116" i="15"/>
  <c r="G121" i="15"/>
  <c r="G124" i="15"/>
  <c r="G134" i="15"/>
  <c r="G145" i="15"/>
  <c r="G152" i="15"/>
  <c r="G163" i="15"/>
  <c r="G165" i="15"/>
  <c r="G171" i="15"/>
  <c r="G177" i="15"/>
  <c r="G190" i="15"/>
  <c r="G71" i="15"/>
  <c r="G83" i="15"/>
  <c r="G103" i="15"/>
  <c r="G114" i="15"/>
  <c r="G119" i="15"/>
  <c r="G127" i="15"/>
  <c r="G139" i="15"/>
  <c r="G141" i="15"/>
  <c r="G143" i="15"/>
  <c r="G150" i="15"/>
  <c r="G161" i="15"/>
  <c r="G168" i="15"/>
  <c r="G14" i="15"/>
  <c r="G16" i="15"/>
  <c r="G18" i="15"/>
  <c r="G22" i="15"/>
  <c r="G37" i="15"/>
  <c r="G41" i="15"/>
  <c r="G46" i="15"/>
  <c r="G65" i="15"/>
  <c r="G69" i="15"/>
  <c r="G81" i="15"/>
  <c r="G92" i="15"/>
  <c r="G99" i="15"/>
  <c r="G101" i="15"/>
  <c r="G106" i="15"/>
  <c r="G108" i="15"/>
  <c r="G110" i="15"/>
  <c r="G112" i="15"/>
  <c r="G125" i="15"/>
  <c r="G159" i="15"/>
  <c r="G179" i="15"/>
  <c r="G93" i="15"/>
  <c r="G95" i="15"/>
  <c r="G97" i="15"/>
  <c r="G122" i="15"/>
  <c r="G146" i="15"/>
  <c r="G164" i="15"/>
  <c r="G175" i="15"/>
  <c r="G188" i="15"/>
  <c r="G23" i="15"/>
  <c r="G25" i="15"/>
  <c r="G27" i="15"/>
  <c r="G40" i="15"/>
  <c r="G47" i="15"/>
  <c r="G70" i="15"/>
  <c r="G104" i="15"/>
  <c r="G113" i="15"/>
  <c r="G115" i="15"/>
  <c r="G120" i="15"/>
  <c r="G126" i="15"/>
  <c r="G128" i="15"/>
  <c r="G140" i="15"/>
  <c r="G142" i="15"/>
  <c r="G144" i="15"/>
  <c r="G149" i="15"/>
  <c r="G151" i="15"/>
  <c r="G162" i="15"/>
  <c r="G167" i="15"/>
  <c r="G201" i="15"/>
  <c r="E203" i="15"/>
  <c r="E225" i="15"/>
  <c r="E219" i="15"/>
  <c r="E193" i="15"/>
  <c r="C4" i="15"/>
  <c r="C93" i="15"/>
  <c r="C121" i="15"/>
  <c r="C138" i="15"/>
  <c r="C154" i="15"/>
  <c r="C168" i="15"/>
  <c r="C223" i="15"/>
  <c r="C22" i="15"/>
  <c r="C131" i="15"/>
  <c r="C135" i="15"/>
  <c r="C207" i="15"/>
  <c r="C211" i="15"/>
  <c r="C7" i="15"/>
  <c r="C14" i="15"/>
  <c r="C24" i="15"/>
  <c r="C36" i="15"/>
  <c r="C54" i="15"/>
  <c r="C59" i="15"/>
  <c r="C71" i="15"/>
  <c r="C77" i="15"/>
  <c r="C88" i="15"/>
  <c r="C95" i="15"/>
  <c r="C109" i="15"/>
  <c r="C114" i="15"/>
  <c r="C126" i="15"/>
  <c r="C133" i="15"/>
  <c r="C142" i="15"/>
  <c r="C156" i="15"/>
  <c r="C163" i="15"/>
  <c r="C170" i="15"/>
  <c r="C175" i="15"/>
  <c r="C199" i="15"/>
  <c r="C159" i="15"/>
  <c r="C205" i="15"/>
  <c r="C62" i="15"/>
  <c r="C161" i="15"/>
  <c r="C9" i="15"/>
  <c r="C19" i="15"/>
  <c r="C26" i="15"/>
  <c r="C31" i="15"/>
  <c r="C38" i="15"/>
  <c r="C40" i="15"/>
  <c r="C51" i="15"/>
  <c r="C56" i="15"/>
  <c r="C64" i="15"/>
  <c r="C66" i="15"/>
  <c r="C102" i="15"/>
  <c r="C106" i="15"/>
  <c r="C116" i="15"/>
  <c r="C124" i="15"/>
  <c r="C137" i="15"/>
  <c r="C139" i="15"/>
  <c r="C151" i="15"/>
  <c r="C153" i="15"/>
  <c r="C158" i="15"/>
  <c r="C167" i="15"/>
  <c r="C172" i="15"/>
  <c r="E175" i="15"/>
  <c r="C180" i="15"/>
  <c r="G183" i="15"/>
  <c r="G187" i="15"/>
  <c r="G189" i="15"/>
  <c r="C193" i="15"/>
  <c r="E199" i="15"/>
  <c r="C220" i="15"/>
  <c r="C29" i="15"/>
  <c r="C100" i="15"/>
  <c r="C149" i="15"/>
  <c r="C16" i="15"/>
  <c r="C21" i="15"/>
  <c r="C28" i="15"/>
  <c r="C33" i="15"/>
  <c r="C61" i="15"/>
  <c r="C79" i="15"/>
  <c r="C83" i="15"/>
  <c r="C85" i="15"/>
  <c r="C90" i="15"/>
  <c r="C97" i="15"/>
  <c r="C99" i="15"/>
  <c r="C104" i="15"/>
  <c r="C111" i="15"/>
  <c r="C118" i="15"/>
  <c r="C120" i="15"/>
  <c r="C128" i="15"/>
  <c r="C130" i="15"/>
  <c r="C144" i="15"/>
  <c r="C165" i="15"/>
  <c r="C182" i="15"/>
  <c r="C216" i="15"/>
  <c r="C222" i="15"/>
  <c r="C224" i="15"/>
  <c r="C12" i="15"/>
  <c r="C17" i="15"/>
  <c r="C112" i="15"/>
  <c r="C183" i="15"/>
  <c r="C189" i="15"/>
  <c r="C6" i="15"/>
  <c r="C11" i="15"/>
  <c r="C13" i="15"/>
  <c r="C23" i="15"/>
  <c r="C35" i="15"/>
  <c r="C42" i="15"/>
  <c r="C44" i="15"/>
  <c r="C46" i="15"/>
  <c r="C53" i="15"/>
  <c r="C58" i="15"/>
  <c r="C68" i="15"/>
  <c r="C70" i="15"/>
  <c r="C76" i="15"/>
  <c r="C87" i="15"/>
  <c r="C92" i="15"/>
  <c r="C94" i="15"/>
  <c r="C108" i="15"/>
  <c r="C113" i="15"/>
  <c r="C141" i="15"/>
  <c r="C146" i="15"/>
  <c r="C155" i="15"/>
  <c r="C160" i="15"/>
  <c r="C169" i="15"/>
  <c r="G172" i="15"/>
  <c r="C174" i="15"/>
  <c r="G180" i="15"/>
  <c r="E182" i="15"/>
  <c r="C184" i="15"/>
  <c r="C186" i="15"/>
  <c r="G191" i="15"/>
  <c r="C208" i="15"/>
  <c r="C210" i="15"/>
  <c r="E214" i="15"/>
  <c r="E218" i="15"/>
  <c r="G220" i="15"/>
  <c r="E222" i="15"/>
  <c r="E224" i="15"/>
  <c r="C91" i="15"/>
  <c r="C107" i="15"/>
  <c r="C123" i="15"/>
  <c r="C140" i="15"/>
  <c r="C145" i="15"/>
  <c r="C173" i="15"/>
  <c r="C43" i="15"/>
  <c r="C47" i="15"/>
  <c r="C73" i="15"/>
  <c r="C80" i="15"/>
  <c r="C187" i="15"/>
  <c r="C8" i="15"/>
  <c r="C18" i="15"/>
  <c r="C30" i="15"/>
  <c r="C37" i="15"/>
  <c r="C48" i="15"/>
  <c r="C50" i="15"/>
  <c r="C55" i="15"/>
  <c r="C63" i="15"/>
  <c r="C65" i="15"/>
  <c r="C72" i="15"/>
  <c r="C101" i="15"/>
  <c r="C132" i="15"/>
  <c r="C136" i="15"/>
  <c r="C148" i="15"/>
  <c r="C150" i="15"/>
  <c r="C162" i="15"/>
  <c r="E169" i="15"/>
  <c r="C171" i="15"/>
  <c r="E174" i="15"/>
  <c r="C176" i="15"/>
  <c r="E178" i="15"/>
  <c r="G182" i="15"/>
  <c r="E184" i="15"/>
  <c r="C190" i="15"/>
  <c r="C192" i="15"/>
  <c r="E202" i="15"/>
  <c r="E206" i="15"/>
  <c r="E210" i="15"/>
  <c r="E212" i="15"/>
  <c r="G218" i="15"/>
  <c r="C166" i="15"/>
  <c r="C194" i="15"/>
  <c r="C45" i="15"/>
  <c r="C69" i="15"/>
  <c r="C147" i="15"/>
  <c r="C15" i="15"/>
  <c r="C25" i="15"/>
  <c r="C32" i="15"/>
  <c r="C60" i="15"/>
  <c r="C78" i="15"/>
  <c r="C84" i="15"/>
  <c r="C89" i="15"/>
  <c r="C96" i="15"/>
  <c r="C103" i="15"/>
  <c r="C105" i="15"/>
  <c r="C110" i="15"/>
  <c r="C115" i="15"/>
  <c r="C117" i="15"/>
  <c r="C119" i="15"/>
  <c r="C127" i="15"/>
  <c r="C129" i="15"/>
  <c r="C143" i="15"/>
  <c r="C152" i="15"/>
  <c r="C164" i="15"/>
  <c r="G169" i="15"/>
  <c r="E171" i="15"/>
  <c r="G174" i="15"/>
  <c r="E176" i="15"/>
  <c r="G178" i="15"/>
  <c r="G184" i="15"/>
  <c r="G186" i="15"/>
  <c r="E190" i="15"/>
  <c r="E192" i="15"/>
  <c r="C215" i="15"/>
  <c r="C136" i="12"/>
  <c r="E132" i="12"/>
  <c r="E99" i="12"/>
  <c r="C96" i="12"/>
  <c r="C146" i="12"/>
  <c r="E105" i="12"/>
  <c r="C99" i="12"/>
  <c r="C84" i="12"/>
  <c r="E74" i="12"/>
  <c r="C71" i="12"/>
  <c r="E58" i="12"/>
  <c r="C55" i="12"/>
  <c r="E42" i="12"/>
  <c r="C39" i="12"/>
  <c r="E26" i="12"/>
  <c r="C23" i="12"/>
  <c r="E13" i="12"/>
  <c r="C10" i="12"/>
  <c r="E91" i="12"/>
  <c r="E94" i="12"/>
  <c r="C91" i="12"/>
  <c r="E82" i="12"/>
  <c r="C79" i="12"/>
  <c r="E66" i="12"/>
  <c r="C63" i="12"/>
  <c r="E50" i="12"/>
  <c r="C47" i="12"/>
  <c r="E34" i="12"/>
  <c r="C31" i="12"/>
  <c r="E18" i="12"/>
  <c r="E8" i="12"/>
  <c r="C5" i="12"/>
  <c r="C154" i="12"/>
  <c r="E117" i="12"/>
  <c r="C114" i="12"/>
  <c r="E69" i="12"/>
  <c r="C66" i="12"/>
  <c r="E53" i="12"/>
  <c r="C50" i="12"/>
  <c r="E37" i="12"/>
  <c r="C34" i="12"/>
  <c r="E21" i="12"/>
  <c r="C18" i="12"/>
  <c r="C8" i="12"/>
  <c r="E174" i="12"/>
  <c r="E136" i="12"/>
  <c r="C121" i="12"/>
  <c r="G143" i="12"/>
  <c r="G108" i="12"/>
  <c r="G85" i="12"/>
  <c r="C175" i="12"/>
  <c r="C173" i="12"/>
  <c r="C171" i="12"/>
  <c r="E161" i="12"/>
  <c r="E140" i="12"/>
  <c r="G138" i="12"/>
  <c r="C135" i="12"/>
  <c r="C133" i="12"/>
  <c r="C131" i="12"/>
  <c r="E129" i="12"/>
  <c r="G121" i="12"/>
  <c r="G119" i="12"/>
  <c r="C116" i="12"/>
  <c r="G114" i="12"/>
  <c r="C111" i="12"/>
  <c r="G107" i="12"/>
  <c r="G103" i="12"/>
  <c r="C98" i="12"/>
  <c r="G96" i="12"/>
  <c r="E93" i="12"/>
  <c r="C90" i="12"/>
  <c r="C88" i="12"/>
  <c r="G84" i="12"/>
  <c r="C81" i="12"/>
  <c r="G79" i="12"/>
  <c r="E76" i="12"/>
  <c r="C73" i="12"/>
  <c r="G71" i="12"/>
  <c r="E68" i="12"/>
  <c r="C65" i="12"/>
  <c r="G63" i="12"/>
  <c r="E60" i="12"/>
  <c r="C57" i="12"/>
  <c r="G55" i="12"/>
  <c r="E52" i="12"/>
  <c r="C49" i="12"/>
  <c r="G47" i="12"/>
  <c r="E44" i="12"/>
  <c r="C41" i="12"/>
  <c r="G39" i="12"/>
  <c r="E36" i="12"/>
  <c r="C33" i="12"/>
  <c r="G31" i="12"/>
  <c r="E28" i="12"/>
  <c r="C25" i="12"/>
  <c r="G23" i="12"/>
  <c r="E20" i="12"/>
  <c r="E15" i="12"/>
  <c r="C12" i="12"/>
  <c r="G10" i="12"/>
  <c r="C7" i="12"/>
  <c r="G5" i="12"/>
  <c r="G132" i="12"/>
  <c r="G29" i="12"/>
  <c r="G16" i="12"/>
  <c r="G128" i="12"/>
  <c r="G120" i="12"/>
  <c r="G110" i="12"/>
  <c r="G102" i="12"/>
  <c r="G56" i="12"/>
  <c r="E181" i="12"/>
  <c r="C179" i="12"/>
  <c r="C177" i="12"/>
  <c r="E158" i="12"/>
  <c r="E156" i="12"/>
  <c r="E148" i="12"/>
  <c r="E144" i="12"/>
  <c r="C142" i="12"/>
  <c r="E138" i="12"/>
  <c r="G136" i="12"/>
  <c r="G134" i="12"/>
  <c r="C129" i="12"/>
  <c r="C125" i="12"/>
  <c r="C123" i="12"/>
  <c r="E119" i="12"/>
  <c r="G117" i="12"/>
  <c r="E114" i="12"/>
  <c r="G112" i="12"/>
  <c r="E107" i="12"/>
  <c r="C101" i="12"/>
  <c r="G99" i="12"/>
  <c r="E96" i="12"/>
  <c r="C93" i="12"/>
  <c r="G91" i="12"/>
  <c r="E84" i="12"/>
  <c r="G82" i="12"/>
  <c r="E79" i="12"/>
  <c r="C76" i="12"/>
  <c r="G74" i="12"/>
  <c r="E71" i="12"/>
  <c r="C68" i="12"/>
  <c r="G66" i="12"/>
  <c r="E63" i="12"/>
  <c r="C60" i="12"/>
  <c r="G58" i="12"/>
  <c r="E55" i="12"/>
  <c r="C52" i="12"/>
  <c r="G50" i="12"/>
  <c r="E47" i="12"/>
  <c r="C44" i="12"/>
  <c r="G42" i="12"/>
  <c r="E39" i="12"/>
  <c r="C36" i="12"/>
  <c r="G34" i="12"/>
  <c r="E31" i="12"/>
  <c r="C28" i="12"/>
  <c r="G26" i="12"/>
  <c r="E23" i="12"/>
  <c r="C20" i="12"/>
  <c r="G18" i="12"/>
  <c r="C15" i="12"/>
  <c r="G13" i="12"/>
  <c r="E10" i="12"/>
  <c r="G8" i="12"/>
  <c r="E5" i="12"/>
  <c r="G152" i="12"/>
  <c r="G61" i="12"/>
  <c r="G124" i="12"/>
  <c r="G80" i="12"/>
  <c r="G72" i="12"/>
  <c r="G64" i="12"/>
  <c r="G40" i="12"/>
  <c r="E178" i="12"/>
  <c r="C170" i="12"/>
  <c r="E162" i="12"/>
  <c r="C152" i="12"/>
  <c r="E141" i="12"/>
  <c r="G139" i="12"/>
  <c r="G137" i="12"/>
  <c r="C130" i="12"/>
  <c r="E128" i="12"/>
  <c r="E126" i="12"/>
  <c r="G122" i="12"/>
  <c r="E115" i="12"/>
  <c r="G113" i="12"/>
  <c r="E110" i="12"/>
  <c r="E108" i="12"/>
  <c r="C105" i="12"/>
  <c r="E102" i="12"/>
  <c r="G100" i="12"/>
  <c r="E97" i="12"/>
  <c r="C94" i="12"/>
  <c r="G92" i="12"/>
  <c r="C89" i="12"/>
  <c r="E87" i="12"/>
  <c r="E85" i="12"/>
  <c r="E80" i="12"/>
  <c r="C77" i="12"/>
  <c r="G75" i="12"/>
  <c r="E72" i="12"/>
  <c r="C69" i="12"/>
  <c r="G67" i="12"/>
  <c r="E64" i="12"/>
  <c r="C61" i="12"/>
  <c r="G59" i="12"/>
  <c r="E56" i="12"/>
  <c r="C53" i="12"/>
  <c r="G51" i="12"/>
  <c r="E48" i="12"/>
  <c r="C45" i="12"/>
  <c r="G43" i="12"/>
  <c r="E40" i="12"/>
  <c r="C37" i="12"/>
  <c r="G35" i="12"/>
  <c r="E32" i="12"/>
  <c r="C29" i="12"/>
  <c r="G27" i="12"/>
  <c r="E24" i="12"/>
  <c r="C21" i="12"/>
  <c r="G19" i="12"/>
  <c r="C16" i="12"/>
  <c r="G14" i="12"/>
  <c r="E11" i="12"/>
  <c r="G9" i="12"/>
  <c r="E6" i="12"/>
  <c r="G160" i="12"/>
  <c r="G130" i="12"/>
  <c r="G105" i="12"/>
  <c r="G89" i="12"/>
  <c r="G45" i="12"/>
  <c r="G126" i="12"/>
  <c r="G115" i="12"/>
  <c r="G48" i="12"/>
  <c r="G6" i="12"/>
  <c r="E157" i="12"/>
  <c r="G151" i="12"/>
  <c r="E147" i="12"/>
  <c r="C145" i="12"/>
  <c r="E139" i="12"/>
  <c r="C128" i="12"/>
  <c r="C126" i="12"/>
  <c r="C124" i="12"/>
  <c r="E122" i="12"/>
  <c r="G118" i="12"/>
  <c r="C115" i="12"/>
  <c r="E113" i="12"/>
  <c r="C110" i="12"/>
  <c r="C108" i="12"/>
  <c r="G106" i="12"/>
  <c r="G104" i="12"/>
  <c r="E100" i="12"/>
  <c r="C97" i="12"/>
  <c r="G95" i="12"/>
  <c r="E92" i="12"/>
  <c r="C87" i="12"/>
  <c r="C85" i="12"/>
  <c r="G83" i="12"/>
  <c r="C80" i="12"/>
  <c r="G78" i="12"/>
  <c r="E75" i="12"/>
  <c r="C72" i="12"/>
  <c r="G70" i="12"/>
  <c r="E67" i="12"/>
  <c r="C64" i="12"/>
  <c r="G62" i="12"/>
  <c r="E59" i="12"/>
  <c r="C56" i="12"/>
  <c r="G54" i="12"/>
  <c r="E51" i="12"/>
  <c r="C48" i="12"/>
  <c r="G46" i="12"/>
  <c r="E43" i="12"/>
  <c r="C40" i="12"/>
  <c r="G38" i="12"/>
  <c r="E35" i="12"/>
  <c r="C32" i="12"/>
  <c r="G30" i="12"/>
  <c r="E27" i="12"/>
  <c r="C24" i="12"/>
  <c r="G22" i="12"/>
  <c r="E19" i="12"/>
  <c r="G17" i="12"/>
  <c r="E14" i="12"/>
  <c r="C11" i="12"/>
  <c r="C6" i="12"/>
  <c r="G4" i="12"/>
  <c r="G94" i="12"/>
  <c r="G77" i="12"/>
  <c r="G21" i="12"/>
  <c r="G32" i="12"/>
  <c r="G24" i="12"/>
  <c r="E159" i="12"/>
  <c r="E155" i="12"/>
  <c r="C149" i="12"/>
  <c r="C139" i="12"/>
  <c r="C137" i="12"/>
  <c r="G135" i="12"/>
  <c r="G133" i="12"/>
  <c r="G131" i="12"/>
  <c r="G127" i="12"/>
  <c r="C122" i="12"/>
  <c r="E118" i="12"/>
  <c r="G116" i="12"/>
  <c r="G111" i="12"/>
  <c r="G109" i="12"/>
  <c r="E106" i="12"/>
  <c r="C100" i="12"/>
  <c r="G98" i="12"/>
  <c r="E95" i="12"/>
  <c r="C92" i="12"/>
  <c r="G90" i="12"/>
  <c r="G88" i="12"/>
  <c r="G86" i="12"/>
  <c r="E83" i="12"/>
  <c r="G81" i="12"/>
  <c r="E78" i="12"/>
  <c r="C75" i="12"/>
  <c r="G73" i="12"/>
  <c r="E70" i="12"/>
  <c r="C67" i="12"/>
  <c r="G65" i="12"/>
  <c r="E62" i="12"/>
  <c r="C59" i="12"/>
  <c r="G57" i="12"/>
  <c r="E54" i="12"/>
  <c r="C51" i="12"/>
  <c r="G49" i="12"/>
  <c r="E46" i="12"/>
  <c r="C43" i="12"/>
  <c r="G41" i="12"/>
  <c r="E38" i="12"/>
  <c r="C35" i="12"/>
  <c r="G33" i="12"/>
  <c r="E30" i="12"/>
  <c r="C27" i="12"/>
  <c r="G25" i="12"/>
  <c r="E22" i="12"/>
  <c r="C19" i="12"/>
  <c r="E17" i="12"/>
  <c r="C14" i="12"/>
  <c r="G12" i="12"/>
  <c r="C9" i="12"/>
  <c r="G7" i="12"/>
  <c r="E4" i="12"/>
  <c r="G69" i="12"/>
  <c r="G53" i="12"/>
  <c r="G37" i="12"/>
  <c r="G97" i="12"/>
  <c r="G87" i="12"/>
  <c r="G11" i="12"/>
  <c r="G179" i="12"/>
  <c r="G177" i="12"/>
  <c r="E171" i="12"/>
  <c r="C164" i="12"/>
  <c r="C155" i="12"/>
  <c r="C153" i="12"/>
  <c r="E135" i="12"/>
  <c r="E133" i="12"/>
  <c r="G129" i="12"/>
  <c r="G125" i="12"/>
  <c r="G123" i="12"/>
  <c r="C118" i="12"/>
  <c r="E116" i="12"/>
  <c r="E111" i="12"/>
  <c r="C106" i="12"/>
  <c r="G101" i="12"/>
  <c r="E98" i="12"/>
  <c r="C95" i="12"/>
  <c r="G93" i="12"/>
  <c r="E90" i="12"/>
  <c r="E88" i="12"/>
  <c r="C83" i="12"/>
  <c r="E81" i="12"/>
  <c r="C78" i="12"/>
  <c r="G76" i="12"/>
  <c r="E73" i="12"/>
  <c r="C70" i="12"/>
  <c r="G68" i="12"/>
  <c r="E65" i="12"/>
  <c r="C62" i="12"/>
  <c r="G60" i="12"/>
  <c r="E57" i="12"/>
  <c r="C54" i="12"/>
  <c r="G52" i="12"/>
  <c r="E49" i="12"/>
  <c r="C46" i="12"/>
  <c r="G44" i="12"/>
  <c r="E41" i="12"/>
  <c r="C38" i="12"/>
  <c r="G36" i="12"/>
  <c r="E33" i="12"/>
  <c r="C30" i="12"/>
  <c r="G28" i="12"/>
  <c r="E25" i="12"/>
  <c r="C22" i="12"/>
  <c r="G20" i="12"/>
  <c r="E12" i="12"/>
  <c r="C120" i="11"/>
  <c r="C80" i="11"/>
  <c r="C72" i="11"/>
  <c r="C64" i="11"/>
  <c r="C56" i="11"/>
  <c r="C40" i="11"/>
  <c r="C32" i="11"/>
  <c r="C24" i="11"/>
  <c r="C16" i="11"/>
  <c r="C8" i="11"/>
  <c r="E113" i="11"/>
  <c r="E105" i="11"/>
  <c r="E97" i="11"/>
  <c r="E73" i="11"/>
  <c r="E65" i="11"/>
  <c r="E57" i="11"/>
  <c r="E49" i="11"/>
  <c r="E41" i="11"/>
  <c r="E33" i="11"/>
  <c r="E25" i="11"/>
  <c r="E17" i="11"/>
  <c r="E9" i="11"/>
  <c r="G114" i="11"/>
  <c r="G98" i="11"/>
  <c r="G90" i="11"/>
  <c r="G82" i="11"/>
  <c r="G74" i="11"/>
  <c r="G66" i="11"/>
  <c r="G58" i="11"/>
  <c r="G50" i="11"/>
  <c r="G42" i="11"/>
  <c r="G34" i="11"/>
  <c r="G26" i="11"/>
  <c r="G18" i="11"/>
  <c r="G10" i="11"/>
  <c r="C127" i="11"/>
  <c r="C111" i="11"/>
  <c r="C95" i="11"/>
  <c r="C87" i="11"/>
  <c r="C79" i="11"/>
  <c r="C71" i="11"/>
  <c r="C55" i="11"/>
  <c r="C47" i="11"/>
  <c r="C39" i="11"/>
  <c r="C31" i="11"/>
  <c r="C23" i="11"/>
  <c r="C15" i="11"/>
  <c r="C7" i="11"/>
  <c r="E128" i="11"/>
  <c r="E120" i="11"/>
  <c r="E96" i="11"/>
  <c r="E80" i="11"/>
  <c r="E72" i="11"/>
  <c r="E56" i="11"/>
  <c r="E48" i="11"/>
  <c r="E40" i="11"/>
  <c r="E24" i="11"/>
  <c r="E16" i="11"/>
  <c r="E8" i="11"/>
  <c r="G105" i="11"/>
  <c r="G97" i="11"/>
  <c r="G89" i="11"/>
  <c r="G81" i="11"/>
  <c r="G73" i="11"/>
  <c r="G65" i="11"/>
  <c r="G57" i="11"/>
  <c r="G49" i="11"/>
  <c r="G41" i="11"/>
  <c r="G33" i="11"/>
  <c r="G25" i="11"/>
  <c r="G17" i="11"/>
  <c r="G9" i="11"/>
  <c r="C126" i="11"/>
  <c r="C94" i="11"/>
  <c r="C86" i="11"/>
  <c r="C70" i="11"/>
  <c r="C62" i="11"/>
  <c r="C54" i="11"/>
  <c r="C46" i="11"/>
  <c r="C38" i="11"/>
  <c r="C30" i="11"/>
  <c r="C22" i="11"/>
  <c r="C14" i="11"/>
  <c r="C6" i="11"/>
  <c r="E87" i="11"/>
  <c r="E79" i="11"/>
  <c r="E55" i="11"/>
  <c r="E47" i="11"/>
  <c r="E39" i="11"/>
  <c r="E31" i="11"/>
  <c r="E23" i="11"/>
  <c r="E15" i="11"/>
  <c r="E7" i="11"/>
  <c r="G128" i="11"/>
  <c r="G96" i="11"/>
  <c r="G88" i="11"/>
  <c r="G80" i="11"/>
  <c r="G72" i="11"/>
  <c r="G64" i="11"/>
  <c r="G56" i="11"/>
  <c r="G48" i="11"/>
  <c r="G40" i="11"/>
  <c r="G32" i="11"/>
  <c r="G24" i="11"/>
  <c r="G16" i="11"/>
  <c r="G8" i="11"/>
  <c r="C4" i="11"/>
  <c r="C125" i="11"/>
  <c r="C117" i="11"/>
  <c r="C109" i="11"/>
  <c r="C93" i="11"/>
  <c r="C85" i="11"/>
  <c r="C77" i="11"/>
  <c r="C69" i="11"/>
  <c r="C61" i="11"/>
  <c r="C53" i="11"/>
  <c r="C45" i="11"/>
  <c r="C37" i="11"/>
  <c r="C29" i="11"/>
  <c r="C21" i="11"/>
  <c r="C13" i="11"/>
  <c r="C5" i="11"/>
  <c r="E126" i="11"/>
  <c r="E102" i="11"/>
  <c r="E94" i="11"/>
  <c r="E78" i="11"/>
  <c r="E70" i="11"/>
  <c r="E62" i="11"/>
  <c r="E54" i="11"/>
  <c r="E46" i="11"/>
  <c r="E38" i="11"/>
  <c r="E30" i="11"/>
  <c r="E22" i="11"/>
  <c r="E14" i="11"/>
  <c r="E6" i="11"/>
  <c r="G95" i="11"/>
  <c r="G87" i="11"/>
  <c r="G79" i="11"/>
  <c r="G71" i="11"/>
  <c r="G63" i="11"/>
  <c r="G55" i="11"/>
  <c r="G47" i="11"/>
  <c r="G39" i="11"/>
  <c r="G31" i="11"/>
  <c r="G23" i="11"/>
  <c r="G15" i="11"/>
  <c r="G7" i="11"/>
  <c r="C116" i="11"/>
  <c r="C108" i="11"/>
  <c r="C100" i="11"/>
  <c r="C84" i="11"/>
  <c r="C76" i="11"/>
  <c r="C68" i="11"/>
  <c r="C52" i="11"/>
  <c r="C44" i="11"/>
  <c r="C36" i="11"/>
  <c r="C28" i="11"/>
  <c r="C20" i="11"/>
  <c r="C12" i="11"/>
  <c r="E4" i="11"/>
  <c r="E117" i="11"/>
  <c r="E85" i="11"/>
  <c r="E61" i="11"/>
  <c r="E53" i="11"/>
  <c r="E45" i="11"/>
  <c r="E37" i="11"/>
  <c r="E29" i="11"/>
  <c r="E21" i="11"/>
  <c r="E13" i="11"/>
  <c r="E5" i="11"/>
  <c r="G110" i="11"/>
  <c r="G94" i="11"/>
  <c r="G86" i="11"/>
  <c r="G78" i="11"/>
  <c r="G70" i="11"/>
  <c r="G62" i="11"/>
  <c r="G54" i="11"/>
  <c r="G46" i="11"/>
  <c r="G38" i="11"/>
  <c r="G30" i="11"/>
  <c r="G22" i="11"/>
  <c r="G14" i="11"/>
  <c r="G6" i="11"/>
  <c r="C123" i="11"/>
  <c r="C115" i="11"/>
  <c r="C107" i="11"/>
  <c r="C75" i="11"/>
  <c r="C67" i="11"/>
  <c r="C59" i="11"/>
  <c r="C51" i="11"/>
  <c r="C43" i="11"/>
  <c r="C35" i="11"/>
  <c r="C27" i="11"/>
  <c r="C19" i="11"/>
  <c r="E124" i="11"/>
  <c r="E108" i="11"/>
  <c r="E92" i="11"/>
  <c r="E84" i="11"/>
  <c r="E68" i="11"/>
  <c r="E60" i="11"/>
  <c r="E52" i="11"/>
  <c r="E44" i="11"/>
  <c r="E36" i="11"/>
  <c r="E28" i="11"/>
  <c r="E20" i="11"/>
  <c r="G4" i="11"/>
  <c r="G93" i="11"/>
  <c r="G85" i="11"/>
  <c r="G77" i="11"/>
  <c r="G69" i="11"/>
  <c r="G61" i="11"/>
  <c r="G53" i="11"/>
  <c r="G45" i="11"/>
  <c r="G37" i="11"/>
  <c r="G29" i="11"/>
  <c r="G21" i="11"/>
  <c r="G13" i="11"/>
  <c r="C8" i="8"/>
  <c r="E9" i="8"/>
  <c r="G10" i="8"/>
  <c r="C7" i="8"/>
  <c r="E8" i="8"/>
  <c r="G9" i="8"/>
  <c r="C6" i="8"/>
  <c r="E7" i="8"/>
  <c r="G8" i="8"/>
  <c r="C4" i="8"/>
  <c r="C5" i="8"/>
  <c r="E6" i="8"/>
  <c r="E4" i="8"/>
  <c r="E5" i="8"/>
  <c r="G6" i="8"/>
  <c r="G4" i="8"/>
  <c r="G10" i="26" l="1"/>
  <c r="C182" i="12"/>
  <c r="C12" i="7"/>
  <c r="G132" i="11"/>
  <c r="E12" i="27"/>
  <c r="C12" i="27"/>
  <c r="C227" i="15"/>
  <c r="C12" i="8"/>
  <c r="E182" i="12"/>
  <c r="E10" i="26"/>
  <c r="C267" i="14"/>
  <c r="G12" i="27"/>
  <c r="G12" i="6"/>
  <c r="G12" i="8"/>
  <c r="G182" i="12"/>
  <c r="E12" i="6"/>
  <c r="G267" i="14"/>
  <c r="E227" i="15"/>
  <c r="E267" i="14"/>
  <c r="G227" i="15"/>
  <c r="C132" i="11"/>
  <c r="E132" i="11"/>
  <c r="E12" i="8"/>
  <c r="E12" i="7"/>
  <c r="C10" i="26"/>
  <c r="G12" i="7"/>
  <c r="D4" i="55"/>
  <c r="E3" i="55"/>
  <c r="D3" i="55"/>
  <c r="E14" i="4"/>
  <c r="E12" i="4"/>
  <c r="D12" i="4"/>
  <c r="E11" i="4"/>
  <c r="D11" i="4"/>
  <c r="E10" i="4"/>
  <c r="D10" i="4"/>
  <c r="E9" i="4"/>
  <c r="D9" i="4"/>
  <c r="E8" i="4"/>
  <c r="D8" i="4"/>
  <c r="E7" i="4"/>
  <c r="E6" i="4"/>
  <c r="D6" i="4"/>
  <c r="E5" i="4"/>
  <c r="D5" i="4"/>
  <c r="E4" i="4"/>
  <c r="D4" i="4"/>
  <c r="E3" i="4"/>
  <c r="D3" i="4"/>
  <c r="C11" i="49" l="1"/>
  <c r="B5" i="2" l="1"/>
  <c r="C5" i="2" l="1"/>
  <c r="E5" i="2" l="1"/>
  <c r="D5" i="2"/>
  <c r="C4" i="2"/>
  <c r="B4" i="2"/>
  <c r="B6" i="2" s="1"/>
  <c r="D4" i="2" l="1"/>
  <c r="C6" i="2"/>
  <c r="E4" i="2"/>
  <c r="D6" i="2" l="1"/>
  <c r="E6" i="2"/>
</calcChain>
</file>

<file path=xl/sharedStrings.xml><?xml version="1.0" encoding="utf-8"?>
<sst xmlns="http://schemas.openxmlformats.org/spreadsheetml/2006/main" count="7628" uniqueCount="717">
  <si>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</si>
  <si>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</si>
  <si>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</si>
  <si>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</si>
  <si>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</si>
  <si>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</si>
  <si>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</si>
  <si>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024:Cheese and curd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</si>
  <si>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</si>
  <si>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</si>
  <si>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</si>
  <si>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</si>
  <si>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</si>
  <si>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041:Wheat (including spelt) and meslin, unmilled</t>
  </si>
  <si>
    <t>042:Rice</t>
  </si>
  <si>
    <t>043:Barley, unmilled</t>
  </si>
  <si>
    <t>044:Maize (not including sweet corn), unmilled</t>
  </si>
  <si>
    <t>045:Cereals, unmilled (other than wheat, rice, barley and maize)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</si>
  <si>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</si>
  <si>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</si>
  <si>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</si>
  <si>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</si>
  <si>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</si>
  <si>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</si>
  <si>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</si>
  <si>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</si>
  <si>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</si>
  <si>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</si>
  <si>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</si>
  <si>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072:Cocoa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</si>
  <si>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</si>
  <si>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</si>
  <si>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</si>
  <si>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</si>
  <si>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091:Margarine and shortening</t>
  </si>
  <si>
    <t>098:Edible products and preparations, n.e.s.</t>
  </si>
  <si>
    <t>111:Non-alcoholic beverages, n.e.s.</t>
  </si>
  <si>
    <t>112:Alcoholic beverages</t>
  </si>
  <si>
    <t>121:Tobacco, unmanufactured; tobacco refuse</t>
  </si>
  <si>
    <t>122:Tobacco, manufactured (whether or not containing tobacco substitutes)</t>
  </si>
  <si>
    <t>211:Hides and skins (except furskins), raw</t>
  </si>
  <si>
    <t>212:Furskins, raw (including heads, tails, paws and other pieces or  cuttings, suitable for furriers’ use), other than hides and skins of group 211</t>
  </si>
  <si>
    <t>222:Oil-seeds and oleaginous fruits of a kind used for the extraction of “soft” fixed vegetable oils (excluding flours and meals)</t>
  </si>
  <si>
    <t>223:Oil-seeds and oleaginous fruits, whole or broken, of a kind used for the extraction of other fixed vegetable oils (including flours and meals of oil-seeds or oleaginous fruit, n.e.s.)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</si>
  <si>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</si>
  <si>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</si>
  <si>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244:Cork, natural, raw and waste (including natural cork in blocks or sheets)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</si>
  <si>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</si>
  <si>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</si>
  <si>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</si>
  <si>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</si>
  <si>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</si>
  <si>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261:Silk</t>
  </si>
  <si>
    <t>263:Cotton</t>
  </si>
  <si>
    <t>264:Jute and other textile bast fibres, n.e.s., raw or processed but not spun; tow and waste of these fibres (including yarn waste and garnetted stock)</t>
  </si>
  <si>
    <t>265:Vegetable textile fibres (other than cotton and jute), raw or processed but not spun; waste of these fibres</t>
  </si>
  <si>
    <t>266:Synthetic fibres suitable for spinning</t>
  </si>
  <si>
    <t>267:Other man-made fibres suitable for spinning; waste of man-made fibres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</si>
  <si>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</si>
  <si>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</si>
  <si>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</si>
  <si>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</si>
  <si>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</si>
  <si>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</si>
  <si>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</si>
  <si>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</si>
  <si>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</si>
  <si>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</si>
  <si>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</si>
  <si>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285:Aluminium ores and concentrates (including alumina)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</si>
  <si>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</si>
  <si>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</si>
  <si>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</si>
  <si>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</si>
  <si>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</si>
  <si>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</si>
  <si>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</si>
  <si>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</si>
  <si>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325:Coke and semi-coke (including char) of coal, of lignite or of peat, whether or not agglomerated; retort carbon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</si>
  <si>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</si>
  <si>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</si>
  <si>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</si>
  <si>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342:Liquefied propane and butane</t>
  </si>
  <si>
    <t>343:Natural gas, whether or not liquefied</t>
  </si>
  <si>
    <t>344:Petroleum gases and other gaseous hydrocarbons, n.e.s.</t>
  </si>
  <si>
    <t>345:Coal gas, water gas, producer gas and similar gases, other than petroleum gases and other gaseous hydrocarbons</t>
  </si>
  <si>
    <t>351:Electric current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</si>
  <si>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</si>
  <si>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</si>
  <si>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</si>
  <si>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431:Animal or vegetable fats and oils, processed; waxes; inedible mixtures or preparations of animal or vegetable fats or oils, n.e.s.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</si>
  <si>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</si>
  <si>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</si>
  <si>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</si>
  <si>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</si>
  <si>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</si>
  <si>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</si>
  <si>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</si>
  <si>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</si>
  <si>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</si>
  <si>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</si>
  <si>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531:Synthetic organic colouring matter and colour lakes, and preparations based thereon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</si>
  <si>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</si>
  <si>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</si>
  <si>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</si>
  <si>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</si>
  <si>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</si>
  <si>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</si>
  <si>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</si>
  <si>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</si>
  <si>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</si>
  <si>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572:Polymers of styrene, in primary forms</t>
  </si>
  <si>
    <t>573:Polymers of vinyl chloride or of other halogenated olefins,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</si>
  <si>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</si>
  <si>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</si>
  <si>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579:Waste, parings and scrap, of plastics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</si>
  <si>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</si>
  <si>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</si>
  <si>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</si>
  <si>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</si>
  <si>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</si>
  <si>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</si>
  <si>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</si>
  <si>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</si>
  <si>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599:Residual products of the chemical or allied industries, n.e.s.; municipal waste; sewage sludge; other wastes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</si>
  <si>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</si>
  <si>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</si>
  <si>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</si>
  <si>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</si>
  <si>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</si>
  <si>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</si>
  <si>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633:Cork manufactures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</si>
  <si>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</si>
  <si>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</si>
  <si>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</si>
  <si>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</si>
  <si>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</si>
  <si>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</si>
  <si>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</si>
  <si>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</si>
  <si>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655:Knitted or crocheted fabrics (including tubular knit fabrics, n.e.s., pile fabrics and openwork fabrics), n.e.s.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</si>
  <si>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</si>
  <si>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</si>
  <si>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</si>
  <si>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</si>
  <si>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</si>
  <si>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</si>
  <si>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</si>
  <si>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</si>
  <si>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</si>
  <si>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</si>
  <si>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</si>
  <si>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671:Pig-iron, spiegeleisen, sponge iron, iron or steel granules and powders and ferro-alloys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</si>
  <si>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</si>
  <si>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</si>
  <si>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</si>
  <si>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675:Flat-rolled products of alloy steel</t>
  </si>
  <si>
    <t>676:Iron and steel bars, rods, angles, shapes and sections (including sheet piling)</t>
  </si>
  <si>
    <t>677:Rails or railway track construction material, of iron or steel</t>
  </si>
  <si>
    <t>678:Wire of iron or steel</t>
  </si>
  <si>
    <t>679:Tubes, pipes and hollow profiles, and tube or pipe fittings, of iron or steel</t>
  </si>
  <si>
    <t>681:Silver, platinum and other metals of the platinum group</t>
  </si>
  <si>
    <t>683:Nickel</t>
  </si>
  <si>
    <t>684:Aluminium</t>
  </si>
  <si>
    <t>685:Lead</t>
  </si>
  <si>
    <t>686:Zinc</t>
  </si>
  <si>
    <t>687:Tin</t>
  </si>
  <si>
    <t>689:Miscellaneous non-ferrous base metals employed in metallurgy, and cermets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</si>
  <si>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</si>
  <si>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</si>
  <si>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</si>
  <si>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</si>
  <si>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</si>
  <si>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</si>
  <si>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</si>
  <si>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</si>
  <si>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</si>
  <si>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712:Steam turbines and other vapour turbines and parts thereof, n.e.s.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</si>
  <si>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</si>
  <si>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</si>
  <si>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</si>
  <si>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</si>
  <si>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</si>
  <si>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</si>
  <si>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</si>
  <si>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</si>
  <si>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</si>
  <si>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</si>
  <si>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</si>
  <si>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</si>
  <si>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</si>
  <si>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</si>
  <si>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</si>
  <si>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</si>
  <si>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</si>
  <si>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</si>
  <si>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</si>
  <si>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</si>
  <si>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</si>
  <si>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</si>
  <si>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</si>
  <si>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</si>
  <si>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</si>
  <si>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</si>
  <si>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</si>
  <si>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</si>
  <si>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</si>
  <si>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</si>
  <si>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</si>
  <si>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</si>
  <si>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</si>
  <si>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</si>
  <si>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</si>
  <si>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</si>
  <si>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</si>
  <si>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</si>
  <si>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</si>
  <si>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781:Motor cars and other motor vehicles principally designed for the transport of persons (other than motor vehicles for the transport of ten or more persons, including the driver), including station-wagons and racing cars</t>
  </si>
  <si>
    <t>782:Motor vehicles for the transport of goods and special-purpose motor vehicles</t>
  </si>
  <si>
    <t>783:Road motor vehicles, n.e.s.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</si>
  <si>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</si>
  <si>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</si>
  <si>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</si>
  <si>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</si>
  <si>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</si>
  <si>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</si>
  <si>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</si>
  <si>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</si>
  <si>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</si>
  <si>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</si>
  <si>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</si>
  <si>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</si>
  <si>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</si>
  <si>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</si>
  <si>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</si>
  <si>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</si>
  <si>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</si>
  <si>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</si>
  <si>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</si>
  <si>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</si>
  <si>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</si>
  <si>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</si>
  <si>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</si>
  <si>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881:Photographic apparatus and equipment, n.e.s.</t>
  </si>
  <si>
    <t>882:Photographic and cinematographic supplies</t>
  </si>
  <si>
    <t>883:Cinematographic film, exposed and developed, whether or not incorporating soundtrack or consisting only of soundtrack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</si>
  <si>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</si>
  <si>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</si>
  <si>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</si>
  <si>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</si>
  <si>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</si>
  <si>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</si>
  <si>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</si>
  <si>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</si>
  <si>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</si>
  <si>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</si>
  <si>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</si>
  <si>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911:Postal packages not classified according to kind</t>
  </si>
  <si>
    <t>931:Special transactions and commodities not classified according to kind</t>
  </si>
  <si>
    <t>961:Coin (other than gold coin), not being legal tender</t>
  </si>
  <si>
    <t>971:Gold, non-monetary (excluding gold ores and concentrates)</t>
  </si>
  <si>
    <t>III:Gold coin and current coin</t>
  </si>
  <si>
    <t>034:Fish</t>
  </si>
  <si>
    <t>Total</t>
  </si>
  <si>
    <t>Flow</t>
  </si>
  <si>
    <t>Difference  (N$ m)</t>
  </si>
  <si>
    <t xml:space="preserve">Difference in % </t>
  </si>
  <si>
    <t>Total Imports</t>
  </si>
  <si>
    <t>Trade balance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</si>
  <si>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</si>
  <si>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</si>
  <si>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</si>
  <si>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</si>
  <si>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</si>
  <si>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</si>
  <si>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</si>
  <si>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</si>
  <si>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</si>
  <si>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</si>
  <si>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</si>
  <si>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</si>
  <si>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</si>
  <si>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ISIC</t>
  </si>
  <si>
    <t>%share</t>
  </si>
  <si>
    <t>% share</t>
  </si>
  <si>
    <t>Manufacturing</t>
  </si>
  <si>
    <t>Mining and quarrying</t>
  </si>
  <si>
    <t>Agriculture, forestry and fishing</t>
  </si>
  <si>
    <t>Transportation and storage</t>
  </si>
  <si>
    <t>Water supply; sewerage, waste management and remediation activities</t>
  </si>
  <si>
    <t>Arts, entertainment and recreation</t>
  </si>
  <si>
    <t>Information and communication</t>
  </si>
  <si>
    <t>TOTAL</t>
  </si>
  <si>
    <t>Trade bal</t>
  </si>
  <si>
    <t>Partner</t>
  </si>
  <si>
    <t>%∆m/m</t>
  </si>
  <si>
    <t>Value (N$ m)</t>
  </si>
  <si>
    <t>%Share</t>
  </si>
  <si>
    <t>South Africa</t>
  </si>
  <si>
    <t>High Sea</t>
  </si>
  <si>
    <t>Korea</t>
  </si>
  <si>
    <t>Cayman Island</t>
  </si>
  <si>
    <t>Cote D'Ivoire</t>
  </si>
  <si>
    <t>Viet-Nam</t>
  </si>
  <si>
    <t>Aland Islands</t>
  </si>
  <si>
    <t>Congo - Brazaville</t>
  </si>
  <si>
    <t>Czech Republic</t>
  </si>
  <si>
    <t>Falkland Islands (Malvinas)</t>
  </si>
  <si>
    <t>Crotia</t>
  </si>
  <si>
    <t>Madagascar</t>
  </si>
  <si>
    <t>Macedonia</t>
  </si>
  <si>
    <t>Oman</t>
  </si>
  <si>
    <t>Slovakia</t>
  </si>
  <si>
    <t>Turks &amp; Caicos Islands</t>
  </si>
  <si>
    <t>Vanuatu</t>
  </si>
  <si>
    <t>Table of Content</t>
  </si>
  <si>
    <t>-</t>
  </si>
  <si>
    <t>EFTA</t>
  </si>
  <si>
    <t>COMESA</t>
  </si>
  <si>
    <t>EU</t>
  </si>
  <si>
    <t>BRIC</t>
  </si>
  <si>
    <t>OECD</t>
  </si>
  <si>
    <t>SACU</t>
  </si>
  <si>
    <t>SITC \ Partner</t>
  </si>
  <si>
    <t>Regional Grouping</t>
  </si>
  <si>
    <t>Mode of Transport</t>
  </si>
  <si>
    <t>∆y/y</t>
  </si>
  <si>
    <t>∆m/m</t>
  </si>
  <si>
    <t>average</t>
  </si>
  <si>
    <t>Months</t>
  </si>
  <si>
    <t>TABLE OF CONTENT</t>
  </si>
  <si>
    <t>2015</t>
  </si>
  <si>
    <t>2016</t>
  </si>
  <si>
    <t>2017</t>
  </si>
  <si>
    <t>2018</t>
  </si>
  <si>
    <t>2019</t>
  </si>
  <si>
    <t>2020</t>
  </si>
  <si>
    <t>2021</t>
  </si>
  <si>
    <t>2022</t>
  </si>
  <si>
    <t>∆m-m</t>
  </si>
  <si>
    <t>283:Copper ores and concentrates</t>
  </si>
  <si>
    <t>Total Exports</t>
  </si>
  <si>
    <t>% Share</t>
  </si>
  <si>
    <t>Partner \ SITC</t>
  </si>
  <si>
    <t>SEA</t>
  </si>
  <si>
    <t>ROAD</t>
  </si>
  <si>
    <t>AIR</t>
  </si>
  <si>
    <t>Year</t>
  </si>
  <si>
    <t>SITC \ FLOW</t>
  </si>
  <si>
    <t>Partner \ FLOW</t>
  </si>
  <si>
    <t>Eros Airport</t>
  </si>
  <si>
    <t>Trans Kalahari</t>
  </si>
  <si>
    <t>Chief Hosea Kutako Intl Airport</t>
  </si>
  <si>
    <t>Botswana</t>
  </si>
  <si>
    <t>China</t>
  </si>
  <si>
    <t>Zambia</t>
  </si>
  <si>
    <t>Netherlands</t>
  </si>
  <si>
    <t>Democratic Republic Of Congo</t>
  </si>
  <si>
    <t>Finland</t>
  </si>
  <si>
    <t>Spain</t>
  </si>
  <si>
    <t>Hong Kong</t>
  </si>
  <si>
    <t>United Arab Emirates</t>
  </si>
  <si>
    <t>Belgium</t>
  </si>
  <si>
    <t>Israel</t>
  </si>
  <si>
    <t>United States Of America</t>
  </si>
  <si>
    <t>Zimbabwe</t>
  </si>
  <si>
    <t>Angola</t>
  </si>
  <si>
    <t>United Kingdom</t>
  </si>
  <si>
    <t>Italy</t>
  </si>
  <si>
    <t>France</t>
  </si>
  <si>
    <t>Germany</t>
  </si>
  <si>
    <t>Mozambique</t>
  </si>
  <si>
    <t>Portugal</t>
  </si>
  <si>
    <t>Japan</t>
  </si>
  <si>
    <t>Thailand</t>
  </si>
  <si>
    <t>Poland</t>
  </si>
  <si>
    <t>Greece</t>
  </si>
  <si>
    <t>Singapore</t>
  </si>
  <si>
    <t>Australia</t>
  </si>
  <si>
    <t>Luxembourg</t>
  </si>
  <si>
    <t>Ireland</t>
  </si>
  <si>
    <t>Norway</t>
  </si>
  <si>
    <t>Saudi Arabia</t>
  </si>
  <si>
    <t>Tanzania</t>
  </si>
  <si>
    <t>Canada</t>
  </si>
  <si>
    <t>Turkey</t>
  </si>
  <si>
    <t>Taiwan</t>
  </si>
  <si>
    <t>Malawi</t>
  </si>
  <si>
    <t>India</t>
  </si>
  <si>
    <t>Russian Federation</t>
  </si>
  <si>
    <t>Ghana</t>
  </si>
  <si>
    <t>Cyprus</t>
  </si>
  <si>
    <t>Pakistan</t>
  </si>
  <si>
    <t>Eswatini</t>
  </si>
  <si>
    <t>Sweden</t>
  </si>
  <si>
    <t>Kuwait</t>
  </si>
  <si>
    <t>Lesotho</t>
  </si>
  <si>
    <t>Kenya</t>
  </si>
  <si>
    <t>Austria</t>
  </si>
  <si>
    <t>Mauritius</t>
  </si>
  <si>
    <t>Indonesia</t>
  </si>
  <si>
    <t>Hungary</t>
  </si>
  <si>
    <t>Togo</t>
  </si>
  <si>
    <t>Switzerland</t>
  </si>
  <si>
    <t>Mexico</t>
  </si>
  <si>
    <t>Denmark</t>
  </si>
  <si>
    <t>Seychelles</t>
  </si>
  <si>
    <t>Bosnia And Herzegovina</t>
  </si>
  <si>
    <t>Panama</t>
  </si>
  <si>
    <t>Senegal</t>
  </si>
  <si>
    <t>Cuba</t>
  </si>
  <si>
    <t>Nigeria</t>
  </si>
  <si>
    <t>Egypt</t>
  </si>
  <si>
    <t>Cameroon</t>
  </si>
  <si>
    <t>Mali</t>
  </si>
  <si>
    <t>Malta</t>
  </si>
  <si>
    <t>Bahrain</t>
  </si>
  <si>
    <t>Slovenia</t>
  </si>
  <si>
    <t>Uganda</t>
  </si>
  <si>
    <t>Uruguay</t>
  </si>
  <si>
    <t>New Zealand</t>
  </si>
  <si>
    <t>Qatar</t>
  </si>
  <si>
    <t>Bulgaria</t>
  </si>
  <si>
    <t>Lithuania</t>
  </si>
  <si>
    <t>Colombia</t>
  </si>
  <si>
    <t>Tunisia</t>
  </si>
  <si>
    <t>Andorra</t>
  </si>
  <si>
    <t>Antigua And Barbuda</t>
  </si>
  <si>
    <t>Argentina</t>
  </si>
  <si>
    <t>Bangladesh</t>
  </si>
  <si>
    <t>Brazil</t>
  </si>
  <si>
    <t>Chile</t>
  </si>
  <si>
    <t>Ethiopia</t>
  </si>
  <si>
    <t>Gabon</t>
  </si>
  <si>
    <t>Georgia</t>
  </si>
  <si>
    <t>Iceland</t>
  </si>
  <si>
    <t>Jamaica</t>
  </si>
  <si>
    <t>Democratic Peoples Republic Ofkorea</t>
  </si>
  <si>
    <t>Lebanon</t>
  </si>
  <si>
    <t>Latvia</t>
  </si>
  <si>
    <t>Myanmar</t>
  </si>
  <si>
    <t>Mauritania</t>
  </si>
  <si>
    <t>Malaysia</t>
  </si>
  <si>
    <t>Peru</t>
  </si>
  <si>
    <t>Philippines</t>
  </si>
  <si>
    <t>Romania</t>
  </si>
  <si>
    <t>Rwanda</t>
  </si>
  <si>
    <t>Ukraine</t>
  </si>
  <si>
    <t>Morocco</t>
  </si>
  <si>
    <t>Sierra Leone</t>
  </si>
  <si>
    <t>Moldova</t>
  </si>
  <si>
    <t>Jordan</t>
  </si>
  <si>
    <t>Cambodia</t>
  </si>
  <si>
    <t>Serbia</t>
  </si>
  <si>
    <t>Sri Lanka</t>
  </si>
  <si>
    <t>Holy See(Vatican City State)</t>
  </si>
  <si>
    <t>Dominican Republic</t>
  </si>
  <si>
    <t>Iran</t>
  </si>
  <si>
    <t>Estonia</t>
  </si>
  <si>
    <t>Tokelau</t>
  </si>
  <si>
    <t>Macau</t>
  </si>
  <si>
    <t>Regional Office For Asia/Pacific</t>
  </si>
  <si>
    <t>Dominica</t>
  </si>
  <si>
    <t>Puerto Rico</t>
  </si>
  <si>
    <t>Nepal</t>
  </si>
  <si>
    <t>Honduras</t>
  </si>
  <si>
    <t>Afghanistan</t>
  </si>
  <si>
    <t>Costa Rica</t>
  </si>
  <si>
    <t>Ecuador</t>
  </si>
  <si>
    <t>Lao Peoples Democratic Republic</t>
  </si>
  <si>
    <t>Niger</t>
  </si>
  <si>
    <t>Suriname</t>
  </si>
  <si>
    <t>FLOW \ Year</t>
  </si>
  <si>
    <t>971:Non-monetary gold</t>
  </si>
  <si>
    <t>Imports</t>
  </si>
  <si>
    <t>Exports</t>
  </si>
  <si>
    <t>Azerbaijan</t>
  </si>
  <si>
    <t>Eritria</t>
  </si>
  <si>
    <t xml:space="preserve"> </t>
  </si>
  <si>
    <t>Katwitwi</t>
  </si>
  <si>
    <t>Oshakati</t>
  </si>
  <si>
    <t>Table 14: Imports by Products</t>
  </si>
  <si>
    <t>Table 13: Re-exports by Product</t>
  </si>
  <si>
    <t>Table 12: Exports by Product</t>
  </si>
  <si>
    <t>Table 6: Imports by International Standard Industrial Classification -ISIC by Value (N$ m) &amp; percentage share</t>
  </si>
  <si>
    <t>Table 5: Re-exports by International Standard Industrial Classification -ISIC by Value (N$ m) &amp; percentage share</t>
  </si>
  <si>
    <t>Table 4: Exports by International Standard Industrial Classification -ISIC by Value (N$ m) &amp; percentage share</t>
  </si>
  <si>
    <t>Table 4: Export by ISIC</t>
  </si>
  <si>
    <t>Table 5: Re-export by ISIC</t>
  </si>
  <si>
    <t>Table 6: Import by ISIC</t>
  </si>
  <si>
    <t xml:space="preserve">Table 7: Trade balance </t>
  </si>
  <si>
    <t>Table 8: Trade balance by partner</t>
  </si>
  <si>
    <t>Table 10: Exports by Partner</t>
  </si>
  <si>
    <t>Table 12: Export by Product</t>
  </si>
  <si>
    <t>Table 13: Re-export by Product</t>
  </si>
  <si>
    <t>Table 14: Imports by products</t>
  </si>
  <si>
    <t>Table 18: Exports by Economic regions</t>
  </si>
  <si>
    <t>Table 19: Export by economic region and products</t>
  </si>
  <si>
    <t>Table 20: Imports by economic regions</t>
  </si>
  <si>
    <t>Table 21: Import by Economic region and products</t>
  </si>
  <si>
    <t>Table 22: Export by mode of transport</t>
  </si>
  <si>
    <t>Table 24: Import by mode of transport</t>
  </si>
  <si>
    <t>Table 26: Export by NetWeight</t>
  </si>
  <si>
    <t>Table 27: Import by Netweight</t>
  </si>
  <si>
    <t>Table 9: Trade balance by products</t>
  </si>
  <si>
    <t>Table 11: Imports by Partner</t>
  </si>
  <si>
    <t>Table 15: Top 5 Exported products by partner</t>
  </si>
  <si>
    <t>Table 17: Top 5 Imported products by partner</t>
  </si>
  <si>
    <t>Table 16: Top 5 Re-exported products by partner</t>
  </si>
  <si>
    <t>Table 25: Imported commodity by mode of transport</t>
  </si>
  <si>
    <t>Table 23: Exported commodity by mode of transport</t>
  </si>
  <si>
    <t>Bermuda</t>
  </si>
  <si>
    <t>Reunion</t>
  </si>
  <si>
    <t>Sudan</t>
  </si>
  <si>
    <t>Marshall Islands</t>
  </si>
  <si>
    <t>Bahamas</t>
  </si>
  <si>
    <t>Liberia</t>
  </si>
  <si>
    <t>St.Vincent And The Grenadines</t>
  </si>
  <si>
    <t>Belarus</t>
  </si>
  <si>
    <t>Guinea</t>
  </si>
  <si>
    <t>SITC/COMMODITY DESCRIPTION</t>
  </si>
  <si>
    <t xml:space="preserve">334:Petroleum oils </t>
  </si>
  <si>
    <r>
      <t>%</t>
    </r>
    <r>
      <rPr>
        <b/>
        <sz val="12"/>
        <color indexed="8"/>
        <rFont val="Calibri Light"/>
        <family val="2"/>
        <scheme val="major"/>
      </rPr>
      <t>∆y/y</t>
    </r>
  </si>
  <si>
    <t>Maldives</t>
  </si>
  <si>
    <t>Nicaragua</t>
  </si>
  <si>
    <t xml:space="preserve">SITC </t>
  </si>
  <si>
    <t>Imports (-)</t>
  </si>
  <si>
    <t>Table 11: Imports by partner</t>
  </si>
  <si>
    <t>Table 21: Imports by economic region and product value (N$ m)</t>
  </si>
  <si>
    <t>Table 19: Exports by economic regions and product value (N$ m)</t>
  </si>
  <si>
    <t>Table 26: Exports by Mode of Transport (NetWeight (t))</t>
  </si>
  <si>
    <t>Table 27: Imports by mode of Transport (NetWeight (t))</t>
  </si>
  <si>
    <t>Table 28: Trade by Borderpost</t>
  </si>
  <si>
    <t>Table 29: AfCFTA</t>
  </si>
  <si>
    <t>Chad</t>
  </si>
  <si>
    <t>Brunei Darassalam</t>
  </si>
  <si>
    <t>Algeria</t>
  </si>
  <si>
    <t>El Salvador</t>
  </si>
  <si>
    <t>Guyana</t>
  </si>
  <si>
    <t xml:space="preserve">286:Uranium </t>
  </si>
  <si>
    <t>667:Precious stones (diamonds)</t>
  </si>
  <si>
    <t>Burkinafaso</t>
  </si>
  <si>
    <t>Kazakhstan</t>
  </si>
  <si>
    <t>Mongolia</t>
  </si>
  <si>
    <t>Belize</t>
  </si>
  <si>
    <t>Table 2: Cumulative Trade Value(N$ m) - 2022</t>
  </si>
  <si>
    <t>Cook Island</t>
  </si>
  <si>
    <t>Burundi</t>
  </si>
  <si>
    <t>Antarctica</t>
  </si>
  <si>
    <t>Christmas Island</t>
  </si>
  <si>
    <t>British Indian Ocean Territory</t>
  </si>
  <si>
    <t>Albania</t>
  </si>
  <si>
    <t>Kyrgyzstan</t>
  </si>
  <si>
    <t>Bhutan</t>
  </si>
  <si>
    <t>Monaco</t>
  </si>
  <si>
    <t>Somalia</t>
  </si>
  <si>
    <t>EXPORTS</t>
  </si>
  <si>
    <t>IMPORTS</t>
  </si>
  <si>
    <t>Imported From Various Countries</t>
  </si>
  <si>
    <t>723:Civil engineering and contractors equipment</t>
  </si>
  <si>
    <t>American Samoa</t>
  </si>
  <si>
    <t>Guatemala</t>
  </si>
  <si>
    <t>Papua New Guinea</t>
  </si>
  <si>
    <t>Palau</t>
  </si>
  <si>
    <t>Mayote</t>
  </si>
  <si>
    <t>Armenia</t>
  </si>
  <si>
    <t>Gambia</t>
  </si>
  <si>
    <t>Guadeloupe</t>
  </si>
  <si>
    <t>Nauru</t>
  </si>
  <si>
    <t xml:space="preserve">Partner </t>
  </si>
  <si>
    <t xml:space="preserve">Postal </t>
  </si>
  <si>
    <t>286:Uranium</t>
  </si>
  <si>
    <t>Electricity, gas, steam and air conditioning supply</t>
  </si>
  <si>
    <t>776:Thermionic, cathode valves and tubes</t>
  </si>
  <si>
    <t>723:Civil engineering and contractor's equipment</t>
  </si>
  <si>
    <t>Cocos Island</t>
  </si>
  <si>
    <t>Gibraltar</t>
  </si>
  <si>
    <t>Wallis And Futuna</t>
  </si>
  <si>
    <t>Benin</t>
  </si>
  <si>
    <t>Sao Tome And Principe</t>
  </si>
  <si>
    <t>Liechtenstein</t>
  </si>
  <si>
    <t>New Caledonia</t>
  </si>
  <si>
    <t>676:Iron and steel bars</t>
  </si>
  <si>
    <t>723:Civil engineering and contractors' equipment</t>
  </si>
  <si>
    <t>SITC</t>
  </si>
  <si>
    <t>COMESA-excl-SADC</t>
  </si>
  <si>
    <r>
      <t>%</t>
    </r>
    <r>
      <rPr>
        <b/>
        <sz val="11"/>
        <color indexed="8"/>
        <rFont val="Calibri Light"/>
        <family val="2"/>
        <scheme val="major"/>
      </rPr>
      <t>∆y/y</t>
    </r>
  </si>
  <si>
    <t>Walvis Bay</t>
  </si>
  <si>
    <t>Ariamsvlei</t>
  </si>
  <si>
    <t>Noordoewer</t>
  </si>
  <si>
    <t>Oranjemund</t>
  </si>
  <si>
    <t>Wenela</t>
  </si>
  <si>
    <t>Ngoma</t>
  </si>
  <si>
    <t>Oshikango</t>
  </si>
  <si>
    <t>Keetmanshoop</t>
  </si>
  <si>
    <t>Luderitz</t>
  </si>
  <si>
    <t>Mohembo</t>
  </si>
  <si>
    <t>International Airport-Walvis Bay</t>
  </si>
  <si>
    <t>Impalila Island</t>
  </si>
  <si>
    <t>Omahenene</t>
  </si>
  <si>
    <t>Katima Mulilo</t>
  </si>
  <si>
    <t>Other Windhoek Offices</t>
  </si>
  <si>
    <t>Table 2 Cumulative Trade Value - 2022</t>
  </si>
  <si>
    <t>Table 3: Cumulative Trade value - 2023</t>
  </si>
  <si>
    <t>2023</t>
  </si>
  <si>
    <t>Africa</t>
  </si>
  <si>
    <t xml:space="preserve">Sea </t>
  </si>
  <si>
    <t xml:space="preserve">Rail </t>
  </si>
  <si>
    <t>As reported in Apr_2023 Bulletin (N$ m)</t>
  </si>
  <si>
    <t xml:space="preserve">Table 10: Exports by partner </t>
  </si>
  <si>
    <t>Table 15:  Top five export products by Partner (N$ m)</t>
  </si>
  <si>
    <t>Table 16: Top five re-export products by Partner (N$ m)</t>
  </si>
  <si>
    <t>Table 17: Top five import products by Partner (N$ m)</t>
  </si>
  <si>
    <t>Value(N$ m)</t>
  </si>
  <si>
    <t>Table 23: Exported commodities by mode of transport (N$ m)</t>
  </si>
  <si>
    <t>Table 25: Imported commodities by mode of transport (N$ m)</t>
  </si>
  <si>
    <t>Imports(N$ m)</t>
  </si>
  <si>
    <t>Imports (N$ m)</t>
  </si>
  <si>
    <t>As reported in May_2023 Bulletin (N$ m)</t>
  </si>
  <si>
    <r>
      <t>Table 7: Import</t>
    </r>
    <r>
      <rPr>
        <sz val="12"/>
        <color theme="1"/>
        <rFont val="Calibri Light"/>
        <family val="2"/>
        <scheme val="major"/>
      </rPr>
      <t>s</t>
    </r>
    <r>
      <rPr>
        <b/>
        <sz val="12"/>
        <color theme="1"/>
        <rFont val="Calibri Light"/>
        <family val="2"/>
        <scheme val="major"/>
      </rPr>
      <t>/Exports/Trade bal (N$ m) May 2022 to May 2023</t>
    </r>
  </si>
  <si>
    <t>Table 8: Trade balance by Partner (N$ m), May 2023</t>
  </si>
  <si>
    <t>Table 9: Trade balance by Product (N$ m), May 2023</t>
  </si>
  <si>
    <t>Table 28: Trade by border post/office (N$ m), May 2023</t>
  </si>
  <si>
    <t>011:Meat of bovine animals</t>
  </si>
  <si>
    <t>693:Wire products and fencing grills</t>
  </si>
  <si>
    <t>741:Heating and cooling equipment and parts thereof</t>
  </si>
  <si>
    <t>St.Helena</t>
  </si>
  <si>
    <t>Barbados</t>
  </si>
  <si>
    <t>Djibouti</t>
  </si>
  <si>
    <t>Equatorial Guinea</t>
  </si>
  <si>
    <t>Trinadad &amp; Tobago</t>
  </si>
  <si>
    <t>Central African Republic</t>
  </si>
  <si>
    <t>Netherlands Antilles</t>
  </si>
  <si>
    <t>Aruba</t>
  </si>
  <si>
    <t>Bolivia</t>
  </si>
  <si>
    <t>Cape Verde</t>
  </si>
  <si>
    <t>334:Petroleum oils</t>
  </si>
  <si>
    <t>776:Thermionic cathode valves and tubes</t>
  </si>
  <si>
    <t xml:space="preserve">Air </t>
  </si>
  <si>
    <t xml:space="preserve">Road </t>
  </si>
  <si>
    <t xml:space="preserve">Multimodal </t>
  </si>
  <si>
    <t xml:space="preserve">Inland Waterways </t>
  </si>
  <si>
    <t>Fixed Installations</t>
  </si>
  <si>
    <t>Sea</t>
  </si>
  <si>
    <t xml:space="preserve">SEA  </t>
  </si>
  <si>
    <t xml:space="preserve">ROAD  </t>
  </si>
  <si>
    <t xml:space="preserve">AIR  </t>
  </si>
  <si>
    <t xml:space="preserve">Postal  </t>
  </si>
  <si>
    <t xml:space="preserve">Inland waterways  </t>
  </si>
  <si>
    <t xml:space="preserve">MULTIMODAL  </t>
  </si>
  <si>
    <t xml:space="preserve">RAIL  </t>
  </si>
  <si>
    <t>Fixed installations</t>
  </si>
  <si>
    <t>Rundu</t>
  </si>
  <si>
    <t>Office</t>
  </si>
  <si>
    <t>Swakopmund</t>
  </si>
  <si>
    <t>Gobabis</t>
  </si>
  <si>
    <t>Cote d'Ivoire</t>
  </si>
  <si>
    <t>Table 29: Africa Continental Free Trade Area (N$ m) - Cote d'Ivoire</t>
  </si>
  <si>
    <t>786:Trailers and semi-trailers</t>
  </si>
  <si>
    <t>036:Crustaceans, molluscs and aquatic invertebrate</t>
  </si>
  <si>
    <t xml:space="preserve">222:Oil-seeds and oleaginous fruits </t>
  </si>
  <si>
    <t>D. R. Congo</t>
  </si>
  <si>
    <t xml:space="preserve">Netherlands </t>
  </si>
  <si>
    <t xml:space="preserve">Thailand </t>
  </si>
  <si>
    <t>United States of America</t>
  </si>
  <si>
    <t>BR:Brazil</t>
  </si>
  <si>
    <t xml:space="preserve">Switzerland </t>
  </si>
  <si>
    <t>UK</t>
  </si>
  <si>
    <t xml:space="preserve">Indonesia </t>
  </si>
  <si>
    <t>Lativia</t>
  </si>
  <si>
    <t xml:space="preserve">Imported from various countries </t>
  </si>
  <si>
    <t>Air</t>
  </si>
  <si>
    <t>Multimodal</t>
  </si>
  <si>
    <t>Road</t>
  </si>
  <si>
    <t>Rail</t>
  </si>
  <si>
    <t>Postal</t>
  </si>
  <si>
    <t>Cumulative imports 2022</t>
  </si>
  <si>
    <t>Cumulative exports 2022</t>
  </si>
  <si>
    <t>Cumulative exports 2023</t>
  </si>
  <si>
    <t>Cumulative imports 2023</t>
  </si>
  <si>
    <r>
      <t xml:space="preserve">Sarusungu </t>
    </r>
    <r>
      <rPr>
        <sz val="11"/>
        <rFont val="Calibri Light"/>
        <family val="2"/>
      </rPr>
      <t>Border Post</t>
    </r>
  </si>
  <si>
    <t>Time series- Ariamsvlei</t>
  </si>
  <si>
    <t>April 2023 Revisions</t>
  </si>
  <si>
    <t>Various Countries</t>
  </si>
  <si>
    <t>Re-exports</t>
  </si>
  <si>
    <t>Re-export % Share</t>
  </si>
  <si>
    <t>Domestic exports %Share</t>
  </si>
  <si>
    <t>Re-exports(N$ m)</t>
  </si>
  <si>
    <t>Total Export(N$ m)</t>
  </si>
  <si>
    <t>Domestic exports(N$ m)</t>
  </si>
  <si>
    <t>% Δ-IM</t>
  </si>
  <si>
    <t>Domestic Exports(N$ m)</t>
  </si>
  <si>
    <t>Exports(N$ m)</t>
  </si>
  <si>
    <t>Exports (N$)</t>
  </si>
  <si>
    <t>Imports(N$)</t>
  </si>
  <si>
    <t xml:space="preserve"> Total </t>
  </si>
  <si>
    <t>682:Copper and articles of copper</t>
  </si>
  <si>
    <t xml:space="preserve">682:Copper and articles of copper </t>
  </si>
  <si>
    <t xml:space="preserve">Table 20: Imports by economic regions, Percent  </t>
  </si>
  <si>
    <t>Table 22: Exports by Mode of Transport (May 2023), Perecent</t>
  </si>
  <si>
    <t>Table 24: Imports by mode of Transport (May 2023), Percent</t>
  </si>
  <si>
    <t>Table 3: Cumulative Trade Value (N$ m) - 2023</t>
  </si>
  <si>
    <t>Table 18: Export by economic regions, Percent</t>
  </si>
  <si>
    <t>SADC-exl-SACU</t>
  </si>
  <si>
    <t>MERCORSUR</t>
  </si>
  <si>
    <t>Table 30: Commodity of the month - Sugars, Molasses and Honey</t>
  </si>
  <si>
    <t>Trade in Sugars, Molasses and Honey (May 2022 - May 2023)</t>
  </si>
  <si>
    <r>
      <t>Country of Destination and Origin for Sugars, Molasses and Honey</t>
    </r>
    <r>
      <rPr>
        <b/>
        <sz val="12"/>
        <rFont val="Calibri Light"/>
        <family val="2"/>
        <scheme val="major"/>
      </rPr>
      <t xml:space="preserve"> - May 2023</t>
    </r>
  </si>
  <si>
    <t>Table 30: Commodity of the Month-Sugars, Molasses and Honey</t>
  </si>
  <si>
    <t>728:Other machinery and equipment specialized for particular industries</t>
  </si>
  <si>
    <t>782:Motor vehicles for the transportation of goods</t>
  </si>
  <si>
    <t xml:space="preserve">781:Motor cars for the transportation of persons </t>
  </si>
  <si>
    <t xml:space="preserve">782:Motor vehicles for the transportation of goods </t>
  </si>
  <si>
    <t>782:Motor vehicles for the transportation of goods and special-purpose motor vehicles</t>
  </si>
  <si>
    <t>781:Motor cars and other motor vehicles principally designed for the transportation of persons (other than motor vehicles for the transport of ten or more persons, including the driver), including station-wagons and racing cars</t>
  </si>
  <si>
    <t>781:Motor cars for the transportation of persons</t>
  </si>
  <si>
    <t>SADC-excl-SACU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</si>
</sst>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#,##0.0"/>
    <numFmt numFmtId="169" formatCode="_-* #,##0.0_-;\-* #,##0.0_-;_-* &quot;-&quot;??_-;_-@_-"/>
    <numFmt numFmtId="170" formatCode="_(* #,##0.0_);_(* \(#,##0.0\);_(* &quot;-&quot;??_);_(@_)"/>
    <numFmt numFmtId="171" formatCode="[$-409]mmm\-yy;@"/>
    <numFmt numFmtId="172" formatCode="0.000000"/>
    <numFmt numFmtId="173" formatCode="0.00000000000000%"/>
    <numFmt numFmtId="174" formatCode="[$-409]mmmm\-yy;@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u/>
      <sz val="12"/>
      <color theme="10"/>
      <name val="Calibri Light"/>
      <family val="2"/>
      <scheme val="major"/>
    </font>
    <font>
      <b/>
      <sz val="12"/>
      <color indexed="8"/>
      <name val="Calibri Light"/>
      <family val="2"/>
      <scheme val="major"/>
    </font>
    <font>
      <sz val="12"/>
      <color rgb="FF000000"/>
      <name val="Calibri Light"/>
      <family val="2"/>
      <scheme val="major"/>
    </font>
    <font>
      <b/>
      <sz val="12"/>
      <color rgb="FF92D050"/>
      <name val="Calibri Light"/>
      <family val="2"/>
      <scheme val="major"/>
    </font>
    <font>
      <b/>
      <u/>
      <sz val="12"/>
      <color theme="1"/>
      <name val="Calibri Light"/>
      <family val="2"/>
      <scheme val="major"/>
    </font>
    <font>
      <b/>
      <sz val="12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sz val="12"/>
      <color rgb="FFFF0000"/>
      <name val="Calibri Light"/>
      <family val="2"/>
      <scheme val="major"/>
    </font>
    <font>
      <b/>
      <sz val="12"/>
      <color theme="0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2"/>
      <color theme="1"/>
      <name val="Calibri Light"/>
      <family val="2"/>
    </font>
    <font>
      <sz val="11"/>
      <color theme="1"/>
      <name val="Calibri Light"/>
      <family val="2"/>
    </font>
    <font>
      <b/>
      <sz val="11"/>
      <color theme="1"/>
      <name val="Calibri Light"/>
      <family val="2"/>
      <scheme val="major"/>
    </font>
    <font>
      <b/>
      <u/>
      <sz val="12"/>
      <color theme="10"/>
      <name val="Calibri Light"/>
      <family val="2"/>
      <scheme val="major"/>
    </font>
    <font>
      <b/>
      <sz val="12"/>
      <color indexed="8"/>
      <name val="Calibri Light"/>
      <family val="2"/>
    </font>
    <font>
      <sz val="8"/>
      <name val="Calibri"/>
      <family val="2"/>
      <scheme val="minor"/>
    </font>
    <font>
      <sz val="10"/>
      <color theme="1"/>
      <name val="Calibri Light"/>
      <family val="2"/>
      <scheme val="major"/>
    </font>
    <font>
      <b/>
      <sz val="10"/>
      <name val="Calibri Light"/>
      <family val="2"/>
      <scheme val="major"/>
    </font>
    <font>
      <u/>
      <sz val="11"/>
      <color theme="10"/>
      <name val="Calibri Light"/>
      <family val="2"/>
      <scheme val="major"/>
    </font>
    <font>
      <b/>
      <sz val="11"/>
      <color indexed="8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b/>
      <sz val="11"/>
      <name val="Calibri Light"/>
      <family val="2"/>
      <scheme val="major"/>
    </font>
    <font>
      <b/>
      <sz val="18"/>
      <color theme="1"/>
      <name val="Calibri Light"/>
      <family val="2"/>
      <scheme val="major"/>
    </font>
    <font>
      <b/>
      <sz val="12"/>
      <color rgb="FF000000"/>
      <name val="Calibri Light"/>
      <family val="2"/>
      <scheme val="major"/>
    </font>
    <font>
      <sz val="11"/>
      <name val="Calibri Light"/>
      <family val="2"/>
      <scheme val="major"/>
    </font>
    <font>
      <sz val="11"/>
      <name val="Calibri Light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 Light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775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03">
    <xf numFmtId="0" fontId="0" fillId="0" borderId="0" xfId="0"/>
    <xf numFmtId="0" fontId="5" fillId="0" borderId="0" xfId="0" applyFont="1"/>
    <xf numFmtId="0" fontId="4" fillId="4" borderId="2" xfId="0" applyFont="1" applyFill="1" applyBorder="1"/>
    <xf numFmtId="0" fontId="5" fillId="0" borderId="1" xfId="0" applyFont="1" applyBorder="1"/>
    <xf numFmtId="0" fontId="4" fillId="0" borderId="0" xfId="0" applyFont="1"/>
    <xf numFmtId="0" fontId="6" fillId="0" borderId="0" xfId="282" applyFont="1" applyFill="1"/>
    <xf numFmtId="17" fontId="5" fillId="0" borderId="0" xfId="0" applyNumberFormat="1" applyFont="1"/>
    <xf numFmtId="169" fontId="5" fillId="0" borderId="0" xfId="2734" applyNumberFormat="1" applyFont="1" applyFill="1" applyBorder="1"/>
    <xf numFmtId="169" fontId="5" fillId="0" borderId="0" xfId="2734" applyNumberFormat="1" applyFont="1" applyFill="1" applyBorder="1" applyAlignment="1">
      <alignment horizontal="right"/>
    </xf>
    <xf numFmtId="167" fontId="5" fillId="0" borderId="0" xfId="280" applyNumberFormat="1" applyFont="1" applyFill="1" applyBorder="1"/>
    <xf numFmtId="167" fontId="5" fillId="0" borderId="0" xfId="280" applyNumberFormat="1" applyFont="1" applyFill="1" applyBorder="1" applyAlignment="1">
      <alignment horizontal="right"/>
    </xf>
    <xf numFmtId="0" fontId="5" fillId="0" borderId="4" xfId="0" applyFont="1" applyBorder="1"/>
    <xf numFmtId="167" fontId="5" fillId="0" borderId="0" xfId="280" applyNumberFormat="1" applyFont="1" applyBorder="1"/>
    <xf numFmtId="169" fontId="4" fillId="0" borderId="0" xfId="1" applyNumberFormat="1" applyFont="1" applyBorder="1"/>
    <xf numFmtId="0" fontId="6" fillId="0" borderId="0" xfId="282" applyFont="1"/>
    <xf numFmtId="17" fontId="4" fillId="4" borderId="2" xfId="0" applyNumberFormat="1" applyFont="1" applyFill="1" applyBorder="1"/>
    <xf numFmtId="167" fontId="5" fillId="0" borderId="0" xfId="280" applyNumberFormat="1" applyFont="1"/>
    <xf numFmtId="0" fontId="4" fillId="0" borderId="0" xfId="0" applyFont="1" applyAlignment="1">
      <alignment vertical="center"/>
    </xf>
    <xf numFmtId="0" fontId="4" fillId="4" borderId="0" xfId="0" applyFont="1" applyFill="1"/>
    <xf numFmtId="0" fontId="5" fillId="0" borderId="0" xfId="10" applyFont="1"/>
    <xf numFmtId="0" fontId="4" fillId="0" borderId="0" xfId="10" applyFont="1"/>
    <xf numFmtId="0" fontId="5" fillId="0" borderId="0" xfId="17" applyFont="1"/>
    <xf numFmtId="164" fontId="5" fillId="0" borderId="0" xfId="10" applyNumberFormat="1" applyFont="1"/>
    <xf numFmtId="166" fontId="5" fillId="0" borderId="0" xfId="284" applyNumberFormat="1" applyFont="1"/>
    <xf numFmtId="166" fontId="5" fillId="0" borderId="0" xfId="10" applyNumberFormat="1" applyFont="1"/>
    <xf numFmtId="3" fontId="5" fillId="0" borderId="0" xfId="0" applyNumberFormat="1" applyFont="1"/>
    <xf numFmtId="166" fontId="4" fillId="0" borderId="0" xfId="284" applyNumberFormat="1" applyFont="1"/>
    <xf numFmtId="166" fontId="8" fillId="0" borderId="0" xfId="0" applyNumberFormat="1" applyFont="1"/>
    <xf numFmtId="165" fontId="5" fillId="0" borderId="0" xfId="0" applyNumberFormat="1" applyFont="1"/>
    <xf numFmtId="166" fontId="5" fillId="0" borderId="0" xfId="0" applyNumberFormat="1" applyFont="1"/>
    <xf numFmtId="0" fontId="5" fillId="0" borderId="0" xfId="286" applyFont="1" applyAlignment="1">
      <alignment wrapText="1"/>
    </xf>
    <xf numFmtId="0" fontId="5" fillId="0" borderId="0" xfId="0" applyFont="1" applyAlignment="1">
      <alignment wrapText="1"/>
    </xf>
    <xf numFmtId="3" fontId="5" fillId="0" borderId="0" xfId="286" applyNumberFormat="1" applyFont="1"/>
    <xf numFmtId="0" fontId="5" fillId="0" borderId="0" xfId="285" applyFont="1"/>
    <xf numFmtId="0" fontId="5" fillId="0" borderId="0" xfId="0" applyFont="1" applyAlignment="1">
      <alignment vertical="center"/>
    </xf>
    <xf numFmtId="0" fontId="4" fillId="4" borderId="4" xfId="0" applyFont="1" applyFill="1" applyBorder="1"/>
    <xf numFmtId="0" fontId="4" fillId="0" borderId="0" xfId="0" applyFont="1" applyAlignment="1">
      <alignment horizontal="center" vertical="center"/>
    </xf>
    <xf numFmtId="164" fontId="5" fillId="0" borderId="0" xfId="0" applyNumberFormat="1" applyFont="1"/>
    <xf numFmtId="167" fontId="5" fillId="0" borderId="0" xfId="0" applyNumberFormat="1" applyFont="1"/>
    <xf numFmtId="0" fontId="4" fillId="0" borderId="0" xfId="0" applyFont="1" applyAlignment="1">
      <alignment vertical="top"/>
    </xf>
    <xf numFmtId="166" fontId="5" fillId="0" borderId="0" xfId="1" applyNumberFormat="1" applyFont="1"/>
    <xf numFmtId="0" fontId="6" fillId="0" borderId="0" xfId="282" applyFont="1" applyFill="1" applyBorder="1" applyAlignment="1"/>
    <xf numFmtId="0" fontId="6" fillId="0" borderId="0" xfId="282" applyFont="1" applyFill="1" applyAlignment="1"/>
    <xf numFmtId="0" fontId="11" fillId="0" borderId="0" xfId="0" applyFont="1"/>
    <xf numFmtId="0" fontId="7" fillId="0" borderId="0" xfId="0" applyFont="1" applyAlignment="1">
      <alignment horizontal="center" vertical="center"/>
    </xf>
    <xf numFmtId="9" fontId="4" fillId="0" borderId="0" xfId="280" applyFont="1" applyFill="1" applyBorder="1"/>
    <xf numFmtId="0" fontId="4" fillId="4" borderId="6" xfId="0" applyFont="1" applyFill="1" applyBorder="1"/>
    <xf numFmtId="0" fontId="4" fillId="4" borderId="9" xfId="0" applyFont="1" applyFill="1" applyBorder="1"/>
    <xf numFmtId="0" fontId="4" fillId="4" borderId="7" xfId="0" applyFont="1" applyFill="1" applyBorder="1"/>
    <xf numFmtId="0" fontId="12" fillId="0" borderId="0" xfId="0" applyFont="1"/>
    <xf numFmtId="3" fontId="12" fillId="0" borderId="0" xfId="0" applyNumberFormat="1" applyFont="1"/>
    <xf numFmtId="9" fontId="12" fillId="0" borderId="0" xfId="280" applyFont="1" applyFill="1" applyBorder="1"/>
    <xf numFmtId="0" fontId="13" fillId="0" borderId="0" xfId="0" applyFont="1"/>
    <xf numFmtId="0" fontId="4" fillId="5" borderId="1" xfId="0" applyFont="1" applyFill="1" applyBorder="1" applyAlignment="1">
      <alignment vertical="center" wrapText="1"/>
    </xf>
    <xf numFmtId="165" fontId="5" fillId="0" borderId="1" xfId="0" applyNumberFormat="1" applyFont="1" applyBorder="1"/>
    <xf numFmtId="3" fontId="5" fillId="0" borderId="1" xfId="0" applyNumberFormat="1" applyFont="1" applyBorder="1"/>
    <xf numFmtId="167" fontId="5" fillId="0" borderId="1" xfId="280" applyNumberFormat="1" applyFont="1" applyBorder="1"/>
    <xf numFmtId="0" fontId="4" fillId="5" borderId="1" xfId="0" applyFont="1" applyFill="1" applyBorder="1"/>
    <xf numFmtId="3" fontId="4" fillId="5" borderId="1" xfId="0" applyNumberFormat="1" applyFont="1" applyFill="1" applyBorder="1"/>
    <xf numFmtId="167" fontId="4" fillId="5" borderId="1" xfId="280" applyNumberFormat="1" applyFont="1" applyFill="1" applyBorder="1"/>
    <xf numFmtId="0" fontId="11" fillId="3" borderId="0" xfId="0" applyFont="1" applyFill="1"/>
    <xf numFmtId="0" fontId="6" fillId="3" borderId="0" xfId="282" applyFont="1" applyFill="1"/>
    <xf numFmtId="0" fontId="5" fillId="3" borderId="0" xfId="0" applyFont="1" applyFill="1"/>
    <xf numFmtId="0" fontId="14" fillId="3" borderId="0" xfId="0" applyFont="1" applyFill="1"/>
    <xf numFmtId="0" fontId="6" fillId="3" borderId="0" xfId="282" quotePrefix="1" applyFont="1" applyFill="1"/>
    <xf numFmtId="0" fontId="5" fillId="0" borderId="0" xfId="10" applyFont="1" applyAlignment="1">
      <alignment wrapText="1"/>
    </xf>
    <xf numFmtId="165" fontId="5" fillId="0" borderId="0" xfId="2748" applyNumberFormat="1" applyFont="1"/>
    <xf numFmtId="0" fontId="15" fillId="0" borderId="2" xfId="0" applyFont="1" applyBorder="1"/>
    <xf numFmtId="0" fontId="15" fillId="0" borderId="4" xfId="0" applyFont="1" applyBorder="1"/>
    <xf numFmtId="166" fontId="15" fillId="0" borderId="4" xfId="284" applyNumberFormat="1" applyFont="1" applyBorder="1"/>
    <xf numFmtId="0" fontId="17" fillId="0" borderId="0" xfId="0" applyFont="1"/>
    <xf numFmtId="169" fontId="5" fillId="0" borderId="0" xfId="1" applyNumberFormat="1" applyFont="1" applyBorder="1"/>
    <xf numFmtId="0" fontId="18" fillId="4" borderId="1" xfId="0" applyFont="1" applyFill="1" applyBorder="1"/>
    <xf numFmtId="0" fontId="18" fillId="0" borderId="0" xfId="0" applyFont="1"/>
    <xf numFmtId="0" fontId="19" fillId="0" borderId="0" xfId="282" applyFont="1" applyFill="1"/>
    <xf numFmtId="3" fontId="4" fillId="0" borderId="0" xfId="0" applyNumberFormat="1" applyFont="1"/>
    <xf numFmtId="4" fontId="4" fillId="0" borderId="0" xfId="0" applyNumberFormat="1" applyFont="1"/>
    <xf numFmtId="0" fontId="16" fillId="4" borderId="2" xfId="0" applyFont="1" applyFill="1" applyBorder="1"/>
    <xf numFmtId="0" fontId="16" fillId="4" borderId="2" xfId="0" applyFont="1" applyFill="1" applyBorder="1" applyAlignment="1">
      <alignment vertical="center"/>
    </xf>
    <xf numFmtId="49" fontId="16" fillId="4" borderId="2" xfId="0" applyNumberFormat="1" applyFont="1" applyFill="1" applyBorder="1"/>
    <xf numFmtId="0" fontId="18" fillId="4" borderId="2" xfId="0" applyFont="1" applyFill="1" applyBorder="1"/>
    <xf numFmtId="0" fontId="15" fillId="2" borderId="0" xfId="0" applyFont="1" applyFill="1"/>
    <xf numFmtId="0" fontId="15" fillId="0" borderId="0" xfId="0" applyFont="1"/>
    <xf numFmtId="166" fontId="15" fillId="0" borderId="0" xfId="284" applyNumberFormat="1" applyFont="1"/>
    <xf numFmtId="0" fontId="11" fillId="0" borderId="0" xfId="17" applyFont="1"/>
    <xf numFmtId="166" fontId="15" fillId="0" borderId="2" xfId="284" applyNumberFormat="1" applyFont="1" applyBorder="1"/>
    <xf numFmtId="167" fontId="4" fillId="0" borderId="0" xfId="280" applyNumberFormat="1" applyFont="1" applyFill="1" applyBorder="1" applyAlignment="1">
      <alignment horizontal="right"/>
    </xf>
    <xf numFmtId="165" fontId="15" fillId="0" borderId="2" xfId="1" applyNumberFormat="1" applyFont="1" applyBorder="1"/>
    <xf numFmtId="165" fontId="15" fillId="0" borderId="4" xfId="0" applyNumberFormat="1" applyFont="1" applyBorder="1"/>
    <xf numFmtId="165" fontId="17" fillId="0" borderId="0" xfId="2754" applyNumberFormat="1" applyFont="1" applyBorder="1"/>
    <xf numFmtId="165" fontId="17" fillId="0" borderId="0" xfId="0" applyNumberFormat="1" applyFont="1"/>
    <xf numFmtId="166" fontId="15" fillId="0" borderId="0" xfId="284" applyNumberFormat="1" applyFont="1" applyBorder="1"/>
    <xf numFmtId="0" fontId="18" fillId="0" borderId="0" xfId="0" applyFont="1" applyAlignment="1">
      <alignment horizontal="center"/>
    </xf>
    <xf numFmtId="0" fontId="4" fillId="4" borderId="2" xfId="0" applyFont="1" applyFill="1" applyBorder="1" applyAlignment="1">
      <alignment vertical="center"/>
    </xf>
    <xf numFmtId="0" fontId="11" fillId="4" borderId="0" xfId="0" applyFont="1" applyFill="1"/>
    <xf numFmtId="0" fontId="15" fillId="2" borderId="7" xfId="0" applyFont="1" applyFill="1" applyBorder="1"/>
    <xf numFmtId="0" fontId="15" fillId="0" borderId="7" xfId="0" applyFont="1" applyBorder="1"/>
    <xf numFmtId="165" fontId="4" fillId="0" borderId="0" xfId="0" applyNumberFormat="1" applyFont="1"/>
    <xf numFmtId="3" fontId="15" fillId="0" borderId="0" xfId="0" applyNumberFormat="1" applyFont="1"/>
    <xf numFmtId="165" fontId="5" fillId="0" borderId="0" xfId="1" applyNumberFormat="1" applyFont="1"/>
    <xf numFmtId="167" fontId="5" fillId="0" borderId="0" xfId="280" applyNumberFormat="1" applyFont="1" applyBorder="1" applyAlignment="1">
      <alignment horizontal="right"/>
    </xf>
    <xf numFmtId="166" fontId="4" fillId="4" borderId="2" xfId="284" applyNumberFormat="1" applyFont="1" applyFill="1" applyBorder="1"/>
    <xf numFmtId="0" fontId="18" fillId="6" borderId="4" xfId="0" applyFont="1" applyFill="1" applyBorder="1"/>
    <xf numFmtId="16" fontId="18" fillId="6" borderId="4" xfId="0" applyNumberFormat="1" applyFont="1" applyFill="1" applyBorder="1"/>
    <xf numFmtId="0" fontId="23" fillId="4" borderId="0" xfId="0" applyFont="1" applyFill="1"/>
    <xf numFmtId="169" fontId="5" fillId="0" borderId="2" xfId="1" applyNumberFormat="1" applyFont="1" applyBorder="1"/>
    <xf numFmtId="165" fontId="4" fillId="0" borderId="0" xfId="1" applyNumberFormat="1" applyFont="1"/>
    <xf numFmtId="165" fontId="4" fillId="4" borderId="2" xfId="1" applyNumberFormat="1" applyFont="1" applyFill="1" applyBorder="1"/>
    <xf numFmtId="165" fontId="8" fillId="0" borderId="0" xfId="1" applyNumberFormat="1" applyFont="1"/>
    <xf numFmtId="165" fontId="4" fillId="0" borderId="0" xfId="1" applyNumberFormat="1" applyFont="1" applyBorder="1"/>
    <xf numFmtId="165" fontId="9" fillId="0" borderId="0" xfId="1" applyNumberFormat="1" applyFont="1"/>
    <xf numFmtId="165" fontId="6" fillId="0" borderId="0" xfId="1" applyNumberFormat="1" applyFont="1"/>
    <xf numFmtId="165" fontId="5" fillId="0" borderId="0" xfId="1" applyNumberFormat="1" applyFont="1" applyBorder="1"/>
    <xf numFmtId="0" fontId="24" fillId="3" borderId="0" xfId="282" applyFont="1" applyFill="1"/>
    <xf numFmtId="10" fontId="5" fillId="0" borderId="0" xfId="0" applyNumberFormat="1" applyFont="1"/>
    <xf numFmtId="165" fontId="15" fillId="0" borderId="2" xfId="0" applyNumberFormat="1" applyFont="1" applyBorder="1"/>
    <xf numFmtId="169" fontId="5" fillId="0" borderId="4" xfId="1" applyNumberFormat="1" applyFont="1" applyBorder="1"/>
    <xf numFmtId="165" fontId="15" fillId="0" borderId="17" xfId="1" applyNumberFormat="1" applyFont="1" applyBorder="1"/>
    <xf numFmtId="169" fontId="4" fillId="4" borderId="2" xfId="1" applyNumberFormat="1" applyFont="1" applyFill="1" applyBorder="1"/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/>
    </xf>
    <xf numFmtId="166" fontId="15" fillId="0" borderId="17" xfId="284" applyNumberFormat="1" applyFont="1" applyBorder="1"/>
    <xf numFmtId="169" fontId="15" fillId="0" borderId="2" xfId="1" applyNumberFormat="1" applyFont="1" applyBorder="1"/>
    <xf numFmtId="169" fontId="15" fillId="0" borderId="4" xfId="1" applyNumberFormat="1" applyFont="1" applyBorder="1"/>
    <xf numFmtId="0" fontId="18" fillId="2" borderId="0" xfId="0" applyFont="1" applyFill="1"/>
    <xf numFmtId="165" fontId="15" fillId="0" borderId="0" xfId="2739" applyNumberFormat="1" applyFont="1" applyBorder="1"/>
    <xf numFmtId="0" fontId="15" fillId="0" borderId="7" xfId="10" applyFont="1" applyBorder="1"/>
    <xf numFmtId="0" fontId="15" fillId="0" borderId="0" xfId="10" applyFont="1"/>
    <xf numFmtId="0" fontId="18" fillId="0" borderId="0" xfId="10" applyFont="1"/>
    <xf numFmtId="165" fontId="15" fillId="0" borderId="7" xfId="2739" applyNumberFormat="1" applyFont="1" applyBorder="1"/>
    <xf numFmtId="165" fontId="18" fillId="0" borderId="0" xfId="2739" applyNumberFormat="1" applyFont="1" applyBorder="1"/>
    <xf numFmtId="165" fontId="15" fillId="0" borderId="4" xfId="1" applyNumberFormat="1" applyFont="1" applyBorder="1" applyAlignment="1">
      <alignment horizontal="right"/>
    </xf>
    <xf numFmtId="169" fontId="5" fillId="0" borderId="15" xfId="1" applyNumberFormat="1" applyFont="1" applyBorder="1"/>
    <xf numFmtId="10" fontId="17" fillId="0" borderId="0" xfId="280" applyNumberFormat="1" applyFont="1"/>
    <xf numFmtId="10" fontId="17" fillId="0" borderId="0" xfId="1" applyNumberFormat="1" applyFont="1"/>
    <xf numFmtId="172" fontId="17" fillId="0" borderId="0" xfId="2754" applyNumberFormat="1" applyFont="1" applyBorder="1"/>
    <xf numFmtId="165" fontId="17" fillId="0" borderId="0" xfId="1" applyNumberFormat="1" applyFont="1"/>
    <xf numFmtId="166" fontId="0" fillId="0" borderId="0" xfId="284" applyNumberFormat="1" applyFont="1"/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27" fillId="0" borderId="0" xfId="17" applyFont="1"/>
    <xf numFmtId="0" fontId="15" fillId="0" borderId="0" xfId="17" applyFont="1"/>
    <xf numFmtId="166" fontId="18" fillId="0" borderId="0" xfId="284" applyNumberFormat="1" applyFont="1"/>
    <xf numFmtId="166" fontId="15" fillId="0" borderId="0" xfId="10" applyNumberFormat="1" applyFont="1"/>
    <xf numFmtId="169" fontId="15" fillId="0" borderId="4" xfId="1" applyNumberFormat="1" applyFont="1" applyBorder="1" applyAlignment="1">
      <alignment horizontal="right"/>
    </xf>
    <xf numFmtId="167" fontId="15" fillId="0" borderId="0" xfId="280" applyNumberFormat="1" applyFont="1"/>
    <xf numFmtId="168" fontId="15" fillId="0" borderId="0" xfId="10" applyNumberFormat="1" applyFont="1"/>
    <xf numFmtId="164" fontId="15" fillId="0" borderId="0" xfId="284" applyFont="1"/>
    <xf numFmtId="165" fontId="15" fillId="0" borderId="0" xfId="2772" applyNumberFormat="1" applyFont="1" applyBorder="1"/>
    <xf numFmtId="0" fontId="0" fillId="4" borderId="1" xfId="0" applyFill="1" applyBorder="1"/>
    <xf numFmtId="0" fontId="15" fillId="0" borderId="17" xfId="0" applyFont="1" applyBorder="1"/>
    <xf numFmtId="165" fontId="5" fillId="0" borderId="15" xfId="1" applyNumberFormat="1" applyFont="1" applyBorder="1"/>
    <xf numFmtId="0" fontId="4" fillId="0" borderId="17" xfId="0" applyFont="1" applyBorder="1"/>
    <xf numFmtId="165" fontId="4" fillId="0" borderId="15" xfId="1" applyNumberFormat="1" applyFont="1" applyBorder="1"/>
    <xf numFmtId="0" fontId="5" fillId="0" borderId="17" xfId="0" applyFont="1" applyBorder="1"/>
    <xf numFmtId="165" fontId="18" fillId="0" borderId="17" xfId="1" applyNumberFormat="1" applyFont="1" applyBorder="1"/>
    <xf numFmtId="165" fontId="18" fillId="0" borderId="4" xfId="1" applyNumberFormat="1" applyFont="1" applyBorder="1"/>
    <xf numFmtId="165" fontId="15" fillId="0" borderId="0" xfId="1" applyNumberFormat="1" applyFont="1" applyFill="1" applyBorder="1"/>
    <xf numFmtId="169" fontId="15" fillId="0" borderId="15" xfId="1" applyNumberFormat="1" applyFont="1" applyBorder="1" applyAlignment="1">
      <alignment horizontal="right"/>
    </xf>
    <xf numFmtId="169" fontId="18" fillId="0" borderId="4" xfId="1" applyNumberFormat="1" applyFont="1" applyBorder="1" applyAlignment="1">
      <alignment horizontal="right"/>
    </xf>
    <xf numFmtId="169" fontId="18" fillId="0" borderId="15" xfId="1" applyNumberFormat="1" applyFont="1" applyBorder="1" applyAlignment="1">
      <alignment horizontal="right"/>
    </xf>
    <xf numFmtId="165" fontId="4" fillId="0" borderId="17" xfId="1" applyNumberFormat="1" applyFont="1" applyBorder="1"/>
    <xf numFmtId="0" fontId="4" fillId="0" borderId="6" xfId="0" applyFont="1" applyBorder="1"/>
    <xf numFmtId="0" fontId="0" fillId="4" borderId="5" xfId="0" applyFill="1" applyBorder="1"/>
    <xf numFmtId="0" fontId="0" fillId="4" borderId="10" xfId="0" applyFill="1" applyBorder="1"/>
    <xf numFmtId="169" fontId="4" fillId="0" borderId="7" xfId="1" applyNumberFormat="1" applyFont="1" applyBorder="1"/>
    <xf numFmtId="170" fontId="4" fillId="0" borderId="4" xfId="0" applyNumberFormat="1" applyFont="1" applyBorder="1"/>
    <xf numFmtId="170" fontId="4" fillId="0" borderId="15" xfId="0" applyNumberFormat="1" applyFont="1" applyBorder="1"/>
    <xf numFmtId="165" fontId="15" fillId="0" borderId="0" xfId="0" applyNumberFormat="1" applyFont="1"/>
    <xf numFmtId="165" fontId="5" fillId="0" borderId="3" xfId="0" applyNumberFormat="1" applyFont="1" applyBorder="1"/>
    <xf numFmtId="165" fontId="4" fillId="0" borderId="3" xfId="1" applyNumberFormat="1" applyFont="1" applyBorder="1"/>
    <xf numFmtId="165" fontId="15" fillId="0" borderId="3" xfId="1" applyNumberFormat="1" applyFont="1" applyBorder="1"/>
    <xf numFmtId="169" fontId="18" fillId="0" borderId="3" xfId="1" applyNumberFormat="1" applyFont="1" applyBorder="1"/>
    <xf numFmtId="169" fontId="15" fillId="0" borderId="3" xfId="1" applyNumberFormat="1" applyFont="1" applyBorder="1"/>
    <xf numFmtId="0" fontId="15" fillId="0" borderId="3" xfId="0" applyFont="1" applyBorder="1"/>
    <xf numFmtId="166" fontId="15" fillId="0" borderId="3" xfId="284" applyNumberFormat="1" applyFont="1" applyBorder="1"/>
    <xf numFmtId="166" fontId="15" fillId="0" borderId="18" xfId="284" applyNumberFormat="1" applyFont="1" applyBorder="1"/>
    <xf numFmtId="165" fontId="15" fillId="0" borderId="3" xfId="0" applyNumberFormat="1" applyFont="1" applyBorder="1"/>
    <xf numFmtId="165" fontId="0" fillId="0" borderId="4" xfId="0" applyNumberFormat="1" applyBorder="1"/>
    <xf numFmtId="0" fontId="22" fillId="0" borderId="0" xfId="0" applyFont="1"/>
    <xf numFmtId="0" fontId="4" fillId="0" borderId="3" xfId="0" applyFont="1" applyBorder="1"/>
    <xf numFmtId="166" fontId="4" fillId="0" borderId="4" xfId="0" applyNumberFormat="1" applyFont="1" applyBorder="1"/>
    <xf numFmtId="165" fontId="15" fillId="0" borderId="15" xfId="0" applyNumberFormat="1" applyFont="1" applyBorder="1"/>
    <xf numFmtId="0" fontId="18" fillId="0" borderId="3" xfId="0" applyFont="1" applyBorder="1"/>
    <xf numFmtId="169" fontId="15" fillId="0" borderId="4" xfId="1" applyNumberFormat="1" applyFont="1" applyFill="1" applyBorder="1" applyAlignment="1">
      <alignment horizontal="right"/>
    </xf>
    <xf numFmtId="165" fontId="18" fillId="0" borderId="4" xfId="1" applyNumberFormat="1" applyFont="1" applyBorder="1" applyAlignment="1">
      <alignment horizontal="right"/>
    </xf>
    <xf numFmtId="169" fontId="5" fillId="0" borderId="0" xfId="1" applyNumberFormat="1" applyFont="1"/>
    <xf numFmtId="165" fontId="4" fillId="4" borderId="4" xfId="1" applyNumberFormat="1" applyFont="1" applyFill="1" applyBorder="1"/>
    <xf numFmtId="0" fontId="28" fillId="0" borderId="0" xfId="0" applyFont="1"/>
    <xf numFmtId="165" fontId="15" fillId="0" borderId="4" xfId="2773" applyNumberFormat="1" applyFont="1" applyBorder="1"/>
    <xf numFmtId="169" fontId="5" fillId="0" borderId="4" xfId="1" applyNumberFormat="1" applyFont="1" applyBorder="1" applyAlignment="1">
      <alignment horizontal="right"/>
    </xf>
    <xf numFmtId="165" fontId="18" fillId="0" borderId="1" xfId="1" applyNumberFormat="1" applyFont="1" applyBorder="1"/>
    <xf numFmtId="165" fontId="4" fillId="0" borderId="1" xfId="1" applyNumberFormat="1" applyFont="1" applyBorder="1"/>
    <xf numFmtId="169" fontId="4" fillId="0" borderId="1" xfId="1" applyNumberFormat="1" applyFont="1" applyBorder="1" applyAlignment="1">
      <alignment horizontal="right"/>
    </xf>
    <xf numFmtId="169" fontId="5" fillId="0" borderId="15" xfId="1" applyNumberFormat="1" applyFont="1" applyBorder="1" applyAlignment="1">
      <alignment horizontal="right"/>
    </xf>
    <xf numFmtId="0" fontId="5" fillId="0" borderId="2" xfId="0" applyFont="1" applyBorder="1"/>
    <xf numFmtId="0" fontId="5" fillId="0" borderId="3" xfId="0" applyFont="1" applyBorder="1"/>
    <xf numFmtId="165" fontId="4" fillId="0" borderId="1" xfId="2773" applyNumberFormat="1" applyFont="1" applyBorder="1"/>
    <xf numFmtId="0" fontId="17" fillId="0" borderId="4" xfId="0" applyFont="1" applyBorder="1"/>
    <xf numFmtId="0" fontId="17" fillId="0" borderId="3" xfId="0" applyFont="1" applyBorder="1"/>
    <xf numFmtId="0" fontId="17" fillId="0" borderId="17" xfId="0" applyFont="1" applyBorder="1"/>
    <xf numFmtId="166" fontId="4" fillId="0" borderId="3" xfId="284" applyNumberFormat="1" applyFont="1" applyBorder="1"/>
    <xf numFmtId="165" fontId="17" fillId="0" borderId="4" xfId="1" applyNumberFormat="1" applyFont="1" applyBorder="1"/>
    <xf numFmtId="165" fontId="4" fillId="4" borderId="1" xfId="1" applyNumberFormat="1" applyFont="1" applyFill="1" applyBorder="1" applyAlignment="1"/>
    <xf numFmtId="165" fontId="17" fillId="0" borderId="4" xfId="1" applyNumberFormat="1" applyFont="1" applyFill="1" applyBorder="1"/>
    <xf numFmtId="165" fontId="17" fillId="0" borderId="15" xfId="1" applyNumberFormat="1" applyFont="1" applyBorder="1"/>
    <xf numFmtId="165" fontId="17" fillId="0" borderId="15" xfId="1" applyNumberFormat="1" applyFont="1" applyFill="1" applyBorder="1"/>
    <xf numFmtId="165" fontId="17" fillId="0" borderId="15" xfId="0" applyNumberFormat="1" applyFont="1" applyBorder="1"/>
    <xf numFmtId="169" fontId="5" fillId="0" borderId="3" xfId="1" applyNumberFormat="1" applyFont="1" applyBorder="1"/>
    <xf numFmtId="169" fontId="5" fillId="0" borderId="0" xfId="1" applyNumberFormat="1" applyFont="1" applyFill="1" applyBorder="1"/>
    <xf numFmtId="0" fontId="26" fillId="0" borderId="0" xfId="0" applyFont="1"/>
    <xf numFmtId="0" fontId="15" fillId="0" borderId="9" xfId="0" applyFont="1" applyBorder="1"/>
    <xf numFmtId="0" fontId="15" fillId="0" borderId="15" xfId="0" applyFont="1" applyBorder="1"/>
    <xf numFmtId="0" fontId="15" fillId="0" borderId="19" xfId="0" applyFont="1" applyBorder="1"/>
    <xf numFmtId="165" fontId="18" fillId="0" borderId="19" xfId="1" applyNumberFormat="1" applyFont="1" applyBorder="1"/>
    <xf numFmtId="170" fontId="15" fillId="0" borderId="2" xfId="284" applyNumberFormat="1" applyFont="1" applyFill="1" applyBorder="1"/>
    <xf numFmtId="0" fontId="0" fillId="0" borderId="4" xfId="0" applyBorder="1"/>
    <xf numFmtId="173" fontId="17" fillId="0" borderId="0" xfId="280" applyNumberFormat="1" applyFont="1"/>
    <xf numFmtId="166" fontId="4" fillId="0" borderId="0" xfId="0" applyNumberFormat="1" applyFont="1"/>
    <xf numFmtId="166" fontId="15" fillId="0" borderId="4" xfId="0" applyNumberFormat="1" applyFont="1" applyBorder="1"/>
    <xf numFmtId="0" fontId="4" fillId="2" borderId="0" xfId="0" applyFont="1" applyFill="1" applyAlignment="1">
      <alignment horizontal="left"/>
    </xf>
    <xf numFmtId="0" fontId="4" fillId="0" borderId="1" xfId="0" applyFont="1" applyBorder="1"/>
    <xf numFmtId="165" fontId="4" fillId="0" borderId="5" xfId="2746" applyNumberFormat="1" applyFont="1" applyBorder="1" applyAlignment="1">
      <alignment horizontal="right"/>
    </xf>
    <xf numFmtId="166" fontId="18" fillId="0" borderId="19" xfId="284" applyNumberFormat="1" applyFont="1" applyBorder="1"/>
    <xf numFmtId="165" fontId="15" fillId="0" borderId="4" xfId="2773" applyNumberFormat="1" applyFont="1" applyBorder="1" applyAlignment="1">
      <alignment horizontal="right"/>
    </xf>
    <xf numFmtId="165" fontId="15" fillId="0" borderId="15" xfId="2773" applyNumberFormat="1" applyFont="1" applyBorder="1" applyAlignment="1">
      <alignment horizontal="right"/>
    </xf>
    <xf numFmtId="165" fontId="15" fillId="0" borderId="3" xfId="2773" applyNumberFormat="1" applyFont="1" applyBorder="1" applyAlignment="1">
      <alignment horizontal="right"/>
    </xf>
    <xf numFmtId="0" fontId="15" fillId="0" borderId="17" xfId="0" applyFont="1" applyBorder="1" applyAlignment="1">
      <alignment horizontal="left"/>
    </xf>
    <xf numFmtId="0" fontId="15" fillId="0" borderId="4" xfId="0" applyFont="1" applyBorder="1" applyAlignment="1">
      <alignment horizontal="left"/>
    </xf>
    <xf numFmtId="0" fontId="15" fillId="0" borderId="3" xfId="0" applyFont="1" applyBorder="1" applyAlignment="1">
      <alignment horizontal="left"/>
    </xf>
    <xf numFmtId="165" fontId="5" fillId="0" borderId="4" xfId="2773" applyNumberFormat="1" applyFont="1" applyBorder="1" applyAlignment="1">
      <alignment horizontal="right"/>
    </xf>
    <xf numFmtId="165" fontId="17" fillId="0" borderId="4" xfId="2773" applyNumberFormat="1" applyFont="1" applyBorder="1" applyAlignment="1">
      <alignment horizontal="right"/>
    </xf>
    <xf numFmtId="165" fontId="17" fillId="0" borderId="15" xfId="2773" applyNumberFormat="1" applyFont="1" applyBorder="1" applyAlignment="1">
      <alignment horizontal="right"/>
    </xf>
    <xf numFmtId="165" fontId="17" fillId="0" borderId="3" xfId="2773" applyNumberFormat="1" applyFont="1" applyBorder="1" applyAlignment="1">
      <alignment horizontal="right"/>
    </xf>
    <xf numFmtId="165" fontId="15" fillId="0" borderId="0" xfId="2773" applyNumberFormat="1" applyFont="1" applyAlignment="1">
      <alignment horizontal="right"/>
    </xf>
    <xf numFmtId="165" fontId="15" fillId="0" borderId="2" xfId="1" applyNumberFormat="1" applyFont="1" applyBorder="1" applyAlignment="1">
      <alignment horizontal="right"/>
    </xf>
    <xf numFmtId="169" fontId="5" fillId="0" borderId="2" xfId="1" applyNumberFormat="1" applyFont="1" applyBorder="1" applyAlignment="1">
      <alignment horizontal="right"/>
    </xf>
    <xf numFmtId="165" fontId="4" fillId="0" borderId="3" xfId="1" applyNumberFormat="1" applyFont="1" applyBorder="1" applyAlignment="1">
      <alignment horizontal="right"/>
    </xf>
    <xf numFmtId="169" fontId="18" fillId="0" borderId="3" xfId="1" applyNumberFormat="1" applyFont="1" applyBorder="1" applyAlignment="1">
      <alignment horizontal="right"/>
    </xf>
    <xf numFmtId="165" fontId="5" fillId="0" borderId="4" xfId="1" applyNumberFormat="1" applyFont="1" applyBorder="1" applyAlignment="1">
      <alignment horizontal="right"/>
    </xf>
    <xf numFmtId="169" fontId="5" fillId="0" borderId="4" xfId="1" applyNumberFormat="1" applyFont="1" applyFill="1" applyBorder="1" applyAlignment="1">
      <alignment horizontal="right"/>
    </xf>
    <xf numFmtId="166" fontId="15" fillId="0" borderId="2" xfId="284" applyNumberFormat="1" applyFont="1" applyBorder="1" applyAlignment="1">
      <alignment horizontal="right"/>
    </xf>
    <xf numFmtId="166" fontId="15" fillId="0" borderId="4" xfId="284" applyNumberFormat="1" applyFont="1" applyBorder="1" applyAlignment="1">
      <alignment horizontal="right"/>
    </xf>
    <xf numFmtId="165" fontId="15" fillId="0" borderId="15" xfId="1" applyNumberFormat="1" applyFont="1" applyBorder="1" applyAlignment="1">
      <alignment horizontal="right"/>
    </xf>
    <xf numFmtId="165" fontId="4" fillId="0" borderId="4" xfId="1" applyNumberFormat="1" applyFont="1" applyBorder="1" applyAlignment="1">
      <alignment horizontal="right"/>
    </xf>
    <xf numFmtId="165" fontId="5" fillId="0" borderId="15" xfId="1" applyNumberFormat="1" applyFont="1" applyBorder="1" applyAlignment="1">
      <alignment horizontal="right"/>
    </xf>
    <xf numFmtId="165" fontId="4" fillId="0" borderId="4" xfId="1" applyNumberFormat="1" applyFont="1" applyFill="1" applyBorder="1" applyAlignment="1">
      <alignment horizontal="right"/>
    </xf>
    <xf numFmtId="165" fontId="4" fillId="0" borderId="15" xfId="1" applyNumberFormat="1" applyFont="1" applyBorder="1" applyAlignment="1">
      <alignment horizontal="right"/>
    </xf>
    <xf numFmtId="166" fontId="15" fillId="0" borderId="6" xfId="284" applyNumberFormat="1" applyFont="1" applyBorder="1" applyAlignment="1">
      <alignment horizontal="right"/>
    </xf>
    <xf numFmtId="165" fontId="5" fillId="0" borderId="9" xfId="1" applyNumberFormat="1" applyFont="1" applyBorder="1" applyAlignment="1">
      <alignment horizontal="right"/>
    </xf>
    <xf numFmtId="165" fontId="5" fillId="0" borderId="2" xfId="0" applyNumberFormat="1" applyFont="1" applyBorder="1" applyAlignment="1">
      <alignment horizontal="right"/>
    </xf>
    <xf numFmtId="166" fontId="15" fillId="0" borderId="17" xfId="284" applyNumberFormat="1" applyFont="1" applyBorder="1" applyAlignment="1">
      <alignment horizontal="right"/>
    </xf>
    <xf numFmtId="165" fontId="5" fillId="0" borderId="4" xfId="0" applyNumberFormat="1" applyFont="1" applyBorder="1" applyAlignment="1">
      <alignment horizontal="right"/>
    </xf>
    <xf numFmtId="166" fontId="15" fillId="0" borderId="15" xfId="284" applyNumberFormat="1" applyFont="1" applyBorder="1" applyAlignment="1">
      <alignment horizontal="right"/>
    </xf>
    <xf numFmtId="165" fontId="15" fillId="0" borderId="0" xfId="1" applyNumberFormat="1" applyFont="1" applyBorder="1" applyAlignment="1">
      <alignment horizontal="right"/>
    </xf>
    <xf numFmtId="0" fontId="0" fillId="0" borderId="4" xfId="0" applyBorder="1" applyAlignment="1">
      <alignment horizontal="right"/>
    </xf>
    <xf numFmtId="165" fontId="4" fillId="0" borderId="10" xfId="2747" applyNumberFormat="1" applyFont="1" applyBorder="1" applyAlignment="1">
      <alignment horizontal="right"/>
    </xf>
    <xf numFmtId="165" fontId="5" fillId="0" borderId="3" xfId="0" applyNumberFormat="1" applyFont="1" applyBorder="1" applyAlignment="1">
      <alignment horizontal="right"/>
    </xf>
    <xf numFmtId="0" fontId="0" fillId="0" borderId="2" xfId="0" applyBorder="1"/>
    <xf numFmtId="3" fontId="5" fillId="0" borderId="4" xfId="0" applyNumberFormat="1" applyFont="1" applyBorder="1" applyAlignment="1">
      <alignment horizontal="right"/>
    </xf>
    <xf numFmtId="3" fontId="5" fillId="0" borderId="15" xfId="0" applyNumberFormat="1" applyFont="1" applyBorder="1" applyAlignment="1">
      <alignment horizontal="right"/>
    </xf>
    <xf numFmtId="169" fontId="18" fillId="0" borderId="4" xfId="1" applyNumberFormat="1" applyFont="1" applyBorder="1"/>
    <xf numFmtId="3" fontId="15" fillId="0" borderId="2" xfId="0" applyNumberFormat="1" applyFont="1" applyBorder="1" applyAlignment="1">
      <alignment horizontal="right"/>
    </xf>
    <xf numFmtId="3" fontId="15" fillId="0" borderId="4" xfId="0" applyNumberFormat="1" applyFont="1" applyBorder="1" applyAlignment="1">
      <alignment horizontal="right"/>
    </xf>
    <xf numFmtId="3" fontId="15" fillId="0" borderId="3" xfId="0" applyNumberFormat="1" applyFont="1" applyBorder="1" applyAlignment="1">
      <alignment horizontal="right"/>
    </xf>
    <xf numFmtId="9" fontId="5" fillId="0" borderId="0" xfId="280" applyFont="1"/>
    <xf numFmtId="49" fontId="5" fillId="0" borderId="0" xfId="280" applyNumberFormat="1" applyFont="1"/>
    <xf numFmtId="169" fontId="18" fillId="0" borderId="0" xfId="1" applyNumberFormat="1" applyFont="1"/>
    <xf numFmtId="166" fontId="29" fillId="0" borderId="0" xfId="0" applyNumberFormat="1" applyFont="1"/>
    <xf numFmtId="17" fontId="5" fillId="0" borderId="4" xfId="0" applyNumberFormat="1" applyFont="1" applyBorder="1"/>
    <xf numFmtId="165" fontId="15" fillId="0" borderId="0" xfId="10" applyNumberFormat="1" applyFont="1"/>
    <xf numFmtId="165" fontId="5" fillId="0" borderId="0" xfId="1" applyNumberFormat="1" applyFont="1" applyBorder="1" applyAlignment="1">
      <alignment horizontal="right"/>
    </xf>
    <xf numFmtId="165" fontId="4" fillId="0" borderId="0" xfId="1" applyNumberFormat="1" applyFont="1" applyBorder="1" applyAlignment="1">
      <alignment horizontal="right"/>
    </xf>
    <xf numFmtId="0" fontId="20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5" fillId="0" borderId="17" xfId="1" applyNumberFormat="1" applyFont="1" applyBorder="1"/>
    <xf numFmtId="169" fontId="4" fillId="0" borderId="17" xfId="1" applyNumberFormat="1" applyFont="1" applyBorder="1"/>
    <xf numFmtId="169" fontId="4" fillId="0" borderId="4" xfId="1" applyNumberFormat="1" applyFont="1" applyFill="1" applyBorder="1" applyAlignment="1">
      <alignment horizontal="right"/>
    </xf>
    <xf numFmtId="1" fontId="17" fillId="0" borderId="0" xfId="280" applyNumberFormat="1" applyFont="1"/>
    <xf numFmtId="3" fontId="15" fillId="0" borderId="4" xfId="0" applyNumberFormat="1" applyFont="1" applyBorder="1"/>
    <xf numFmtId="165" fontId="15" fillId="0" borderId="0" xfId="1" applyNumberFormat="1" applyFont="1"/>
    <xf numFmtId="0" fontId="11" fillId="4" borderId="1" xfId="0" applyFont="1" applyFill="1" applyBorder="1"/>
    <xf numFmtId="169" fontId="18" fillId="0" borderId="17" xfId="1" applyNumberFormat="1" applyFont="1" applyBorder="1" applyAlignment="1">
      <alignment horizontal="left"/>
    </xf>
    <xf numFmtId="169" fontId="4" fillId="0" borderId="0" xfId="1" applyNumberFormat="1" applyFont="1"/>
    <xf numFmtId="0" fontId="30" fillId="0" borderId="17" xfId="0" applyFont="1" applyBorder="1" applyAlignment="1">
      <alignment horizontal="left"/>
    </xf>
    <xf numFmtId="165" fontId="18" fillId="0" borderId="4" xfId="1" applyNumberFormat="1" applyFont="1" applyFill="1" applyBorder="1"/>
    <xf numFmtId="169" fontId="4" fillId="0" borderId="4" xfId="1" applyNumberFormat="1" applyFont="1" applyFill="1" applyBorder="1"/>
    <xf numFmtId="169" fontId="4" fillId="0" borderId="15" xfId="1" applyNumberFormat="1" applyFont="1" applyFill="1" applyBorder="1" applyAlignment="1">
      <alignment horizontal="right"/>
    </xf>
    <xf numFmtId="0" fontId="11" fillId="4" borderId="2" xfId="0" applyFont="1" applyFill="1" applyBorder="1"/>
    <xf numFmtId="165" fontId="4" fillId="4" borderId="6" xfId="1" applyNumberFormat="1" applyFont="1" applyFill="1" applyBorder="1" applyAlignment="1"/>
    <xf numFmtId="169" fontId="4" fillId="4" borderId="2" xfId="1" applyNumberFormat="1" applyFont="1" applyFill="1" applyBorder="1" applyAlignment="1"/>
    <xf numFmtId="165" fontId="4" fillId="4" borderId="2" xfId="1" applyNumberFormat="1" applyFont="1" applyFill="1" applyBorder="1" applyAlignment="1"/>
    <xf numFmtId="0" fontId="3" fillId="3" borderId="0" xfId="282" applyFill="1"/>
    <xf numFmtId="166" fontId="15" fillId="0" borderId="15" xfId="0" applyNumberFormat="1" applyFont="1" applyBorder="1"/>
    <xf numFmtId="174" fontId="4" fillId="4" borderId="11" xfId="1" applyNumberFormat="1" applyFont="1" applyFill="1" applyBorder="1" applyAlignment="1">
      <alignment horizontal="center"/>
    </xf>
    <xf numFmtId="166" fontId="32" fillId="0" borderId="3" xfId="0" applyNumberFormat="1" applyFont="1" applyBorder="1"/>
    <xf numFmtId="169" fontId="4" fillId="0" borderId="3" xfId="1" applyNumberFormat="1" applyFont="1" applyBorder="1" applyAlignment="1">
      <alignment horizontal="right"/>
    </xf>
    <xf numFmtId="169" fontId="15" fillId="0" borderId="3" xfId="1" applyNumberFormat="1" applyFont="1" applyBorder="1" applyAlignment="1">
      <alignment horizontal="right"/>
    </xf>
    <xf numFmtId="165" fontId="18" fillId="0" borderId="17" xfId="1" applyNumberFormat="1" applyFont="1" applyBorder="1" applyAlignment="1">
      <alignment horizontal="right"/>
    </xf>
    <xf numFmtId="169" fontId="18" fillId="0" borderId="15" xfId="1" applyNumberFormat="1" applyFont="1" applyBorder="1"/>
    <xf numFmtId="165" fontId="5" fillId="0" borderId="4" xfId="1" applyNumberFormat="1" applyFont="1" applyBorder="1"/>
    <xf numFmtId="174" fontId="4" fillId="4" borderId="7" xfId="1" applyNumberFormat="1" applyFont="1" applyFill="1" applyBorder="1" applyAlignment="1">
      <alignment horizontal="center"/>
    </xf>
    <xf numFmtId="169" fontId="4" fillId="0" borderId="4" xfId="1" applyNumberFormat="1" applyFont="1" applyBorder="1" applyAlignment="1">
      <alignment horizontal="right"/>
    </xf>
    <xf numFmtId="170" fontId="15" fillId="0" borderId="15" xfId="284" applyNumberFormat="1" applyFont="1" applyBorder="1"/>
    <xf numFmtId="170" fontId="15" fillId="0" borderId="4" xfId="284" applyNumberFormat="1" applyFont="1" applyBorder="1"/>
    <xf numFmtId="169" fontId="15" fillId="0" borderId="0" xfId="1" applyNumberFormat="1" applyFont="1"/>
    <xf numFmtId="169" fontId="15" fillId="0" borderId="15" xfId="1" applyNumberFormat="1" applyFont="1" applyBorder="1"/>
    <xf numFmtId="0" fontId="18" fillId="0" borderId="18" xfId="0" applyFont="1" applyBorder="1"/>
    <xf numFmtId="0" fontId="18" fillId="0" borderId="19" xfId="0" applyFont="1" applyBorder="1"/>
    <xf numFmtId="165" fontId="15" fillId="0" borderId="19" xfId="1" applyNumberFormat="1" applyFont="1" applyBorder="1"/>
    <xf numFmtId="165" fontId="33" fillId="0" borderId="17" xfId="1" applyNumberFormat="1" applyFont="1" applyBorder="1"/>
    <xf numFmtId="165" fontId="33" fillId="0" borderId="15" xfId="1" applyNumberFormat="1" applyFont="1" applyBorder="1"/>
    <xf numFmtId="169" fontId="18" fillId="0" borderId="1" xfId="1" applyNumberFormat="1" applyFont="1" applyBorder="1"/>
    <xf numFmtId="167" fontId="5" fillId="0" borderId="4" xfId="280" applyNumberFormat="1" applyFont="1" applyBorder="1"/>
    <xf numFmtId="0" fontId="5" fillId="0" borderId="19" xfId="0" applyFont="1" applyBorder="1"/>
    <xf numFmtId="167" fontId="5" fillId="0" borderId="15" xfId="280" applyNumberFormat="1" applyFont="1" applyBorder="1"/>
    <xf numFmtId="166" fontId="0" fillId="0" borderId="2" xfId="284" applyNumberFormat="1" applyFont="1" applyBorder="1"/>
    <xf numFmtId="166" fontId="0" fillId="0" borderId="4" xfId="284" applyNumberFormat="1" applyFont="1" applyBorder="1"/>
    <xf numFmtId="0" fontId="0" fillId="0" borderId="3" xfId="0" applyBorder="1"/>
    <xf numFmtId="166" fontId="0" fillId="0" borderId="3" xfId="284" applyNumberFormat="1" applyFont="1" applyBorder="1"/>
    <xf numFmtId="166" fontId="15" fillId="0" borderId="15" xfId="284" applyNumberFormat="1" applyFont="1" applyBorder="1"/>
    <xf numFmtId="169" fontId="15" fillId="0" borderId="2" xfId="1" applyNumberFormat="1" applyFont="1" applyBorder="1" applyAlignment="1">
      <alignment horizontal="right"/>
    </xf>
    <xf numFmtId="169" fontId="5" fillId="0" borderId="3" xfId="1" applyNumberFormat="1" applyFont="1" applyBorder="1" applyAlignment="1">
      <alignment horizontal="right"/>
    </xf>
    <xf numFmtId="174" fontId="4" fillId="4" borderId="11" xfId="1" applyNumberFormat="1" applyFont="1" applyFill="1" applyBorder="1" applyAlignment="1"/>
    <xf numFmtId="3" fontId="15" fillId="0" borderId="0" xfId="1" applyNumberFormat="1" applyFont="1" applyBorder="1"/>
    <xf numFmtId="0" fontId="4" fillId="5" borderId="1" xfId="0" applyFont="1" applyFill="1" applyBorder="1" applyAlignment="1">
      <alignment vertical="top" wrapText="1"/>
    </xf>
    <xf numFmtId="0" fontId="4" fillId="5" borderId="1" xfId="0" applyFont="1" applyFill="1" applyBorder="1" applyAlignment="1">
      <alignment horizontal="left" vertical="top" wrapText="1"/>
    </xf>
    <xf numFmtId="0" fontId="11" fillId="5" borderId="15" xfId="0" applyFont="1" applyFill="1" applyBorder="1" applyAlignment="1">
      <alignment vertical="top" wrapText="1"/>
    </xf>
    <xf numFmtId="0" fontId="11" fillId="5" borderId="1" xfId="0" applyFont="1" applyFill="1" applyBorder="1" applyAlignment="1">
      <alignment vertical="top" wrapText="1"/>
    </xf>
    <xf numFmtId="0" fontId="11" fillId="5" borderId="4" xfId="0" applyFont="1" applyFill="1" applyBorder="1" applyAlignment="1">
      <alignment vertical="top"/>
    </xf>
    <xf numFmtId="0" fontId="11" fillId="5" borderId="3" xfId="0" applyFont="1" applyFill="1" applyBorder="1" applyAlignment="1">
      <alignment vertical="top"/>
    </xf>
    <xf numFmtId="0" fontId="11" fillId="3" borderId="0" xfId="0" applyFont="1" applyFill="1" applyAlignment="1">
      <alignment horizontal="left"/>
    </xf>
    <xf numFmtId="0" fontId="4" fillId="3" borderId="12" xfId="0" applyFont="1" applyFill="1" applyBorder="1" applyAlignment="1">
      <alignment horizontal="left"/>
    </xf>
    <xf numFmtId="0" fontId="4" fillId="3" borderId="13" xfId="0" applyFont="1" applyFill="1" applyBorder="1" applyAlignment="1">
      <alignment horizontal="left"/>
    </xf>
    <xf numFmtId="0" fontId="4" fillId="3" borderId="14" xfId="0" applyFont="1" applyFill="1" applyBorder="1" applyAlignment="1">
      <alignment horizontal="left"/>
    </xf>
    <xf numFmtId="0" fontId="4" fillId="5" borderId="10" xfId="0" applyFont="1" applyFill="1" applyBorder="1" applyAlignment="1">
      <alignment horizontal="center"/>
    </xf>
    <xf numFmtId="0" fontId="4" fillId="5" borderId="11" xfId="0" applyFont="1" applyFill="1" applyBorder="1" applyAlignment="1">
      <alignment horizontal="center"/>
    </xf>
    <xf numFmtId="0" fontId="4" fillId="5" borderId="5" xfId="0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0" fontId="6" fillId="0" borderId="0" xfId="282" applyFont="1" applyFill="1" applyAlignment="1">
      <alignment horizontal="center"/>
    </xf>
    <xf numFmtId="0" fontId="4" fillId="0" borderId="16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16" fillId="4" borderId="10" xfId="0" applyFont="1" applyFill="1" applyBorder="1" applyAlignment="1">
      <alignment horizontal="center"/>
    </xf>
    <xf numFmtId="0" fontId="16" fillId="4" borderId="11" xfId="0" applyFont="1" applyFill="1" applyBorder="1" applyAlignment="1">
      <alignment horizontal="center"/>
    </xf>
    <xf numFmtId="0" fontId="16" fillId="4" borderId="5" xfId="0" applyFont="1" applyFill="1" applyBorder="1" applyAlignment="1">
      <alignment horizontal="center"/>
    </xf>
    <xf numFmtId="0" fontId="20" fillId="4" borderId="2" xfId="0" applyFont="1" applyFill="1" applyBorder="1" applyAlignment="1">
      <alignment horizontal="center" vertical="center"/>
    </xf>
    <xf numFmtId="0" fontId="16" fillId="4" borderId="4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6" fillId="0" borderId="0" xfId="282" applyFont="1" applyAlignment="1">
      <alignment horizontal="center"/>
    </xf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4" fillId="4" borderId="1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left" vertical="center"/>
    </xf>
    <xf numFmtId="171" fontId="4" fillId="4" borderId="1" xfId="0" applyNumberFormat="1" applyFont="1" applyFill="1" applyBorder="1" applyAlignment="1">
      <alignment horizontal="center"/>
    </xf>
    <xf numFmtId="169" fontId="4" fillId="4" borderId="1" xfId="1" applyNumberFormat="1" applyFont="1" applyFill="1" applyBorder="1" applyAlignment="1">
      <alignment horizontal="center" vertical="center"/>
    </xf>
    <xf numFmtId="169" fontId="4" fillId="4" borderId="2" xfId="1" applyNumberFormat="1" applyFont="1" applyFill="1" applyBorder="1" applyAlignment="1">
      <alignment horizontal="center" vertical="center"/>
    </xf>
    <xf numFmtId="0" fontId="10" fillId="0" borderId="0" xfId="282" applyFont="1" applyFill="1" applyAlignment="1">
      <alignment horizontal="center"/>
    </xf>
    <xf numFmtId="17" fontId="4" fillId="4" borderId="1" xfId="0" applyNumberFormat="1" applyFont="1" applyFill="1" applyBorder="1" applyAlignment="1">
      <alignment horizontal="center"/>
    </xf>
    <xf numFmtId="165" fontId="4" fillId="4" borderId="2" xfId="1" applyNumberFormat="1" applyFont="1" applyFill="1" applyBorder="1" applyAlignment="1">
      <alignment horizontal="center" vertical="center"/>
    </xf>
    <xf numFmtId="165" fontId="4" fillId="4" borderId="4" xfId="1" applyNumberFormat="1" applyFont="1" applyFill="1" applyBorder="1" applyAlignment="1">
      <alignment horizontal="center" vertical="center"/>
    </xf>
    <xf numFmtId="174" fontId="4" fillId="4" borderId="10" xfId="1" applyNumberFormat="1" applyFont="1" applyFill="1" applyBorder="1" applyAlignment="1">
      <alignment horizontal="center"/>
    </xf>
    <xf numFmtId="174" fontId="4" fillId="4" borderId="5" xfId="1" applyNumberFormat="1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 vertical="center"/>
    </xf>
    <xf numFmtId="0" fontId="6" fillId="0" borderId="0" xfId="282" quotePrefix="1" applyFont="1" applyAlignment="1">
      <alignment horizontal="center"/>
    </xf>
    <xf numFmtId="0" fontId="4" fillId="0" borderId="0" xfId="285" applyFont="1" applyAlignment="1">
      <alignment horizontal="left"/>
    </xf>
    <xf numFmtId="165" fontId="6" fillId="0" borderId="0" xfId="1" applyNumberFormat="1" applyFont="1" applyAlignment="1">
      <alignment horizontal="center"/>
    </xf>
    <xf numFmtId="0" fontId="18" fillId="4" borderId="1" xfId="10" applyFont="1" applyFill="1" applyBorder="1" applyAlignment="1">
      <alignment horizontal="center" vertical="center"/>
    </xf>
    <xf numFmtId="0" fontId="18" fillId="4" borderId="2" xfId="1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17" fontId="18" fillId="4" borderId="1" xfId="0" applyNumberFormat="1" applyFont="1" applyFill="1" applyBorder="1" applyAlignment="1">
      <alignment horizontal="center"/>
    </xf>
    <xf numFmtId="0" fontId="18" fillId="4" borderId="4" xfId="0" applyFont="1" applyFill="1" applyBorder="1" applyAlignment="1">
      <alignment horizontal="center" vertical="center"/>
    </xf>
    <xf numFmtId="0" fontId="18" fillId="4" borderId="4" xfId="10" applyFont="1" applyFill="1" applyBorder="1" applyAlignment="1">
      <alignment horizontal="center" vertical="center"/>
    </xf>
    <xf numFmtId="0" fontId="24" fillId="0" borderId="0" xfId="282" applyFont="1" applyAlignment="1">
      <alignment horizontal="center"/>
    </xf>
    <xf numFmtId="0" fontId="15" fillId="0" borderId="0" xfId="0" applyFont="1" applyAlignment="1">
      <alignment horizontal="center"/>
    </xf>
    <xf numFmtId="0" fontId="18" fillId="4" borderId="10" xfId="0" applyFont="1" applyFill="1" applyBorder="1" applyAlignment="1">
      <alignment horizontal="center"/>
    </xf>
    <xf numFmtId="0" fontId="18" fillId="4" borderId="11" xfId="0" applyFont="1" applyFill="1" applyBorder="1" applyAlignment="1">
      <alignment horizontal="center"/>
    </xf>
    <xf numFmtId="0" fontId="18" fillId="4" borderId="5" xfId="0" applyFont="1" applyFill="1" applyBorder="1" applyAlignment="1">
      <alignment horizontal="center"/>
    </xf>
    <xf numFmtId="0" fontId="18" fillId="4" borderId="10" xfId="10" applyFont="1" applyFill="1" applyBorder="1" applyAlignment="1">
      <alignment horizontal="center"/>
    </xf>
    <xf numFmtId="0" fontId="18" fillId="4" borderId="11" xfId="10" applyFont="1" applyFill="1" applyBorder="1" applyAlignment="1">
      <alignment horizontal="center"/>
    </xf>
    <xf numFmtId="0" fontId="18" fillId="4" borderId="5" xfId="10" applyFont="1" applyFill="1" applyBorder="1" applyAlignment="1">
      <alignment horizontal="center"/>
    </xf>
    <xf numFmtId="0" fontId="4" fillId="4" borderId="2" xfId="10" applyFont="1" applyFill="1" applyBorder="1" applyAlignment="1">
      <alignment horizontal="center" vertical="center"/>
    </xf>
    <xf numFmtId="0" fontId="4" fillId="4" borderId="4" xfId="10" applyFont="1" applyFill="1" applyBorder="1" applyAlignment="1">
      <alignment horizontal="center" vertical="center"/>
    </xf>
    <xf numFmtId="165" fontId="5" fillId="0" borderId="0" xfId="1" applyNumberFormat="1" applyFont="1" applyAlignment="1">
      <alignment horizontal="center"/>
    </xf>
    <xf numFmtId="0" fontId="18" fillId="4" borderId="2" xfId="0" applyFont="1" applyFill="1" applyBorder="1" applyAlignment="1">
      <alignment horizontal="center" vertical="center" textRotation="255"/>
    </xf>
    <xf numFmtId="0" fontId="18" fillId="4" borderId="4" xfId="0" applyFont="1" applyFill="1" applyBorder="1" applyAlignment="1">
      <alignment horizontal="center" vertical="center" textRotation="255"/>
    </xf>
    <xf numFmtId="0" fontId="18" fillId="4" borderId="3" xfId="0" applyFont="1" applyFill="1" applyBorder="1" applyAlignment="1">
      <alignment horizontal="center" vertical="center" textRotation="255"/>
    </xf>
    <xf numFmtId="0" fontId="11" fillId="0" borderId="0" xfId="0" applyFont="1" applyAlignment="1">
      <alignment horizontal="left"/>
    </xf>
    <xf numFmtId="17" fontId="26" fillId="4" borderId="8" xfId="0" applyNumberFormat="1" applyFont="1" applyFill="1" applyBorder="1" applyAlignment="1">
      <alignment horizontal="center"/>
    </xf>
    <xf numFmtId="0" fontId="26" fillId="4" borderId="8" xfId="0" applyFont="1" applyFill="1" applyBorder="1" applyAlignment="1">
      <alignment horizontal="center"/>
    </xf>
    <xf numFmtId="17" fontId="26" fillId="4" borderId="10" xfId="0" applyNumberFormat="1" applyFont="1" applyFill="1" applyBorder="1" applyAlignment="1">
      <alignment horizontal="center"/>
    </xf>
    <xf numFmtId="17" fontId="26" fillId="4" borderId="11" xfId="0" applyNumberFormat="1" applyFont="1" applyFill="1" applyBorder="1" applyAlignment="1">
      <alignment horizontal="center"/>
    </xf>
    <xf numFmtId="17" fontId="26" fillId="4" borderId="5" xfId="0" applyNumberFormat="1" applyFont="1" applyFill="1" applyBorder="1" applyAlignment="1">
      <alignment horizontal="center"/>
    </xf>
    <xf numFmtId="0" fontId="4" fillId="4" borderId="10" xfId="0" applyFont="1" applyFill="1" applyBorder="1" applyAlignment="1">
      <alignment horizontal="center" wrapText="1"/>
    </xf>
    <xf numFmtId="0" fontId="4" fillId="4" borderId="11" xfId="0" applyFont="1" applyFill="1" applyBorder="1" applyAlignment="1">
      <alignment horizontal="center" wrapText="1"/>
    </xf>
    <xf numFmtId="0" fontId="4" fillId="4" borderId="5" xfId="0" applyFont="1" applyFill="1" applyBorder="1" applyAlignment="1">
      <alignment horizontal="center" wrapText="1"/>
    </xf>
    <xf numFmtId="0" fontId="4" fillId="4" borderId="19" xfId="0" applyFont="1" applyFill="1" applyBorder="1" applyAlignment="1">
      <alignment horizontal="center"/>
    </xf>
    <xf numFmtId="0" fontId="4" fillId="4" borderId="8" xfId="0" applyFont="1" applyFill="1" applyBorder="1" applyAlignment="1">
      <alignment horizontal="center"/>
    </xf>
  </cellXfs>
  <cellStyles count="2775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1" xfId="318" xr:uid="{00000000-0005-0000-0000-000008000000}"/>
    <cellStyle name="Comma 10 2" xfId="42" xr:uid="{00000000-0005-0000-0000-000009000000}"/>
    <cellStyle name="Comma 10 2 10" xfId="322" xr:uid="{00000000-0005-0000-0000-00000A000000}"/>
    <cellStyle name="Comma 10 2 2" xfId="6" xr:uid="{00000000-0005-0000-0000-00000B000000}"/>
    <cellStyle name="Comma 10 2 2 2" xfId="7" xr:uid="{00000000-0005-0000-0000-00000C000000}"/>
    <cellStyle name="Comma 10 2 2 2 2" xfId="16" xr:uid="{00000000-0005-0000-0000-00000D000000}"/>
    <cellStyle name="Comma 10 2 2 2 2 2" xfId="273" xr:uid="{00000000-0005-0000-0000-00000E000000}"/>
    <cellStyle name="Comma 10 2 2 2 2 2 2" xfId="820" xr:uid="{00000000-0005-0000-0000-00000F000000}"/>
    <cellStyle name="Comma 10 2 2 2 2 2 2 2" xfId="289" xr:uid="{00000000-0005-0000-0000-000010000000}"/>
    <cellStyle name="Comma 10 2 2 2 2 2 2 2 2" xfId="295" xr:uid="{00000000-0005-0000-0000-000011000000}"/>
    <cellStyle name="Comma 10 2 2 2 2 2 2 2 2 2" xfId="2438" xr:uid="{00000000-0005-0000-0000-000012000000}"/>
    <cellStyle name="Comma 10 2 2 2 2 2 2 2 3" xfId="2726" xr:uid="{00000000-0005-0000-0000-000013000000}"/>
    <cellStyle name="Comma 10 2 2 2 2 2 2 2 4" xfId="1358" xr:uid="{00000000-0005-0000-0000-000014000000}"/>
    <cellStyle name="Comma 10 2 2 2 2 2 2 3" xfId="1900" xr:uid="{00000000-0005-0000-0000-000015000000}"/>
    <cellStyle name="Comma 10 2 2 2 2 2 3" xfId="1091" xr:uid="{00000000-0005-0000-0000-000016000000}"/>
    <cellStyle name="Comma 10 2 2 2 2 2 3 2" xfId="2171" xr:uid="{00000000-0005-0000-0000-000017000000}"/>
    <cellStyle name="Comma 10 2 2 2 2 2 4" xfId="1633" xr:uid="{00000000-0005-0000-0000-000018000000}"/>
    <cellStyle name="Comma 10 2 2 2 2 2 5" xfId="2714" xr:uid="{00000000-0005-0000-0000-000019000000}"/>
    <cellStyle name="Comma 10 2 2 2 2 2 6" xfId="553" xr:uid="{00000000-0005-0000-0000-00001A000000}"/>
    <cellStyle name="Comma 10 2 2 2 2 3" xfId="577" xr:uid="{00000000-0005-0000-0000-00001B000000}"/>
    <cellStyle name="Comma 10 2 2 2 2 3 2" xfId="1115" xr:uid="{00000000-0005-0000-0000-00001C000000}"/>
    <cellStyle name="Comma 10 2 2 2 2 3 2 2" xfId="2195" xr:uid="{00000000-0005-0000-0000-00001D000000}"/>
    <cellStyle name="Comma 10 2 2 2 2 3 3" xfId="1657" xr:uid="{00000000-0005-0000-0000-00001E000000}"/>
    <cellStyle name="Comma 10 2 2 2 2 4" xfId="848" xr:uid="{00000000-0005-0000-0000-00001F000000}"/>
    <cellStyle name="Comma 10 2 2 2 2 4 2" xfId="1928" xr:uid="{00000000-0005-0000-0000-000020000000}"/>
    <cellStyle name="Comma 10 2 2 2 2 5" xfId="1390" xr:uid="{00000000-0005-0000-0000-000021000000}"/>
    <cellStyle name="Comma 10 2 2 2 2 6" xfId="2471" xr:uid="{00000000-0005-0000-0000-000022000000}"/>
    <cellStyle name="Comma 10 2 2 2 2 7" xfId="310" xr:uid="{00000000-0005-0000-0000-000023000000}"/>
    <cellStyle name="Comma 10 2 2 2 3" xfId="209" xr:uid="{00000000-0005-0000-0000-000024000000}"/>
    <cellStyle name="Comma 10 2 2 2 3 2" xfId="756" xr:uid="{00000000-0005-0000-0000-000025000000}"/>
    <cellStyle name="Comma 10 2 2 2 3 2 2" xfId="1294" xr:uid="{00000000-0005-0000-0000-000026000000}"/>
    <cellStyle name="Comma 10 2 2 2 3 2 2 2" xfId="2374" xr:uid="{00000000-0005-0000-0000-000027000000}"/>
    <cellStyle name="Comma 10 2 2 2 3 2 3" xfId="1836" xr:uid="{00000000-0005-0000-0000-000028000000}"/>
    <cellStyle name="Comma 10 2 2 2 3 3" xfId="1027" xr:uid="{00000000-0005-0000-0000-000029000000}"/>
    <cellStyle name="Comma 10 2 2 2 3 3 2" xfId="2107" xr:uid="{00000000-0005-0000-0000-00002A000000}"/>
    <cellStyle name="Comma 10 2 2 2 3 4" xfId="1569" xr:uid="{00000000-0005-0000-0000-00002B000000}"/>
    <cellStyle name="Comma 10 2 2 2 3 5" xfId="2650" xr:uid="{00000000-0005-0000-0000-00002C000000}"/>
    <cellStyle name="Comma 10 2 2 2 3 6" xfId="489" xr:uid="{00000000-0005-0000-0000-00002D000000}"/>
    <cellStyle name="Comma 10 2 2 2 4" xfId="571" xr:uid="{00000000-0005-0000-0000-00002E000000}"/>
    <cellStyle name="Comma 10 2 2 2 4 2" xfId="1109" xr:uid="{00000000-0005-0000-0000-00002F000000}"/>
    <cellStyle name="Comma 10 2 2 2 4 2 2" xfId="2189" xr:uid="{00000000-0005-0000-0000-000030000000}"/>
    <cellStyle name="Comma 10 2 2 2 4 3" xfId="1651" xr:uid="{00000000-0005-0000-0000-000031000000}"/>
    <cellStyle name="Comma 10 2 2 2 5" xfId="842" xr:uid="{00000000-0005-0000-0000-000032000000}"/>
    <cellStyle name="Comma 10 2 2 2 5 2" xfId="1922" xr:uid="{00000000-0005-0000-0000-000033000000}"/>
    <cellStyle name="Comma 10 2 2 2 6" xfId="1384" xr:uid="{00000000-0005-0000-0000-000034000000}"/>
    <cellStyle name="Comma 10 2 2 2 7" xfId="2465" xr:uid="{00000000-0005-0000-0000-000035000000}"/>
    <cellStyle name="Comma 10 2 2 2 8" xfId="304" xr:uid="{00000000-0005-0000-0000-000036000000}"/>
    <cellStyle name="Comma 10 2 2 3" xfId="115" xr:uid="{00000000-0005-0000-0000-000037000000}"/>
    <cellStyle name="Comma 10 2 2 3 2" xfId="241" xr:uid="{00000000-0005-0000-0000-000038000000}"/>
    <cellStyle name="Comma 10 2 2 3 2 2" xfId="788" xr:uid="{00000000-0005-0000-0000-000039000000}"/>
    <cellStyle name="Comma 10 2 2 3 2 2 2" xfId="1326" xr:uid="{00000000-0005-0000-0000-00003A000000}"/>
    <cellStyle name="Comma 10 2 2 3 2 2 2 2" xfId="2406" xr:uid="{00000000-0005-0000-0000-00003B000000}"/>
    <cellStyle name="Comma 10 2 2 3 2 2 3" xfId="1868" xr:uid="{00000000-0005-0000-0000-00003C000000}"/>
    <cellStyle name="Comma 10 2 2 3 2 3" xfId="1059" xr:uid="{00000000-0005-0000-0000-00003D000000}"/>
    <cellStyle name="Comma 10 2 2 3 2 3 2" xfId="2139" xr:uid="{00000000-0005-0000-0000-00003E000000}"/>
    <cellStyle name="Comma 10 2 2 3 2 4" xfId="1601" xr:uid="{00000000-0005-0000-0000-00003F000000}"/>
    <cellStyle name="Comma 10 2 2 3 2 5" xfId="2682" xr:uid="{00000000-0005-0000-0000-000040000000}"/>
    <cellStyle name="Comma 10 2 2 3 2 6" xfId="521" xr:uid="{00000000-0005-0000-0000-000041000000}"/>
    <cellStyle name="Comma 10 2 2 3 3" xfId="662" xr:uid="{00000000-0005-0000-0000-000042000000}"/>
    <cellStyle name="Comma 10 2 2 3 3 2" xfId="1200" xr:uid="{00000000-0005-0000-0000-000043000000}"/>
    <cellStyle name="Comma 10 2 2 3 3 2 2" xfId="2280" xr:uid="{00000000-0005-0000-0000-000044000000}"/>
    <cellStyle name="Comma 10 2 2 3 3 3" xfId="1742" xr:uid="{00000000-0005-0000-0000-000045000000}"/>
    <cellStyle name="Comma 10 2 2 3 4" xfId="933" xr:uid="{00000000-0005-0000-0000-000046000000}"/>
    <cellStyle name="Comma 10 2 2 3 4 2" xfId="2013" xr:uid="{00000000-0005-0000-0000-000047000000}"/>
    <cellStyle name="Comma 10 2 2 3 5" xfId="1475" xr:uid="{00000000-0005-0000-0000-000048000000}"/>
    <cellStyle name="Comma 10 2 2 3 6" xfId="2556" xr:uid="{00000000-0005-0000-0000-000049000000}"/>
    <cellStyle name="Comma 10 2 2 3 7" xfId="395" xr:uid="{00000000-0005-0000-0000-00004A000000}"/>
    <cellStyle name="Comma 10 2 2 4" xfId="177" xr:uid="{00000000-0005-0000-0000-00004B000000}"/>
    <cellStyle name="Comma 10 2 2 4 2" xfId="724" xr:uid="{00000000-0005-0000-0000-00004C000000}"/>
    <cellStyle name="Comma 10 2 2 4 2 2" xfId="1262" xr:uid="{00000000-0005-0000-0000-00004D000000}"/>
    <cellStyle name="Comma 10 2 2 4 2 2 2" xfId="2342" xr:uid="{00000000-0005-0000-0000-00004E000000}"/>
    <cellStyle name="Comma 10 2 2 4 2 3" xfId="1804" xr:uid="{00000000-0005-0000-0000-00004F000000}"/>
    <cellStyle name="Comma 10 2 2 4 3" xfId="995" xr:uid="{00000000-0005-0000-0000-000050000000}"/>
    <cellStyle name="Comma 10 2 2 4 3 2" xfId="2075" xr:uid="{00000000-0005-0000-0000-000051000000}"/>
    <cellStyle name="Comma 10 2 2 4 4" xfId="1537" xr:uid="{00000000-0005-0000-0000-000052000000}"/>
    <cellStyle name="Comma 10 2 2 4 5" xfId="2618" xr:uid="{00000000-0005-0000-0000-000053000000}"/>
    <cellStyle name="Comma 10 2 2 4 6" xfId="457" xr:uid="{00000000-0005-0000-0000-000054000000}"/>
    <cellStyle name="Comma 10 2 2 5" xfId="570" xr:uid="{00000000-0005-0000-0000-000055000000}"/>
    <cellStyle name="Comma 10 2 2 5 2" xfId="1108" xr:uid="{00000000-0005-0000-0000-000056000000}"/>
    <cellStyle name="Comma 10 2 2 5 2 2" xfId="2188" xr:uid="{00000000-0005-0000-0000-000057000000}"/>
    <cellStyle name="Comma 10 2 2 5 3" xfId="1650" xr:uid="{00000000-0005-0000-0000-000058000000}"/>
    <cellStyle name="Comma 10 2 2 6" xfId="841" xr:uid="{00000000-0005-0000-0000-000059000000}"/>
    <cellStyle name="Comma 10 2 2 6 2" xfId="1921" xr:uid="{00000000-0005-0000-0000-00005A000000}"/>
    <cellStyle name="Comma 10 2 2 7" xfId="1383" xr:uid="{00000000-0005-0000-0000-00005B000000}"/>
    <cellStyle name="Comma 10 2 2 8" xfId="2464" xr:uid="{00000000-0005-0000-0000-00005C000000}"/>
    <cellStyle name="Comma 10 2 2 9" xfId="303" xr:uid="{00000000-0005-0000-0000-00005D000000}"/>
    <cellStyle name="Comma 10 2 3" xfId="70" xr:uid="{00000000-0005-0000-0000-00005E000000}"/>
    <cellStyle name="Comma 10 2 3 2" xfId="132" xr:uid="{00000000-0005-0000-0000-00005F000000}"/>
    <cellStyle name="Comma 10 2 3 2 2" xfId="258" xr:uid="{00000000-0005-0000-0000-000060000000}"/>
    <cellStyle name="Comma 10 2 3 2 2 2" xfId="805" xr:uid="{00000000-0005-0000-0000-000061000000}"/>
    <cellStyle name="Comma 10 2 3 2 2 2 2" xfId="1343" xr:uid="{00000000-0005-0000-0000-000062000000}"/>
    <cellStyle name="Comma 10 2 3 2 2 2 2 2" xfId="2423" xr:uid="{00000000-0005-0000-0000-000063000000}"/>
    <cellStyle name="Comma 10 2 3 2 2 2 3" xfId="1885" xr:uid="{00000000-0005-0000-0000-000064000000}"/>
    <cellStyle name="Comma 10 2 3 2 2 3" xfId="1076" xr:uid="{00000000-0005-0000-0000-000065000000}"/>
    <cellStyle name="Comma 10 2 3 2 2 3 2" xfId="2156" xr:uid="{00000000-0005-0000-0000-000066000000}"/>
    <cellStyle name="Comma 10 2 3 2 2 4" xfId="1618" xr:uid="{00000000-0005-0000-0000-000067000000}"/>
    <cellStyle name="Comma 10 2 3 2 2 5" xfId="2699" xr:uid="{00000000-0005-0000-0000-000068000000}"/>
    <cellStyle name="Comma 10 2 3 2 2 6" xfId="538" xr:uid="{00000000-0005-0000-0000-000069000000}"/>
    <cellStyle name="Comma 10 2 3 2 3" xfId="679" xr:uid="{00000000-0005-0000-0000-00006A000000}"/>
    <cellStyle name="Comma 10 2 3 2 3 2" xfId="1217" xr:uid="{00000000-0005-0000-0000-00006B000000}"/>
    <cellStyle name="Comma 10 2 3 2 3 2 2" xfId="2297" xr:uid="{00000000-0005-0000-0000-00006C000000}"/>
    <cellStyle name="Comma 10 2 3 2 3 3" xfId="1759" xr:uid="{00000000-0005-0000-0000-00006D000000}"/>
    <cellStyle name="Comma 10 2 3 2 4" xfId="950" xr:uid="{00000000-0005-0000-0000-00006E000000}"/>
    <cellStyle name="Comma 10 2 3 2 4 2" xfId="2030" xr:uid="{00000000-0005-0000-0000-00006F000000}"/>
    <cellStyle name="Comma 10 2 3 2 5" xfId="1492" xr:uid="{00000000-0005-0000-0000-000070000000}"/>
    <cellStyle name="Comma 10 2 3 2 6" xfId="2573" xr:uid="{00000000-0005-0000-0000-000071000000}"/>
    <cellStyle name="Comma 10 2 3 2 7" xfId="412" xr:uid="{00000000-0005-0000-0000-000072000000}"/>
    <cellStyle name="Comma 10 2 3 3" xfId="194" xr:uid="{00000000-0005-0000-0000-000073000000}"/>
    <cellStyle name="Comma 10 2 3 3 2" xfId="741" xr:uid="{00000000-0005-0000-0000-000074000000}"/>
    <cellStyle name="Comma 10 2 3 3 2 2" xfId="1279" xr:uid="{00000000-0005-0000-0000-000075000000}"/>
    <cellStyle name="Comma 10 2 3 3 2 2 2" xfId="2359" xr:uid="{00000000-0005-0000-0000-000076000000}"/>
    <cellStyle name="Comma 10 2 3 3 2 3" xfId="1821" xr:uid="{00000000-0005-0000-0000-000077000000}"/>
    <cellStyle name="Comma 10 2 3 3 3" xfId="1012" xr:uid="{00000000-0005-0000-0000-000078000000}"/>
    <cellStyle name="Comma 10 2 3 3 3 2" xfId="2092" xr:uid="{00000000-0005-0000-0000-000079000000}"/>
    <cellStyle name="Comma 10 2 3 3 4" xfId="1554" xr:uid="{00000000-0005-0000-0000-00007A000000}"/>
    <cellStyle name="Comma 10 2 3 3 5" xfId="2635" xr:uid="{00000000-0005-0000-0000-00007B000000}"/>
    <cellStyle name="Comma 10 2 3 3 6" xfId="474" xr:uid="{00000000-0005-0000-0000-00007C000000}"/>
    <cellStyle name="Comma 10 2 3 4" xfId="617" xr:uid="{00000000-0005-0000-0000-00007D000000}"/>
    <cellStyle name="Comma 10 2 3 4 2" xfId="1155" xr:uid="{00000000-0005-0000-0000-00007E000000}"/>
    <cellStyle name="Comma 10 2 3 4 2 2" xfId="2235" xr:uid="{00000000-0005-0000-0000-00007F000000}"/>
    <cellStyle name="Comma 10 2 3 4 3" xfId="1697" xr:uid="{00000000-0005-0000-0000-000080000000}"/>
    <cellStyle name="Comma 10 2 3 5" xfId="888" xr:uid="{00000000-0005-0000-0000-000081000000}"/>
    <cellStyle name="Comma 10 2 3 5 2" xfId="1968" xr:uid="{00000000-0005-0000-0000-000082000000}"/>
    <cellStyle name="Comma 10 2 3 6" xfId="1430" xr:uid="{00000000-0005-0000-0000-000083000000}"/>
    <cellStyle name="Comma 10 2 3 7" xfId="2511" xr:uid="{00000000-0005-0000-0000-000084000000}"/>
    <cellStyle name="Comma 10 2 3 8" xfId="350" xr:uid="{00000000-0005-0000-0000-000085000000}"/>
    <cellStyle name="Comma 10 2 4" xfId="100" xr:uid="{00000000-0005-0000-0000-000086000000}"/>
    <cellStyle name="Comma 10 2 4 2" xfId="226" xr:uid="{00000000-0005-0000-0000-000087000000}"/>
    <cellStyle name="Comma 10 2 4 2 2" xfId="773" xr:uid="{00000000-0005-0000-0000-000088000000}"/>
    <cellStyle name="Comma 10 2 4 2 2 2" xfId="1311" xr:uid="{00000000-0005-0000-0000-000089000000}"/>
    <cellStyle name="Comma 10 2 4 2 2 2 2" xfId="2391" xr:uid="{00000000-0005-0000-0000-00008A000000}"/>
    <cellStyle name="Comma 10 2 4 2 2 3" xfId="1853" xr:uid="{00000000-0005-0000-0000-00008B000000}"/>
    <cellStyle name="Comma 10 2 4 2 3" xfId="1044" xr:uid="{00000000-0005-0000-0000-00008C000000}"/>
    <cellStyle name="Comma 10 2 4 2 3 2" xfId="2124" xr:uid="{00000000-0005-0000-0000-00008D000000}"/>
    <cellStyle name="Comma 10 2 4 2 4" xfId="1586" xr:uid="{00000000-0005-0000-0000-00008E000000}"/>
    <cellStyle name="Comma 10 2 4 2 5" xfId="2667" xr:uid="{00000000-0005-0000-0000-00008F000000}"/>
    <cellStyle name="Comma 10 2 4 2 6" xfId="506" xr:uid="{00000000-0005-0000-0000-000090000000}"/>
    <cellStyle name="Comma 10 2 4 3" xfId="647" xr:uid="{00000000-0005-0000-0000-000091000000}"/>
    <cellStyle name="Comma 10 2 4 3 2" xfId="1185" xr:uid="{00000000-0005-0000-0000-000092000000}"/>
    <cellStyle name="Comma 10 2 4 3 2 2" xfId="2265" xr:uid="{00000000-0005-0000-0000-000093000000}"/>
    <cellStyle name="Comma 10 2 4 3 3" xfId="1727" xr:uid="{00000000-0005-0000-0000-000094000000}"/>
    <cellStyle name="Comma 10 2 4 4" xfId="918" xr:uid="{00000000-0005-0000-0000-000095000000}"/>
    <cellStyle name="Comma 10 2 4 4 2" xfId="1998" xr:uid="{00000000-0005-0000-0000-000096000000}"/>
    <cellStyle name="Comma 10 2 4 5" xfId="1460" xr:uid="{00000000-0005-0000-0000-000097000000}"/>
    <cellStyle name="Comma 10 2 4 6" xfId="2541" xr:uid="{00000000-0005-0000-0000-000098000000}"/>
    <cellStyle name="Comma 10 2 4 7" xfId="380" xr:uid="{00000000-0005-0000-0000-000099000000}"/>
    <cellStyle name="Comma 10 2 5" xfId="162" xr:uid="{00000000-0005-0000-0000-00009A000000}"/>
    <cellStyle name="Comma 10 2 5 2" xfId="709" xr:uid="{00000000-0005-0000-0000-00009B000000}"/>
    <cellStyle name="Comma 10 2 5 2 2" xfId="1247" xr:uid="{00000000-0005-0000-0000-00009C000000}"/>
    <cellStyle name="Comma 10 2 5 2 2 2" xfId="2327" xr:uid="{00000000-0005-0000-0000-00009D000000}"/>
    <cellStyle name="Comma 10 2 5 2 3" xfId="1789" xr:uid="{00000000-0005-0000-0000-00009E000000}"/>
    <cellStyle name="Comma 10 2 5 3" xfId="980" xr:uid="{00000000-0005-0000-0000-00009F000000}"/>
    <cellStyle name="Comma 10 2 5 3 2" xfId="2060" xr:uid="{00000000-0005-0000-0000-0000A0000000}"/>
    <cellStyle name="Comma 10 2 5 4" xfId="1522" xr:uid="{00000000-0005-0000-0000-0000A1000000}"/>
    <cellStyle name="Comma 10 2 5 5" xfId="2603" xr:uid="{00000000-0005-0000-0000-0000A2000000}"/>
    <cellStyle name="Comma 10 2 5 6" xfId="442" xr:uid="{00000000-0005-0000-0000-0000A3000000}"/>
    <cellStyle name="Comma 10 2 6" xfId="589" xr:uid="{00000000-0005-0000-0000-0000A4000000}"/>
    <cellStyle name="Comma 10 2 6 2" xfId="1127" xr:uid="{00000000-0005-0000-0000-0000A5000000}"/>
    <cellStyle name="Comma 10 2 6 2 2" xfId="2207" xr:uid="{00000000-0005-0000-0000-0000A6000000}"/>
    <cellStyle name="Comma 10 2 6 3" xfId="1669" xr:uid="{00000000-0005-0000-0000-0000A7000000}"/>
    <cellStyle name="Comma 10 2 7" xfId="860" xr:uid="{00000000-0005-0000-0000-0000A8000000}"/>
    <cellStyle name="Comma 10 2 7 2" xfId="1940" xr:uid="{00000000-0005-0000-0000-0000A9000000}"/>
    <cellStyle name="Comma 10 2 8" xfId="1402" xr:uid="{00000000-0005-0000-0000-0000AA000000}"/>
    <cellStyle name="Comma 10 2 9" xfId="2483" xr:uid="{00000000-0005-0000-0000-0000AB000000}"/>
    <cellStyle name="Comma 10 3" xfId="51" xr:uid="{00000000-0005-0000-0000-0000AC000000}"/>
    <cellStyle name="Comma 10 3 2" xfId="80" xr:uid="{00000000-0005-0000-0000-0000AD000000}"/>
    <cellStyle name="Comma 10 3 2 2" xfId="142" xr:uid="{00000000-0005-0000-0000-0000AE000000}"/>
    <cellStyle name="Comma 10 3 2 2 2" xfId="268" xr:uid="{00000000-0005-0000-0000-0000AF000000}"/>
    <cellStyle name="Comma 10 3 2 2 2 2" xfId="815" xr:uid="{00000000-0005-0000-0000-0000B0000000}"/>
    <cellStyle name="Comma 10 3 2 2 2 2 2" xfId="1353" xr:uid="{00000000-0005-0000-0000-0000B1000000}"/>
    <cellStyle name="Comma 10 3 2 2 2 2 2 2" xfId="2433" xr:uid="{00000000-0005-0000-0000-0000B2000000}"/>
    <cellStyle name="Comma 10 3 2 2 2 2 3" xfId="1895" xr:uid="{00000000-0005-0000-0000-0000B3000000}"/>
    <cellStyle name="Comma 10 3 2 2 2 3" xfId="1086" xr:uid="{00000000-0005-0000-0000-0000B4000000}"/>
    <cellStyle name="Comma 10 3 2 2 2 3 2" xfId="2166" xr:uid="{00000000-0005-0000-0000-0000B5000000}"/>
    <cellStyle name="Comma 10 3 2 2 2 4" xfId="1628" xr:uid="{00000000-0005-0000-0000-0000B6000000}"/>
    <cellStyle name="Comma 10 3 2 2 2 5" xfId="2709" xr:uid="{00000000-0005-0000-0000-0000B7000000}"/>
    <cellStyle name="Comma 10 3 2 2 2 6" xfId="548" xr:uid="{00000000-0005-0000-0000-0000B8000000}"/>
    <cellStyle name="Comma 10 3 2 2 3" xfId="689" xr:uid="{00000000-0005-0000-0000-0000B9000000}"/>
    <cellStyle name="Comma 10 3 2 2 3 2" xfId="1227" xr:uid="{00000000-0005-0000-0000-0000BA000000}"/>
    <cellStyle name="Comma 10 3 2 2 3 2 2" xfId="2307" xr:uid="{00000000-0005-0000-0000-0000BB000000}"/>
    <cellStyle name="Comma 10 3 2 2 3 3" xfId="1769" xr:uid="{00000000-0005-0000-0000-0000BC000000}"/>
    <cellStyle name="Comma 10 3 2 2 4" xfId="960" xr:uid="{00000000-0005-0000-0000-0000BD000000}"/>
    <cellStyle name="Comma 10 3 2 2 4 2" xfId="2040" xr:uid="{00000000-0005-0000-0000-0000BE000000}"/>
    <cellStyle name="Comma 10 3 2 2 5" xfId="1502" xr:uid="{00000000-0005-0000-0000-0000BF000000}"/>
    <cellStyle name="Comma 10 3 2 2 6" xfId="2583" xr:uid="{00000000-0005-0000-0000-0000C0000000}"/>
    <cellStyle name="Comma 10 3 2 2 7" xfId="422" xr:uid="{00000000-0005-0000-0000-0000C1000000}"/>
    <cellStyle name="Comma 10 3 2 3" xfId="204" xr:uid="{00000000-0005-0000-0000-0000C2000000}"/>
    <cellStyle name="Comma 10 3 2 3 2" xfId="751" xr:uid="{00000000-0005-0000-0000-0000C3000000}"/>
    <cellStyle name="Comma 10 3 2 3 2 2" xfId="1289" xr:uid="{00000000-0005-0000-0000-0000C4000000}"/>
    <cellStyle name="Comma 10 3 2 3 2 2 2" xfId="2369" xr:uid="{00000000-0005-0000-0000-0000C5000000}"/>
    <cellStyle name="Comma 10 3 2 3 2 3" xfId="1831" xr:uid="{00000000-0005-0000-0000-0000C6000000}"/>
    <cellStyle name="Comma 10 3 2 3 3" xfId="1022" xr:uid="{00000000-0005-0000-0000-0000C7000000}"/>
    <cellStyle name="Comma 10 3 2 3 3 2" xfId="2102" xr:uid="{00000000-0005-0000-0000-0000C8000000}"/>
    <cellStyle name="Comma 10 3 2 3 4" xfId="1564" xr:uid="{00000000-0005-0000-0000-0000C9000000}"/>
    <cellStyle name="Comma 10 3 2 3 5" xfId="2645" xr:uid="{00000000-0005-0000-0000-0000CA000000}"/>
    <cellStyle name="Comma 10 3 2 3 6" xfId="484" xr:uid="{00000000-0005-0000-0000-0000CB000000}"/>
    <cellStyle name="Comma 10 3 2 4" xfId="627" xr:uid="{00000000-0005-0000-0000-0000CC000000}"/>
    <cellStyle name="Comma 10 3 2 4 2" xfId="1165" xr:uid="{00000000-0005-0000-0000-0000CD000000}"/>
    <cellStyle name="Comma 10 3 2 4 2 2" xfId="2245" xr:uid="{00000000-0005-0000-0000-0000CE000000}"/>
    <cellStyle name="Comma 10 3 2 4 3" xfId="1707" xr:uid="{00000000-0005-0000-0000-0000CF000000}"/>
    <cellStyle name="Comma 10 3 2 5" xfId="898" xr:uid="{00000000-0005-0000-0000-0000D0000000}"/>
    <cellStyle name="Comma 10 3 2 5 2" xfId="1978" xr:uid="{00000000-0005-0000-0000-0000D1000000}"/>
    <cellStyle name="Comma 10 3 2 6" xfId="1440" xr:uid="{00000000-0005-0000-0000-0000D2000000}"/>
    <cellStyle name="Comma 10 3 2 7" xfId="2521" xr:uid="{00000000-0005-0000-0000-0000D3000000}"/>
    <cellStyle name="Comma 10 3 2 8" xfId="360" xr:uid="{00000000-0005-0000-0000-0000D4000000}"/>
    <cellStyle name="Comma 10 3 3" xfId="110" xr:uid="{00000000-0005-0000-0000-0000D5000000}"/>
    <cellStyle name="Comma 10 3 3 2" xfId="236" xr:uid="{00000000-0005-0000-0000-0000D6000000}"/>
    <cellStyle name="Comma 10 3 3 2 2" xfId="783" xr:uid="{00000000-0005-0000-0000-0000D7000000}"/>
    <cellStyle name="Comma 10 3 3 2 2 2" xfId="1321" xr:uid="{00000000-0005-0000-0000-0000D8000000}"/>
    <cellStyle name="Comma 10 3 3 2 2 2 2" xfId="2401" xr:uid="{00000000-0005-0000-0000-0000D9000000}"/>
    <cellStyle name="Comma 10 3 3 2 2 3" xfId="1863" xr:uid="{00000000-0005-0000-0000-0000DA000000}"/>
    <cellStyle name="Comma 10 3 3 2 3" xfId="1054" xr:uid="{00000000-0005-0000-0000-0000DB000000}"/>
    <cellStyle name="Comma 10 3 3 2 3 2" xfId="2134" xr:uid="{00000000-0005-0000-0000-0000DC000000}"/>
    <cellStyle name="Comma 10 3 3 2 4" xfId="1596" xr:uid="{00000000-0005-0000-0000-0000DD000000}"/>
    <cellStyle name="Comma 10 3 3 2 5" xfId="2677" xr:uid="{00000000-0005-0000-0000-0000DE000000}"/>
    <cellStyle name="Comma 10 3 3 2 6" xfId="516" xr:uid="{00000000-0005-0000-0000-0000DF000000}"/>
    <cellStyle name="Comma 10 3 3 3" xfId="657" xr:uid="{00000000-0005-0000-0000-0000E0000000}"/>
    <cellStyle name="Comma 10 3 3 3 2" xfId="1195" xr:uid="{00000000-0005-0000-0000-0000E1000000}"/>
    <cellStyle name="Comma 10 3 3 3 2 2" xfId="2275" xr:uid="{00000000-0005-0000-0000-0000E2000000}"/>
    <cellStyle name="Comma 10 3 3 3 3" xfId="1737" xr:uid="{00000000-0005-0000-0000-0000E3000000}"/>
    <cellStyle name="Comma 10 3 3 4" xfId="928" xr:uid="{00000000-0005-0000-0000-0000E4000000}"/>
    <cellStyle name="Comma 10 3 3 4 2" xfId="2008" xr:uid="{00000000-0005-0000-0000-0000E5000000}"/>
    <cellStyle name="Comma 10 3 3 5" xfId="1470" xr:uid="{00000000-0005-0000-0000-0000E6000000}"/>
    <cellStyle name="Comma 10 3 3 6" xfId="2551" xr:uid="{00000000-0005-0000-0000-0000E7000000}"/>
    <cellStyle name="Comma 10 3 3 7" xfId="390" xr:uid="{00000000-0005-0000-0000-0000E8000000}"/>
    <cellStyle name="Comma 10 3 4" xfId="172" xr:uid="{00000000-0005-0000-0000-0000E9000000}"/>
    <cellStyle name="Comma 10 3 4 2" xfId="719" xr:uid="{00000000-0005-0000-0000-0000EA000000}"/>
    <cellStyle name="Comma 10 3 4 2 2" xfId="1257" xr:uid="{00000000-0005-0000-0000-0000EB000000}"/>
    <cellStyle name="Comma 10 3 4 2 2 2" xfId="2337" xr:uid="{00000000-0005-0000-0000-0000EC000000}"/>
    <cellStyle name="Comma 10 3 4 2 3" xfId="1799" xr:uid="{00000000-0005-0000-0000-0000ED000000}"/>
    <cellStyle name="Comma 10 3 4 3" xfId="990" xr:uid="{00000000-0005-0000-0000-0000EE000000}"/>
    <cellStyle name="Comma 10 3 4 3 2" xfId="2070" xr:uid="{00000000-0005-0000-0000-0000EF000000}"/>
    <cellStyle name="Comma 10 3 4 4" xfId="1532" xr:uid="{00000000-0005-0000-0000-0000F0000000}"/>
    <cellStyle name="Comma 10 3 4 5" xfId="2613" xr:uid="{00000000-0005-0000-0000-0000F1000000}"/>
    <cellStyle name="Comma 10 3 4 6" xfId="452" xr:uid="{00000000-0005-0000-0000-0000F2000000}"/>
    <cellStyle name="Comma 10 3 5" xfId="598" xr:uid="{00000000-0005-0000-0000-0000F3000000}"/>
    <cellStyle name="Comma 10 3 5 2" xfId="1136" xr:uid="{00000000-0005-0000-0000-0000F4000000}"/>
    <cellStyle name="Comma 10 3 5 2 2" xfId="2216" xr:uid="{00000000-0005-0000-0000-0000F5000000}"/>
    <cellStyle name="Comma 10 3 5 3" xfId="1678" xr:uid="{00000000-0005-0000-0000-0000F6000000}"/>
    <cellStyle name="Comma 10 3 6" xfId="869" xr:uid="{00000000-0005-0000-0000-0000F7000000}"/>
    <cellStyle name="Comma 10 3 6 2" xfId="1949" xr:uid="{00000000-0005-0000-0000-0000F8000000}"/>
    <cellStyle name="Comma 10 3 7" xfId="1411" xr:uid="{00000000-0005-0000-0000-0000F9000000}"/>
    <cellStyle name="Comma 10 3 8" xfId="2492" xr:uid="{00000000-0005-0000-0000-0000FA000000}"/>
    <cellStyle name="Comma 10 3 9" xfId="331" xr:uid="{00000000-0005-0000-0000-0000FB000000}"/>
    <cellStyle name="Comma 10 4" xfId="65" xr:uid="{00000000-0005-0000-0000-0000FC000000}"/>
    <cellStyle name="Comma 10 4 2" xfId="127" xr:uid="{00000000-0005-0000-0000-0000FD000000}"/>
    <cellStyle name="Comma 10 4 2 2" xfId="253" xr:uid="{00000000-0005-0000-0000-0000FE000000}"/>
    <cellStyle name="Comma 10 4 2 2 2" xfId="800" xr:uid="{00000000-0005-0000-0000-0000FF000000}"/>
    <cellStyle name="Comma 10 4 2 2 2 2" xfId="1338" xr:uid="{00000000-0005-0000-0000-000000010000}"/>
    <cellStyle name="Comma 10 4 2 2 2 2 2" xfId="2418" xr:uid="{00000000-0005-0000-0000-000001010000}"/>
    <cellStyle name="Comma 10 4 2 2 2 3" xfId="1880" xr:uid="{00000000-0005-0000-0000-000002010000}"/>
    <cellStyle name="Comma 10 4 2 2 3" xfId="1071" xr:uid="{00000000-0005-0000-0000-000003010000}"/>
    <cellStyle name="Comma 10 4 2 2 3 2" xfId="2151" xr:uid="{00000000-0005-0000-0000-000004010000}"/>
    <cellStyle name="Comma 10 4 2 2 4" xfId="1613" xr:uid="{00000000-0005-0000-0000-000005010000}"/>
    <cellStyle name="Comma 10 4 2 2 5" xfId="2694" xr:uid="{00000000-0005-0000-0000-000006010000}"/>
    <cellStyle name="Comma 10 4 2 2 6" xfId="533" xr:uid="{00000000-0005-0000-0000-000007010000}"/>
    <cellStyle name="Comma 10 4 2 3" xfId="674" xr:uid="{00000000-0005-0000-0000-000008010000}"/>
    <cellStyle name="Comma 10 4 2 3 2" xfId="1212" xr:uid="{00000000-0005-0000-0000-000009010000}"/>
    <cellStyle name="Comma 10 4 2 3 2 2" xfId="2292" xr:uid="{00000000-0005-0000-0000-00000A010000}"/>
    <cellStyle name="Comma 10 4 2 3 3" xfId="1754" xr:uid="{00000000-0005-0000-0000-00000B010000}"/>
    <cellStyle name="Comma 10 4 2 4" xfId="945" xr:uid="{00000000-0005-0000-0000-00000C010000}"/>
    <cellStyle name="Comma 10 4 2 4 2" xfId="2025" xr:uid="{00000000-0005-0000-0000-00000D010000}"/>
    <cellStyle name="Comma 10 4 2 5" xfId="1487" xr:uid="{00000000-0005-0000-0000-00000E010000}"/>
    <cellStyle name="Comma 10 4 2 6" xfId="2568" xr:uid="{00000000-0005-0000-0000-00000F010000}"/>
    <cellStyle name="Comma 10 4 2 7" xfId="407" xr:uid="{00000000-0005-0000-0000-000010010000}"/>
    <cellStyle name="Comma 10 4 3" xfId="189" xr:uid="{00000000-0005-0000-0000-000011010000}"/>
    <cellStyle name="Comma 10 4 3 2" xfId="736" xr:uid="{00000000-0005-0000-0000-000012010000}"/>
    <cellStyle name="Comma 10 4 3 2 2" xfId="1274" xr:uid="{00000000-0005-0000-0000-000013010000}"/>
    <cellStyle name="Comma 10 4 3 2 2 2" xfId="2354" xr:uid="{00000000-0005-0000-0000-000014010000}"/>
    <cellStyle name="Comma 10 4 3 2 3" xfId="1816" xr:uid="{00000000-0005-0000-0000-000015010000}"/>
    <cellStyle name="Comma 10 4 3 3" xfId="1007" xr:uid="{00000000-0005-0000-0000-000016010000}"/>
    <cellStyle name="Comma 10 4 3 3 2" xfId="2087" xr:uid="{00000000-0005-0000-0000-000017010000}"/>
    <cellStyle name="Comma 10 4 3 4" xfId="1549" xr:uid="{00000000-0005-0000-0000-000018010000}"/>
    <cellStyle name="Comma 10 4 3 5" xfId="2630" xr:uid="{00000000-0005-0000-0000-000019010000}"/>
    <cellStyle name="Comma 10 4 3 6" xfId="469" xr:uid="{00000000-0005-0000-0000-00001A010000}"/>
    <cellStyle name="Comma 10 4 4" xfId="612" xr:uid="{00000000-0005-0000-0000-00001B010000}"/>
    <cellStyle name="Comma 10 4 4 2" xfId="1150" xr:uid="{00000000-0005-0000-0000-00001C010000}"/>
    <cellStyle name="Comma 10 4 4 2 2" xfId="2230" xr:uid="{00000000-0005-0000-0000-00001D010000}"/>
    <cellStyle name="Comma 10 4 4 3" xfId="1692" xr:uid="{00000000-0005-0000-0000-00001E010000}"/>
    <cellStyle name="Comma 10 4 5" xfId="883" xr:uid="{00000000-0005-0000-0000-00001F010000}"/>
    <cellStyle name="Comma 10 4 5 2" xfId="1963" xr:uid="{00000000-0005-0000-0000-000020010000}"/>
    <cellStyle name="Comma 10 4 6" xfId="1425" xr:uid="{00000000-0005-0000-0000-000021010000}"/>
    <cellStyle name="Comma 10 4 7" xfId="2506" xr:uid="{00000000-0005-0000-0000-000022010000}"/>
    <cellStyle name="Comma 10 4 8" xfId="345" xr:uid="{00000000-0005-0000-0000-000023010000}"/>
    <cellStyle name="Comma 10 5" xfId="95" xr:uid="{00000000-0005-0000-0000-000024010000}"/>
    <cellStyle name="Comma 10 5 2" xfId="221" xr:uid="{00000000-0005-0000-0000-000025010000}"/>
    <cellStyle name="Comma 10 5 2 2" xfId="768" xr:uid="{00000000-0005-0000-0000-000026010000}"/>
    <cellStyle name="Comma 10 5 2 2 2" xfId="1306" xr:uid="{00000000-0005-0000-0000-000027010000}"/>
    <cellStyle name="Comma 10 5 2 2 2 2" xfId="2386" xr:uid="{00000000-0005-0000-0000-000028010000}"/>
    <cellStyle name="Comma 10 5 2 2 3" xfId="1848" xr:uid="{00000000-0005-0000-0000-000029010000}"/>
    <cellStyle name="Comma 10 5 2 3" xfId="1039" xr:uid="{00000000-0005-0000-0000-00002A010000}"/>
    <cellStyle name="Comma 10 5 2 3 2" xfId="2119" xr:uid="{00000000-0005-0000-0000-00002B010000}"/>
    <cellStyle name="Comma 10 5 2 4" xfId="1581" xr:uid="{00000000-0005-0000-0000-00002C010000}"/>
    <cellStyle name="Comma 10 5 2 5" xfId="2662" xr:uid="{00000000-0005-0000-0000-00002D010000}"/>
    <cellStyle name="Comma 10 5 2 6" xfId="501" xr:uid="{00000000-0005-0000-0000-00002E010000}"/>
    <cellStyle name="Comma 10 5 3" xfId="642" xr:uid="{00000000-0005-0000-0000-00002F010000}"/>
    <cellStyle name="Comma 10 5 3 2" xfId="1180" xr:uid="{00000000-0005-0000-0000-000030010000}"/>
    <cellStyle name="Comma 10 5 3 2 2" xfId="2260" xr:uid="{00000000-0005-0000-0000-000031010000}"/>
    <cellStyle name="Comma 10 5 3 3" xfId="1722" xr:uid="{00000000-0005-0000-0000-000032010000}"/>
    <cellStyle name="Comma 10 5 4" xfId="913" xr:uid="{00000000-0005-0000-0000-000033010000}"/>
    <cellStyle name="Comma 10 5 4 2" xfId="1993" xr:uid="{00000000-0005-0000-0000-000034010000}"/>
    <cellStyle name="Comma 10 5 5" xfId="1455" xr:uid="{00000000-0005-0000-0000-000035010000}"/>
    <cellStyle name="Comma 10 5 6" xfId="2536" xr:uid="{00000000-0005-0000-0000-000036010000}"/>
    <cellStyle name="Comma 10 5 7" xfId="375" xr:uid="{00000000-0005-0000-0000-000037010000}"/>
    <cellStyle name="Comma 10 6" xfId="157" xr:uid="{00000000-0005-0000-0000-000038010000}"/>
    <cellStyle name="Comma 10 6 2" xfId="704" xr:uid="{00000000-0005-0000-0000-000039010000}"/>
    <cellStyle name="Comma 10 6 2 2" xfId="1242" xr:uid="{00000000-0005-0000-0000-00003A010000}"/>
    <cellStyle name="Comma 10 6 2 2 2" xfId="2322" xr:uid="{00000000-0005-0000-0000-00003B010000}"/>
    <cellStyle name="Comma 10 6 2 3" xfId="1784" xr:uid="{00000000-0005-0000-0000-00003C010000}"/>
    <cellStyle name="Comma 10 6 3" xfId="975" xr:uid="{00000000-0005-0000-0000-00003D010000}"/>
    <cellStyle name="Comma 10 6 3 2" xfId="2055" xr:uid="{00000000-0005-0000-0000-00003E010000}"/>
    <cellStyle name="Comma 10 6 4" xfId="1517" xr:uid="{00000000-0005-0000-0000-00003F010000}"/>
    <cellStyle name="Comma 10 6 5" xfId="2598" xr:uid="{00000000-0005-0000-0000-000040010000}"/>
    <cellStyle name="Comma 10 6 6" xfId="437" xr:uid="{00000000-0005-0000-0000-000041010000}"/>
    <cellStyle name="Comma 10 7" xfId="585" xr:uid="{00000000-0005-0000-0000-000042010000}"/>
    <cellStyle name="Comma 10 7 2" xfId="1123" xr:uid="{00000000-0005-0000-0000-000043010000}"/>
    <cellStyle name="Comma 10 7 2 2" xfId="2203" xr:uid="{00000000-0005-0000-0000-000044010000}"/>
    <cellStyle name="Comma 10 7 3" xfId="1665" xr:uid="{00000000-0005-0000-0000-000045010000}"/>
    <cellStyle name="Comma 10 8" xfId="856" xr:uid="{00000000-0005-0000-0000-000046010000}"/>
    <cellStyle name="Comma 10 8 2" xfId="1936" xr:uid="{00000000-0005-0000-0000-000047010000}"/>
    <cellStyle name="Comma 10 9" xfId="1398" xr:uid="{00000000-0005-0000-0000-000048010000}"/>
    <cellStyle name="Comma 11" xfId="4" xr:uid="{00000000-0005-0000-0000-000049010000}"/>
    <cellStyle name="Comma 11 10" xfId="301" xr:uid="{00000000-0005-0000-0000-00004A010000}"/>
    <cellStyle name="Comma 11 2" xfId="53" xr:uid="{00000000-0005-0000-0000-00004B010000}"/>
    <cellStyle name="Comma 11 2 2" xfId="82" xr:uid="{00000000-0005-0000-0000-00004C010000}"/>
    <cellStyle name="Comma 11 2 2 2" xfId="144" xr:uid="{00000000-0005-0000-0000-00004D010000}"/>
    <cellStyle name="Comma 11 2 2 2 2" xfId="270" xr:uid="{00000000-0005-0000-0000-00004E010000}"/>
    <cellStyle name="Comma 11 2 2 2 2 2" xfId="817" xr:uid="{00000000-0005-0000-0000-00004F010000}"/>
    <cellStyle name="Comma 11 2 2 2 2 2 2" xfId="1355" xr:uid="{00000000-0005-0000-0000-000050010000}"/>
    <cellStyle name="Comma 11 2 2 2 2 2 2 2" xfId="2435" xr:uid="{00000000-0005-0000-0000-000051010000}"/>
    <cellStyle name="Comma 11 2 2 2 2 2 3" xfId="1897" xr:uid="{00000000-0005-0000-0000-000052010000}"/>
    <cellStyle name="Comma 11 2 2 2 2 3" xfId="1088" xr:uid="{00000000-0005-0000-0000-000053010000}"/>
    <cellStyle name="Comma 11 2 2 2 2 3 2" xfId="2168" xr:uid="{00000000-0005-0000-0000-000054010000}"/>
    <cellStyle name="Comma 11 2 2 2 2 4" xfId="1630" xr:uid="{00000000-0005-0000-0000-000055010000}"/>
    <cellStyle name="Comma 11 2 2 2 2 5" xfId="2711" xr:uid="{00000000-0005-0000-0000-000056010000}"/>
    <cellStyle name="Comma 11 2 2 2 2 6" xfId="550" xr:uid="{00000000-0005-0000-0000-000057010000}"/>
    <cellStyle name="Comma 11 2 2 2 3" xfId="691" xr:uid="{00000000-0005-0000-0000-000058010000}"/>
    <cellStyle name="Comma 11 2 2 2 3 2" xfId="1229" xr:uid="{00000000-0005-0000-0000-000059010000}"/>
    <cellStyle name="Comma 11 2 2 2 3 2 2" xfId="2309" xr:uid="{00000000-0005-0000-0000-00005A010000}"/>
    <cellStyle name="Comma 11 2 2 2 3 3" xfId="1771" xr:uid="{00000000-0005-0000-0000-00005B010000}"/>
    <cellStyle name="Comma 11 2 2 2 4" xfId="962" xr:uid="{00000000-0005-0000-0000-00005C010000}"/>
    <cellStyle name="Comma 11 2 2 2 4 2" xfId="2042" xr:uid="{00000000-0005-0000-0000-00005D010000}"/>
    <cellStyle name="Comma 11 2 2 2 5" xfId="1504" xr:uid="{00000000-0005-0000-0000-00005E010000}"/>
    <cellStyle name="Comma 11 2 2 2 6" xfId="2585" xr:uid="{00000000-0005-0000-0000-00005F010000}"/>
    <cellStyle name="Comma 11 2 2 2 7" xfId="424" xr:uid="{00000000-0005-0000-0000-000060010000}"/>
    <cellStyle name="Comma 11 2 2 3" xfId="206" xr:uid="{00000000-0005-0000-0000-000061010000}"/>
    <cellStyle name="Comma 11 2 2 3 2" xfId="753" xr:uid="{00000000-0005-0000-0000-000062010000}"/>
    <cellStyle name="Comma 11 2 2 3 2 2" xfId="1291" xr:uid="{00000000-0005-0000-0000-000063010000}"/>
    <cellStyle name="Comma 11 2 2 3 2 2 2" xfId="2371" xr:uid="{00000000-0005-0000-0000-000064010000}"/>
    <cellStyle name="Comma 11 2 2 3 2 3" xfId="1833" xr:uid="{00000000-0005-0000-0000-000065010000}"/>
    <cellStyle name="Comma 11 2 2 3 3" xfId="1024" xr:uid="{00000000-0005-0000-0000-000066010000}"/>
    <cellStyle name="Comma 11 2 2 3 3 2" xfId="2104" xr:uid="{00000000-0005-0000-0000-000067010000}"/>
    <cellStyle name="Comma 11 2 2 3 4" xfId="1566" xr:uid="{00000000-0005-0000-0000-000068010000}"/>
    <cellStyle name="Comma 11 2 2 3 5" xfId="2647" xr:uid="{00000000-0005-0000-0000-000069010000}"/>
    <cellStyle name="Comma 11 2 2 3 6" xfId="486" xr:uid="{00000000-0005-0000-0000-00006A010000}"/>
    <cellStyle name="Comma 11 2 2 4" xfId="629" xr:uid="{00000000-0005-0000-0000-00006B010000}"/>
    <cellStyle name="Comma 11 2 2 4 2" xfId="1167" xr:uid="{00000000-0005-0000-0000-00006C010000}"/>
    <cellStyle name="Comma 11 2 2 4 2 2" xfId="2247" xr:uid="{00000000-0005-0000-0000-00006D010000}"/>
    <cellStyle name="Comma 11 2 2 4 3" xfId="1709" xr:uid="{00000000-0005-0000-0000-00006E010000}"/>
    <cellStyle name="Comma 11 2 2 5" xfId="900" xr:uid="{00000000-0005-0000-0000-00006F010000}"/>
    <cellStyle name="Comma 11 2 2 5 2" xfId="1980" xr:uid="{00000000-0005-0000-0000-000070010000}"/>
    <cellStyle name="Comma 11 2 2 6" xfId="1442" xr:uid="{00000000-0005-0000-0000-000071010000}"/>
    <cellStyle name="Comma 11 2 2 7" xfId="2523" xr:uid="{00000000-0005-0000-0000-000072010000}"/>
    <cellStyle name="Comma 11 2 2 8" xfId="362" xr:uid="{00000000-0005-0000-0000-000073010000}"/>
    <cellStyle name="Comma 11 2 3" xfId="112" xr:uid="{00000000-0005-0000-0000-000074010000}"/>
    <cellStyle name="Comma 11 2 3 2" xfId="238" xr:uid="{00000000-0005-0000-0000-000075010000}"/>
    <cellStyle name="Comma 11 2 3 2 2" xfId="785" xr:uid="{00000000-0005-0000-0000-000076010000}"/>
    <cellStyle name="Comma 11 2 3 2 2 2" xfId="1323" xr:uid="{00000000-0005-0000-0000-000077010000}"/>
    <cellStyle name="Comma 11 2 3 2 2 2 2" xfId="2403" xr:uid="{00000000-0005-0000-0000-000078010000}"/>
    <cellStyle name="Comma 11 2 3 2 2 3" xfId="1865" xr:uid="{00000000-0005-0000-0000-000079010000}"/>
    <cellStyle name="Comma 11 2 3 2 3" xfId="1056" xr:uid="{00000000-0005-0000-0000-00007A010000}"/>
    <cellStyle name="Comma 11 2 3 2 3 2" xfId="2136" xr:uid="{00000000-0005-0000-0000-00007B010000}"/>
    <cellStyle name="Comma 11 2 3 2 4" xfId="1598" xr:uid="{00000000-0005-0000-0000-00007C010000}"/>
    <cellStyle name="Comma 11 2 3 2 5" xfId="2679" xr:uid="{00000000-0005-0000-0000-00007D010000}"/>
    <cellStyle name="Comma 11 2 3 2 6" xfId="518" xr:uid="{00000000-0005-0000-0000-00007E010000}"/>
    <cellStyle name="Comma 11 2 3 3" xfId="659" xr:uid="{00000000-0005-0000-0000-00007F010000}"/>
    <cellStyle name="Comma 11 2 3 3 2" xfId="1197" xr:uid="{00000000-0005-0000-0000-000080010000}"/>
    <cellStyle name="Comma 11 2 3 3 2 2" xfId="2277" xr:uid="{00000000-0005-0000-0000-000081010000}"/>
    <cellStyle name="Comma 11 2 3 3 3" xfId="1739" xr:uid="{00000000-0005-0000-0000-000082010000}"/>
    <cellStyle name="Comma 11 2 3 4" xfId="930" xr:uid="{00000000-0005-0000-0000-000083010000}"/>
    <cellStyle name="Comma 11 2 3 4 2" xfId="2010" xr:uid="{00000000-0005-0000-0000-000084010000}"/>
    <cellStyle name="Comma 11 2 3 5" xfId="1472" xr:uid="{00000000-0005-0000-0000-000085010000}"/>
    <cellStyle name="Comma 11 2 3 6" xfId="2553" xr:uid="{00000000-0005-0000-0000-000086010000}"/>
    <cellStyle name="Comma 11 2 3 7" xfId="392" xr:uid="{00000000-0005-0000-0000-000087010000}"/>
    <cellStyle name="Comma 11 2 4" xfId="174" xr:uid="{00000000-0005-0000-0000-000088010000}"/>
    <cellStyle name="Comma 11 2 4 2" xfId="721" xr:uid="{00000000-0005-0000-0000-000089010000}"/>
    <cellStyle name="Comma 11 2 4 2 2" xfId="1259" xr:uid="{00000000-0005-0000-0000-00008A010000}"/>
    <cellStyle name="Comma 11 2 4 2 2 2" xfId="2339" xr:uid="{00000000-0005-0000-0000-00008B010000}"/>
    <cellStyle name="Comma 11 2 4 2 3" xfId="1801" xr:uid="{00000000-0005-0000-0000-00008C010000}"/>
    <cellStyle name="Comma 11 2 4 3" xfId="992" xr:uid="{00000000-0005-0000-0000-00008D010000}"/>
    <cellStyle name="Comma 11 2 4 3 2" xfId="2072" xr:uid="{00000000-0005-0000-0000-00008E010000}"/>
    <cellStyle name="Comma 11 2 4 4" xfId="1534" xr:uid="{00000000-0005-0000-0000-00008F010000}"/>
    <cellStyle name="Comma 11 2 4 5" xfId="2615" xr:uid="{00000000-0005-0000-0000-000090010000}"/>
    <cellStyle name="Comma 11 2 4 6" xfId="454" xr:uid="{00000000-0005-0000-0000-000091010000}"/>
    <cellStyle name="Comma 11 2 5" xfId="600" xr:uid="{00000000-0005-0000-0000-000092010000}"/>
    <cellStyle name="Comma 11 2 5 2" xfId="1138" xr:uid="{00000000-0005-0000-0000-000093010000}"/>
    <cellStyle name="Comma 11 2 5 2 2" xfId="2218" xr:uid="{00000000-0005-0000-0000-000094010000}"/>
    <cellStyle name="Comma 11 2 5 3" xfId="1680" xr:uid="{00000000-0005-0000-0000-000095010000}"/>
    <cellStyle name="Comma 11 2 6" xfId="871" xr:uid="{00000000-0005-0000-0000-000096010000}"/>
    <cellStyle name="Comma 11 2 6 2" xfId="1951" xr:uid="{00000000-0005-0000-0000-000097010000}"/>
    <cellStyle name="Comma 11 2 7" xfId="1413" xr:uid="{00000000-0005-0000-0000-000098010000}"/>
    <cellStyle name="Comma 11 2 8" xfId="2494" xr:uid="{00000000-0005-0000-0000-000099010000}"/>
    <cellStyle name="Comma 11 2 9" xfId="333" xr:uid="{00000000-0005-0000-0000-00009A010000}"/>
    <cellStyle name="Comma 11 3" xfId="67" xr:uid="{00000000-0005-0000-0000-00009B010000}"/>
    <cellStyle name="Comma 11 3 2" xfId="129" xr:uid="{00000000-0005-0000-0000-00009C010000}"/>
    <cellStyle name="Comma 11 3 2 2" xfId="255" xr:uid="{00000000-0005-0000-0000-00009D010000}"/>
    <cellStyle name="Comma 11 3 2 2 2" xfId="802" xr:uid="{00000000-0005-0000-0000-00009E010000}"/>
    <cellStyle name="Comma 11 3 2 2 2 2" xfId="1340" xr:uid="{00000000-0005-0000-0000-00009F010000}"/>
    <cellStyle name="Comma 11 3 2 2 2 2 2" xfId="2420" xr:uid="{00000000-0005-0000-0000-0000A0010000}"/>
    <cellStyle name="Comma 11 3 2 2 2 3" xfId="1882" xr:uid="{00000000-0005-0000-0000-0000A1010000}"/>
    <cellStyle name="Comma 11 3 2 2 3" xfId="1073" xr:uid="{00000000-0005-0000-0000-0000A2010000}"/>
    <cellStyle name="Comma 11 3 2 2 3 2" xfId="2153" xr:uid="{00000000-0005-0000-0000-0000A3010000}"/>
    <cellStyle name="Comma 11 3 2 2 4" xfId="1615" xr:uid="{00000000-0005-0000-0000-0000A4010000}"/>
    <cellStyle name="Comma 11 3 2 2 5" xfId="2696" xr:uid="{00000000-0005-0000-0000-0000A5010000}"/>
    <cellStyle name="Comma 11 3 2 2 6" xfId="535" xr:uid="{00000000-0005-0000-0000-0000A6010000}"/>
    <cellStyle name="Comma 11 3 2 3" xfId="676" xr:uid="{00000000-0005-0000-0000-0000A7010000}"/>
    <cellStyle name="Comma 11 3 2 3 2" xfId="1214" xr:uid="{00000000-0005-0000-0000-0000A8010000}"/>
    <cellStyle name="Comma 11 3 2 3 2 2" xfId="2294" xr:uid="{00000000-0005-0000-0000-0000A9010000}"/>
    <cellStyle name="Comma 11 3 2 3 3" xfId="1756" xr:uid="{00000000-0005-0000-0000-0000AA010000}"/>
    <cellStyle name="Comma 11 3 2 4" xfId="947" xr:uid="{00000000-0005-0000-0000-0000AB010000}"/>
    <cellStyle name="Comma 11 3 2 4 2" xfId="2027" xr:uid="{00000000-0005-0000-0000-0000AC010000}"/>
    <cellStyle name="Comma 11 3 2 5" xfId="1489" xr:uid="{00000000-0005-0000-0000-0000AD010000}"/>
    <cellStyle name="Comma 11 3 2 6" xfId="2570" xr:uid="{00000000-0005-0000-0000-0000AE010000}"/>
    <cellStyle name="Comma 11 3 2 7" xfId="409" xr:uid="{00000000-0005-0000-0000-0000AF010000}"/>
    <cellStyle name="Comma 11 3 3" xfId="191" xr:uid="{00000000-0005-0000-0000-0000B0010000}"/>
    <cellStyle name="Comma 11 3 3 2" xfId="738" xr:uid="{00000000-0005-0000-0000-0000B1010000}"/>
    <cellStyle name="Comma 11 3 3 2 2" xfId="1276" xr:uid="{00000000-0005-0000-0000-0000B2010000}"/>
    <cellStyle name="Comma 11 3 3 2 2 2" xfId="2356" xr:uid="{00000000-0005-0000-0000-0000B3010000}"/>
    <cellStyle name="Comma 11 3 3 2 3" xfId="1818" xr:uid="{00000000-0005-0000-0000-0000B4010000}"/>
    <cellStyle name="Comma 11 3 3 3" xfId="1009" xr:uid="{00000000-0005-0000-0000-0000B5010000}"/>
    <cellStyle name="Comma 11 3 3 3 2" xfId="2089" xr:uid="{00000000-0005-0000-0000-0000B6010000}"/>
    <cellStyle name="Comma 11 3 3 4" xfId="1551" xr:uid="{00000000-0005-0000-0000-0000B7010000}"/>
    <cellStyle name="Comma 11 3 3 5" xfId="2632" xr:uid="{00000000-0005-0000-0000-0000B8010000}"/>
    <cellStyle name="Comma 11 3 3 6" xfId="471" xr:uid="{00000000-0005-0000-0000-0000B9010000}"/>
    <cellStyle name="Comma 11 3 4" xfId="614" xr:uid="{00000000-0005-0000-0000-0000BA010000}"/>
    <cellStyle name="Comma 11 3 4 2" xfId="1152" xr:uid="{00000000-0005-0000-0000-0000BB010000}"/>
    <cellStyle name="Comma 11 3 4 2 2" xfId="2232" xr:uid="{00000000-0005-0000-0000-0000BC010000}"/>
    <cellStyle name="Comma 11 3 4 3" xfId="1694" xr:uid="{00000000-0005-0000-0000-0000BD010000}"/>
    <cellStyle name="Comma 11 3 5" xfId="885" xr:uid="{00000000-0005-0000-0000-0000BE010000}"/>
    <cellStyle name="Comma 11 3 5 2" xfId="1965" xr:uid="{00000000-0005-0000-0000-0000BF010000}"/>
    <cellStyle name="Comma 11 3 6" xfId="1427" xr:uid="{00000000-0005-0000-0000-0000C0010000}"/>
    <cellStyle name="Comma 11 3 7" xfId="2508" xr:uid="{00000000-0005-0000-0000-0000C1010000}"/>
    <cellStyle name="Comma 11 3 8" xfId="347" xr:uid="{00000000-0005-0000-0000-0000C2010000}"/>
    <cellStyle name="Comma 11 4" xfId="97" xr:uid="{00000000-0005-0000-0000-0000C3010000}"/>
    <cellStyle name="Comma 11 4 2" xfId="223" xr:uid="{00000000-0005-0000-0000-0000C4010000}"/>
    <cellStyle name="Comma 11 4 2 2" xfId="770" xr:uid="{00000000-0005-0000-0000-0000C5010000}"/>
    <cellStyle name="Comma 11 4 2 2 2" xfId="1308" xr:uid="{00000000-0005-0000-0000-0000C6010000}"/>
    <cellStyle name="Comma 11 4 2 2 2 2" xfId="2388" xr:uid="{00000000-0005-0000-0000-0000C7010000}"/>
    <cellStyle name="Comma 11 4 2 2 3" xfId="1850" xr:uid="{00000000-0005-0000-0000-0000C8010000}"/>
    <cellStyle name="Comma 11 4 2 3" xfId="1041" xr:uid="{00000000-0005-0000-0000-0000C9010000}"/>
    <cellStyle name="Comma 11 4 2 3 2" xfId="2121" xr:uid="{00000000-0005-0000-0000-0000CA010000}"/>
    <cellStyle name="Comma 11 4 2 4" xfId="1583" xr:uid="{00000000-0005-0000-0000-0000CB010000}"/>
    <cellStyle name="Comma 11 4 2 5" xfId="2664" xr:uid="{00000000-0005-0000-0000-0000CC010000}"/>
    <cellStyle name="Comma 11 4 2 6" xfId="503" xr:uid="{00000000-0005-0000-0000-0000CD010000}"/>
    <cellStyle name="Comma 11 4 3" xfId="644" xr:uid="{00000000-0005-0000-0000-0000CE010000}"/>
    <cellStyle name="Comma 11 4 3 2" xfId="1182" xr:uid="{00000000-0005-0000-0000-0000CF010000}"/>
    <cellStyle name="Comma 11 4 3 2 2" xfId="2262" xr:uid="{00000000-0005-0000-0000-0000D0010000}"/>
    <cellStyle name="Comma 11 4 3 3" xfId="1724" xr:uid="{00000000-0005-0000-0000-0000D1010000}"/>
    <cellStyle name="Comma 11 4 4" xfId="915" xr:uid="{00000000-0005-0000-0000-0000D2010000}"/>
    <cellStyle name="Comma 11 4 4 2" xfId="1995" xr:uid="{00000000-0005-0000-0000-0000D3010000}"/>
    <cellStyle name="Comma 11 4 5" xfId="1457" xr:uid="{00000000-0005-0000-0000-0000D4010000}"/>
    <cellStyle name="Comma 11 4 6" xfId="2538" xr:uid="{00000000-0005-0000-0000-0000D5010000}"/>
    <cellStyle name="Comma 11 4 7" xfId="377" xr:uid="{00000000-0005-0000-0000-0000D6010000}"/>
    <cellStyle name="Comma 11 5" xfId="159" xr:uid="{00000000-0005-0000-0000-0000D7010000}"/>
    <cellStyle name="Comma 11 5 2" xfId="706" xr:uid="{00000000-0005-0000-0000-0000D8010000}"/>
    <cellStyle name="Comma 11 5 2 2" xfId="1244" xr:uid="{00000000-0005-0000-0000-0000D9010000}"/>
    <cellStyle name="Comma 11 5 2 2 2" xfId="2324" xr:uid="{00000000-0005-0000-0000-0000DA010000}"/>
    <cellStyle name="Comma 11 5 2 3" xfId="1786" xr:uid="{00000000-0005-0000-0000-0000DB010000}"/>
    <cellStyle name="Comma 11 5 3" xfId="977" xr:uid="{00000000-0005-0000-0000-0000DC010000}"/>
    <cellStyle name="Comma 11 5 3 2" xfId="2057" xr:uid="{00000000-0005-0000-0000-0000DD010000}"/>
    <cellStyle name="Comma 11 5 4" xfId="1519" xr:uid="{00000000-0005-0000-0000-0000DE010000}"/>
    <cellStyle name="Comma 11 5 5" xfId="2600" xr:uid="{00000000-0005-0000-0000-0000DF010000}"/>
    <cellStyle name="Comma 11 5 6" xfId="439" xr:uid="{00000000-0005-0000-0000-0000E0010000}"/>
    <cellStyle name="Comma 11 6" xfId="568" xr:uid="{00000000-0005-0000-0000-0000E1010000}"/>
    <cellStyle name="Comma 11 6 2" xfId="1106" xr:uid="{00000000-0005-0000-0000-0000E2010000}"/>
    <cellStyle name="Comma 11 6 2 2" xfId="2186" xr:uid="{00000000-0005-0000-0000-0000E3010000}"/>
    <cellStyle name="Comma 11 6 3" xfId="1648" xr:uid="{00000000-0005-0000-0000-0000E4010000}"/>
    <cellStyle name="Comma 11 7" xfId="839" xr:uid="{00000000-0005-0000-0000-0000E5010000}"/>
    <cellStyle name="Comma 11 7 2" xfId="1919" xr:uid="{00000000-0005-0000-0000-0000E6010000}"/>
    <cellStyle name="Comma 11 8" xfId="1381" xr:uid="{00000000-0005-0000-0000-0000E7010000}"/>
    <cellStyle name="Comma 11 9" xfId="2462" xr:uid="{00000000-0005-0000-0000-0000E8010000}"/>
    <cellStyle name="Comma 12" xfId="3" xr:uid="{00000000-0005-0000-0000-0000E9010000}"/>
    <cellStyle name="Comma 12 2" xfId="72" xr:uid="{00000000-0005-0000-0000-0000EA010000}"/>
    <cellStyle name="Comma 12 2 2" xfId="134" xr:uid="{00000000-0005-0000-0000-0000EB010000}"/>
    <cellStyle name="Comma 12 2 2 2" xfId="260" xr:uid="{00000000-0005-0000-0000-0000EC010000}"/>
    <cellStyle name="Comma 12 2 2 2 2" xfId="807" xr:uid="{00000000-0005-0000-0000-0000ED010000}"/>
    <cellStyle name="Comma 12 2 2 2 2 2" xfId="1345" xr:uid="{00000000-0005-0000-0000-0000EE010000}"/>
    <cellStyle name="Comma 12 2 2 2 2 2 2" xfId="2425" xr:uid="{00000000-0005-0000-0000-0000EF010000}"/>
    <cellStyle name="Comma 12 2 2 2 2 3" xfId="1887" xr:uid="{00000000-0005-0000-0000-0000F0010000}"/>
    <cellStyle name="Comma 12 2 2 2 3" xfId="1078" xr:uid="{00000000-0005-0000-0000-0000F1010000}"/>
    <cellStyle name="Comma 12 2 2 2 3 2" xfId="2158" xr:uid="{00000000-0005-0000-0000-0000F2010000}"/>
    <cellStyle name="Comma 12 2 2 2 4" xfId="1620" xr:uid="{00000000-0005-0000-0000-0000F3010000}"/>
    <cellStyle name="Comma 12 2 2 2 5" xfId="2701" xr:uid="{00000000-0005-0000-0000-0000F4010000}"/>
    <cellStyle name="Comma 12 2 2 2 6" xfId="540" xr:uid="{00000000-0005-0000-0000-0000F5010000}"/>
    <cellStyle name="Comma 12 2 2 3" xfId="681" xr:uid="{00000000-0005-0000-0000-0000F6010000}"/>
    <cellStyle name="Comma 12 2 2 3 2" xfId="1219" xr:uid="{00000000-0005-0000-0000-0000F7010000}"/>
    <cellStyle name="Comma 12 2 2 3 2 2" xfId="2299" xr:uid="{00000000-0005-0000-0000-0000F8010000}"/>
    <cellStyle name="Comma 12 2 2 3 3" xfId="1761" xr:uid="{00000000-0005-0000-0000-0000F9010000}"/>
    <cellStyle name="Comma 12 2 2 4" xfId="952" xr:uid="{00000000-0005-0000-0000-0000FA010000}"/>
    <cellStyle name="Comma 12 2 2 4 2" xfId="2032" xr:uid="{00000000-0005-0000-0000-0000FB010000}"/>
    <cellStyle name="Comma 12 2 2 5" xfId="1494" xr:uid="{00000000-0005-0000-0000-0000FC010000}"/>
    <cellStyle name="Comma 12 2 2 6" xfId="2575" xr:uid="{00000000-0005-0000-0000-0000FD010000}"/>
    <cellStyle name="Comma 12 2 2 7" xfId="414" xr:uid="{00000000-0005-0000-0000-0000FE010000}"/>
    <cellStyle name="Comma 12 2 3" xfId="196" xr:uid="{00000000-0005-0000-0000-0000FF010000}"/>
    <cellStyle name="Comma 12 2 3 2" xfId="743" xr:uid="{00000000-0005-0000-0000-000000020000}"/>
    <cellStyle name="Comma 12 2 3 2 2" xfId="1281" xr:uid="{00000000-0005-0000-0000-000001020000}"/>
    <cellStyle name="Comma 12 2 3 2 2 2" xfId="2361" xr:uid="{00000000-0005-0000-0000-000002020000}"/>
    <cellStyle name="Comma 12 2 3 2 3" xfId="1823" xr:uid="{00000000-0005-0000-0000-000003020000}"/>
    <cellStyle name="Comma 12 2 3 3" xfId="1014" xr:uid="{00000000-0005-0000-0000-000004020000}"/>
    <cellStyle name="Comma 12 2 3 3 2" xfId="2094" xr:uid="{00000000-0005-0000-0000-000005020000}"/>
    <cellStyle name="Comma 12 2 3 4" xfId="1556" xr:uid="{00000000-0005-0000-0000-000006020000}"/>
    <cellStyle name="Comma 12 2 3 5" xfId="2637" xr:uid="{00000000-0005-0000-0000-000007020000}"/>
    <cellStyle name="Comma 12 2 3 6" xfId="476" xr:uid="{00000000-0005-0000-0000-000008020000}"/>
    <cellStyle name="Comma 12 2 4" xfId="619" xr:uid="{00000000-0005-0000-0000-000009020000}"/>
    <cellStyle name="Comma 12 2 4 2" xfId="1157" xr:uid="{00000000-0005-0000-0000-00000A020000}"/>
    <cellStyle name="Comma 12 2 4 2 2" xfId="2237" xr:uid="{00000000-0005-0000-0000-00000B020000}"/>
    <cellStyle name="Comma 12 2 4 3" xfId="1699" xr:uid="{00000000-0005-0000-0000-00000C020000}"/>
    <cellStyle name="Comma 12 2 5" xfId="890" xr:uid="{00000000-0005-0000-0000-00000D020000}"/>
    <cellStyle name="Comma 12 2 5 2" xfId="1970" xr:uid="{00000000-0005-0000-0000-00000E020000}"/>
    <cellStyle name="Comma 12 2 6" xfId="1432" xr:uid="{00000000-0005-0000-0000-00000F020000}"/>
    <cellStyle name="Comma 12 2 7" xfId="2513" xr:uid="{00000000-0005-0000-0000-000010020000}"/>
    <cellStyle name="Comma 12 2 8" xfId="352" xr:uid="{00000000-0005-0000-0000-000011020000}"/>
    <cellStyle name="Comma 12 3" xfId="102" xr:uid="{00000000-0005-0000-0000-000012020000}"/>
    <cellStyle name="Comma 12 3 2" xfId="228" xr:uid="{00000000-0005-0000-0000-000013020000}"/>
    <cellStyle name="Comma 12 3 2 2" xfId="775" xr:uid="{00000000-0005-0000-0000-000014020000}"/>
    <cellStyle name="Comma 12 3 2 2 2" xfId="1313" xr:uid="{00000000-0005-0000-0000-000015020000}"/>
    <cellStyle name="Comma 12 3 2 2 2 2" xfId="2393" xr:uid="{00000000-0005-0000-0000-000016020000}"/>
    <cellStyle name="Comma 12 3 2 2 3" xfId="1855" xr:uid="{00000000-0005-0000-0000-000017020000}"/>
    <cellStyle name="Comma 12 3 2 3" xfId="1046" xr:uid="{00000000-0005-0000-0000-000018020000}"/>
    <cellStyle name="Comma 12 3 2 3 2" xfId="2126" xr:uid="{00000000-0005-0000-0000-000019020000}"/>
    <cellStyle name="Comma 12 3 2 4" xfId="1588" xr:uid="{00000000-0005-0000-0000-00001A020000}"/>
    <cellStyle name="Comma 12 3 2 5" xfId="2669" xr:uid="{00000000-0005-0000-0000-00001B020000}"/>
    <cellStyle name="Comma 12 3 2 6" xfId="508" xr:uid="{00000000-0005-0000-0000-00001C020000}"/>
    <cellStyle name="Comma 12 3 3" xfId="649" xr:uid="{00000000-0005-0000-0000-00001D020000}"/>
    <cellStyle name="Comma 12 3 3 2" xfId="1187" xr:uid="{00000000-0005-0000-0000-00001E020000}"/>
    <cellStyle name="Comma 12 3 3 2 2" xfId="2267" xr:uid="{00000000-0005-0000-0000-00001F020000}"/>
    <cellStyle name="Comma 12 3 3 3" xfId="1729" xr:uid="{00000000-0005-0000-0000-000020020000}"/>
    <cellStyle name="Comma 12 3 4" xfId="920" xr:uid="{00000000-0005-0000-0000-000021020000}"/>
    <cellStyle name="Comma 12 3 4 2" xfId="2000" xr:uid="{00000000-0005-0000-0000-000022020000}"/>
    <cellStyle name="Comma 12 3 5" xfId="1462" xr:uid="{00000000-0005-0000-0000-000023020000}"/>
    <cellStyle name="Comma 12 3 6" xfId="2543" xr:uid="{00000000-0005-0000-0000-000024020000}"/>
    <cellStyle name="Comma 12 3 7" xfId="382" xr:uid="{00000000-0005-0000-0000-000025020000}"/>
    <cellStyle name="Comma 12 4" xfId="164" xr:uid="{00000000-0005-0000-0000-000026020000}"/>
    <cellStyle name="Comma 12 4 2" xfId="711" xr:uid="{00000000-0005-0000-0000-000027020000}"/>
    <cellStyle name="Comma 12 4 2 2" xfId="1249" xr:uid="{00000000-0005-0000-0000-000028020000}"/>
    <cellStyle name="Comma 12 4 2 2 2" xfId="2329" xr:uid="{00000000-0005-0000-0000-000029020000}"/>
    <cellStyle name="Comma 12 4 2 3" xfId="1791" xr:uid="{00000000-0005-0000-0000-00002A020000}"/>
    <cellStyle name="Comma 12 4 3" xfId="982" xr:uid="{00000000-0005-0000-0000-00002B020000}"/>
    <cellStyle name="Comma 12 4 3 2" xfId="2062" xr:uid="{00000000-0005-0000-0000-00002C020000}"/>
    <cellStyle name="Comma 12 4 4" xfId="1524" xr:uid="{00000000-0005-0000-0000-00002D020000}"/>
    <cellStyle name="Comma 12 4 5" xfId="2605" xr:uid="{00000000-0005-0000-0000-00002E020000}"/>
    <cellStyle name="Comma 12 4 6" xfId="444" xr:uid="{00000000-0005-0000-0000-00002F020000}"/>
    <cellStyle name="Comma 12 5" xfId="567" xr:uid="{00000000-0005-0000-0000-000030020000}"/>
    <cellStyle name="Comma 12 5 2" xfId="1105" xr:uid="{00000000-0005-0000-0000-000031020000}"/>
    <cellStyle name="Comma 12 5 2 2" xfId="2185" xr:uid="{00000000-0005-0000-0000-000032020000}"/>
    <cellStyle name="Comma 12 5 3" xfId="1647" xr:uid="{00000000-0005-0000-0000-000033020000}"/>
    <cellStyle name="Comma 12 6" xfId="838" xr:uid="{00000000-0005-0000-0000-000034020000}"/>
    <cellStyle name="Comma 12 6 2" xfId="1918" xr:uid="{00000000-0005-0000-0000-000035020000}"/>
    <cellStyle name="Comma 12 7" xfId="1380" xr:uid="{00000000-0005-0000-0000-000036020000}"/>
    <cellStyle name="Comma 12 8" xfId="2461" xr:uid="{00000000-0005-0000-0000-000037020000}"/>
    <cellStyle name="Comma 12 9" xfId="300" xr:uid="{00000000-0005-0000-0000-000038020000}"/>
    <cellStyle name="Comma 13" xfId="8" xr:uid="{00000000-0005-0000-0000-000039020000}"/>
    <cellStyle name="Comma 13 2" xfId="86" xr:uid="{00000000-0005-0000-0000-00003A020000}"/>
    <cellStyle name="Comma 13 2 2" xfId="148" xr:uid="{00000000-0005-0000-0000-00003B020000}"/>
    <cellStyle name="Comma 13 2 2 2" xfId="275" xr:uid="{00000000-0005-0000-0000-00003C020000}"/>
    <cellStyle name="Comma 13 2 2 2 2" xfId="822" xr:uid="{00000000-0005-0000-0000-00003D020000}"/>
    <cellStyle name="Comma 13 2 2 2 2 2" xfId="1360" xr:uid="{00000000-0005-0000-0000-00003E020000}"/>
    <cellStyle name="Comma 13 2 2 2 2 2 2" xfId="2440" xr:uid="{00000000-0005-0000-0000-00003F020000}"/>
    <cellStyle name="Comma 13 2 2 2 2 3" xfId="1902" xr:uid="{00000000-0005-0000-0000-000040020000}"/>
    <cellStyle name="Comma 13 2 2 2 3" xfId="1093" xr:uid="{00000000-0005-0000-0000-000041020000}"/>
    <cellStyle name="Comma 13 2 2 2 3 2" xfId="2173" xr:uid="{00000000-0005-0000-0000-000042020000}"/>
    <cellStyle name="Comma 13 2 2 2 4" xfId="1635" xr:uid="{00000000-0005-0000-0000-000043020000}"/>
    <cellStyle name="Comma 13 2 2 2 5" xfId="2716" xr:uid="{00000000-0005-0000-0000-000044020000}"/>
    <cellStyle name="Comma 13 2 2 2 6" xfId="555" xr:uid="{00000000-0005-0000-0000-000045020000}"/>
    <cellStyle name="Comma 13 2 2 3" xfId="695" xr:uid="{00000000-0005-0000-0000-000046020000}"/>
    <cellStyle name="Comma 13 2 2 3 2" xfId="1233" xr:uid="{00000000-0005-0000-0000-000047020000}"/>
    <cellStyle name="Comma 13 2 2 3 2 2" xfId="2313" xr:uid="{00000000-0005-0000-0000-000048020000}"/>
    <cellStyle name="Comma 13 2 2 3 3" xfId="1775" xr:uid="{00000000-0005-0000-0000-000049020000}"/>
    <cellStyle name="Comma 13 2 2 4" xfId="966" xr:uid="{00000000-0005-0000-0000-00004A020000}"/>
    <cellStyle name="Comma 13 2 2 4 2" xfId="2046" xr:uid="{00000000-0005-0000-0000-00004B020000}"/>
    <cellStyle name="Comma 13 2 2 5" xfId="1508" xr:uid="{00000000-0005-0000-0000-00004C020000}"/>
    <cellStyle name="Comma 13 2 2 6" xfId="2589" xr:uid="{00000000-0005-0000-0000-00004D020000}"/>
    <cellStyle name="Comma 13 2 2 7" xfId="428" xr:uid="{00000000-0005-0000-0000-00004E020000}"/>
    <cellStyle name="Comma 13 2 3" xfId="211" xr:uid="{00000000-0005-0000-0000-00004F020000}"/>
    <cellStyle name="Comma 13 2 3 2" xfId="758" xr:uid="{00000000-0005-0000-0000-000050020000}"/>
    <cellStyle name="Comma 13 2 3 2 2" xfId="1296" xr:uid="{00000000-0005-0000-0000-000051020000}"/>
    <cellStyle name="Comma 13 2 3 2 2 2" xfId="2376" xr:uid="{00000000-0005-0000-0000-000052020000}"/>
    <cellStyle name="Comma 13 2 3 2 3" xfId="1838" xr:uid="{00000000-0005-0000-0000-000053020000}"/>
    <cellStyle name="Comma 13 2 3 3" xfId="1029" xr:uid="{00000000-0005-0000-0000-000054020000}"/>
    <cellStyle name="Comma 13 2 3 3 2" xfId="2109" xr:uid="{00000000-0005-0000-0000-000055020000}"/>
    <cellStyle name="Comma 13 2 3 4" xfId="1571" xr:uid="{00000000-0005-0000-0000-000056020000}"/>
    <cellStyle name="Comma 13 2 3 5" xfId="2652" xr:uid="{00000000-0005-0000-0000-000057020000}"/>
    <cellStyle name="Comma 13 2 3 6" xfId="491" xr:uid="{00000000-0005-0000-0000-000058020000}"/>
    <cellStyle name="Comma 13 2 4" xfId="633" xr:uid="{00000000-0005-0000-0000-000059020000}"/>
    <cellStyle name="Comma 13 2 4 2" xfId="1171" xr:uid="{00000000-0005-0000-0000-00005A020000}"/>
    <cellStyle name="Comma 13 2 4 2 2" xfId="2251" xr:uid="{00000000-0005-0000-0000-00005B020000}"/>
    <cellStyle name="Comma 13 2 4 3" xfId="1713" xr:uid="{00000000-0005-0000-0000-00005C020000}"/>
    <cellStyle name="Comma 13 2 5" xfId="904" xr:uid="{00000000-0005-0000-0000-00005D020000}"/>
    <cellStyle name="Comma 13 2 5 2" xfId="1984" xr:uid="{00000000-0005-0000-0000-00005E020000}"/>
    <cellStyle name="Comma 13 2 6" xfId="1446" xr:uid="{00000000-0005-0000-0000-00005F020000}"/>
    <cellStyle name="Comma 13 2 7" xfId="2527" xr:uid="{00000000-0005-0000-0000-000060020000}"/>
    <cellStyle name="Comma 13 2 8" xfId="366" xr:uid="{00000000-0005-0000-0000-000061020000}"/>
    <cellStyle name="Comma 13 3" xfId="117" xr:uid="{00000000-0005-0000-0000-000062020000}"/>
    <cellStyle name="Comma 13 3 2" xfId="243" xr:uid="{00000000-0005-0000-0000-000063020000}"/>
    <cellStyle name="Comma 13 3 2 2" xfId="790" xr:uid="{00000000-0005-0000-0000-000064020000}"/>
    <cellStyle name="Comma 13 3 2 2 2" xfId="1328" xr:uid="{00000000-0005-0000-0000-000065020000}"/>
    <cellStyle name="Comma 13 3 2 2 2 2" xfId="2408" xr:uid="{00000000-0005-0000-0000-000066020000}"/>
    <cellStyle name="Comma 13 3 2 2 3" xfId="1870" xr:uid="{00000000-0005-0000-0000-000067020000}"/>
    <cellStyle name="Comma 13 3 2 3" xfId="1061" xr:uid="{00000000-0005-0000-0000-000068020000}"/>
    <cellStyle name="Comma 13 3 2 3 2" xfId="2141" xr:uid="{00000000-0005-0000-0000-000069020000}"/>
    <cellStyle name="Comma 13 3 2 4" xfId="1603" xr:uid="{00000000-0005-0000-0000-00006A020000}"/>
    <cellStyle name="Comma 13 3 2 5" xfId="2684" xr:uid="{00000000-0005-0000-0000-00006B020000}"/>
    <cellStyle name="Comma 13 3 2 6" xfId="523" xr:uid="{00000000-0005-0000-0000-00006C020000}"/>
    <cellStyle name="Comma 13 3 3" xfId="664" xr:uid="{00000000-0005-0000-0000-00006D020000}"/>
    <cellStyle name="Comma 13 3 3 2" xfId="1202" xr:uid="{00000000-0005-0000-0000-00006E020000}"/>
    <cellStyle name="Comma 13 3 3 2 2" xfId="2282" xr:uid="{00000000-0005-0000-0000-00006F020000}"/>
    <cellStyle name="Comma 13 3 3 3" xfId="1744" xr:uid="{00000000-0005-0000-0000-000070020000}"/>
    <cellStyle name="Comma 13 3 4" xfId="935" xr:uid="{00000000-0005-0000-0000-000071020000}"/>
    <cellStyle name="Comma 13 3 4 2" xfId="2015" xr:uid="{00000000-0005-0000-0000-000072020000}"/>
    <cellStyle name="Comma 13 3 5" xfId="1477" xr:uid="{00000000-0005-0000-0000-000073020000}"/>
    <cellStyle name="Comma 13 3 6" xfId="2558" xr:uid="{00000000-0005-0000-0000-000074020000}"/>
    <cellStyle name="Comma 13 3 7" xfId="397" xr:uid="{00000000-0005-0000-0000-000075020000}"/>
    <cellStyle name="Comma 13 4" xfId="179" xr:uid="{00000000-0005-0000-0000-000076020000}"/>
    <cellStyle name="Comma 13 4 2" xfId="726" xr:uid="{00000000-0005-0000-0000-000077020000}"/>
    <cellStyle name="Comma 13 4 2 2" xfId="1264" xr:uid="{00000000-0005-0000-0000-000078020000}"/>
    <cellStyle name="Comma 13 4 2 2 2" xfId="2344" xr:uid="{00000000-0005-0000-0000-000079020000}"/>
    <cellStyle name="Comma 13 4 2 3" xfId="1806" xr:uid="{00000000-0005-0000-0000-00007A020000}"/>
    <cellStyle name="Comma 13 4 3" xfId="997" xr:uid="{00000000-0005-0000-0000-00007B020000}"/>
    <cellStyle name="Comma 13 4 3 2" xfId="2077" xr:uid="{00000000-0005-0000-0000-00007C020000}"/>
    <cellStyle name="Comma 13 4 4" xfId="1539" xr:uid="{00000000-0005-0000-0000-00007D020000}"/>
    <cellStyle name="Comma 13 4 5" xfId="2620" xr:uid="{00000000-0005-0000-0000-00007E020000}"/>
    <cellStyle name="Comma 13 4 6" xfId="459" xr:uid="{00000000-0005-0000-0000-00007F020000}"/>
    <cellStyle name="Comma 13 5" xfId="572" xr:uid="{00000000-0005-0000-0000-000080020000}"/>
    <cellStyle name="Comma 13 5 2" xfId="1110" xr:uid="{00000000-0005-0000-0000-000081020000}"/>
    <cellStyle name="Comma 13 5 2 2" xfId="2190" xr:uid="{00000000-0005-0000-0000-000082020000}"/>
    <cellStyle name="Comma 13 5 3" xfId="1652" xr:uid="{00000000-0005-0000-0000-000083020000}"/>
    <cellStyle name="Comma 13 6" xfId="843" xr:uid="{00000000-0005-0000-0000-000084020000}"/>
    <cellStyle name="Comma 13 6 2" xfId="1923" xr:uid="{00000000-0005-0000-0000-000085020000}"/>
    <cellStyle name="Comma 13 7" xfId="1385" xr:uid="{00000000-0005-0000-0000-000086020000}"/>
    <cellStyle name="Comma 13 8" xfId="2466" xr:uid="{00000000-0005-0000-0000-000087020000}"/>
    <cellStyle name="Comma 13 9" xfId="305" xr:uid="{00000000-0005-0000-0000-000088020000}"/>
    <cellStyle name="Comma 14" xfId="9" xr:uid="{00000000-0005-0000-0000-000089020000}"/>
    <cellStyle name="Comma 14 2" xfId="87" xr:uid="{00000000-0005-0000-0000-00008A020000}"/>
    <cellStyle name="Comma 14 2 2" xfId="149" xr:uid="{00000000-0005-0000-0000-00008B020000}"/>
    <cellStyle name="Comma 14 2 2 2" xfId="276" xr:uid="{00000000-0005-0000-0000-00008C020000}"/>
    <cellStyle name="Comma 14 2 2 2 2" xfId="823" xr:uid="{00000000-0005-0000-0000-00008D020000}"/>
    <cellStyle name="Comma 14 2 2 2 2 2" xfId="1361" xr:uid="{00000000-0005-0000-0000-00008E020000}"/>
    <cellStyle name="Comma 14 2 2 2 2 2 2" xfId="2441" xr:uid="{00000000-0005-0000-0000-00008F020000}"/>
    <cellStyle name="Comma 14 2 2 2 2 3" xfId="1903" xr:uid="{00000000-0005-0000-0000-000090020000}"/>
    <cellStyle name="Comma 14 2 2 2 3" xfId="1094" xr:uid="{00000000-0005-0000-0000-000091020000}"/>
    <cellStyle name="Comma 14 2 2 2 3 2" xfId="2174" xr:uid="{00000000-0005-0000-0000-000092020000}"/>
    <cellStyle name="Comma 14 2 2 2 4" xfId="1636" xr:uid="{00000000-0005-0000-0000-000093020000}"/>
    <cellStyle name="Comma 14 2 2 2 5" xfId="2717" xr:uid="{00000000-0005-0000-0000-000094020000}"/>
    <cellStyle name="Comma 14 2 2 2 6" xfId="556" xr:uid="{00000000-0005-0000-0000-000095020000}"/>
    <cellStyle name="Comma 14 2 2 3" xfId="696" xr:uid="{00000000-0005-0000-0000-000096020000}"/>
    <cellStyle name="Comma 14 2 2 3 2" xfId="1234" xr:uid="{00000000-0005-0000-0000-000097020000}"/>
    <cellStyle name="Comma 14 2 2 3 2 2" xfId="2314" xr:uid="{00000000-0005-0000-0000-000098020000}"/>
    <cellStyle name="Comma 14 2 2 3 3" xfId="1776" xr:uid="{00000000-0005-0000-0000-000099020000}"/>
    <cellStyle name="Comma 14 2 2 4" xfId="967" xr:uid="{00000000-0005-0000-0000-00009A020000}"/>
    <cellStyle name="Comma 14 2 2 4 2" xfId="2047" xr:uid="{00000000-0005-0000-0000-00009B020000}"/>
    <cellStyle name="Comma 14 2 2 5" xfId="1509" xr:uid="{00000000-0005-0000-0000-00009C020000}"/>
    <cellStyle name="Comma 14 2 2 6" xfId="2590" xr:uid="{00000000-0005-0000-0000-00009D020000}"/>
    <cellStyle name="Comma 14 2 2 7" xfId="429" xr:uid="{00000000-0005-0000-0000-00009E020000}"/>
    <cellStyle name="Comma 14 2 3" xfId="212" xr:uid="{00000000-0005-0000-0000-00009F020000}"/>
    <cellStyle name="Comma 14 2 3 2" xfId="759" xr:uid="{00000000-0005-0000-0000-0000A0020000}"/>
    <cellStyle name="Comma 14 2 3 2 2" xfId="1297" xr:uid="{00000000-0005-0000-0000-0000A1020000}"/>
    <cellStyle name="Comma 14 2 3 2 2 2" xfId="2377" xr:uid="{00000000-0005-0000-0000-0000A2020000}"/>
    <cellStyle name="Comma 14 2 3 2 3" xfId="1839" xr:uid="{00000000-0005-0000-0000-0000A3020000}"/>
    <cellStyle name="Comma 14 2 3 3" xfId="1030" xr:uid="{00000000-0005-0000-0000-0000A4020000}"/>
    <cellStyle name="Comma 14 2 3 3 2" xfId="2110" xr:uid="{00000000-0005-0000-0000-0000A5020000}"/>
    <cellStyle name="Comma 14 2 3 4" xfId="1572" xr:uid="{00000000-0005-0000-0000-0000A6020000}"/>
    <cellStyle name="Comma 14 2 3 5" xfId="2653" xr:uid="{00000000-0005-0000-0000-0000A7020000}"/>
    <cellStyle name="Comma 14 2 3 6" xfId="492" xr:uid="{00000000-0005-0000-0000-0000A8020000}"/>
    <cellStyle name="Comma 14 2 4" xfId="634" xr:uid="{00000000-0005-0000-0000-0000A9020000}"/>
    <cellStyle name="Comma 14 2 4 2" xfId="1172" xr:uid="{00000000-0005-0000-0000-0000AA020000}"/>
    <cellStyle name="Comma 14 2 4 2 2" xfId="2252" xr:uid="{00000000-0005-0000-0000-0000AB020000}"/>
    <cellStyle name="Comma 14 2 4 3" xfId="1714" xr:uid="{00000000-0005-0000-0000-0000AC020000}"/>
    <cellStyle name="Comma 14 2 5" xfId="905" xr:uid="{00000000-0005-0000-0000-0000AD020000}"/>
    <cellStyle name="Comma 14 2 5 2" xfId="1985" xr:uid="{00000000-0005-0000-0000-0000AE020000}"/>
    <cellStyle name="Comma 14 2 6" xfId="1447" xr:uid="{00000000-0005-0000-0000-0000AF020000}"/>
    <cellStyle name="Comma 14 2 7" xfId="2528" xr:uid="{00000000-0005-0000-0000-0000B0020000}"/>
    <cellStyle name="Comma 14 2 8" xfId="367" xr:uid="{00000000-0005-0000-0000-0000B1020000}"/>
    <cellStyle name="Comma 14 3" xfId="118" xr:uid="{00000000-0005-0000-0000-0000B2020000}"/>
    <cellStyle name="Comma 14 3 2" xfId="244" xr:uid="{00000000-0005-0000-0000-0000B3020000}"/>
    <cellStyle name="Comma 14 3 2 2" xfId="791" xr:uid="{00000000-0005-0000-0000-0000B4020000}"/>
    <cellStyle name="Comma 14 3 2 2 2" xfId="1329" xr:uid="{00000000-0005-0000-0000-0000B5020000}"/>
    <cellStyle name="Comma 14 3 2 2 2 2" xfId="2409" xr:uid="{00000000-0005-0000-0000-0000B6020000}"/>
    <cellStyle name="Comma 14 3 2 2 3" xfId="1871" xr:uid="{00000000-0005-0000-0000-0000B7020000}"/>
    <cellStyle name="Comma 14 3 2 3" xfId="1062" xr:uid="{00000000-0005-0000-0000-0000B8020000}"/>
    <cellStyle name="Comma 14 3 2 3 2" xfId="2142" xr:uid="{00000000-0005-0000-0000-0000B9020000}"/>
    <cellStyle name="Comma 14 3 2 4" xfId="1604" xr:uid="{00000000-0005-0000-0000-0000BA020000}"/>
    <cellStyle name="Comma 14 3 2 5" xfId="2685" xr:uid="{00000000-0005-0000-0000-0000BB020000}"/>
    <cellStyle name="Comma 14 3 2 6" xfId="524" xr:uid="{00000000-0005-0000-0000-0000BC020000}"/>
    <cellStyle name="Comma 14 3 3" xfId="665" xr:uid="{00000000-0005-0000-0000-0000BD020000}"/>
    <cellStyle name="Comma 14 3 3 2" xfId="1203" xr:uid="{00000000-0005-0000-0000-0000BE020000}"/>
    <cellStyle name="Comma 14 3 3 2 2" xfId="2283" xr:uid="{00000000-0005-0000-0000-0000BF020000}"/>
    <cellStyle name="Comma 14 3 3 3" xfId="1745" xr:uid="{00000000-0005-0000-0000-0000C0020000}"/>
    <cellStyle name="Comma 14 3 4" xfId="936" xr:uid="{00000000-0005-0000-0000-0000C1020000}"/>
    <cellStyle name="Comma 14 3 4 2" xfId="2016" xr:uid="{00000000-0005-0000-0000-0000C2020000}"/>
    <cellStyle name="Comma 14 3 5" xfId="1478" xr:uid="{00000000-0005-0000-0000-0000C3020000}"/>
    <cellStyle name="Comma 14 3 6" xfId="2559" xr:uid="{00000000-0005-0000-0000-0000C4020000}"/>
    <cellStyle name="Comma 14 3 7" xfId="398" xr:uid="{00000000-0005-0000-0000-0000C5020000}"/>
    <cellStyle name="Comma 14 4" xfId="180" xr:uid="{00000000-0005-0000-0000-0000C6020000}"/>
    <cellStyle name="Comma 14 4 2" xfId="727" xr:uid="{00000000-0005-0000-0000-0000C7020000}"/>
    <cellStyle name="Comma 14 4 2 2" xfId="1265" xr:uid="{00000000-0005-0000-0000-0000C8020000}"/>
    <cellStyle name="Comma 14 4 2 2 2" xfId="2345" xr:uid="{00000000-0005-0000-0000-0000C9020000}"/>
    <cellStyle name="Comma 14 4 2 3" xfId="1807" xr:uid="{00000000-0005-0000-0000-0000CA020000}"/>
    <cellStyle name="Comma 14 4 3" xfId="998" xr:uid="{00000000-0005-0000-0000-0000CB020000}"/>
    <cellStyle name="Comma 14 4 3 2" xfId="2078" xr:uid="{00000000-0005-0000-0000-0000CC020000}"/>
    <cellStyle name="Comma 14 4 4" xfId="1540" xr:uid="{00000000-0005-0000-0000-0000CD020000}"/>
    <cellStyle name="Comma 14 4 5" xfId="2621" xr:uid="{00000000-0005-0000-0000-0000CE020000}"/>
    <cellStyle name="Comma 14 4 6" xfId="460" xr:uid="{00000000-0005-0000-0000-0000CF020000}"/>
    <cellStyle name="Comma 14 5" xfId="573" xr:uid="{00000000-0005-0000-0000-0000D0020000}"/>
    <cellStyle name="Comma 14 5 2" xfId="1111" xr:uid="{00000000-0005-0000-0000-0000D1020000}"/>
    <cellStyle name="Comma 14 5 2 2" xfId="2191" xr:uid="{00000000-0005-0000-0000-0000D2020000}"/>
    <cellStyle name="Comma 14 5 3" xfId="1653" xr:uid="{00000000-0005-0000-0000-0000D3020000}"/>
    <cellStyle name="Comma 14 6" xfId="844" xr:uid="{00000000-0005-0000-0000-0000D4020000}"/>
    <cellStyle name="Comma 14 6 2" xfId="1924" xr:uid="{00000000-0005-0000-0000-0000D5020000}"/>
    <cellStyle name="Comma 14 7" xfId="1386" xr:uid="{00000000-0005-0000-0000-0000D6020000}"/>
    <cellStyle name="Comma 14 8" xfId="2467" xr:uid="{00000000-0005-0000-0000-0000D7020000}"/>
    <cellStyle name="Comma 14 9" xfId="306" xr:uid="{00000000-0005-0000-0000-0000D8020000}"/>
    <cellStyle name="Comma 15" xfId="57" xr:uid="{00000000-0005-0000-0000-0000D9020000}"/>
    <cellStyle name="Comma 15 2" xfId="119" xr:uid="{00000000-0005-0000-0000-0000DA020000}"/>
    <cellStyle name="Comma 15 2 2" xfId="245" xr:uid="{00000000-0005-0000-0000-0000DB020000}"/>
    <cellStyle name="Comma 15 2 2 2" xfId="792" xr:uid="{00000000-0005-0000-0000-0000DC020000}"/>
    <cellStyle name="Comma 15 2 2 2 2" xfId="1330" xr:uid="{00000000-0005-0000-0000-0000DD020000}"/>
    <cellStyle name="Comma 15 2 2 2 2 2" xfId="2410" xr:uid="{00000000-0005-0000-0000-0000DE020000}"/>
    <cellStyle name="Comma 15 2 2 2 3" xfId="1872" xr:uid="{00000000-0005-0000-0000-0000DF020000}"/>
    <cellStyle name="Comma 15 2 2 3" xfId="1063" xr:uid="{00000000-0005-0000-0000-0000E0020000}"/>
    <cellStyle name="Comma 15 2 2 3 2" xfId="2143" xr:uid="{00000000-0005-0000-0000-0000E1020000}"/>
    <cellStyle name="Comma 15 2 2 4" xfId="1605" xr:uid="{00000000-0005-0000-0000-0000E2020000}"/>
    <cellStyle name="Comma 15 2 2 5" xfId="2686" xr:uid="{00000000-0005-0000-0000-0000E3020000}"/>
    <cellStyle name="Comma 15 2 2 6" xfId="525" xr:uid="{00000000-0005-0000-0000-0000E4020000}"/>
    <cellStyle name="Comma 15 2 3" xfId="666" xr:uid="{00000000-0005-0000-0000-0000E5020000}"/>
    <cellStyle name="Comma 15 2 3 2" xfId="1204" xr:uid="{00000000-0005-0000-0000-0000E6020000}"/>
    <cellStyle name="Comma 15 2 3 2 2" xfId="2284" xr:uid="{00000000-0005-0000-0000-0000E7020000}"/>
    <cellStyle name="Comma 15 2 3 3" xfId="1746" xr:uid="{00000000-0005-0000-0000-0000E8020000}"/>
    <cellStyle name="Comma 15 2 4" xfId="937" xr:uid="{00000000-0005-0000-0000-0000E9020000}"/>
    <cellStyle name="Comma 15 2 4 2" xfId="2017" xr:uid="{00000000-0005-0000-0000-0000EA020000}"/>
    <cellStyle name="Comma 15 2 5" xfId="1479" xr:uid="{00000000-0005-0000-0000-0000EB020000}"/>
    <cellStyle name="Comma 15 2 6" xfId="2560" xr:uid="{00000000-0005-0000-0000-0000EC020000}"/>
    <cellStyle name="Comma 15 2 7" xfId="399" xr:uid="{00000000-0005-0000-0000-0000ED020000}"/>
    <cellStyle name="Comma 15 3" xfId="181" xr:uid="{00000000-0005-0000-0000-0000EE020000}"/>
    <cellStyle name="Comma 15 3 2" xfId="728" xr:uid="{00000000-0005-0000-0000-0000EF020000}"/>
    <cellStyle name="Comma 15 3 2 2" xfId="1266" xr:uid="{00000000-0005-0000-0000-0000F0020000}"/>
    <cellStyle name="Comma 15 3 2 2 2" xfId="2346" xr:uid="{00000000-0005-0000-0000-0000F1020000}"/>
    <cellStyle name="Comma 15 3 2 3" xfId="1808" xr:uid="{00000000-0005-0000-0000-0000F2020000}"/>
    <cellStyle name="Comma 15 3 3" xfId="999" xr:uid="{00000000-0005-0000-0000-0000F3020000}"/>
    <cellStyle name="Comma 15 3 3 2" xfId="2079" xr:uid="{00000000-0005-0000-0000-0000F4020000}"/>
    <cellStyle name="Comma 15 3 4" xfId="1541" xr:uid="{00000000-0005-0000-0000-0000F5020000}"/>
    <cellStyle name="Comma 15 3 5" xfId="2622" xr:uid="{00000000-0005-0000-0000-0000F6020000}"/>
    <cellStyle name="Comma 15 3 6" xfId="461" xr:uid="{00000000-0005-0000-0000-0000F7020000}"/>
    <cellStyle name="Comma 15 4" xfId="604" xr:uid="{00000000-0005-0000-0000-0000F8020000}"/>
    <cellStyle name="Comma 15 4 2" xfId="1142" xr:uid="{00000000-0005-0000-0000-0000F9020000}"/>
    <cellStyle name="Comma 15 4 2 2" xfId="2222" xr:uid="{00000000-0005-0000-0000-0000FA020000}"/>
    <cellStyle name="Comma 15 4 3" xfId="1684" xr:uid="{00000000-0005-0000-0000-0000FB020000}"/>
    <cellStyle name="Comma 15 5" xfId="875" xr:uid="{00000000-0005-0000-0000-0000FC020000}"/>
    <cellStyle name="Comma 15 5 2" xfId="1955" xr:uid="{00000000-0005-0000-0000-0000FD020000}"/>
    <cellStyle name="Comma 15 6" xfId="1417" xr:uid="{00000000-0005-0000-0000-0000FE020000}"/>
    <cellStyle name="Comma 15 7" xfId="2498" xr:uid="{00000000-0005-0000-0000-0000FF020000}"/>
    <cellStyle name="Comma 15 8" xfId="337" xr:uid="{00000000-0005-0000-0000-000000030000}"/>
    <cellStyle name="Comma 16" xfId="13" xr:uid="{00000000-0005-0000-0000-000001030000}"/>
    <cellStyle name="Comma 16 2" xfId="213" xr:uid="{00000000-0005-0000-0000-000002030000}"/>
    <cellStyle name="Comma 16 2 2" xfId="760" xr:uid="{00000000-0005-0000-0000-000003030000}"/>
    <cellStyle name="Comma 16 2 2 2" xfId="1298" xr:uid="{00000000-0005-0000-0000-000004030000}"/>
    <cellStyle name="Comma 16 2 2 2 2" xfId="2378" xr:uid="{00000000-0005-0000-0000-000005030000}"/>
    <cellStyle name="Comma 16 2 2 3" xfId="1840" xr:uid="{00000000-0005-0000-0000-000006030000}"/>
    <cellStyle name="Comma 16 2 3" xfId="1031" xr:uid="{00000000-0005-0000-0000-000007030000}"/>
    <cellStyle name="Comma 16 2 3 2" xfId="2111" xr:uid="{00000000-0005-0000-0000-000008030000}"/>
    <cellStyle name="Comma 16 2 4" xfId="1573" xr:uid="{00000000-0005-0000-0000-000009030000}"/>
    <cellStyle name="Comma 16 2 5" xfId="2654" xr:uid="{00000000-0005-0000-0000-00000A030000}"/>
    <cellStyle name="Comma 16 2 6" xfId="493" xr:uid="{00000000-0005-0000-0000-00000B030000}"/>
    <cellStyle name="Comma 16 3" xfId="576" xr:uid="{00000000-0005-0000-0000-00000C030000}"/>
    <cellStyle name="Comma 16 3 2" xfId="1114" xr:uid="{00000000-0005-0000-0000-00000D030000}"/>
    <cellStyle name="Comma 16 3 2 2" xfId="2194" xr:uid="{00000000-0005-0000-0000-00000E030000}"/>
    <cellStyle name="Comma 16 3 3" xfId="1656" xr:uid="{00000000-0005-0000-0000-00000F030000}"/>
    <cellStyle name="Comma 16 4" xfId="847" xr:uid="{00000000-0005-0000-0000-000010030000}"/>
    <cellStyle name="Comma 16 4 2" xfId="1927" xr:uid="{00000000-0005-0000-0000-000011030000}"/>
    <cellStyle name="Comma 16 5" xfId="1389" xr:uid="{00000000-0005-0000-0000-000012030000}"/>
    <cellStyle name="Comma 16 6" xfId="2470" xr:uid="{00000000-0005-0000-0000-000013030000}"/>
    <cellStyle name="Comma 16 7" xfId="309" xr:uid="{00000000-0005-0000-0000-000014030000}"/>
    <cellStyle name="Comma 17" xfId="12" xr:uid="{00000000-0005-0000-0000-000015030000}"/>
    <cellStyle name="Comma 17 2" xfId="277" xr:uid="{00000000-0005-0000-0000-000016030000}"/>
    <cellStyle name="Comma 17 2 2" xfId="824" xr:uid="{00000000-0005-0000-0000-000017030000}"/>
    <cellStyle name="Comma 17 2 2 2" xfId="1362" xr:uid="{00000000-0005-0000-0000-000018030000}"/>
    <cellStyle name="Comma 17 2 2 2 2" xfId="2442" xr:uid="{00000000-0005-0000-0000-000019030000}"/>
    <cellStyle name="Comma 17 2 2 3" xfId="1904" xr:uid="{00000000-0005-0000-0000-00001A030000}"/>
    <cellStyle name="Comma 17 2 3" xfId="1095" xr:uid="{00000000-0005-0000-0000-00001B030000}"/>
    <cellStyle name="Comma 17 2 3 2" xfId="2175" xr:uid="{00000000-0005-0000-0000-00001C030000}"/>
    <cellStyle name="Comma 17 2 4" xfId="1637" xr:uid="{00000000-0005-0000-0000-00001D030000}"/>
    <cellStyle name="Comma 17 2 5" xfId="2718" xr:uid="{00000000-0005-0000-0000-00001E030000}"/>
    <cellStyle name="Comma 17 2 6" xfId="557" xr:uid="{00000000-0005-0000-0000-00001F030000}"/>
    <cellStyle name="Comma 17 3" xfId="575" xr:uid="{00000000-0005-0000-0000-000020030000}"/>
    <cellStyle name="Comma 17 3 2" xfId="1113" xr:uid="{00000000-0005-0000-0000-000021030000}"/>
    <cellStyle name="Comma 17 3 2 2" xfId="2193" xr:uid="{00000000-0005-0000-0000-000022030000}"/>
    <cellStyle name="Comma 17 3 3" xfId="1655" xr:uid="{00000000-0005-0000-0000-000023030000}"/>
    <cellStyle name="Comma 17 4" xfId="846" xr:uid="{00000000-0005-0000-0000-000024030000}"/>
    <cellStyle name="Comma 17 4 2" xfId="1926" xr:uid="{00000000-0005-0000-0000-000025030000}"/>
    <cellStyle name="Comma 17 5" xfId="1388" xr:uid="{00000000-0005-0000-0000-000026030000}"/>
    <cellStyle name="Comma 17 6" xfId="2469" xr:uid="{00000000-0005-0000-0000-000027030000}"/>
    <cellStyle name="Comma 17 7" xfId="308" xr:uid="{00000000-0005-0000-0000-000028030000}"/>
    <cellStyle name="Comma 18" xfId="18" xr:uid="{00000000-0005-0000-0000-000029030000}"/>
    <cellStyle name="Comma 18 2" xfId="278" xr:uid="{00000000-0005-0000-0000-00002A030000}"/>
    <cellStyle name="Comma 18 2 2" xfId="825" xr:uid="{00000000-0005-0000-0000-00002B030000}"/>
    <cellStyle name="Comma 18 2 2 2" xfId="1363" xr:uid="{00000000-0005-0000-0000-00002C030000}"/>
    <cellStyle name="Comma 18 2 2 2 2" xfId="2443" xr:uid="{00000000-0005-0000-0000-00002D030000}"/>
    <cellStyle name="Comma 18 2 2 3" xfId="1905" xr:uid="{00000000-0005-0000-0000-00002E030000}"/>
    <cellStyle name="Comma 18 2 3" xfId="1096" xr:uid="{00000000-0005-0000-0000-00002F030000}"/>
    <cellStyle name="Comma 18 2 3 2" xfId="2176" xr:uid="{00000000-0005-0000-0000-000030030000}"/>
    <cellStyle name="Comma 18 2 4" xfId="1638" xr:uid="{00000000-0005-0000-0000-000031030000}"/>
    <cellStyle name="Comma 18 2 5" xfId="2719" xr:uid="{00000000-0005-0000-0000-000032030000}"/>
    <cellStyle name="Comma 18 2 6" xfId="558" xr:uid="{00000000-0005-0000-0000-000033030000}"/>
    <cellStyle name="Comma 18 3" xfId="578" xr:uid="{00000000-0005-0000-0000-000034030000}"/>
    <cellStyle name="Comma 18 3 2" xfId="1116" xr:uid="{00000000-0005-0000-0000-000035030000}"/>
    <cellStyle name="Comma 18 3 2 2" xfId="2196" xr:uid="{00000000-0005-0000-0000-000036030000}"/>
    <cellStyle name="Comma 18 3 3" xfId="1658" xr:uid="{00000000-0005-0000-0000-000037030000}"/>
    <cellStyle name="Comma 18 4" xfId="849" xr:uid="{00000000-0005-0000-0000-000038030000}"/>
    <cellStyle name="Comma 18 4 2" xfId="1929" xr:uid="{00000000-0005-0000-0000-000039030000}"/>
    <cellStyle name="Comma 18 5" xfId="1391" xr:uid="{00000000-0005-0000-0000-00003A030000}"/>
    <cellStyle name="Comma 18 6" xfId="2472" xr:uid="{00000000-0005-0000-0000-00003B030000}"/>
    <cellStyle name="Comma 18 7" xfId="311" xr:uid="{00000000-0005-0000-0000-00003C030000}"/>
    <cellStyle name="Comma 19" xfId="5" xr:uid="{00000000-0005-0000-0000-00003D030000}"/>
    <cellStyle name="Comma 19 2" xfId="279" xr:uid="{00000000-0005-0000-0000-00003E030000}"/>
    <cellStyle name="Comma 19 2 2" xfId="826" xr:uid="{00000000-0005-0000-0000-00003F030000}"/>
    <cellStyle name="Comma 19 2 2 2" xfId="1364" xr:uid="{00000000-0005-0000-0000-000040030000}"/>
    <cellStyle name="Comma 19 2 2 2 2" xfId="2444" xr:uid="{00000000-0005-0000-0000-000041030000}"/>
    <cellStyle name="Comma 19 2 2 3" xfId="1906" xr:uid="{00000000-0005-0000-0000-000042030000}"/>
    <cellStyle name="Comma 19 2 3" xfId="1097" xr:uid="{00000000-0005-0000-0000-000043030000}"/>
    <cellStyle name="Comma 19 2 3 2" xfId="2177" xr:uid="{00000000-0005-0000-0000-000044030000}"/>
    <cellStyle name="Comma 19 2 4" xfId="1639" xr:uid="{00000000-0005-0000-0000-000045030000}"/>
    <cellStyle name="Comma 19 2 5" xfId="2720" xr:uid="{00000000-0005-0000-0000-000046030000}"/>
    <cellStyle name="Comma 19 2 6" xfId="559" xr:uid="{00000000-0005-0000-0000-000047030000}"/>
    <cellStyle name="Comma 19 3" xfId="569" xr:uid="{00000000-0005-0000-0000-000048030000}"/>
    <cellStyle name="Comma 19 3 2" xfId="1107" xr:uid="{00000000-0005-0000-0000-000049030000}"/>
    <cellStyle name="Comma 19 3 2 2" xfId="2187" xr:uid="{00000000-0005-0000-0000-00004A030000}"/>
    <cellStyle name="Comma 19 3 3" xfId="1649" xr:uid="{00000000-0005-0000-0000-00004B030000}"/>
    <cellStyle name="Comma 19 4" xfId="840" xr:uid="{00000000-0005-0000-0000-00004C030000}"/>
    <cellStyle name="Comma 19 4 2" xfId="1920" xr:uid="{00000000-0005-0000-0000-00004D030000}"/>
    <cellStyle name="Comma 19 5" xfId="1382" xr:uid="{00000000-0005-0000-0000-00004E030000}"/>
    <cellStyle name="Comma 19 6" xfId="2463" xr:uid="{00000000-0005-0000-0000-00004F030000}"/>
    <cellStyle name="Comma 19 7" xfId="302" xr:uid="{00000000-0005-0000-0000-000050030000}"/>
    <cellStyle name="Comma 2" xfId="2" xr:uid="{00000000-0005-0000-0000-000051030000}"/>
    <cellStyle name="Comma 2 10" xfId="837" xr:uid="{00000000-0005-0000-0000-000052030000}"/>
    <cellStyle name="Comma 2 10 2" xfId="1917" xr:uid="{00000000-0005-0000-0000-000053030000}"/>
    <cellStyle name="Comma 2 11" xfId="1379" xr:uid="{00000000-0005-0000-0000-000054030000}"/>
    <cellStyle name="Comma 2 12" xfId="2460" xr:uid="{00000000-0005-0000-0000-000055030000}"/>
    <cellStyle name="Comma 2 13" xfId="299" xr:uid="{00000000-0005-0000-0000-000056030000}"/>
    <cellStyle name="Comma 2 14" xfId="2742" xr:uid="{00000000-0005-0000-0000-000057030000}"/>
    <cellStyle name="Comma 2 17" xfId="2760" xr:uid="{00000000-0005-0000-0000-000058030000}"/>
    <cellStyle name="Comma 2 2" xfId="40" xr:uid="{00000000-0005-0000-0000-000059030000}"/>
    <cellStyle name="Comma 2 2 10" xfId="320" xr:uid="{00000000-0005-0000-0000-00005A030000}"/>
    <cellStyle name="Comma 2 2 2" xfId="54" xr:uid="{00000000-0005-0000-0000-00005B030000}"/>
    <cellStyle name="Comma 2 2 2 2" xfId="83" xr:uid="{00000000-0005-0000-0000-00005C030000}"/>
    <cellStyle name="Comma 2 2 2 2 2" xfId="145" xr:uid="{00000000-0005-0000-0000-00005D030000}"/>
    <cellStyle name="Comma 2 2 2 2 2 2" xfId="271" xr:uid="{00000000-0005-0000-0000-00005E030000}"/>
    <cellStyle name="Comma 2 2 2 2 2 2 2" xfId="818" xr:uid="{00000000-0005-0000-0000-00005F030000}"/>
    <cellStyle name="Comma 2 2 2 2 2 2 2 2" xfId="1356" xr:uid="{00000000-0005-0000-0000-000060030000}"/>
    <cellStyle name="Comma 2 2 2 2 2 2 2 2 2" xfId="2436" xr:uid="{00000000-0005-0000-0000-000061030000}"/>
    <cellStyle name="Comma 2 2 2 2 2 2 2 3" xfId="1898" xr:uid="{00000000-0005-0000-0000-000062030000}"/>
    <cellStyle name="Comma 2 2 2 2 2 2 3" xfId="1089" xr:uid="{00000000-0005-0000-0000-000063030000}"/>
    <cellStyle name="Comma 2 2 2 2 2 2 3 2" xfId="2169" xr:uid="{00000000-0005-0000-0000-000064030000}"/>
    <cellStyle name="Comma 2 2 2 2 2 2 4" xfId="1631" xr:uid="{00000000-0005-0000-0000-000065030000}"/>
    <cellStyle name="Comma 2 2 2 2 2 2 5" xfId="2712" xr:uid="{00000000-0005-0000-0000-000066030000}"/>
    <cellStyle name="Comma 2 2 2 2 2 2 6" xfId="551" xr:uid="{00000000-0005-0000-0000-000067030000}"/>
    <cellStyle name="Comma 2 2 2 2 2 3" xfId="692" xr:uid="{00000000-0005-0000-0000-000068030000}"/>
    <cellStyle name="Comma 2 2 2 2 2 3 2" xfId="1230" xr:uid="{00000000-0005-0000-0000-000069030000}"/>
    <cellStyle name="Comma 2 2 2 2 2 3 2 2" xfId="2310" xr:uid="{00000000-0005-0000-0000-00006A030000}"/>
    <cellStyle name="Comma 2 2 2 2 2 3 3" xfId="1772" xr:uid="{00000000-0005-0000-0000-00006B030000}"/>
    <cellStyle name="Comma 2 2 2 2 2 4" xfId="963" xr:uid="{00000000-0005-0000-0000-00006C030000}"/>
    <cellStyle name="Comma 2 2 2 2 2 4 2" xfId="2043" xr:uid="{00000000-0005-0000-0000-00006D030000}"/>
    <cellStyle name="Comma 2 2 2 2 2 5" xfId="1505" xr:uid="{00000000-0005-0000-0000-00006E030000}"/>
    <cellStyle name="Comma 2 2 2 2 2 6" xfId="2586" xr:uid="{00000000-0005-0000-0000-00006F030000}"/>
    <cellStyle name="Comma 2 2 2 2 2 7" xfId="425" xr:uid="{00000000-0005-0000-0000-000070030000}"/>
    <cellStyle name="Comma 2 2 2 2 3" xfId="207" xr:uid="{00000000-0005-0000-0000-000071030000}"/>
    <cellStyle name="Comma 2 2 2 2 3 2" xfId="754" xr:uid="{00000000-0005-0000-0000-000072030000}"/>
    <cellStyle name="Comma 2 2 2 2 3 2 2" xfId="1292" xr:uid="{00000000-0005-0000-0000-000073030000}"/>
    <cellStyle name="Comma 2 2 2 2 3 2 2 2" xfId="2372" xr:uid="{00000000-0005-0000-0000-000074030000}"/>
    <cellStyle name="Comma 2 2 2 2 3 2 3" xfId="1834" xr:uid="{00000000-0005-0000-0000-000075030000}"/>
    <cellStyle name="Comma 2 2 2 2 3 3" xfId="1025" xr:uid="{00000000-0005-0000-0000-000076030000}"/>
    <cellStyle name="Comma 2 2 2 2 3 3 2" xfId="2105" xr:uid="{00000000-0005-0000-0000-000077030000}"/>
    <cellStyle name="Comma 2 2 2 2 3 4" xfId="1567" xr:uid="{00000000-0005-0000-0000-000078030000}"/>
    <cellStyle name="Comma 2 2 2 2 3 5" xfId="2648" xr:uid="{00000000-0005-0000-0000-000079030000}"/>
    <cellStyle name="Comma 2 2 2 2 3 6" xfId="487" xr:uid="{00000000-0005-0000-0000-00007A030000}"/>
    <cellStyle name="Comma 2 2 2 2 4" xfId="630" xr:uid="{00000000-0005-0000-0000-00007B030000}"/>
    <cellStyle name="Comma 2 2 2 2 4 2" xfId="1168" xr:uid="{00000000-0005-0000-0000-00007C030000}"/>
    <cellStyle name="Comma 2 2 2 2 4 2 2" xfId="2248" xr:uid="{00000000-0005-0000-0000-00007D030000}"/>
    <cellStyle name="Comma 2 2 2 2 4 3" xfId="1710" xr:uid="{00000000-0005-0000-0000-00007E030000}"/>
    <cellStyle name="Comma 2 2 2 2 5" xfId="901" xr:uid="{00000000-0005-0000-0000-00007F030000}"/>
    <cellStyle name="Comma 2 2 2 2 5 2" xfId="1981" xr:uid="{00000000-0005-0000-0000-000080030000}"/>
    <cellStyle name="Comma 2 2 2 2 6" xfId="1443" xr:uid="{00000000-0005-0000-0000-000081030000}"/>
    <cellStyle name="Comma 2 2 2 2 7" xfId="2524" xr:uid="{00000000-0005-0000-0000-000082030000}"/>
    <cellStyle name="Comma 2 2 2 2 8" xfId="363" xr:uid="{00000000-0005-0000-0000-000083030000}"/>
    <cellStyle name="Comma 2 2 2 3" xfId="113" xr:uid="{00000000-0005-0000-0000-000084030000}"/>
    <cellStyle name="Comma 2 2 2 3 2" xfId="239" xr:uid="{00000000-0005-0000-0000-000085030000}"/>
    <cellStyle name="Comma 2 2 2 3 2 2" xfId="786" xr:uid="{00000000-0005-0000-0000-000086030000}"/>
    <cellStyle name="Comma 2 2 2 3 2 2 2" xfId="1324" xr:uid="{00000000-0005-0000-0000-000087030000}"/>
    <cellStyle name="Comma 2 2 2 3 2 2 2 2" xfId="2404" xr:uid="{00000000-0005-0000-0000-000088030000}"/>
    <cellStyle name="Comma 2 2 2 3 2 2 3" xfId="1866" xr:uid="{00000000-0005-0000-0000-000089030000}"/>
    <cellStyle name="Comma 2 2 2 3 2 3" xfId="1057" xr:uid="{00000000-0005-0000-0000-00008A030000}"/>
    <cellStyle name="Comma 2 2 2 3 2 3 2" xfId="2137" xr:uid="{00000000-0005-0000-0000-00008B030000}"/>
    <cellStyle name="Comma 2 2 2 3 2 4" xfId="1599" xr:uid="{00000000-0005-0000-0000-00008C030000}"/>
    <cellStyle name="Comma 2 2 2 3 2 5" xfId="2680" xr:uid="{00000000-0005-0000-0000-00008D030000}"/>
    <cellStyle name="Comma 2 2 2 3 2 6" xfId="519" xr:uid="{00000000-0005-0000-0000-00008E030000}"/>
    <cellStyle name="Comma 2 2 2 3 3" xfId="660" xr:uid="{00000000-0005-0000-0000-00008F030000}"/>
    <cellStyle name="Comma 2 2 2 3 3 2" xfId="1198" xr:uid="{00000000-0005-0000-0000-000090030000}"/>
    <cellStyle name="Comma 2 2 2 3 3 2 2" xfId="2278" xr:uid="{00000000-0005-0000-0000-000091030000}"/>
    <cellStyle name="Comma 2 2 2 3 3 3" xfId="1740" xr:uid="{00000000-0005-0000-0000-000092030000}"/>
    <cellStyle name="Comma 2 2 2 3 4" xfId="931" xr:uid="{00000000-0005-0000-0000-000093030000}"/>
    <cellStyle name="Comma 2 2 2 3 4 2" xfId="2011" xr:uid="{00000000-0005-0000-0000-000094030000}"/>
    <cellStyle name="Comma 2 2 2 3 5" xfId="1473" xr:uid="{00000000-0005-0000-0000-000095030000}"/>
    <cellStyle name="Comma 2 2 2 3 6" xfId="2554" xr:uid="{00000000-0005-0000-0000-000096030000}"/>
    <cellStyle name="Comma 2 2 2 3 7" xfId="393" xr:uid="{00000000-0005-0000-0000-000097030000}"/>
    <cellStyle name="Comma 2 2 2 4" xfId="175" xr:uid="{00000000-0005-0000-0000-000098030000}"/>
    <cellStyle name="Comma 2 2 2 4 2" xfId="722" xr:uid="{00000000-0005-0000-0000-000099030000}"/>
    <cellStyle name="Comma 2 2 2 4 2 2" xfId="1260" xr:uid="{00000000-0005-0000-0000-00009A030000}"/>
    <cellStyle name="Comma 2 2 2 4 2 2 2" xfId="2340" xr:uid="{00000000-0005-0000-0000-00009B030000}"/>
    <cellStyle name="Comma 2 2 2 4 2 3" xfId="1802" xr:uid="{00000000-0005-0000-0000-00009C030000}"/>
    <cellStyle name="Comma 2 2 2 4 3" xfId="993" xr:uid="{00000000-0005-0000-0000-00009D030000}"/>
    <cellStyle name="Comma 2 2 2 4 3 2" xfId="2073" xr:uid="{00000000-0005-0000-0000-00009E030000}"/>
    <cellStyle name="Comma 2 2 2 4 4" xfId="1535" xr:uid="{00000000-0005-0000-0000-00009F030000}"/>
    <cellStyle name="Comma 2 2 2 4 5" xfId="2616" xr:uid="{00000000-0005-0000-0000-0000A0030000}"/>
    <cellStyle name="Comma 2 2 2 4 6" xfId="455" xr:uid="{00000000-0005-0000-0000-0000A1030000}"/>
    <cellStyle name="Comma 2 2 2 5" xfId="601" xr:uid="{00000000-0005-0000-0000-0000A2030000}"/>
    <cellStyle name="Comma 2 2 2 5 2" xfId="1139" xr:uid="{00000000-0005-0000-0000-0000A3030000}"/>
    <cellStyle name="Comma 2 2 2 5 2 2" xfId="2219" xr:uid="{00000000-0005-0000-0000-0000A4030000}"/>
    <cellStyle name="Comma 2 2 2 5 3" xfId="1681" xr:uid="{00000000-0005-0000-0000-0000A5030000}"/>
    <cellStyle name="Comma 2 2 2 6" xfId="872" xr:uid="{00000000-0005-0000-0000-0000A6030000}"/>
    <cellStyle name="Comma 2 2 2 6 2" xfId="1952" xr:uid="{00000000-0005-0000-0000-0000A7030000}"/>
    <cellStyle name="Comma 2 2 2 7" xfId="1414" xr:uid="{00000000-0005-0000-0000-0000A8030000}"/>
    <cellStyle name="Comma 2 2 2 8" xfId="2495" xr:uid="{00000000-0005-0000-0000-0000A9030000}"/>
    <cellStyle name="Comma 2 2 2 9" xfId="334" xr:uid="{00000000-0005-0000-0000-0000AA030000}"/>
    <cellStyle name="Comma 2 2 3" xfId="68" xr:uid="{00000000-0005-0000-0000-0000AB030000}"/>
    <cellStyle name="Comma 2 2 3 2" xfId="130" xr:uid="{00000000-0005-0000-0000-0000AC030000}"/>
    <cellStyle name="Comma 2 2 3 2 2" xfId="256" xr:uid="{00000000-0005-0000-0000-0000AD030000}"/>
    <cellStyle name="Comma 2 2 3 2 2 2" xfId="803" xr:uid="{00000000-0005-0000-0000-0000AE030000}"/>
    <cellStyle name="Comma 2 2 3 2 2 2 2" xfId="1341" xr:uid="{00000000-0005-0000-0000-0000AF030000}"/>
    <cellStyle name="Comma 2 2 3 2 2 2 2 2" xfId="2421" xr:uid="{00000000-0005-0000-0000-0000B0030000}"/>
    <cellStyle name="Comma 2 2 3 2 2 2 3" xfId="1883" xr:uid="{00000000-0005-0000-0000-0000B1030000}"/>
    <cellStyle name="Comma 2 2 3 2 2 3" xfId="1074" xr:uid="{00000000-0005-0000-0000-0000B2030000}"/>
    <cellStyle name="Comma 2 2 3 2 2 3 2" xfId="2154" xr:uid="{00000000-0005-0000-0000-0000B3030000}"/>
    <cellStyle name="Comma 2 2 3 2 2 4" xfId="1616" xr:uid="{00000000-0005-0000-0000-0000B4030000}"/>
    <cellStyle name="Comma 2 2 3 2 2 5" xfId="2697" xr:uid="{00000000-0005-0000-0000-0000B5030000}"/>
    <cellStyle name="Comma 2 2 3 2 2 6" xfId="536" xr:uid="{00000000-0005-0000-0000-0000B6030000}"/>
    <cellStyle name="Comma 2 2 3 2 3" xfId="677" xr:uid="{00000000-0005-0000-0000-0000B7030000}"/>
    <cellStyle name="Comma 2 2 3 2 3 2" xfId="1215" xr:uid="{00000000-0005-0000-0000-0000B8030000}"/>
    <cellStyle name="Comma 2 2 3 2 3 2 2" xfId="2295" xr:uid="{00000000-0005-0000-0000-0000B9030000}"/>
    <cellStyle name="Comma 2 2 3 2 3 3" xfId="1757" xr:uid="{00000000-0005-0000-0000-0000BA030000}"/>
    <cellStyle name="Comma 2 2 3 2 4" xfId="948" xr:uid="{00000000-0005-0000-0000-0000BB030000}"/>
    <cellStyle name="Comma 2 2 3 2 4 2" xfId="2028" xr:uid="{00000000-0005-0000-0000-0000BC030000}"/>
    <cellStyle name="Comma 2 2 3 2 5" xfId="1490" xr:uid="{00000000-0005-0000-0000-0000BD030000}"/>
    <cellStyle name="Comma 2 2 3 2 6" xfId="2571" xr:uid="{00000000-0005-0000-0000-0000BE030000}"/>
    <cellStyle name="Comma 2 2 3 2 7" xfId="410" xr:uid="{00000000-0005-0000-0000-0000BF030000}"/>
    <cellStyle name="Comma 2 2 3 3" xfId="192" xr:uid="{00000000-0005-0000-0000-0000C0030000}"/>
    <cellStyle name="Comma 2 2 3 3 2" xfId="739" xr:uid="{00000000-0005-0000-0000-0000C1030000}"/>
    <cellStyle name="Comma 2 2 3 3 2 2" xfId="1277" xr:uid="{00000000-0005-0000-0000-0000C2030000}"/>
    <cellStyle name="Comma 2 2 3 3 2 2 2" xfId="2357" xr:uid="{00000000-0005-0000-0000-0000C3030000}"/>
    <cellStyle name="Comma 2 2 3 3 2 3" xfId="1819" xr:uid="{00000000-0005-0000-0000-0000C4030000}"/>
    <cellStyle name="Comma 2 2 3 3 3" xfId="1010" xr:uid="{00000000-0005-0000-0000-0000C5030000}"/>
    <cellStyle name="Comma 2 2 3 3 3 2" xfId="2090" xr:uid="{00000000-0005-0000-0000-0000C6030000}"/>
    <cellStyle name="Comma 2 2 3 3 4" xfId="1552" xr:uid="{00000000-0005-0000-0000-0000C7030000}"/>
    <cellStyle name="Comma 2 2 3 3 5" xfId="2633" xr:uid="{00000000-0005-0000-0000-0000C8030000}"/>
    <cellStyle name="Comma 2 2 3 3 6" xfId="472" xr:uid="{00000000-0005-0000-0000-0000C9030000}"/>
    <cellStyle name="Comma 2 2 3 4" xfId="615" xr:uid="{00000000-0005-0000-0000-0000CA030000}"/>
    <cellStyle name="Comma 2 2 3 4 2" xfId="1153" xr:uid="{00000000-0005-0000-0000-0000CB030000}"/>
    <cellStyle name="Comma 2 2 3 4 2 2" xfId="2233" xr:uid="{00000000-0005-0000-0000-0000CC030000}"/>
    <cellStyle name="Comma 2 2 3 4 3" xfId="1695" xr:uid="{00000000-0005-0000-0000-0000CD030000}"/>
    <cellStyle name="Comma 2 2 3 5" xfId="886" xr:uid="{00000000-0005-0000-0000-0000CE030000}"/>
    <cellStyle name="Comma 2 2 3 5 2" xfId="1966" xr:uid="{00000000-0005-0000-0000-0000CF030000}"/>
    <cellStyle name="Comma 2 2 3 6" xfId="1428" xr:uid="{00000000-0005-0000-0000-0000D0030000}"/>
    <cellStyle name="Comma 2 2 3 7" xfId="2509" xr:uid="{00000000-0005-0000-0000-0000D1030000}"/>
    <cellStyle name="Comma 2 2 3 8" xfId="348" xr:uid="{00000000-0005-0000-0000-0000D2030000}"/>
    <cellStyle name="Comma 2 2 4" xfId="98" xr:uid="{00000000-0005-0000-0000-0000D3030000}"/>
    <cellStyle name="Comma 2 2 4 2" xfId="224" xr:uid="{00000000-0005-0000-0000-0000D4030000}"/>
    <cellStyle name="Comma 2 2 4 2 2" xfId="771" xr:uid="{00000000-0005-0000-0000-0000D5030000}"/>
    <cellStyle name="Comma 2 2 4 2 2 2" xfId="1309" xr:uid="{00000000-0005-0000-0000-0000D6030000}"/>
    <cellStyle name="Comma 2 2 4 2 2 2 2" xfId="2389" xr:uid="{00000000-0005-0000-0000-0000D7030000}"/>
    <cellStyle name="Comma 2 2 4 2 2 3" xfId="1851" xr:uid="{00000000-0005-0000-0000-0000D8030000}"/>
    <cellStyle name="Comma 2 2 4 2 3" xfId="1042" xr:uid="{00000000-0005-0000-0000-0000D9030000}"/>
    <cellStyle name="Comma 2 2 4 2 3 2" xfId="2122" xr:uid="{00000000-0005-0000-0000-0000DA030000}"/>
    <cellStyle name="Comma 2 2 4 2 4" xfId="1584" xr:uid="{00000000-0005-0000-0000-0000DB030000}"/>
    <cellStyle name="Comma 2 2 4 2 5" xfId="2665" xr:uid="{00000000-0005-0000-0000-0000DC030000}"/>
    <cellStyle name="Comma 2 2 4 2 6" xfId="504" xr:uid="{00000000-0005-0000-0000-0000DD030000}"/>
    <cellStyle name="Comma 2 2 4 3" xfId="645" xr:uid="{00000000-0005-0000-0000-0000DE030000}"/>
    <cellStyle name="Comma 2 2 4 3 2" xfId="1183" xr:uid="{00000000-0005-0000-0000-0000DF030000}"/>
    <cellStyle name="Comma 2 2 4 3 2 2" xfId="2263" xr:uid="{00000000-0005-0000-0000-0000E0030000}"/>
    <cellStyle name="Comma 2 2 4 3 3" xfId="1725" xr:uid="{00000000-0005-0000-0000-0000E1030000}"/>
    <cellStyle name="Comma 2 2 4 4" xfId="916" xr:uid="{00000000-0005-0000-0000-0000E2030000}"/>
    <cellStyle name="Comma 2 2 4 4 2" xfId="1996" xr:uid="{00000000-0005-0000-0000-0000E3030000}"/>
    <cellStyle name="Comma 2 2 4 5" xfId="1458" xr:uid="{00000000-0005-0000-0000-0000E4030000}"/>
    <cellStyle name="Comma 2 2 4 6" xfId="2539" xr:uid="{00000000-0005-0000-0000-0000E5030000}"/>
    <cellStyle name="Comma 2 2 4 7" xfId="378" xr:uid="{00000000-0005-0000-0000-0000E6030000}"/>
    <cellStyle name="Comma 2 2 5" xfId="160" xr:uid="{00000000-0005-0000-0000-0000E7030000}"/>
    <cellStyle name="Comma 2 2 5 2" xfId="707" xr:uid="{00000000-0005-0000-0000-0000E8030000}"/>
    <cellStyle name="Comma 2 2 5 2 2" xfId="1245" xr:uid="{00000000-0005-0000-0000-0000E9030000}"/>
    <cellStyle name="Comma 2 2 5 2 2 2" xfId="2325" xr:uid="{00000000-0005-0000-0000-0000EA030000}"/>
    <cellStyle name="Comma 2 2 5 2 3" xfId="1787" xr:uid="{00000000-0005-0000-0000-0000EB030000}"/>
    <cellStyle name="Comma 2 2 5 3" xfId="978" xr:uid="{00000000-0005-0000-0000-0000EC030000}"/>
    <cellStyle name="Comma 2 2 5 3 2" xfId="2058" xr:uid="{00000000-0005-0000-0000-0000ED030000}"/>
    <cellStyle name="Comma 2 2 5 4" xfId="1520" xr:uid="{00000000-0005-0000-0000-0000EE030000}"/>
    <cellStyle name="Comma 2 2 5 5" xfId="2601" xr:uid="{00000000-0005-0000-0000-0000EF030000}"/>
    <cellStyle name="Comma 2 2 5 6" xfId="440" xr:uid="{00000000-0005-0000-0000-0000F0030000}"/>
    <cellStyle name="Comma 2 2 6" xfId="587" xr:uid="{00000000-0005-0000-0000-0000F1030000}"/>
    <cellStyle name="Comma 2 2 6 2" xfId="1125" xr:uid="{00000000-0005-0000-0000-0000F2030000}"/>
    <cellStyle name="Comma 2 2 6 2 2" xfId="2205" xr:uid="{00000000-0005-0000-0000-0000F3030000}"/>
    <cellStyle name="Comma 2 2 6 3" xfId="1667" xr:uid="{00000000-0005-0000-0000-0000F4030000}"/>
    <cellStyle name="Comma 2 2 7" xfId="858" xr:uid="{00000000-0005-0000-0000-0000F5030000}"/>
    <cellStyle name="Comma 2 2 7 2" xfId="1938" xr:uid="{00000000-0005-0000-0000-0000F6030000}"/>
    <cellStyle name="Comma 2 2 8" xfId="1400" xr:uid="{00000000-0005-0000-0000-0000F7030000}"/>
    <cellStyle name="Comma 2 2 9" xfId="2481" xr:uid="{00000000-0005-0000-0000-0000F8030000}"/>
    <cellStyle name="Comma 2 3" xfId="44" xr:uid="{00000000-0005-0000-0000-0000F9030000}"/>
    <cellStyle name="Comma 2 3 2" xfId="73" xr:uid="{00000000-0005-0000-0000-0000FA030000}"/>
    <cellStyle name="Comma 2 3 2 2" xfId="135" xr:uid="{00000000-0005-0000-0000-0000FB030000}"/>
    <cellStyle name="Comma 2 3 2 2 2" xfId="261" xr:uid="{00000000-0005-0000-0000-0000FC030000}"/>
    <cellStyle name="Comma 2 3 2 2 2 2" xfId="808" xr:uid="{00000000-0005-0000-0000-0000FD030000}"/>
    <cellStyle name="Comma 2 3 2 2 2 2 2" xfId="1346" xr:uid="{00000000-0005-0000-0000-0000FE030000}"/>
    <cellStyle name="Comma 2 3 2 2 2 2 2 2" xfId="2426" xr:uid="{00000000-0005-0000-0000-0000FF030000}"/>
    <cellStyle name="Comma 2 3 2 2 2 2 3" xfId="1888" xr:uid="{00000000-0005-0000-0000-000000040000}"/>
    <cellStyle name="Comma 2 3 2 2 2 3" xfId="1079" xr:uid="{00000000-0005-0000-0000-000001040000}"/>
    <cellStyle name="Comma 2 3 2 2 2 3 2" xfId="2159" xr:uid="{00000000-0005-0000-0000-000002040000}"/>
    <cellStyle name="Comma 2 3 2 2 2 4" xfId="1621" xr:uid="{00000000-0005-0000-0000-000003040000}"/>
    <cellStyle name="Comma 2 3 2 2 2 5" xfId="2702" xr:uid="{00000000-0005-0000-0000-000004040000}"/>
    <cellStyle name="Comma 2 3 2 2 2 6" xfId="541" xr:uid="{00000000-0005-0000-0000-000005040000}"/>
    <cellStyle name="Comma 2 3 2 2 3" xfId="682" xr:uid="{00000000-0005-0000-0000-000006040000}"/>
    <cellStyle name="Comma 2 3 2 2 3 2" xfId="1220" xr:uid="{00000000-0005-0000-0000-000007040000}"/>
    <cellStyle name="Comma 2 3 2 2 3 2 2" xfId="2300" xr:uid="{00000000-0005-0000-0000-000008040000}"/>
    <cellStyle name="Comma 2 3 2 2 3 3" xfId="1762" xr:uid="{00000000-0005-0000-0000-000009040000}"/>
    <cellStyle name="Comma 2 3 2 2 4" xfId="953" xr:uid="{00000000-0005-0000-0000-00000A040000}"/>
    <cellStyle name="Comma 2 3 2 2 4 2" xfId="2033" xr:uid="{00000000-0005-0000-0000-00000B040000}"/>
    <cellStyle name="Comma 2 3 2 2 5" xfId="1495" xr:uid="{00000000-0005-0000-0000-00000C040000}"/>
    <cellStyle name="Comma 2 3 2 2 6" xfId="2576" xr:uid="{00000000-0005-0000-0000-00000D040000}"/>
    <cellStyle name="Comma 2 3 2 2 7" xfId="415" xr:uid="{00000000-0005-0000-0000-00000E040000}"/>
    <cellStyle name="Comma 2 3 2 3" xfId="197" xr:uid="{00000000-0005-0000-0000-00000F040000}"/>
    <cellStyle name="Comma 2 3 2 3 2" xfId="744" xr:uid="{00000000-0005-0000-0000-000010040000}"/>
    <cellStyle name="Comma 2 3 2 3 2 2" xfId="1282" xr:uid="{00000000-0005-0000-0000-000011040000}"/>
    <cellStyle name="Comma 2 3 2 3 2 2 2" xfId="2362" xr:uid="{00000000-0005-0000-0000-000012040000}"/>
    <cellStyle name="Comma 2 3 2 3 2 3" xfId="1824" xr:uid="{00000000-0005-0000-0000-000013040000}"/>
    <cellStyle name="Comma 2 3 2 3 3" xfId="1015" xr:uid="{00000000-0005-0000-0000-000014040000}"/>
    <cellStyle name="Comma 2 3 2 3 3 2" xfId="2095" xr:uid="{00000000-0005-0000-0000-000015040000}"/>
    <cellStyle name="Comma 2 3 2 3 4" xfId="1557" xr:uid="{00000000-0005-0000-0000-000016040000}"/>
    <cellStyle name="Comma 2 3 2 3 5" xfId="2638" xr:uid="{00000000-0005-0000-0000-000017040000}"/>
    <cellStyle name="Comma 2 3 2 3 6" xfId="477" xr:uid="{00000000-0005-0000-0000-000018040000}"/>
    <cellStyle name="Comma 2 3 2 4" xfId="620" xr:uid="{00000000-0005-0000-0000-000019040000}"/>
    <cellStyle name="Comma 2 3 2 4 2" xfId="1158" xr:uid="{00000000-0005-0000-0000-00001A040000}"/>
    <cellStyle name="Comma 2 3 2 4 2 2" xfId="2238" xr:uid="{00000000-0005-0000-0000-00001B040000}"/>
    <cellStyle name="Comma 2 3 2 4 3" xfId="1700" xr:uid="{00000000-0005-0000-0000-00001C040000}"/>
    <cellStyle name="Comma 2 3 2 5" xfId="891" xr:uid="{00000000-0005-0000-0000-00001D040000}"/>
    <cellStyle name="Comma 2 3 2 5 2" xfId="1971" xr:uid="{00000000-0005-0000-0000-00001E040000}"/>
    <cellStyle name="Comma 2 3 2 6" xfId="1433" xr:uid="{00000000-0005-0000-0000-00001F040000}"/>
    <cellStyle name="Comma 2 3 2 7" xfId="2514" xr:uid="{00000000-0005-0000-0000-000020040000}"/>
    <cellStyle name="Comma 2 3 2 8" xfId="353" xr:uid="{00000000-0005-0000-0000-000021040000}"/>
    <cellStyle name="Comma 2 3 3" xfId="103" xr:uid="{00000000-0005-0000-0000-000022040000}"/>
    <cellStyle name="Comma 2 3 3 2" xfId="229" xr:uid="{00000000-0005-0000-0000-000023040000}"/>
    <cellStyle name="Comma 2 3 3 2 2" xfId="776" xr:uid="{00000000-0005-0000-0000-000024040000}"/>
    <cellStyle name="Comma 2 3 3 2 2 2" xfId="1314" xr:uid="{00000000-0005-0000-0000-000025040000}"/>
    <cellStyle name="Comma 2 3 3 2 2 2 2" xfId="2394" xr:uid="{00000000-0005-0000-0000-000026040000}"/>
    <cellStyle name="Comma 2 3 3 2 2 3" xfId="1856" xr:uid="{00000000-0005-0000-0000-000027040000}"/>
    <cellStyle name="Comma 2 3 3 2 3" xfId="1047" xr:uid="{00000000-0005-0000-0000-000028040000}"/>
    <cellStyle name="Comma 2 3 3 2 3 2" xfId="2127" xr:uid="{00000000-0005-0000-0000-000029040000}"/>
    <cellStyle name="Comma 2 3 3 2 4" xfId="1589" xr:uid="{00000000-0005-0000-0000-00002A040000}"/>
    <cellStyle name="Comma 2 3 3 2 5" xfId="2670" xr:uid="{00000000-0005-0000-0000-00002B040000}"/>
    <cellStyle name="Comma 2 3 3 2 6" xfId="509" xr:uid="{00000000-0005-0000-0000-00002C040000}"/>
    <cellStyle name="Comma 2 3 3 3" xfId="650" xr:uid="{00000000-0005-0000-0000-00002D040000}"/>
    <cellStyle name="Comma 2 3 3 3 2" xfId="1188" xr:uid="{00000000-0005-0000-0000-00002E040000}"/>
    <cellStyle name="Comma 2 3 3 3 2 2" xfId="2268" xr:uid="{00000000-0005-0000-0000-00002F040000}"/>
    <cellStyle name="Comma 2 3 3 3 3" xfId="1730" xr:uid="{00000000-0005-0000-0000-000030040000}"/>
    <cellStyle name="Comma 2 3 3 4" xfId="921" xr:uid="{00000000-0005-0000-0000-000031040000}"/>
    <cellStyle name="Comma 2 3 3 4 2" xfId="2001" xr:uid="{00000000-0005-0000-0000-000032040000}"/>
    <cellStyle name="Comma 2 3 3 5" xfId="1463" xr:uid="{00000000-0005-0000-0000-000033040000}"/>
    <cellStyle name="Comma 2 3 3 6" xfId="2544" xr:uid="{00000000-0005-0000-0000-000034040000}"/>
    <cellStyle name="Comma 2 3 3 7" xfId="383" xr:uid="{00000000-0005-0000-0000-000035040000}"/>
    <cellStyle name="Comma 2 3 4" xfId="165" xr:uid="{00000000-0005-0000-0000-000036040000}"/>
    <cellStyle name="Comma 2 3 4 2" xfId="712" xr:uid="{00000000-0005-0000-0000-000037040000}"/>
    <cellStyle name="Comma 2 3 4 2 2" xfId="1250" xr:uid="{00000000-0005-0000-0000-000038040000}"/>
    <cellStyle name="Comma 2 3 4 2 2 2" xfId="2330" xr:uid="{00000000-0005-0000-0000-000039040000}"/>
    <cellStyle name="Comma 2 3 4 2 3" xfId="1792" xr:uid="{00000000-0005-0000-0000-00003A040000}"/>
    <cellStyle name="Comma 2 3 4 3" xfId="983" xr:uid="{00000000-0005-0000-0000-00003B040000}"/>
    <cellStyle name="Comma 2 3 4 3 2" xfId="2063" xr:uid="{00000000-0005-0000-0000-00003C040000}"/>
    <cellStyle name="Comma 2 3 4 4" xfId="1525" xr:uid="{00000000-0005-0000-0000-00003D040000}"/>
    <cellStyle name="Comma 2 3 4 5" xfId="2606" xr:uid="{00000000-0005-0000-0000-00003E040000}"/>
    <cellStyle name="Comma 2 3 4 6" xfId="445" xr:uid="{00000000-0005-0000-0000-00003F040000}"/>
    <cellStyle name="Comma 2 3 5" xfId="591" xr:uid="{00000000-0005-0000-0000-000040040000}"/>
    <cellStyle name="Comma 2 3 5 2" xfId="1129" xr:uid="{00000000-0005-0000-0000-000041040000}"/>
    <cellStyle name="Comma 2 3 5 2 2" xfId="2209" xr:uid="{00000000-0005-0000-0000-000042040000}"/>
    <cellStyle name="Comma 2 3 5 3" xfId="1671" xr:uid="{00000000-0005-0000-0000-000043040000}"/>
    <cellStyle name="Comma 2 3 6" xfId="862" xr:uid="{00000000-0005-0000-0000-000044040000}"/>
    <cellStyle name="Comma 2 3 6 2" xfId="1942" xr:uid="{00000000-0005-0000-0000-000045040000}"/>
    <cellStyle name="Comma 2 3 7" xfId="1404" xr:uid="{00000000-0005-0000-0000-000046040000}"/>
    <cellStyle name="Comma 2 3 8" xfId="2485" xr:uid="{00000000-0005-0000-0000-000047040000}"/>
    <cellStyle name="Comma 2 3 9" xfId="324" xr:uid="{00000000-0005-0000-0000-000048040000}"/>
    <cellStyle name="Comma 2 4" xfId="58" xr:uid="{00000000-0005-0000-0000-000049040000}"/>
    <cellStyle name="Comma 2 4 2" xfId="120" xr:uid="{00000000-0005-0000-0000-00004A040000}"/>
    <cellStyle name="Comma 2 4 2 2" xfId="246" xr:uid="{00000000-0005-0000-0000-00004B040000}"/>
    <cellStyle name="Comma 2 4 2 2 2" xfId="793" xr:uid="{00000000-0005-0000-0000-00004C040000}"/>
    <cellStyle name="Comma 2 4 2 2 2 2" xfId="1331" xr:uid="{00000000-0005-0000-0000-00004D040000}"/>
    <cellStyle name="Comma 2 4 2 2 2 2 2" xfId="2411" xr:uid="{00000000-0005-0000-0000-00004E040000}"/>
    <cellStyle name="Comma 2 4 2 2 2 3" xfId="1873" xr:uid="{00000000-0005-0000-0000-00004F040000}"/>
    <cellStyle name="Comma 2 4 2 2 3" xfId="1064" xr:uid="{00000000-0005-0000-0000-000050040000}"/>
    <cellStyle name="Comma 2 4 2 2 3 2" xfId="2144" xr:uid="{00000000-0005-0000-0000-000051040000}"/>
    <cellStyle name="Comma 2 4 2 2 4" xfId="1606" xr:uid="{00000000-0005-0000-0000-000052040000}"/>
    <cellStyle name="Comma 2 4 2 2 5" xfId="2687" xr:uid="{00000000-0005-0000-0000-000053040000}"/>
    <cellStyle name="Comma 2 4 2 2 6" xfId="526" xr:uid="{00000000-0005-0000-0000-000054040000}"/>
    <cellStyle name="Comma 2 4 2 3" xfId="667" xr:uid="{00000000-0005-0000-0000-000055040000}"/>
    <cellStyle name="Comma 2 4 2 3 2" xfId="1205" xr:uid="{00000000-0005-0000-0000-000056040000}"/>
    <cellStyle name="Comma 2 4 2 3 2 2" xfId="2285" xr:uid="{00000000-0005-0000-0000-000057040000}"/>
    <cellStyle name="Comma 2 4 2 3 3" xfId="1747" xr:uid="{00000000-0005-0000-0000-000058040000}"/>
    <cellStyle name="Comma 2 4 2 4" xfId="938" xr:uid="{00000000-0005-0000-0000-000059040000}"/>
    <cellStyle name="Comma 2 4 2 4 2" xfId="2018" xr:uid="{00000000-0005-0000-0000-00005A040000}"/>
    <cellStyle name="Comma 2 4 2 5" xfId="1480" xr:uid="{00000000-0005-0000-0000-00005B040000}"/>
    <cellStyle name="Comma 2 4 2 6" xfId="2561" xr:uid="{00000000-0005-0000-0000-00005C040000}"/>
    <cellStyle name="Comma 2 4 2 7" xfId="400" xr:uid="{00000000-0005-0000-0000-00005D040000}"/>
    <cellStyle name="Comma 2 4 3" xfId="182" xr:uid="{00000000-0005-0000-0000-00005E040000}"/>
    <cellStyle name="Comma 2 4 3 2" xfId="729" xr:uid="{00000000-0005-0000-0000-00005F040000}"/>
    <cellStyle name="Comma 2 4 3 2 2" xfId="1267" xr:uid="{00000000-0005-0000-0000-000060040000}"/>
    <cellStyle name="Comma 2 4 3 2 2 2" xfId="2347" xr:uid="{00000000-0005-0000-0000-000061040000}"/>
    <cellStyle name="Comma 2 4 3 2 3" xfId="1809" xr:uid="{00000000-0005-0000-0000-000062040000}"/>
    <cellStyle name="Comma 2 4 3 3" xfId="1000" xr:uid="{00000000-0005-0000-0000-000063040000}"/>
    <cellStyle name="Comma 2 4 3 3 2" xfId="2080" xr:uid="{00000000-0005-0000-0000-000064040000}"/>
    <cellStyle name="Comma 2 4 3 4" xfId="1542" xr:uid="{00000000-0005-0000-0000-000065040000}"/>
    <cellStyle name="Comma 2 4 3 5" xfId="2623" xr:uid="{00000000-0005-0000-0000-000066040000}"/>
    <cellStyle name="Comma 2 4 3 6" xfId="462" xr:uid="{00000000-0005-0000-0000-000067040000}"/>
    <cellStyle name="Comma 2 4 4" xfId="605" xr:uid="{00000000-0005-0000-0000-000068040000}"/>
    <cellStyle name="Comma 2 4 4 2" xfId="1143" xr:uid="{00000000-0005-0000-0000-000069040000}"/>
    <cellStyle name="Comma 2 4 4 2 2" xfId="2223" xr:uid="{00000000-0005-0000-0000-00006A040000}"/>
    <cellStyle name="Comma 2 4 4 3" xfId="1685" xr:uid="{00000000-0005-0000-0000-00006B040000}"/>
    <cellStyle name="Comma 2 4 5" xfId="876" xr:uid="{00000000-0005-0000-0000-00006C040000}"/>
    <cellStyle name="Comma 2 4 5 2" xfId="1956" xr:uid="{00000000-0005-0000-0000-00006D040000}"/>
    <cellStyle name="Comma 2 4 6" xfId="1418" xr:uid="{00000000-0005-0000-0000-00006E040000}"/>
    <cellStyle name="Comma 2 4 7" xfId="2499" xr:uid="{00000000-0005-0000-0000-00006F040000}"/>
    <cellStyle name="Comma 2 4 8" xfId="338" xr:uid="{00000000-0005-0000-0000-000070040000}"/>
    <cellStyle name="Comma 2 5" xfId="88" xr:uid="{00000000-0005-0000-0000-000071040000}"/>
    <cellStyle name="Comma 2 5 2" xfId="214" xr:uid="{00000000-0005-0000-0000-000072040000}"/>
    <cellStyle name="Comma 2 5 2 2" xfId="761" xr:uid="{00000000-0005-0000-0000-000073040000}"/>
    <cellStyle name="Comma 2 5 2 2 2" xfId="1299" xr:uid="{00000000-0005-0000-0000-000074040000}"/>
    <cellStyle name="Comma 2 5 2 2 2 2" xfId="2379" xr:uid="{00000000-0005-0000-0000-000075040000}"/>
    <cellStyle name="Comma 2 5 2 2 3" xfId="1841" xr:uid="{00000000-0005-0000-0000-000076040000}"/>
    <cellStyle name="Comma 2 5 2 3" xfId="1032" xr:uid="{00000000-0005-0000-0000-000077040000}"/>
    <cellStyle name="Comma 2 5 2 3 2" xfId="2112" xr:uid="{00000000-0005-0000-0000-000078040000}"/>
    <cellStyle name="Comma 2 5 2 4" xfId="1574" xr:uid="{00000000-0005-0000-0000-000079040000}"/>
    <cellStyle name="Comma 2 5 2 5" xfId="2655" xr:uid="{00000000-0005-0000-0000-00007A040000}"/>
    <cellStyle name="Comma 2 5 2 6" xfId="494" xr:uid="{00000000-0005-0000-0000-00007B040000}"/>
    <cellStyle name="Comma 2 5 3" xfId="635" xr:uid="{00000000-0005-0000-0000-00007C040000}"/>
    <cellStyle name="Comma 2 5 3 2" xfId="1173" xr:uid="{00000000-0005-0000-0000-00007D040000}"/>
    <cellStyle name="Comma 2 5 3 2 2" xfId="2253" xr:uid="{00000000-0005-0000-0000-00007E040000}"/>
    <cellStyle name="Comma 2 5 3 3" xfId="1715" xr:uid="{00000000-0005-0000-0000-00007F040000}"/>
    <cellStyle name="Comma 2 5 4" xfId="906" xr:uid="{00000000-0005-0000-0000-000080040000}"/>
    <cellStyle name="Comma 2 5 4 2" xfId="1986" xr:uid="{00000000-0005-0000-0000-000081040000}"/>
    <cellStyle name="Comma 2 5 5" xfId="1448" xr:uid="{00000000-0005-0000-0000-000082040000}"/>
    <cellStyle name="Comma 2 5 6" xfId="2529" xr:uid="{00000000-0005-0000-0000-000083040000}"/>
    <cellStyle name="Comma 2 5 7" xfId="368" xr:uid="{00000000-0005-0000-0000-000084040000}"/>
    <cellStyle name="Comma 2 6" xfId="150" xr:uid="{00000000-0005-0000-0000-000085040000}"/>
    <cellStyle name="Comma 2 6 2" xfId="697" xr:uid="{00000000-0005-0000-0000-000086040000}"/>
    <cellStyle name="Comma 2 6 2 2" xfId="1235" xr:uid="{00000000-0005-0000-0000-000087040000}"/>
    <cellStyle name="Comma 2 6 2 2 2" xfId="2315" xr:uid="{00000000-0005-0000-0000-000088040000}"/>
    <cellStyle name="Comma 2 6 2 3" xfId="1777" xr:uid="{00000000-0005-0000-0000-000089040000}"/>
    <cellStyle name="Comma 2 6 3" xfId="968" xr:uid="{00000000-0005-0000-0000-00008A040000}"/>
    <cellStyle name="Comma 2 6 3 2" xfId="2048" xr:uid="{00000000-0005-0000-0000-00008B040000}"/>
    <cellStyle name="Comma 2 6 4" xfId="1510" xr:uid="{00000000-0005-0000-0000-00008C040000}"/>
    <cellStyle name="Comma 2 6 5" xfId="2591" xr:uid="{00000000-0005-0000-0000-00008D040000}"/>
    <cellStyle name="Comma 2 6 6" xfId="430" xr:uid="{00000000-0005-0000-0000-00008E040000}"/>
    <cellStyle name="Comma 2 7" xfId="566" xr:uid="{00000000-0005-0000-0000-00008F040000}"/>
    <cellStyle name="Comma 2 7 2" xfId="1104" xr:uid="{00000000-0005-0000-0000-000090040000}"/>
    <cellStyle name="Comma 2 7 2 2" xfId="2184" xr:uid="{00000000-0005-0000-0000-000091040000}"/>
    <cellStyle name="Comma 2 7 3" xfId="1646" xr:uid="{00000000-0005-0000-0000-000092040000}"/>
    <cellStyle name="Comma 2 8" xfId="832" xr:uid="{00000000-0005-0000-0000-000093040000}"/>
    <cellStyle name="Comma 2 8 2" xfId="1370" xr:uid="{00000000-0005-0000-0000-000094040000}"/>
    <cellStyle name="Comma 2 8 2 2" xfId="2450" xr:uid="{00000000-0005-0000-0000-000095040000}"/>
    <cellStyle name="Comma 2 8 3" xfId="1912" xr:uid="{00000000-0005-0000-0000-000096040000}"/>
    <cellStyle name="Comma 2 9" xfId="834" xr:uid="{00000000-0005-0000-0000-000097040000}"/>
    <cellStyle name="Comma 2 9 2" xfId="1372" xr:uid="{00000000-0005-0000-0000-000098040000}"/>
    <cellStyle name="Comma 2 9 2 2" xfId="2452" xr:uid="{00000000-0005-0000-0000-000099040000}"/>
    <cellStyle name="Comma 2 9 3" xfId="1914" xr:uid="{00000000-0005-0000-0000-00009A040000}"/>
    <cellStyle name="Comma 20" xfId="11" xr:uid="{00000000-0005-0000-0000-00009B040000}"/>
    <cellStyle name="Comma 20 2" xfId="574" xr:uid="{00000000-0005-0000-0000-00009C040000}"/>
    <cellStyle name="Comma 20 2 2" xfId="1112" xr:uid="{00000000-0005-0000-0000-00009D040000}"/>
    <cellStyle name="Comma 20 2 2 2" xfId="2192" xr:uid="{00000000-0005-0000-0000-00009E040000}"/>
    <cellStyle name="Comma 20 2 3" xfId="1654" xr:uid="{00000000-0005-0000-0000-00009F040000}"/>
    <cellStyle name="Comma 20 3" xfId="845" xr:uid="{00000000-0005-0000-0000-0000A0040000}"/>
    <cellStyle name="Comma 20 3 2" xfId="1925" xr:uid="{00000000-0005-0000-0000-0000A1040000}"/>
    <cellStyle name="Comma 20 4" xfId="1387" xr:uid="{00000000-0005-0000-0000-0000A2040000}"/>
    <cellStyle name="Comma 20 5" xfId="2468" xr:uid="{00000000-0005-0000-0000-0000A3040000}"/>
    <cellStyle name="Comma 20 6" xfId="307" xr:uid="{00000000-0005-0000-0000-0000A4040000}"/>
    <cellStyle name="Comma 21" xfId="281" xr:uid="{00000000-0005-0000-0000-0000A5040000}"/>
    <cellStyle name="Comma 21 2" xfId="827" xr:uid="{00000000-0005-0000-0000-0000A6040000}"/>
    <cellStyle name="Comma 21 2 2" xfId="1365" xr:uid="{00000000-0005-0000-0000-0000A7040000}"/>
    <cellStyle name="Comma 21 2 2 2" xfId="2445" xr:uid="{00000000-0005-0000-0000-0000A8040000}"/>
    <cellStyle name="Comma 21 2 3" xfId="1907" xr:uid="{00000000-0005-0000-0000-0000A9040000}"/>
    <cellStyle name="Comma 21 3" xfId="1098" xr:uid="{00000000-0005-0000-0000-0000AA040000}"/>
    <cellStyle name="Comma 21 3 2" xfId="2178" xr:uid="{00000000-0005-0000-0000-0000AB040000}"/>
    <cellStyle name="Comma 21 4" xfId="1640" xr:uid="{00000000-0005-0000-0000-0000AC040000}"/>
    <cellStyle name="Comma 21 5" xfId="2721" xr:uid="{00000000-0005-0000-0000-0000AD040000}"/>
    <cellStyle name="Comma 21 6" xfId="560" xr:uid="{00000000-0005-0000-0000-0000AE040000}"/>
    <cellStyle name="Comma 22" xfId="283" xr:uid="{00000000-0005-0000-0000-0000AF040000}"/>
    <cellStyle name="Comma 22 2" xfId="828" xr:uid="{00000000-0005-0000-0000-0000B0040000}"/>
    <cellStyle name="Comma 22 2 2" xfId="1366" xr:uid="{00000000-0005-0000-0000-0000B1040000}"/>
    <cellStyle name="Comma 22 2 2 2" xfId="2446" xr:uid="{00000000-0005-0000-0000-0000B2040000}"/>
    <cellStyle name="Comma 22 2 3" xfId="1908" xr:uid="{00000000-0005-0000-0000-0000B3040000}"/>
    <cellStyle name="Comma 22 3" xfId="1099" xr:uid="{00000000-0005-0000-0000-0000B4040000}"/>
    <cellStyle name="Comma 22 3 2" xfId="2179" xr:uid="{00000000-0005-0000-0000-0000B5040000}"/>
    <cellStyle name="Comma 22 4" xfId="1641" xr:uid="{00000000-0005-0000-0000-0000B6040000}"/>
    <cellStyle name="Comma 22 5" xfId="2722" xr:uid="{00000000-0005-0000-0000-0000B7040000}"/>
    <cellStyle name="Comma 22 6" xfId="561" xr:uid="{00000000-0005-0000-0000-0000B8040000}"/>
    <cellStyle name="Comma 23" xfId="284" xr:uid="{00000000-0005-0000-0000-0000B9040000}"/>
    <cellStyle name="Comma 23 2" xfId="829" xr:uid="{00000000-0005-0000-0000-0000BA040000}"/>
    <cellStyle name="Comma 23 2 2" xfId="1367" xr:uid="{00000000-0005-0000-0000-0000BB040000}"/>
    <cellStyle name="Comma 23 2 2 2" xfId="2447" xr:uid="{00000000-0005-0000-0000-0000BC040000}"/>
    <cellStyle name="Comma 23 2 3" xfId="1909" xr:uid="{00000000-0005-0000-0000-0000BD040000}"/>
    <cellStyle name="Comma 23 3" xfId="1100" xr:uid="{00000000-0005-0000-0000-0000BE040000}"/>
    <cellStyle name="Comma 23 3 2" xfId="2180" xr:uid="{00000000-0005-0000-0000-0000BF040000}"/>
    <cellStyle name="Comma 23 4" xfId="1642" xr:uid="{00000000-0005-0000-0000-0000C0040000}"/>
    <cellStyle name="Comma 23 5" xfId="2723" xr:uid="{00000000-0005-0000-0000-0000C1040000}"/>
    <cellStyle name="Comma 23 6" xfId="562" xr:uid="{00000000-0005-0000-0000-0000C2040000}"/>
    <cellStyle name="Comma 24" xfId="288" xr:uid="{00000000-0005-0000-0000-0000C3040000}"/>
    <cellStyle name="Comma 24 2" xfId="830" xr:uid="{00000000-0005-0000-0000-0000C4040000}"/>
    <cellStyle name="Comma 24 2 2" xfId="1368" xr:uid="{00000000-0005-0000-0000-0000C5040000}"/>
    <cellStyle name="Comma 24 2 2 2" xfId="2448" xr:uid="{00000000-0005-0000-0000-0000C6040000}"/>
    <cellStyle name="Comma 24 2 3" xfId="1910" xr:uid="{00000000-0005-0000-0000-0000C7040000}"/>
    <cellStyle name="Comma 24 3" xfId="1101" xr:uid="{00000000-0005-0000-0000-0000C8040000}"/>
    <cellStyle name="Comma 24 3 2" xfId="2181" xr:uid="{00000000-0005-0000-0000-0000C9040000}"/>
    <cellStyle name="Comma 24 4" xfId="1643" xr:uid="{00000000-0005-0000-0000-0000CA040000}"/>
    <cellStyle name="Comma 24 5" xfId="2725" xr:uid="{00000000-0005-0000-0000-0000CB040000}"/>
    <cellStyle name="Comma 24 6" xfId="563" xr:uid="{00000000-0005-0000-0000-0000CC040000}"/>
    <cellStyle name="Comma 25" xfId="297" xr:uid="{00000000-0005-0000-0000-0000CD040000}"/>
    <cellStyle name="Comma 25 2" xfId="1103" xr:uid="{00000000-0005-0000-0000-0000CE040000}"/>
    <cellStyle name="Comma 25 2 2" xfId="2183" xr:uid="{00000000-0005-0000-0000-0000CF040000}"/>
    <cellStyle name="Comma 25 3" xfId="1645" xr:uid="{00000000-0005-0000-0000-0000D0040000}"/>
    <cellStyle name="Comma 25 4" xfId="2459" xr:uid="{00000000-0005-0000-0000-0000D1040000}"/>
    <cellStyle name="Comma 25 5" xfId="565" xr:uid="{00000000-0005-0000-0000-0000D2040000}"/>
    <cellStyle name="Comma 26" xfId="292" xr:uid="{00000000-0005-0000-0000-0000D3040000}"/>
    <cellStyle name="Comma 26 2" xfId="1102" xr:uid="{00000000-0005-0000-0000-0000D4040000}"/>
    <cellStyle name="Comma 26 2 2" xfId="2182" xr:uid="{00000000-0005-0000-0000-0000D5040000}"/>
    <cellStyle name="Comma 26 3" xfId="1644" xr:uid="{00000000-0005-0000-0000-0000D6040000}"/>
    <cellStyle name="Comma 26 4" xfId="2729" xr:uid="{00000000-0005-0000-0000-0000D7040000}"/>
    <cellStyle name="Comma 26 5" xfId="564" xr:uid="{00000000-0005-0000-0000-0000D8040000}"/>
    <cellStyle name="Comma 27" xfId="831" xr:uid="{00000000-0005-0000-0000-0000D9040000}"/>
    <cellStyle name="Comma 27 2" xfId="1369" xr:uid="{00000000-0005-0000-0000-0000DA040000}"/>
    <cellStyle name="Comma 27 2 2" xfId="2449" xr:uid="{00000000-0005-0000-0000-0000DB040000}"/>
    <cellStyle name="Comma 27 3" xfId="1911" xr:uid="{00000000-0005-0000-0000-0000DC040000}"/>
    <cellStyle name="Comma 28" xfId="833" xr:uid="{00000000-0005-0000-0000-0000DD040000}"/>
    <cellStyle name="Comma 28 2" xfId="1371" xr:uid="{00000000-0005-0000-0000-0000DE040000}"/>
    <cellStyle name="Comma 28 2 2" xfId="2451" xr:uid="{00000000-0005-0000-0000-0000DF040000}"/>
    <cellStyle name="Comma 28 3" xfId="1913" xr:uid="{00000000-0005-0000-0000-0000E0040000}"/>
    <cellStyle name="Comma 29" xfId="287" xr:uid="{00000000-0005-0000-0000-0000E1040000}"/>
    <cellStyle name="Comma 29 2" xfId="1373" xr:uid="{00000000-0005-0000-0000-0000E2040000}"/>
    <cellStyle name="Comma 29 2 2" xfId="2453" xr:uid="{00000000-0005-0000-0000-0000E3040000}"/>
    <cellStyle name="Comma 29 3" xfId="1915" xr:uid="{00000000-0005-0000-0000-0000E4040000}"/>
    <cellStyle name="Comma 29 4" xfId="2724" xr:uid="{00000000-0005-0000-0000-0000E5040000}"/>
    <cellStyle name="Comma 29 5" xfId="835" xr:uid="{00000000-0005-0000-0000-0000E6040000}"/>
    <cellStyle name="Comma 3" xfId="19" xr:uid="{00000000-0005-0000-0000-0000E7040000}"/>
    <cellStyle name="Comma 3 10" xfId="2473" xr:uid="{00000000-0005-0000-0000-0000E8040000}"/>
    <cellStyle name="Comma 3 11" xfId="312" xr:uid="{00000000-0005-0000-0000-0000E9040000}"/>
    <cellStyle name="Comma 3 2" xfId="43" xr:uid="{00000000-0005-0000-0000-0000EA040000}"/>
    <cellStyle name="Comma 3 2 10" xfId="323" xr:uid="{00000000-0005-0000-0000-0000EB040000}"/>
    <cellStyle name="Comma 3 2 2" xfId="56" xr:uid="{00000000-0005-0000-0000-0000EC040000}"/>
    <cellStyle name="Comma 3 2 2 2" xfId="85" xr:uid="{00000000-0005-0000-0000-0000ED040000}"/>
    <cellStyle name="Comma 3 2 2 2 2" xfId="147" xr:uid="{00000000-0005-0000-0000-0000EE040000}"/>
    <cellStyle name="Comma 3 2 2 2 2 2" xfId="274" xr:uid="{00000000-0005-0000-0000-0000EF040000}"/>
    <cellStyle name="Comma 3 2 2 2 2 2 2" xfId="821" xr:uid="{00000000-0005-0000-0000-0000F0040000}"/>
    <cellStyle name="Comma 3 2 2 2 2 2 2 2" xfId="1359" xr:uid="{00000000-0005-0000-0000-0000F1040000}"/>
    <cellStyle name="Comma 3 2 2 2 2 2 2 2 2" xfId="2439" xr:uid="{00000000-0005-0000-0000-0000F2040000}"/>
    <cellStyle name="Comma 3 2 2 2 2 2 2 3" xfId="1901" xr:uid="{00000000-0005-0000-0000-0000F3040000}"/>
    <cellStyle name="Comma 3 2 2 2 2 2 3" xfId="1092" xr:uid="{00000000-0005-0000-0000-0000F4040000}"/>
    <cellStyle name="Comma 3 2 2 2 2 2 3 2" xfId="2172" xr:uid="{00000000-0005-0000-0000-0000F5040000}"/>
    <cellStyle name="Comma 3 2 2 2 2 2 4" xfId="1634" xr:uid="{00000000-0005-0000-0000-0000F6040000}"/>
    <cellStyle name="Comma 3 2 2 2 2 2 5" xfId="2715" xr:uid="{00000000-0005-0000-0000-0000F7040000}"/>
    <cellStyle name="Comma 3 2 2 2 2 2 6" xfId="554" xr:uid="{00000000-0005-0000-0000-0000F8040000}"/>
    <cellStyle name="Comma 3 2 2 2 2 3" xfId="694" xr:uid="{00000000-0005-0000-0000-0000F9040000}"/>
    <cellStyle name="Comma 3 2 2 2 2 3 2" xfId="1232" xr:uid="{00000000-0005-0000-0000-0000FA040000}"/>
    <cellStyle name="Comma 3 2 2 2 2 3 2 2" xfId="2312" xr:uid="{00000000-0005-0000-0000-0000FB040000}"/>
    <cellStyle name="Comma 3 2 2 2 2 3 3" xfId="1774" xr:uid="{00000000-0005-0000-0000-0000FC040000}"/>
    <cellStyle name="Comma 3 2 2 2 2 4" xfId="965" xr:uid="{00000000-0005-0000-0000-0000FD040000}"/>
    <cellStyle name="Comma 3 2 2 2 2 4 2" xfId="2045" xr:uid="{00000000-0005-0000-0000-0000FE040000}"/>
    <cellStyle name="Comma 3 2 2 2 2 5" xfId="1507" xr:uid="{00000000-0005-0000-0000-0000FF040000}"/>
    <cellStyle name="Comma 3 2 2 2 2 6" xfId="2588" xr:uid="{00000000-0005-0000-0000-000000050000}"/>
    <cellStyle name="Comma 3 2 2 2 2 7" xfId="427" xr:uid="{00000000-0005-0000-0000-000001050000}"/>
    <cellStyle name="Comma 3 2 2 2 3" xfId="210" xr:uid="{00000000-0005-0000-0000-000002050000}"/>
    <cellStyle name="Comma 3 2 2 2 3 2" xfId="757" xr:uid="{00000000-0005-0000-0000-000003050000}"/>
    <cellStyle name="Comma 3 2 2 2 3 2 2" xfId="1295" xr:uid="{00000000-0005-0000-0000-000004050000}"/>
    <cellStyle name="Comma 3 2 2 2 3 2 2 2" xfId="2375" xr:uid="{00000000-0005-0000-0000-000005050000}"/>
    <cellStyle name="Comma 3 2 2 2 3 2 3" xfId="1837" xr:uid="{00000000-0005-0000-0000-000006050000}"/>
    <cellStyle name="Comma 3 2 2 2 3 3" xfId="1028" xr:uid="{00000000-0005-0000-0000-000007050000}"/>
    <cellStyle name="Comma 3 2 2 2 3 3 2" xfId="2108" xr:uid="{00000000-0005-0000-0000-000008050000}"/>
    <cellStyle name="Comma 3 2 2 2 3 4" xfId="1570" xr:uid="{00000000-0005-0000-0000-000009050000}"/>
    <cellStyle name="Comma 3 2 2 2 3 5" xfId="2651" xr:uid="{00000000-0005-0000-0000-00000A050000}"/>
    <cellStyle name="Comma 3 2 2 2 3 6" xfId="490" xr:uid="{00000000-0005-0000-0000-00000B050000}"/>
    <cellStyle name="Comma 3 2 2 2 4" xfId="632" xr:uid="{00000000-0005-0000-0000-00000C050000}"/>
    <cellStyle name="Comma 3 2 2 2 4 2" xfId="1170" xr:uid="{00000000-0005-0000-0000-00000D050000}"/>
    <cellStyle name="Comma 3 2 2 2 4 2 2" xfId="2250" xr:uid="{00000000-0005-0000-0000-00000E050000}"/>
    <cellStyle name="Comma 3 2 2 2 4 3" xfId="1712" xr:uid="{00000000-0005-0000-0000-00000F050000}"/>
    <cellStyle name="Comma 3 2 2 2 5" xfId="903" xr:uid="{00000000-0005-0000-0000-000010050000}"/>
    <cellStyle name="Comma 3 2 2 2 5 2" xfId="1983" xr:uid="{00000000-0005-0000-0000-000011050000}"/>
    <cellStyle name="Comma 3 2 2 2 6" xfId="1445" xr:uid="{00000000-0005-0000-0000-000012050000}"/>
    <cellStyle name="Comma 3 2 2 2 7" xfId="2526" xr:uid="{00000000-0005-0000-0000-000013050000}"/>
    <cellStyle name="Comma 3 2 2 2 8" xfId="365" xr:uid="{00000000-0005-0000-0000-000014050000}"/>
    <cellStyle name="Comma 3 2 2 3" xfId="116" xr:uid="{00000000-0005-0000-0000-000015050000}"/>
    <cellStyle name="Comma 3 2 2 3 2" xfId="242" xr:uid="{00000000-0005-0000-0000-000016050000}"/>
    <cellStyle name="Comma 3 2 2 3 2 2" xfId="789" xr:uid="{00000000-0005-0000-0000-000017050000}"/>
    <cellStyle name="Comma 3 2 2 3 2 2 2" xfId="1327" xr:uid="{00000000-0005-0000-0000-000018050000}"/>
    <cellStyle name="Comma 3 2 2 3 2 2 2 2" xfId="2407" xr:uid="{00000000-0005-0000-0000-000019050000}"/>
    <cellStyle name="Comma 3 2 2 3 2 2 3" xfId="1869" xr:uid="{00000000-0005-0000-0000-00001A050000}"/>
    <cellStyle name="Comma 3 2 2 3 2 3" xfId="1060" xr:uid="{00000000-0005-0000-0000-00001B050000}"/>
    <cellStyle name="Comma 3 2 2 3 2 3 2" xfId="2140" xr:uid="{00000000-0005-0000-0000-00001C050000}"/>
    <cellStyle name="Comma 3 2 2 3 2 4" xfId="1602" xr:uid="{00000000-0005-0000-0000-00001D050000}"/>
    <cellStyle name="Comma 3 2 2 3 2 5" xfId="2683" xr:uid="{00000000-0005-0000-0000-00001E050000}"/>
    <cellStyle name="Comma 3 2 2 3 2 6" xfId="522" xr:uid="{00000000-0005-0000-0000-00001F050000}"/>
    <cellStyle name="Comma 3 2 2 3 3" xfId="663" xr:uid="{00000000-0005-0000-0000-000020050000}"/>
    <cellStyle name="Comma 3 2 2 3 3 2" xfId="1201" xr:uid="{00000000-0005-0000-0000-000021050000}"/>
    <cellStyle name="Comma 3 2 2 3 3 2 2" xfId="2281" xr:uid="{00000000-0005-0000-0000-000022050000}"/>
    <cellStyle name="Comma 3 2 2 3 3 3" xfId="1743" xr:uid="{00000000-0005-0000-0000-000023050000}"/>
    <cellStyle name="Comma 3 2 2 3 4" xfId="934" xr:uid="{00000000-0005-0000-0000-000024050000}"/>
    <cellStyle name="Comma 3 2 2 3 4 2" xfId="2014" xr:uid="{00000000-0005-0000-0000-000025050000}"/>
    <cellStyle name="Comma 3 2 2 3 5" xfId="1476" xr:uid="{00000000-0005-0000-0000-000026050000}"/>
    <cellStyle name="Comma 3 2 2 3 6" xfId="2557" xr:uid="{00000000-0005-0000-0000-000027050000}"/>
    <cellStyle name="Comma 3 2 2 3 7" xfId="396" xr:uid="{00000000-0005-0000-0000-000028050000}"/>
    <cellStyle name="Comma 3 2 2 4" xfId="178" xr:uid="{00000000-0005-0000-0000-000029050000}"/>
    <cellStyle name="Comma 3 2 2 4 2" xfId="725" xr:uid="{00000000-0005-0000-0000-00002A050000}"/>
    <cellStyle name="Comma 3 2 2 4 2 2" xfId="1263" xr:uid="{00000000-0005-0000-0000-00002B050000}"/>
    <cellStyle name="Comma 3 2 2 4 2 2 2" xfId="2343" xr:uid="{00000000-0005-0000-0000-00002C050000}"/>
    <cellStyle name="Comma 3 2 2 4 2 3" xfId="1805" xr:uid="{00000000-0005-0000-0000-00002D050000}"/>
    <cellStyle name="Comma 3 2 2 4 3" xfId="996" xr:uid="{00000000-0005-0000-0000-00002E050000}"/>
    <cellStyle name="Comma 3 2 2 4 3 2" xfId="2076" xr:uid="{00000000-0005-0000-0000-00002F050000}"/>
    <cellStyle name="Comma 3 2 2 4 4" xfId="1538" xr:uid="{00000000-0005-0000-0000-000030050000}"/>
    <cellStyle name="Comma 3 2 2 4 5" xfId="2619" xr:uid="{00000000-0005-0000-0000-000031050000}"/>
    <cellStyle name="Comma 3 2 2 4 6" xfId="458" xr:uid="{00000000-0005-0000-0000-000032050000}"/>
    <cellStyle name="Comma 3 2 2 5" xfId="603" xr:uid="{00000000-0005-0000-0000-000033050000}"/>
    <cellStyle name="Comma 3 2 2 5 2" xfId="1141" xr:uid="{00000000-0005-0000-0000-000034050000}"/>
    <cellStyle name="Comma 3 2 2 5 2 2" xfId="2221" xr:uid="{00000000-0005-0000-0000-000035050000}"/>
    <cellStyle name="Comma 3 2 2 5 3" xfId="1683" xr:uid="{00000000-0005-0000-0000-000036050000}"/>
    <cellStyle name="Comma 3 2 2 6" xfId="874" xr:uid="{00000000-0005-0000-0000-000037050000}"/>
    <cellStyle name="Comma 3 2 2 6 2" xfId="1954" xr:uid="{00000000-0005-0000-0000-000038050000}"/>
    <cellStyle name="Comma 3 2 2 7" xfId="1416" xr:uid="{00000000-0005-0000-0000-000039050000}"/>
    <cellStyle name="Comma 3 2 2 8" xfId="2497" xr:uid="{00000000-0005-0000-0000-00003A050000}"/>
    <cellStyle name="Comma 3 2 2 9" xfId="336" xr:uid="{00000000-0005-0000-0000-00003B050000}"/>
    <cellStyle name="Comma 3 2 3" xfId="71" xr:uid="{00000000-0005-0000-0000-00003C050000}"/>
    <cellStyle name="Comma 3 2 3 2" xfId="133" xr:uid="{00000000-0005-0000-0000-00003D050000}"/>
    <cellStyle name="Comma 3 2 3 2 2" xfId="259" xr:uid="{00000000-0005-0000-0000-00003E050000}"/>
    <cellStyle name="Comma 3 2 3 2 2 2" xfId="806" xr:uid="{00000000-0005-0000-0000-00003F050000}"/>
    <cellStyle name="Comma 3 2 3 2 2 2 2" xfId="1344" xr:uid="{00000000-0005-0000-0000-000040050000}"/>
    <cellStyle name="Comma 3 2 3 2 2 2 2 2" xfId="2424" xr:uid="{00000000-0005-0000-0000-000041050000}"/>
    <cellStyle name="Comma 3 2 3 2 2 2 3" xfId="1886" xr:uid="{00000000-0005-0000-0000-000042050000}"/>
    <cellStyle name="Comma 3 2 3 2 2 3" xfId="1077" xr:uid="{00000000-0005-0000-0000-000043050000}"/>
    <cellStyle name="Comma 3 2 3 2 2 3 2" xfId="2157" xr:uid="{00000000-0005-0000-0000-000044050000}"/>
    <cellStyle name="Comma 3 2 3 2 2 4" xfId="1619" xr:uid="{00000000-0005-0000-0000-000045050000}"/>
    <cellStyle name="Comma 3 2 3 2 2 5" xfId="2700" xr:uid="{00000000-0005-0000-0000-000046050000}"/>
    <cellStyle name="Comma 3 2 3 2 2 6" xfId="539" xr:uid="{00000000-0005-0000-0000-000047050000}"/>
    <cellStyle name="Comma 3 2 3 2 3" xfId="680" xr:uid="{00000000-0005-0000-0000-000048050000}"/>
    <cellStyle name="Comma 3 2 3 2 3 2" xfId="1218" xr:uid="{00000000-0005-0000-0000-000049050000}"/>
    <cellStyle name="Comma 3 2 3 2 3 2 2" xfId="2298" xr:uid="{00000000-0005-0000-0000-00004A050000}"/>
    <cellStyle name="Comma 3 2 3 2 3 3" xfId="1760" xr:uid="{00000000-0005-0000-0000-00004B050000}"/>
    <cellStyle name="Comma 3 2 3 2 4" xfId="951" xr:uid="{00000000-0005-0000-0000-00004C050000}"/>
    <cellStyle name="Comma 3 2 3 2 4 2" xfId="2031" xr:uid="{00000000-0005-0000-0000-00004D050000}"/>
    <cellStyle name="Comma 3 2 3 2 5" xfId="1493" xr:uid="{00000000-0005-0000-0000-00004E050000}"/>
    <cellStyle name="Comma 3 2 3 2 6" xfId="2574" xr:uid="{00000000-0005-0000-0000-00004F050000}"/>
    <cellStyle name="Comma 3 2 3 2 7" xfId="413" xr:uid="{00000000-0005-0000-0000-000050050000}"/>
    <cellStyle name="Comma 3 2 3 3" xfId="195" xr:uid="{00000000-0005-0000-0000-000051050000}"/>
    <cellStyle name="Comma 3 2 3 3 2" xfId="742" xr:uid="{00000000-0005-0000-0000-000052050000}"/>
    <cellStyle name="Comma 3 2 3 3 2 2" xfId="1280" xr:uid="{00000000-0005-0000-0000-000053050000}"/>
    <cellStyle name="Comma 3 2 3 3 2 2 2" xfId="2360" xr:uid="{00000000-0005-0000-0000-000054050000}"/>
    <cellStyle name="Comma 3 2 3 3 2 3" xfId="1822" xr:uid="{00000000-0005-0000-0000-000055050000}"/>
    <cellStyle name="Comma 3 2 3 3 3" xfId="1013" xr:uid="{00000000-0005-0000-0000-000056050000}"/>
    <cellStyle name="Comma 3 2 3 3 3 2" xfId="2093" xr:uid="{00000000-0005-0000-0000-000057050000}"/>
    <cellStyle name="Comma 3 2 3 3 4" xfId="1555" xr:uid="{00000000-0005-0000-0000-000058050000}"/>
    <cellStyle name="Comma 3 2 3 3 5" xfId="2636" xr:uid="{00000000-0005-0000-0000-000059050000}"/>
    <cellStyle name="Comma 3 2 3 3 6" xfId="475" xr:uid="{00000000-0005-0000-0000-00005A050000}"/>
    <cellStyle name="Comma 3 2 3 4" xfId="618" xr:uid="{00000000-0005-0000-0000-00005B050000}"/>
    <cellStyle name="Comma 3 2 3 4 2" xfId="1156" xr:uid="{00000000-0005-0000-0000-00005C050000}"/>
    <cellStyle name="Comma 3 2 3 4 2 2" xfId="2236" xr:uid="{00000000-0005-0000-0000-00005D050000}"/>
    <cellStyle name="Comma 3 2 3 4 3" xfId="1698" xr:uid="{00000000-0005-0000-0000-00005E050000}"/>
    <cellStyle name="Comma 3 2 3 5" xfId="889" xr:uid="{00000000-0005-0000-0000-00005F050000}"/>
    <cellStyle name="Comma 3 2 3 5 2" xfId="1969" xr:uid="{00000000-0005-0000-0000-000060050000}"/>
    <cellStyle name="Comma 3 2 3 6" xfId="1431" xr:uid="{00000000-0005-0000-0000-000061050000}"/>
    <cellStyle name="Comma 3 2 3 7" xfId="2512" xr:uid="{00000000-0005-0000-0000-000062050000}"/>
    <cellStyle name="Comma 3 2 3 8" xfId="351" xr:uid="{00000000-0005-0000-0000-000063050000}"/>
    <cellStyle name="Comma 3 2 4" xfId="101" xr:uid="{00000000-0005-0000-0000-000064050000}"/>
    <cellStyle name="Comma 3 2 4 2" xfId="227" xr:uid="{00000000-0005-0000-0000-000065050000}"/>
    <cellStyle name="Comma 3 2 4 2 2" xfId="774" xr:uid="{00000000-0005-0000-0000-000066050000}"/>
    <cellStyle name="Comma 3 2 4 2 2 2" xfId="1312" xr:uid="{00000000-0005-0000-0000-000067050000}"/>
    <cellStyle name="Comma 3 2 4 2 2 2 2" xfId="2392" xr:uid="{00000000-0005-0000-0000-000068050000}"/>
    <cellStyle name="Comma 3 2 4 2 2 3" xfId="1854" xr:uid="{00000000-0005-0000-0000-000069050000}"/>
    <cellStyle name="Comma 3 2 4 2 3" xfId="1045" xr:uid="{00000000-0005-0000-0000-00006A050000}"/>
    <cellStyle name="Comma 3 2 4 2 3 2" xfId="2125" xr:uid="{00000000-0005-0000-0000-00006B050000}"/>
    <cellStyle name="Comma 3 2 4 2 4" xfId="1587" xr:uid="{00000000-0005-0000-0000-00006C050000}"/>
    <cellStyle name="Comma 3 2 4 2 5" xfId="2668" xr:uid="{00000000-0005-0000-0000-00006D050000}"/>
    <cellStyle name="Comma 3 2 4 2 6" xfId="507" xr:uid="{00000000-0005-0000-0000-00006E050000}"/>
    <cellStyle name="Comma 3 2 4 3" xfId="648" xr:uid="{00000000-0005-0000-0000-00006F050000}"/>
    <cellStyle name="Comma 3 2 4 3 2" xfId="1186" xr:uid="{00000000-0005-0000-0000-000070050000}"/>
    <cellStyle name="Comma 3 2 4 3 2 2" xfId="2266" xr:uid="{00000000-0005-0000-0000-000071050000}"/>
    <cellStyle name="Comma 3 2 4 3 3" xfId="1728" xr:uid="{00000000-0005-0000-0000-000072050000}"/>
    <cellStyle name="Comma 3 2 4 4" xfId="919" xr:uid="{00000000-0005-0000-0000-000073050000}"/>
    <cellStyle name="Comma 3 2 4 4 2" xfId="1999" xr:uid="{00000000-0005-0000-0000-000074050000}"/>
    <cellStyle name="Comma 3 2 4 5" xfId="1461" xr:uid="{00000000-0005-0000-0000-000075050000}"/>
    <cellStyle name="Comma 3 2 4 6" xfId="2542" xr:uid="{00000000-0005-0000-0000-000076050000}"/>
    <cellStyle name="Comma 3 2 4 7" xfId="381" xr:uid="{00000000-0005-0000-0000-000077050000}"/>
    <cellStyle name="Comma 3 2 5" xfId="163" xr:uid="{00000000-0005-0000-0000-000078050000}"/>
    <cellStyle name="Comma 3 2 5 2" xfId="710" xr:uid="{00000000-0005-0000-0000-000079050000}"/>
    <cellStyle name="Comma 3 2 5 2 2" xfId="1248" xr:uid="{00000000-0005-0000-0000-00007A050000}"/>
    <cellStyle name="Comma 3 2 5 2 2 2" xfId="2328" xr:uid="{00000000-0005-0000-0000-00007B050000}"/>
    <cellStyle name="Comma 3 2 5 2 3" xfId="1790" xr:uid="{00000000-0005-0000-0000-00007C050000}"/>
    <cellStyle name="Comma 3 2 5 3" xfId="981" xr:uid="{00000000-0005-0000-0000-00007D050000}"/>
    <cellStyle name="Comma 3 2 5 3 2" xfId="2061" xr:uid="{00000000-0005-0000-0000-00007E050000}"/>
    <cellStyle name="Comma 3 2 5 4" xfId="1523" xr:uid="{00000000-0005-0000-0000-00007F050000}"/>
    <cellStyle name="Comma 3 2 5 5" xfId="2604" xr:uid="{00000000-0005-0000-0000-000080050000}"/>
    <cellStyle name="Comma 3 2 5 6" xfId="443" xr:uid="{00000000-0005-0000-0000-000081050000}"/>
    <cellStyle name="Comma 3 2 6" xfId="590" xr:uid="{00000000-0005-0000-0000-000082050000}"/>
    <cellStyle name="Comma 3 2 6 2" xfId="1128" xr:uid="{00000000-0005-0000-0000-000083050000}"/>
    <cellStyle name="Comma 3 2 6 2 2" xfId="2208" xr:uid="{00000000-0005-0000-0000-000084050000}"/>
    <cellStyle name="Comma 3 2 6 3" xfId="1670" xr:uid="{00000000-0005-0000-0000-000085050000}"/>
    <cellStyle name="Comma 3 2 7" xfId="861" xr:uid="{00000000-0005-0000-0000-000086050000}"/>
    <cellStyle name="Comma 3 2 7 2" xfId="1941" xr:uid="{00000000-0005-0000-0000-000087050000}"/>
    <cellStyle name="Comma 3 2 8" xfId="1403" xr:uid="{00000000-0005-0000-0000-000088050000}"/>
    <cellStyle name="Comma 3 2 9" xfId="2484" xr:uid="{00000000-0005-0000-0000-000089050000}"/>
    <cellStyle name="Comma 3 3" xfId="45" xr:uid="{00000000-0005-0000-0000-00008A050000}"/>
    <cellStyle name="Comma 3 3 2" xfId="74" xr:uid="{00000000-0005-0000-0000-00008B050000}"/>
    <cellStyle name="Comma 3 3 2 2" xfId="136" xr:uid="{00000000-0005-0000-0000-00008C050000}"/>
    <cellStyle name="Comma 3 3 2 2 2" xfId="262" xr:uid="{00000000-0005-0000-0000-00008D050000}"/>
    <cellStyle name="Comma 3 3 2 2 2 2" xfId="809" xr:uid="{00000000-0005-0000-0000-00008E050000}"/>
    <cellStyle name="Comma 3 3 2 2 2 2 2" xfId="1347" xr:uid="{00000000-0005-0000-0000-00008F050000}"/>
    <cellStyle name="Comma 3 3 2 2 2 2 2 2" xfId="2427" xr:uid="{00000000-0005-0000-0000-000090050000}"/>
    <cellStyle name="Comma 3 3 2 2 2 2 3" xfId="1889" xr:uid="{00000000-0005-0000-0000-000091050000}"/>
    <cellStyle name="Comma 3 3 2 2 2 3" xfId="1080" xr:uid="{00000000-0005-0000-0000-000092050000}"/>
    <cellStyle name="Comma 3 3 2 2 2 3 2" xfId="2160" xr:uid="{00000000-0005-0000-0000-000093050000}"/>
    <cellStyle name="Comma 3 3 2 2 2 4" xfId="1622" xr:uid="{00000000-0005-0000-0000-000094050000}"/>
    <cellStyle name="Comma 3 3 2 2 2 5" xfId="2703" xr:uid="{00000000-0005-0000-0000-000095050000}"/>
    <cellStyle name="Comma 3 3 2 2 2 6" xfId="542" xr:uid="{00000000-0005-0000-0000-000096050000}"/>
    <cellStyle name="Comma 3 3 2 2 3" xfId="683" xr:uid="{00000000-0005-0000-0000-000097050000}"/>
    <cellStyle name="Comma 3 3 2 2 3 2" xfId="1221" xr:uid="{00000000-0005-0000-0000-000098050000}"/>
    <cellStyle name="Comma 3 3 2 2 3 2 2" xfId="2301" xr:uid="{00000000-0005-0000-0000-000099050000}"/>
    <cellStyle name="Comma 3 3 2 2 3 3" xfId="1763" xr:uid="{00000000-0005-0000-0000-00009A050000}"/>
    <cellStyle name="Comma 3 3 2 2 4" xfId="954" xr:uid="{00000000-0005-0000-0000-00009B050000}"/>
    <cellStyle name="Comma 3 3 2 2 4 2" xfId="2034" xr:uid="{00000000-0005-0000-0000-00009C050000}"/>
    <cellStyle name="Comma 3 3 2 2 5" xfId="1496" xr:uid="{00000000-0005-0000-0000-00009D050000}"/>
    <cellStyle name="Comma 3 3 2 2 6" xfId="2577" xr:uid="{00000000-0005-0000-0000-00009E050000}"/>
    <cellStyle name="Comma 3 3 2 2 7" xfId="416" xr:uid="{00000000-0005-0000-0000-00009F050000}"/>
    <cellStyle name="Comma 3 3 2 3" xfId="198" xr:uid="{00000000-0005-0000-0000-0000A0050000}"/>
    <cellStyle name="Comma 3 3 2 3 2" xfId="745" xr:uid="{00000000-0005-0000-0000-0000A1050000}"/>
    <cellStyle name="Comma 3 3 2 3 2 2" xfId="1283" xr:uid="{00000000-0005-0000-0000-0000A2050000}"/>
    <cellStyle name="Comma 3 3 2 3 2 2 2" xfId="2363" xr:uid="{00000000-0005-0000-0000-0000A3050000}"/>
    <cellStyle name="Comma 3 3 2 3 2 3" xfId="1825" xr:uid="{00000000-0005-0000-0000-0000A4050000}"/>
    <cellStyle name="Comma 3 3 2 3 3" xfId="1016" xr:uid="{00000000-0005-0000-0000-0000A5050000}"/>
    <cellStyle name="Comma 3 3 2 3 3 2" xfId="2096" xr:uid="{00000000-0005-0000-0000-0000A6050000}"/>
    <cellStyle name="Comma 3 3 2 3 4" xfId="1558" xr:uid="{00000000-0005-0000-0000-0000A7050000}"/>
    <cellStyle name="Comma 3 3 2 3 5" xfId="2639" xr:uid="{00000000-0005-0000-0000-0000A8050000}"/>
    <cellStyle name="Comma 3 3 2 3 6" xfId="478" xr:uid="{00000000-0005-0000-0000-0000A9050000}"/>
    <cellStyle name="Comma 3 3 2 4" xfId="621" xr:uid="{00000000-0005-0000-0000-0000AA050000}"/>
    <cellStyle name="Comma 3 3 2 4 2" xfId="1159" xr:uid="{00000000-0005-0000-0000-0000AB050000}"/>
    <cellStyle name="Comma 3 3 2 4 2 2" xfId="2239" xr:uid="{00000000-0005-0000-0000-0000AC050000}"/>
    <cellStyle name="Comma 3 3 2 4 3" xfId="1701" xr:uid="{00000000-0005-0000-0000-0000AD050000}"/>
    <cellStyle name="Comma 3 3 2 5" xfId="892" xr:uid="{00000000-0005-0000-0000-0000AE050000}"/>
    <cellStyle name="Comma 3 3 2 5 2" xfId="1972" xr:uid="{00000000-0005-0000-0000-0000AF050000}"/>
    <cellStyle name="Comma 3 3 2 6" xfId="1434" xr:uid="{00000000-0005-0000-0000-0000B0050000}"/>
    <cellStyle name="Comma 3 3 2 7" xfId="2515" xr:uid="{00000000-0005-0000-0000-0000B1050000}"/>
    <cellStyle name="Comma 3 3 2 8" xfId="354" xr:uid="{00000000-0005-0000-0000-0000B2050000}"/>
    <cellStyle name="Comma 3 3 3" xfId="104" xr:uid="{00000000-0005-0000-0000-0000B3050000}"/>
    <cellStyle name="Comma 3 3 3 2" xfId="230" xr:uid="{00000000-0005-0000-0000-0000B4050000}"/>
    <cellStyle name="Comma 3 3 3 2 2" xfId="777" xr:uid="{00000000-0005-0000-0000-0000B5050000}"/>
    <cellStyle name="Comma 3 3 3 2 2 2" xfId="1315" xr:uid="{00000000-0005-0000-0000-0000B6050000}"/>
    <cellStyle name="Comma 3 3 3 2 2 2 2" xfId="2395" xr:uid="{00000000-0005-0000-0000-0000B7050000}"/>
    <cellStyle name="Comma 3 3 3 2 2 3" xfId="1857" xr:uid="{00000000-0005-0000-0000-0000B8050000}"/>
    <cellStyle name="Comma 3 3 3 2 3" xfId="1048" xr:uid="{00000000-0005-0000-0000-0000B9050000}"/>
    <cellStyle name="Comma 3 3 3 2 3 2" xfId="2128" xr:uid="{00000000-0005-0000-0000-0000BA050000}"/>
    <cellStyle name="Comma 3 3 3 2 4" xfId="1590" xr:uid="{00000000-0005-0000-0000-0000BB050000}"/>
    <cellStyle name="Comma 3 3 3 2 5" xfId="2671" xr:uid="{00000000-0005-0000-0000-0000BC050000}"/>
    <cellStyle name="Comma 3 3 3 2 6" xfId="510" xr:uid="{00000000-0005-0000-0000-0000BD050000}"/>
    <cellStyle name="Comma 3 3 3 3" xfId="651" xr:uid="{00000000-0005-0000-0000-0000BE050000}"/>
    <cellStyle name="Comma 3 3 3 3 2" xfId="1189" xr:uid="{00000000-0005-0000-0000-0000BF050000}"/>
    <cellStyle name="Comma 3 3 3 3 2 2" xfId="2269" xr:uid="{00000000-0005-0000-0000-0000C0050000}"/>
    <cellStyle name="Comma 3 3 3 3 3" xfId="1731" xr:uid="{00000000-0005-0000-0000-0000C1050000}"/>
    <cellStyle name="Comma 3 3 3 4" xfId="922" xr:uid="{00000000-0005-0000-0000-0000C2050000}"/>
    <cellStyle name="Comma 3 3 3 4 2" xfId="2002" xr:uid="{00000000-0005-0000-0000-0000C3050000}"/>
    <cellStyle name="Comma 3 3 3 5" xfId="1464" xr:uid="{00000000-0005-0000-0000-0000C4050000}"/>
    <cellStyle name="Comma 3 3 3 6" xfId="2545" xr:uid="{00000000-0005-0000-0000-0000C5050000}"/>
    <cellStyle name="Comma 3 3 3 7" xfId="384" xr:uid="{00000000-0005-0000-0000-0000C6050000}"/>
    <cellStyle name="Comma 3 3 4" xfId="166" xr:uid="{00000000-0005-0000-0000-0000C7050000}"/>
    <cellStyle name="Comma 3 3 4 2" xfId="713" xr:uid="{00000000-0005-0000-0000-0000C8050000}"/>
    <cellStyle name="Comma 3 3 4 2 2" xfId="1251" xr:uid="{00000000-0005-0000-0000-0000C9050000}"/>
    <cellStyle name="Comma 3 3 4 2 2 2" xfId="2331" xr:uid="{00000000-0005-0000-0000-0000CA050000}"/>
    <cellStyle name="Comma 3 3 4 2 3" xfId="1793" xr:uid="{00000000-0005-0000-0000-0000CB050000}"/>
    <cellStyle name="Comma 3 3 4 3" xfId="984" xr:uid="{00000000-0005-0000-0000-0000CC050000}"/>
    <cellStyle name="Comma 3 3 4 3 2" xfId="2064" xr:uid="{00000000-0005-0000-0000-0000CD050000}"/>
    <cellStyle name="Comma 3 3 4 4" xfId="1526" xr:uid="{00000000-0005-0000-0000-0000CE050000}"/>
    <cellStyle name="Comma 3 3 4 5" xfId="2607" xr:uid="{00000000-0005-0000-0000-0000CF050000}"/>
    <cellStyle name="Comma 3 3 4 6" xfId="446" xr:uid="{00000000-0005-0000-0000-0000D0050000}"/>
    <cellStyle name="Comma 3 3 5" xfId="592" xr:uid="{00000000-0005-0000-0000-0000D1050000}"/>
    <cellStyle name="Comma 3 3 5 2" xfId="1130" xr:uid="{00000000-0005-0000-0000-0000D2050000}"/>
    <cellStyle name="Comma 3 3 5 2 2" xfId="2210" xr:uid="{00000000-0005-0000-0000-0000D3050000}"/>
    <cellStyle name="Comma 3 3 5 3" xfId="1672" xr:uid="{00000000-0005-0000-0000-0000D4050000}"/>
    <cellStyle name="Comma 3 3 6" xfId="863" xr:uid="{00000000-0005-0000-0000-0000D5050000}"/>
    <cellStyle name="Comma 3 3 6 2" xfId="1943" xr:uid="{00000000-0005-0000-0000-0000D6050000}"/>
    <cellStyle name="Comma 3 3 7" xfId="1405" xr:uid="{00000000-0005-0000-0000-0000D7050000}"/>
    <cellStyle name="Comma 3 3 8" xfId="2486" xr:uid="{00000000-0005-0000-0000-0000D8050000}"/>
    <cellStyle name="Comma 3 3 9" xfId="325" xr:uid="{00000000-0005-0000-0000-0000D9050000}"/>
    <cellStyle name="Comma 3 4" xfId="59" xr:uid="{00000000-0005-0000-0000-0000DA050000}"/>
    <cellStyle name="Comma 3 4 2" xfId="121" xr:uid="{00000000-0005-0000-0000-0000DB050000}"/>
    <cellStyle name="Comma 3 4 2 2" xfId="247" xr:uid="{00000000-0005-0000-0000-0000DC050000}"/>
    <cellStyle name="Comma 3 4 2 2 2" xfId="794" xr:uid="{00000000-0005-0000-0000-0000DD050000}"/>
    <cellStyle name="Comma 3 4 2 2 2 2" xfId="1332" xr:uid="{00000000-0005-0000-0000-0000DE050000}"/>
    <cellStyle name="Comma 3 4 2 2 2 2 2" xfId="2412" xr:uid="{00000000-0005-0000-0000-0000DF050000}"/>
    <cellStyle name="Comma 3 4 2 2 2 3" xfId="1874" xr:uid="{00000000-0005-0000-0000-0000E0050000}"/>
    <cellStyle name="Comma 3 4 2 2 3" xfId="1065" xr:uid="{00000000-0005-0000-0000-0000E1050000}"/>
    <cellStyle name="Comma 3 4 2 2 3 2" xfId="2145" xr:uid="{00000000-0005-0000-0000-0000E2050000}"/>
    <cellStyle name="Comma 3 4 2 2 4" xfId="1607" xr:uid="{00000000-0005-0000-0000-0000E3050000}"/>
    <cellStyle name="Comma 3 4 2 2 5" xfId="2688" xr:uid="{00000000-0005-0000-0000-0000E4050000}"/>
    <cellStyle name="Comma 3 4 2 2 6" xfId="527" xr:uid="{00000000-0005-0000-0000-0000E5050000}"/>
    <cellStyle name="Comma 3 4 2 3" xfId="668" xr:uid="{00000000-0005-0000-0000-0000E6050000}"/>
    <cellStyle name="Comma 3 4 2 3 2" xfId="1206" xr:uid="{00000000-0005-0000-0000-0000E7050000}"/>
    <cellStyle name="Comma 3 4 2 3 2 2" xfId="2286" xr:uid="{00000000-0005-0000-0000-0000E8050000}"/>
    <cellStyle name="Comma 3 4 2 3 3" xfId="1748" xr:uid="{00000000-0005-0000-0000-0000E9050000}"/>
    <cellStyle name="Comma 3 4 2 4" xfId="939" xr:uid="{00000000-0005-0000-0000-0000EA050000}"/>
    <cellStyle name="Comma 3 4 2 4 2" xfId="2019" xr:uid="{00000000-0005-0000-0000-0000EB050000}"/>
    <cellStyle name="Comma 3 4 2 5" xfId="1481" xr:uid="{00000000-0005-0000-0000-0000EC050000}"/>
    <cellStyle name="Comma 3 4 2 6" xfId="2562" xr:uid="{00000000-0005-0000-0000-0000ED050000}"/>
    <cellStyle name="Comma 3 4 2 7" xfId="401" xr:uid="{00000000-0005-0000-0000-0000EE050000}"/>
    <cellStyle name="Comma 3 4 3" xfId="183" xr:uid="{00000000-0005-0000-0000-0000EF050000}"/>
    <cellStyle name="Comma 3 4 3 2" xfId="730" xr:uid="{00000000-0005-0000-0000-0000F0050000}"/>
    <cellStyle name="Comma 3 4 3 2 2" xfId="1268" xr:uid="{00000000-0005-0000-0000-0000F1050000}"/>
    <cellStyle name="Comma 3 4 3 2 2 2" xfId="2348" xr:uid="{00000000-0005-0000-0000-0000F2050000}"/>
    <cellStyle name="Comma 3 4 3 2 3" xfId="1810" xr:uid="{00000000-0005-0000-0000-0000F3050000}"/>
    <cellStyle name="Comma 3 4 3 3" xfId="1001" xr:uid="{00000000-0005-0000-0000-0000F4050000}"/>
    <cellStyle name="Comma 3 4 3 3 2" xfId="2081" xr:uid="{00000000-0005-0000-0000-0000F5050000}"/>
    <cellStyle name="Comma 3 4 3 4" xfId="1543" xr:uid="{00000000-0005-0000-0000-0000F6050000}"/>
    <cellStyle name="Comma 3 4 3 5" xfId="2624" xr:uid="{00000000-0005-0000-0000-0000F7050000}"/>
    <cellStyle name="Comma 3 4 3 6" xfId="463" xr:uid="{00000000-0005-0000-0000-0000F8050000}"/>
    <cellStyle name="Comma 3 4 4" xfId="606" xr:uid="{00000000-0005-0000-0000-0000F9050000}"/>
    <cellStyle name="Comma 3 4 4 2" xfId="1144" xr:uid="{00000000-0005-0000-0000-0000FA050000}"/>
    <cellStyle name="Comma 3 4 4 2 2" xfId="2224" xr:uid="{00000000-0005-0000-0000-0000FB050000}"/>
    <cellStyle name="Comma 3 4 4 3" xfId="1686" xr:uid="{00000000-0005-0000-0000-0000FC050000}"/>
    <cellStyle name="Comma 3 4 5" xfId="877" xr:uid="{00000000-0005-0000-0000-0000FD050000}"/>
    <cellStyle name="Comma 3 4 5 2" xfId="1957" xr:uid="{00000000-0005-0000-0000-0000FE050000}"/>
    <cellStyle name="Comma 3 4 6" xfId="1419" xr:uid="{00000000-0005-0000-0000-0000FF050000}"/>
    <cellStyle name="Comma 3 4 7" xfId="2500" xr:uid="{00000000-0005-0000-0000-000000060000}"/>
    <cellStyle name="Comma 3 4 8" xfId="339" xr:uid="{00000000-0005-0000-0000-000001060000}"/>
    <cellStyle name="Comma 3 5" xfId="89" xr:uid="{00000000-0005-0000-0000-000002060000}"/>
    <cellStyle name="Comma 3 5 2" xfId="215" xr:uid="{00000000-0005-0000-0000-000003060000}"/>
    <cellStyle name="Comma 3 5 2 2" xfId="762" xr:uid="{00000000-0005-0000-0000-000004060000}"/>
    <cellStyle name="Comma 3 5 2 2 2" xfId="1300" xr:uid="{00000000-0005-0000-0000-000005060000}"/>
    <cellStyle name="Comma 3 5 2 2 2 2" xfId="2380" xr:uid="{00000000-0005-0000-0000-000006060000}"/>
    <cellStyle name="Comma 3 5 2 2 3" xfId="1842" xr:uid="{00000000-0005-0000-0000-000007060000}"/>
    <cellStyle name="Comma 3 5 2 3" xfId="1033" xr:uid="{00000000-0005-0000-0000-000008060000}"/>
    <cellStyle name="Comma 3 5 2 3 2" xfId="2113" xr:uid="{00000000-0005-0000-0000-000009060000}"/>
    <cellStyle name="Comma 3 5 2 4" xfId="1575" xr:uid="{00000000-0005-0000-0000-00000A060000}"/>
    <cellStyle name="Comma 3 5 2 5" xfId="2656" xr:uid="{00000000-0005-0000-0000-00000B060000}"/>
    <cellStyle name="Comma 3 5 2 6" xfId="495" xr:uid="{00000000-0005-0000-0000-00000C060000}"/>
    <cellStyle name="Comma 3 5 3" xfId="636" xr:uid="{00000000-0005-0000-0000-00000D060000}"/>
    <cellStyle name="Comma 3 5 3 2" xfId="1174" xr:uid="{00000000-0005-0000-0000-00000E060000}"/>
    <cellStyle name="Comma 3 5 3 2 2" xfId="2254" xr:uid="{00000000-0005-0000-0000-00000F060000}"/>
    <cellStyle name="Comma 3 5 3 3" xfId="1716" xr:uid="{00000000-0005-0000-0000-000010060000}"/>
    <cellStyle name="Comma 3 5 4" xfId="907" xr:uid="{00000000-0005-0000-0000-000011060000}"/>
    <cellStyle name="Comma 3 5 4 2" xfId="1987" xr:uid="{00000000-0005-0000-0000-000012060000}"/>
    <cellStyle name="Comma 3 5 5" xfId="1449" xr:uid="{00000000-0005-0000-0000-000013060000}"/>
    <cellStyle name="Comma 3 5 6" xfId="2530" xr:uid="{00000000-0005-0000-0000-000014060000}"/>
    <cellStyle name="Comma 3 5 7" xfId="369" xr:uid="{00000000-0005-0000-0000-000015060000}"/>
    <cellStyle name="Comma 3 6" xfId="151" xr:uid="{00000000-0005-0000-0000-000016060000}"/>
    <cellStyle name="Comma 3 6 2" xfId="698" xr:uid="{00000000-0005-0000-0000-000017060000}"/>
    <cellStyle name="Comma 3 6 2 2" xfId="1236" xr:uid="{00000000-0005-0000-0000-000018060000}"/>
    <cellStyle name="Comma 3 6 2 2 2" xfId="2316" xr:uid="{00000000-0005-0000-0000-000019060000}"/>
    <cellStyle name="Comma 3 6 2 3" xfId="1778" xr:uid="{00000000-0005-0000-0000-00001A060000}"/>
    <cellStyle name="Comma 3 6 3" xfId="969" xr:uid="{00000000-0005-0000-0000-00001B060000}"/>
    <cellStyle name="Comma 3 6 3 2" xfId="2049" xr:uid="{00000000-0005-0000-0000-00001C060000}"/>
    <cellStyle name="Comma 3 6 4" xfId="1511" xr:uid="{00000000-0005-0000-0000-00001D060000}"/>
    <cellStyle name="Comma 3 6 5" xfId="2592" xr:uid="{00000000-0005-0000-0000-00001E060000}"/>
    <cellStyle name="Comma 3 6 6" xfId="431" xr:uid="{00000000-0005-0000-0000-00001F060000}"/>
    <cellStyle name="Comma 3 7" xfId="579" xr:uid="{00000000-0005-0000-0000-000020060000}"/>
    <cellStyle name="Comma 3 7 2" xfId="1117" xr:uid="{00000000-0005-0000-0000-000021060000}"/>
    <cellStyle name="Comma 3 7 2 2" xfId="2197" xr:uid="{00000000-0005-0000-0000-000022060000}"/>
    <cellStyle name="Comma 3 7 3" xfId="1659" xr:uid="{00000000-0005-0000-0000-000023060000}"/>
    <cellStyle name="Comma 3 8" xfId="850" xr:uid="{00000000-0005-0000-0000-000024060000}"/>
    <cellStyle name="Comma 3 8 2" xfId="1930" xr:uid="{00000000-0005-0000-0000-000025060000}"/>
    <cellStyle name="Comma 3 9" xfId="1392" xr:uid="{00000000-0005-0000-0000-000026060000}"/>
    <cellStyle name="Comma 30" xfId="836" xr:uid="{00000000-0005-0000-0000-000027060000}"/>
    <cellStyle name="Comma 30 2" xfId="1916" xr:uid="{00000000-0005-0000-0000-000028060000}"/>
    <cellStyle name="Comma 31" xfId="291" xr:uid="{00000000-0005-0000-0000-000029060000}"/>
    <cellStyle name="Comma 31 2" xfId="2454" xr:uid="{00000000-0005-0000-0000-00002A060000}"/>
    <cellStyle name="Comma 31 3" xfId="2728" xr:uid="{00000000-0005-0000-0000-00002B060000}"/>
    <cellStyle name="Comma 31 4" xfId="1374" xr:uid="{00000000-0005-0000-0000-00002C060000}"/>
    <cellStyle name="Comma 32" xfId="290" xr:uid="{00000000-0005-0000-0000-00002D060000}"/>
    <cellStyle name="Comma 32 2" xfId="2455" xr:uid="{00000000-0005-0000-0000-00002E060000}"/>
    <cellStyle name="Comma 32 3" xfId="2727" xr:uid="{00000000-0005-0000-0000-00002F060000}"/>
    <cellStyle name="Comma 32 4" xfId="1375" xr:uid="{00000000-0005-0000-0000-000030060000}"/>
    <cellStyle name="Comma 33" xfId="293" xr:uid="{00000000-0005-0000-0000-000031060000}"/>
    <cellStyle name="Comma 33 2" xfId="2456" xr:uid="{00000000-0005-0000-0000-000032060000}"/>
    <cellStyle name="Comma 33 3" xfId="2730" xr:uid="{00000000-0005-0000-0000-000033060000}"/>
    <cellStyle name="Comma 33 4" xfId="1376" xr:uid="{00000000-0005-0000-0000-000034060000}"/>
    <cellStyle name="Comma 34" xfId="294" xr:uid="{00000000-0005-0000-0000-000035060000}"/>
    <cellStyle name="Comma 34 2" xfId="2731" xr:uid="{00000000-0005-0000-0000-000036060000}"/>
    <cellStyle name="Comma 34 3" xfId="1378" xr:uid="{00000000-0005-0000-0000-000037060000}"/>
    <cellStyle name="Comma 35" xfId="1377" xr:uid="{00000000-0005-0000-0000-000038060000}"/>
    <cellStyle name="Comma 36" xfId="296" xr:uid="{00000000-0005-0000-0000-000039060000}"/>
    <cellStyle name="Comma 36 2" xfId="2457" xr:uid="{00000000-0005-0000-0000-00003A060000}"/>
    <cellStyle name="Comma 37" xfId="2458" xr:uid="{00000000-0005-0000-0000-00003B060000}"/>
    <cellStyle name="Comma 38" xfId="298" xr:uid="{00000000-0005-0000-0000-00003C060000}"/>
    <cellStyle name="Comma 39" xfId="2738" xr:uid="{00000000-0005-0000-0000-00003D060000}"/>
    <cellStyle name="Comma 4" xfId="20" xr:uid="{00000000-0005-0000-0000-00003E060000}"/>
    <cellStyle name="Comma 4 10" xfId="313" xr:uid="{00000000-0005-0000-0000-00003F060000}"/>
    <cellStyle name="Comma 4 2" xfId="46" xr:uid="{00000000-0005-0000-0000-000040060000}"/>
    <cellStyle name="Comma 4 2 2" xfId="75" xr:uid="{00000000-0005-0000-0000-000041060000}"/>
    <cellStyle name="Comma 4 2 2 2" xfId="137" xr:uid="{00000000-0005-0000-0000-000042060000}"/>
    <cellStyle name="Comma 4 2 2 2 2" xfId="263" xr:uid="{00000000-0005-0000-0000-000043060000}"/>
    <cellStyle name="Comma 4 2 2 2 2 2" xfId="810" xr:uid="{00000000-0005-0000-0000-000044060000}"/>
    <cellStyle name="Comma 4 2 2 2 2 2 2" xfId="1348" xr:uid="{00000000-0005-0000-0000-000045060000}"/>
    <cellStyle name="Comma 4 2 2 2 2 2 2 2" xfId="2428" xr:uid="{00000000-0005-0000-0000-000046060000}"/>
    <cellStyle name="Comma 4 2 2 2 2 2 3" xfId="1890" xr:uid="{00000000-0005-0000-0000-000047060000}"/>
    <cellStyle name="Comma 4 2 2 2 2 3" xfId="1081" xr:uid="{00000000-0005-0000-0000-000048060000}"/>
    <cellStyle name="Comma 4 2 2 2 2 3 2" xfId="2161" xr:uid="{00000000-0005-0000-0000-000049060000}"/>
    <cellStyle name="Comma 4 2 2 2 2 4" xfId="1623" xr:uid="{00000000-0005-0000-0000-00004A060000}"/>
    <cellStyle name="Comma 4 2 2 2 2 5" xfId="2704" xr:uid="{00000000-0005-0000-0000-00004B060000}"/>
    <cellStyle name="Comma 4 2 2 2 2 6" xfId="543" xr:uid="{00000000-0005-0000-0000-00004C060000}"/>
    <cellStyle name="Comma 4 2 2 2 3" xfId="684" xr:uid="{00000000-0005-0000-0000-00004D060000}"/>
    <cellStyle name="Comma 4 2 2 2 3 2" xfId="1222" xr:uid="{00000000-0005-0000-0000-00004E060000}"/>
    <cellStyle name="Comma 4 2 2 2 3 2 2" xfId="2302" xr:uid="{00000000-0005-0000-0000-00004F060000}"/>
    <cellStyle name="Comma 4 2 2 2 3 3" xfId="1764" xr:uid="{00000000-0005-0000-0000-000050060000}"/>
    <cellStyle name="Comma 4 2 2 2 4" xfId="955" xr:uid="{00000000-0005-0000-0000-000051060000}"/>
    <cellStyle name="Comma 4 2 2 2 4 2" xfId="2035" xr:uid="{00000000-0005-0000-0000-000052060000}"/>
    <cellStyle name="Comma 4 2 2 2 5" xfId="1497" xr:uid="{00000000-0005-0000-0000-000053060000}"/>
    <cellStyle name="Comma 4 2 2 2 6" xfId="2578" xr:uid="{00000000-0005-0000-0000-000054060000}"/>
    <cellStyle name="Comma 4 2 2 2 7" xfId="417" xr:uid="{00000000-0005-0000-0000-000055060000}"/>
    <cellStyle name="Comma 4 2 2 3" xfId="199" xr:uid="{00000000-0005-0000-0000-000056060000}"/>
    <cellStyle name="Comma 4 2 2 3 2" xfId="746" xr:uid="{00000000-0005-0000-0000-000057060000}"/>
    <cellStyle name="Comma 4 2 2 3 2 2" xfId="1284" xr:uid="{00000000-0005-0000-0000-000058060000}"/>
    <cellStyle name="Comma 4 2 2 3 2 2 2" xfId="2364" xr:uid="{00000000-0005-0000-0000-000059060000}"/>
    <cellStyle name="Comma 4 2 2 3 2 3" xfId="1826" xr:uid="{00000000-0005-0000-0000-00005A060000}"/>
    <cellStyle name="Comma 4 2 2 3 3" xfId="1017" xr:uid="{00000000-0005-0000-0000-00005B060000}"/>
    <cellStyle name="Comma 4 2 2 3 3 2" xfId="2097" xr:uid="{00000000-0005-0000-0000-00005C060000}"/>
    <cellStyle name="Comma 4 2 2 3 4" xfId="1559" xr:uid="{00000000-0005-0000-0000-00005D060000}"/>
    <cellStyle name="Comma 4 2 2 3 5" xfId="2640" xr:uid="{00000000-0005-0000-0000-00005E060000}"/>
    <cellStyle name="Comma 4 2 2 3 6" xfId="479" xr:uid="{00000000-0005-0000-0000-00005F060000}"/>
    <cellStyle name="Comma 4 2 2 4" xfId="622" xr:uid="{00000000-0005-0000-0000-000060060000}"/>
    <cellStyle name="Comma 4 2 2 4 2" xfId="1160" xr:uid="{00000000-0005-0000-0000-000061060000}"/>
    <cellStyle name="Comma 4 2 2 4 2 2" xfId="2240" xr:uid="{00000000-0005-0000-0000-000062060000}"/>
    <cellStyle name="Comma 4 2 2 4 3" xfId="1702" xr:uid="{00000000-0005-0000-0000-000063060000}"/>
    <cellStyle name="Comma 4 2 2 5" xfId="893" xr:uid="{00000000-0005-0000-0000-000064060000}"/>
    <cellStyle name="Comma 4 2 2 5 2" xfId="1973" xr:uid="{00000000-0005-0000-0000-000065060000}"/>
    <cellStyle name="Comma 4 2 2 6" xfId="1435" xr:uid="{00000000-0005-0000-0000-000066060000}"/>
    <cellStyle name="Comma 4 2 2 7" xfId="2516" xr:uid="{00000000-0005-0000-0000-000067060000}"/>
    <cellStyle name="Comma 4 2 2 8" xfId="355" xr:uid="{00000000-0005-0000-0000-000068060000}"/>
    <cellStyle name="Comma 4 2 3" xfId="105" xr:uid="{00000000-0005-0000-0000-000069060000}"/>
    <cellStyle name="Comma 4 2 3 2" xfId="231" xr:uid="{00000000-0005-0000-0000-00006A060000}"/>
    <cellStyle name="Comma 4 2 3 2 2" xfId="778" xr:uid="{00000000-0005-0000-0000-00006B060000}"/>
    <cellStyle name="Comma 4 2 3 2 2 2" xfId="1316" xr:uid="{00000000-0005-0000-0000-00006C060000}"/>
    <cellStyle name="Comma 4 2 3 2 2 2 2" xfId="2396" xr:uid="{00000000-0005-0000-0000-00006D060000}"/>
    <cellStyle name="Comma 4 2 3 2 2 3" xfId="1858" xr:uid="{00000000-0005-0000-0000-00006E060000}"/>
    <cellStyle name="Comma 4 2 3 2 3" xfId="1049" xr:uid="{00000000-0005-0000-0000-00006F060000}"/>
    <cellStyle name="Comma 4 2 3 2 3 2" xfId="2129" xr:uid="{00000000-0005-0000-0000-000070060000}"/>
    <cellStyle name="Comma 4 2 3 2 4" xfId="1591" xr:uid="{00000000-0005-0000-0000-000071060000}"/>
    <cellStyle name="Comma 4 2 3 2 5" xfId="2672" xr:uid="{00000000-0005-0000-0000-000072060000}"/>
    <cellStyle name="Comma 4 2 3 2 6" xfId="511" xr:uid="{00000000-0005-0000-0000-000073060000}"/>
    <cellStyle name="Comma 4 2 3 3" xfId="652" xr:uid="{00000000-0005-0000-0000-000074060000}"/>
    <cellStyle name="Comma 4 2 3 3 2" xfId="1190" xr:uid="{00000000-0005-0000-0000-000075060000}"/>
    <cellStyle name="Comma 4 2 3 3 2 2" xfId="2270" xr:uid="{00000000-0005-0000-0000-000076060000}"/>
    <cellStyle name="Comma 4 2 3 3 3" xfId="1732" xr:uid="{00000000-0005-0000-0000-000077060000}"/>
    <cellStyle name="Comma 4 2 3 4" xfId="923" xr:uid="{00000000-0005-0000-0000-000078060000}"/>
    <cellStyle name="Comma 4 2 3 4 2" xfId="2003" xr:uid="{00000000-0005-0000-0000-000079060000}"/>
    <cellStyle name="Comma 4 2 3 5" xfId="1465" xr:uid="{00000000-0005-0000-0000-00007A060000}"/>
    <cellStyle name="Comma 4 2 3 6" xfId="2546" xr:uid="{00000000-0005-0000-0000-00007B060000}"/>
    <cellStyle name="Comma 4 2 3 7" xfId="385" xr:uid="{00000000-0005-0000-0000-00007C060000}"/>
    <cellStyle name="Comma 4 2 4" xfId="167" xr:uid="{00000000-0005-0000-0000-00007D060000}"/>
    <cellStyle name="Comma 4 2 4 2" xfId="714" xr:uid="{00000000-0005-0000-0000-00007E060000}"/>
    <cellStyle name="Comma 4 2 4 2 2" xfId="1252" xr:uid="{00000000-0005-0000-0000-00007F060000}"/>
    <cellStyle name="Comma 4 2 4 2 2 2" xfId="2332" xr:uid="{00000000-0005-0000-0000-000080060000}"/>
    <cellStyle name="Comma 4 2 4 2 3" xfId="1794" xr:uid="{00000000-0005-0000-0000-000081060000}"/>
    <cellStyle name="Comma 4 2 4 3" xfId="985" xr:uid="{00000000-0005-0000-0000-000082060000}"/>
    <cellStyle name="Comma 4 2 4 3 2" xfId="2065" xr:uid="{00000000-0005-0000-0000-000083060000}"/>
    <cellStyle name="Comma 4 2 4 4" xfId="1527" xr:uid="{00000000-0005-0000-0000-000084060000}"/>
    <cellStyle name="Comma 4 2 4 5" xfId="2608" xr:uid="{00000000-0005-0000-0000-000085060000}"/>
    <cellStyle name="Comma 4 2 4 6" xfId="447" xr:uid="{00000000-0005-0000-0000-000086060000}"/>
    <cellStyle name="Comma 4 2 5" xfId="593" xr:uid="{00000000-0005-0000-0000-000087060000}"/>
    <cellStyle name="Comma 4 2 5 2" xfId="1131" xr:uid="{00000000-0005-0000-0000-000088060000}"/>
    <cellStyle name="Comma 4 2 5 2 2" xfId="2211" xr:uid="{00000000-0005-0000-0000-000089060000}"/>
    <cellStyle name="Comma 4 2 5 3" xfId="1673" xr:uid="{00000000-0005-0000-0000-00008A060000}"/>
    <cellStyle name="Comma 4 2 6" xfId="864" xr:uid="{00000000-0005-0000-0000-00008B060000}"/>
    <cellStyle name="Comma 4 2 6 2" xfId="1944" xr:uid="{00000000-0005-0000-0000-00008C060000}"/>
    <cellStyle name="Comma 4 2 7" xfId="1406" xr:uid="{00000000-0005-0000-0000-00008D060000}"/>
    <cellStyle name="Comma 4 2 8" xfId="2487" xr:uid="{00000000-0005-0000-0000-00008E060000}"/>
    <cellStyle name="Comma 4 2 9" xfId="326" xr:uid="{00000000-0005-0000-0000-00008F060000}"/>
    <cellStyle name="Comma 4 3" xfId="60" xr:uid="{00000000-0005-0000-0000-000090060000}"/>
    <cellStyle name="Comma 4 3 2" xfId="122" xr:uid="{00000000-0005-0000-0000-000091060000}"/>
    <cellStyle name="Comma 4 3 2 2" xfId="248" xr:uid="{00000000-0005-0000-0000-000092060000}"/>
    <cellStyle name="Comma 4 3 2 2 2" xfId="795" xr:uid="{00000000-0005-0000-0000-000093060000}"/>
    <cellStyle name="Comma 4 3 2 2 2 2" xfId="1333" xr:uid="{00000000-0005-0000-0000-000094060000}"/>
    <cellStyle name="Comma 4 3 2 2 2 2 2" xfId="2413" xr:uid="{00000000-0005-0000-0000-000095060000}"/>
    <cellStyle name="Comma 4 3 2 2 2 3" xfId="1875" xr:uid="{00000000-0005-0000-0000-000096060000}"/>
    <cellStyle name="Comma 4 3 2 2 3" xfId="1066" xr:uid="{00000000-0005-0000-0000-000097060000}"/>
    <cellStyle name="Comma 4 3 2 2 3 2" xfId="2146" xr:uid="{00000000-0005-0000-0000-000098060000}"/>
    <cellStyle name="Comma 4 3 2 2 4" xfId="1608" xr:uid="{00000000-0005-0000-0000-000099060000}"/>
    <cellStyle name="Comma 4 3 2 2 5" xfId="2689" xr:uid="{00000000-0005-0000-0000-00009A060000}"/>
    <cellStyle name="Comma 4 3 2 2 6" xfId="528" xr:uid="{00000000-0005-0000-0000-00009B060000}"/>
    <cellStyle name="Comma 4 3 2 3" xfId="669" xr:uid="{00000000-0005-0000-0000-00009C060000}"/>
    <cellStyle name="Comma 4 3 2 3 2" xfId="1207" xr:uid="{00000000-0005-0000-0000-00009D060000}"/>
    <cellStyle name="Comma 4 3 2 3 2 2" xfId="2287" xr:uid="{00000000-0005-0000-0000-00009E060000}"/>
    <cellStyle name="Comma 4 3 2 3 3" xfId="1749" xr:uid="{00000000-0005-0000-0000-00009F060000}"/>
    <cellStyle name="Comma 4 3 2 4" xfId="940" xr:uid="{00000000-0005-0000-0000-0000A0060000}"/>
    <cellStyle name="Comma 4 3 2 4 2" xfId="2020" xr:uid="{00000000-0005-0000-0000-0000A1060000}"/>
    <cellStyle name="Comma 4 3 2 5" xfId="1482" xr:uid="{00000000-0005-0000-0000-0000A2060000}"/>
    <cellStyle name="Comma 4 3 2 6" xfId="2563" xr:uid="{00000000-0005-0000-0000-0000A3060000}"/>
    <cellStyle name="Comma 4 3 2 7" xfId="402" xr:uid="{00000000-0005-0000-0000-0000A4060000}"/>
    <cellStyle name="Comma 4 3 3" xfId="184" xr:uid="{00000000-0005-0000-0000-0000A5060000}"/>
    <cellStyle name="Comma 4 3 3 2" xfId="731" xr:uid="{00000000-0005-0000-0000-0000A6060000}"/>
    <cellStyle name="Comma 4 3 3 2 2" xfId="1269" xr:uid="{00000000-0005-0000-0000-0000A7060000}"/>
    <cellStyle name="Comma 4 3 3 2 2 2" xfId="2349" xr:uid="{00000000-0005-0000-0000-0000A8060000}"/>
    <cellStyle name="Comma 4 3 3 2 3" xfId="1811" xr:uid="{00000000-0005-0000-0000-0000A9060000}"/>
    <cellStyle name="Comma 4 3 3 3" xfId="1002" xr:uid="{00000000-0005-0000-0000-0000AA060000}"/>
    <cellStyle name="Comma 4 3 3 3 2" xfId="2082" xr:uid="{00000000-0005-0000-0000-0000AB060000}"/>
    <cellStyle name="Comma 4 3 3 4" xfId="1544" xr:uid="{00000000-0005-0000-0000-0000AC060000}"/>
    <cellStyle name="Comma 4 3 3 5" xfId="2625" xr:uid="{00000000-0005-0000-0000-0000AD060000}"/>
    <cellStyle name="Comma 4 3 3 6" xfId="464" xr:uid="{00000000-0005-0000-0000-0000AE060000}"/>
    <cellStyle name="Comma 4 3 4" xfId="607" xr:uid="{00000000-0005-0000-0000-0000AF060000}"/>
    <cellStyle name="Comma 4 3 4 2" xfId="1145" xr:uid="{00000000-0005-0000-0000-0000B0060000}"/>
    <cellStyle name="Comma 4 3 4 2 2" xfId="2225" xr:uid="{00000000-0005-0000-0000-0000B1060000}"/>
    <cellStyle name="Comma 4 3 4 3" xfId="1687" xr:uid="{00000000-0005-0000-0000-0000B2060000}"/>
    <cellStyle name="Comma 4 3 5" xfId="878" xr:uid="{00000000-0005-0000-0000-0000B3060000}"/>
    <cellStyle name="Comma 4 3 5 2" xfId="1958" xr:uid="{00000000-0005-0000-0000-0000B4060000}"/>
    <cellStyle name="Comma 4 3 6" xfId="1420" xr:uid="{00000000-0005-0000-0000-0000B5060000}"/>
    <cellStyle name="Comma 4 3 7" xfId="2501" xr:uid="{00000000-0005-0000-0000-0000B6060000}"/>
    <cellStyle name="Comma 4 3 8" xfId="340" xr:uid="{00000000-0005-0000-0000-0000B7060000}"/>
    <cellStyle name="Comma 4 4" xfId="90" xr:uid="{00000000-0005-0000-0000-0000B8060000}"/>
    <cellStyle name="Comma 4 4 2" xfId="216" xr:uid="{00000000-0005-0000-0000-0000B9060000}"/>
    <cellStyle name="Comma 4 4 2 2" xfId="763" xr:uid="{00000000-0005-0000-0000-0000BA060000}"/>
    <cellStyle name="Comma 4 4 2 2 2" xfId="1301" xr:uid="{00000000-0005-0000-0000-0000BB060000}"/>
    <cellStyle name="Comma 4 4 2 2 2 2" xfId="2381" xr:uid="{00000000-0005-0000-0000-0000BC060000}"/>
    <cellStyle name="Comma 4 4 2 2 3" xfId="1843" xr:uid="{00000000-0005-0000-0000-0000BD060000}"/>
    <cellStyle name="Comma 4 4 2 3" xfId="1034" xr:uid="{00000000-0005-0000-0000-0000BE060000}"/>
    <cellStyle name="Comma 4 4 2 3 2" xfId="2114" xr:uid="{00000000-0005-0000-0000-0000BF060000}"/>
    <cellStyle name="Comma 4 4 2 4" xfId="1576" xr:uid="{00000000-0005-0000-0000-0000C0060000}"/>
    <cellStyle name="Comma 4 4 2 5" xfId="2657" xr:uid="{00000000-0005-0000-0000-0000C1060000}"/>
    <cellStyle name="Comma 4 4 2 6" xfId="496" xr:uid="{00000000-0005-0000-0000-0000C2060000}"/>
    <cellStyle name="Comma 4 4 3" xfId="637" xr:uid="{00000000-0005-0000-0000-0000C3060000}"/>
    <cellStyle name="Comma 4 4 3 2" xfId="1175" xr:uid="{00000000-0005-0000-0000-0000C4060000}"/>
    <cellStyle name="Comma 4 4 3 2 2" xfId="2255" xr:uid="{00000000-0005-0000-0000-0000C5060000}"/>
    <cellStyle name="Comma 4 4 3 3" xfId="1717" xr:uid="{00000000-0005-0000-0000-0000C6060000}"/>
    <cellStyle name="Comma 4 4 4" xfId="908" xr:uid="{00000000-0005-0000-0000-0000C7060000}"/>
    <cellStyle name="Comma 4 4 4 2" xfId="1988" xr:uid="{00000000-0005-0000-0000-0000C8060000}"/>
    <cellStyle name="Comma 4 4 5" xfId="1450" xr:uid="{00000000-0005-0000-0000-0000C9060000}"/>
    <cellStyle name="Comma 4 4 6" xfId="2531" xr:uid="{00000000-0005-0000-0000-0000CA060000}"/>
    <cellStyle name="Comma 4 4 7" xfId="370" xr:uid="{00000000-0005-0000-0000-0000CB060000}"/>
    <cellStyle name="Comma 4 5" xfId="152" xr:uid="{00000000-0005-0000-0000-0000CC060000}"/>
    <cellStyle name="Comma 4 5 2" xfId="699" xr:uid="{00000000-0005-0000-0000-0000CD060000}"/>
    <cellStyle name="Comma 4 5 2 2" xfId="1237" xr:uid="{00000000-0005-0000-0000-0000CE060000}"/>
    <cellStyle name="Comma 4 5 2 2 2" xfId="2317" xr:uid="{00000000-0005-0000-0000-0000CF060000}"/>
    <cellStyle name="Comma 4 5 2 3" xfId="1779" xr:uid="{00000000-0005-0000-0000-0000D0060000}"/>
    <cellStyle name="Comma 4 5 3" xfId="970" xr:uid="{00000000-0005-0000-0000-0000D1060000}"/>
    <cellStyle name="Comma 4 5 3 2" xfId="2050" xr:uid="{00000000-0005-0000-0000-0000D2060000}"/>
    <cellStyle name="Comma 4 5 4" xfId="1512" xr:uid="{00000000-0005-0000-0000-0000D3060000}"/>
    <cellStyle name="Comma 4 5 5" xfId="2593" xr:uid="{00000000-0005-0000-0000-0000D4060000}"/>
    <cellStyle name="Comma 4 5 6" xfId="432" xr:uid="{00000000-0005-0000-0000-0000D5060000}"/>
    <cellStyle name="Comma 4 6" xfId="580" xr:uid="{00000000-0005-0000-0000-0000D6060000}"/>
    <cellStyle name="Comma 4 6 2" xfId="1118" xr:uid="{00000000-0005-0000-0000-0000D7060000}"/>
    <cellStyle name="Comma 4 6 2 2" xfId="2198" xr:uid="{00000000-0005-0000-0000-0000D8060000}"/>
    <cellStyle name="Comma 4 6 3" xfId="1660" xr:uid="{00000000-0005-0000-0000-0000D9060000}"/>
    <cellStyle name="Comma 4 7" xfId="851" xr:uid="{00000000-0005-0000-0000-0000DA060000}"/>
    <cellStyle name="Comma 4 7 2" xfId="1931" xr:uid="{00000000-0005-0000-0000-0000DB060000}"/>
    <cellStyle name="Comma 4 8" xfId="1393" xr:uid="{00000000-0005-0000-0000-0000DC060000}"/>
    <cellStyle name="Comma 4 9" xfId="2474" xr:uid="{00000000-0005-0000-0000-0000DD060000}"/>
    <cellStyle name="Comma 40" xfId="2733" xr:uid="{00000000-0005-0000-0000-0000DE060000}"/>
    <cellStyle name="Comma 41" xfId="2735" xr:uid="{00000000-0005-0000-0000-0000DF060000}"/>
    <cellStyle name="Comma 42" xfId="2734" xr:uid="{00000000-0005-0000-0000-0000E0060000}"/>
    <cellStyle name="Comma 43" xfId="2748" xr:uid="{00000000-0005-0000-0000-0000E1060000}"/>
    <cellStyle name="Comma 44" xfId="2737" xr:uid="{00000000-0005-0000-0000-0000E2060000}"/>
    <cellStyle name="Comma 45" xfId="2736" xr:uid="{00000000-0005-0000-0000-0000E3060000}"/>
    <cellStyle name="Comma 46" xfId="2740" xr:uid="{00000000-0005-0000-0000-0000E4060000}"/>
    <cellStyle name="Comma 47" xfId="2739" xr:uid="{00000000-0005-0000-0000-0000E5060000}"/>
    <cellStyle name="Comma 48" xfId="2744" xr:uid="{00000000-0005-0000-0000-0000E6060000}"/>
    <cellStyle name="Comma 49" xfId="2743" xr:uid="{00000000-0005-0000-0000-0000E7060000}"/>
    <cellStyle name="Comma 5" xfId="21" xr:uid="{00000000-0005-0000-0000-0000E8060000}"/>
    <cellStyle name="Comma 5 10" xfId="314" xr:uid="{00000000-0005-0000-0000-0000E9060000}"/>
    <cellStyle name="Comma 5 2" xfId="47" xr:uid="{00000000-0005-0000-0000-0000EA060000}"/>
    <cellStyle name="Comma 5 2 2" xfId="76" xr:uid="{00000000-0005-0000-0000-0000EB060000}"/>
    <cellStyle name="Comma 5 2 2 2" xfId="138" xr:uid="{00000000-0005-0000-0000-0000EC060000}"/>
    <cellStyle name="Comma 5 2 2 2 2" xfId="264" xr:uid="{00000000-0005-0000-0000-0000ED060000}"/>
    <cellStyle name="Comma 5 2 2 2 2 2" xfId="811" xr:uid="{00000000-0005-0000-0000-0000EE060000}"/>
    <cellStyle name="Comma 5 2 2 2 2 2 2" xfId="1349" xr:uid="{00000000-0005-0000-0000-0000EF060000}"/>
    <cellStyle name="Comma 5 2 2 2 2 2 2 2" xfId="2429" xr:uid="{00000000-0005-0000-0000-0000F0060000}"/>
    <cellStyle name="Comma 5 2 2 2 2 2 3" xfId="1891" xr:uid="{00000000-0005-0000-0000-0000F1060000}"/>
    <cellStyle name="Comma 5 2 2 2 2 3" xfId="1082" xr:uid="{00000000-0005-0000-0000-0000F2060000}"/>
    <cellStyle name="Comma 5 2 2 2 2 3 2" xfId="2162" xr:uid="{00000000-0005-0000-0000-0000F3060000}"/>
    <cellStyle name="Comma 5 2 2 2 2 4" xfId="1624" xr:uid="{00000000-0005-0000-0000-0000F4060000}"/>
    <cellStyle name="Comma 5 2 2 2 2 5" xfId="2705" xr:uid="{00000000-0005-0000-0000-0000F5060000}"/>
    <cellStyle name="Comma 5 2 2 2 2 6" xfId="544" xr:uid="{00000000-0005-0000-0000-0000F6060000}"/>
    <cellStyle name="Comma 5 2 2 2 3" xfId="685" xr:uid="{00000000-0005-0000-0000-0000F7060000}"/>
    <cellStyle name="Comma 5 2 2 2 3 2" xfId="1223" xr:uid="{00000000-0005-0000-0000-0000F8060000}"/>
    <cellStyle name="Comma 5 2 2 2 3 2 2" xfId="2303" xr:uid="{00000000-0005-0000-0000-0000F9060000}"/>
    <cellStyle name="Comma 5 2 2 2 3 3" xfId="1765" xr:uid="{00000000-0005-0000-0000-0000FA060000}"/>
    <cellStyle name="Comma 5 2 2 2 4" xfId="956" xr:uid="{00000000-0005-0000-0000-0000FB060000}"/>
    <cellStyle name="Comma 5 2 2 2 4 2" xfId="2036" xr:uid="{00000000-0005-0000-0000-0000FC060000}"/>
    <cellStyle name="Comma 5 2 2 2 5" xfId="1498" xr:uid="{00000000-0005-0000-0000-0000FD060000}"/>
    <cellStyle name="Comma 5 2 2 2 6" xfId="2579" xr:uid="{00000000-0005-0000-0000-0000FE060000}"/>
    <cellStyle name="Comma 5 2 2 2 7" xfId="418" xr:uid="{00000000-0005-0000-0000-0000FF060000}"/>
    <cellStyle name="Comma 5 2 2 3" xfId="200" xr:uid="{00000000-0005-0000-0000-000000070000}"/>
    <cellStyle name="Comma 5 2 2 3 2" xfId="747" xr:uid="{00000000-0005-0000-0000-000001070000}"/>
    <cellStyle name="Comma 5 2 2 3 2 2" xfId="1285" xr:uid="{00000000-0005-0000-0000-000002070000}"/>
    <cellStyle name="Comma 5 2 2 3 2 2 2" xfId="2365" xr:uid="{00000000-0005-0000-0000-000003070000}"/>
    <cellStyle name="Comma 5 2 2 3 2 3" xfId="1827" xr:uid="{00000000-0005-0000-0000-000004070000}"/>
    <cellStyle name="Comma 5 2 2 3 3" xfId="1018" xr:uid="{00000000-0005-0000-0000-000005070000}"/>
    <cellStyle name="Comma 5 2 2 3 3 2" xfId="2098" xr:uid="{00000000-0005-0000-0000-000006070000}"/>
    <cellStyle name="Comma 5 2 2 3 4" xfId="1560" xr:uid="{00000000-0005-0000-0000-000007070000}"/>
    <cellStyle name="Comma 5 2 2 3 5" xfId="2641" xr:uid="{00000000-0005-0000-0000-000008070000}"/>
    <cellStyle name="Comma 5 2 2 3 6" xfId="480" xr:uid="{00000000-0005-0000-0000-000009070000}"/>
    <cellStyle name="Comma 5 2 2 4" xfId="623" xr:uid="{00000000-0005-0000-0000-00000A070000}"/>
    <cellStyle name="Comma 5 2 2 4 2" xfId="1161" xr:uid="{00000000-0005-0000-0000-00000B070000}"/>
    <cellStyle name="Comma 5 2 2 4 2 2" xfId="2241" xr:uid="{00000000-0005-0000-0000-00000C070000}"/>
    <cellStyle name="Comma 5 2 2 4 3" xfId="1703" xr:uid="{00000000-0005-0000-0000-00000D070000}"/>
    <cellStyle name="Comma 5 2 2 5" xfId="894" xr:uid="{00000000-0005-0000-0000-00000E070000}"/>
    <cellStyle name="Comma 5 2 2 5 2" xfId="1974" xr:uid="{00000000-0005-0000-0000-00000F070000}"/>
    <cellStyle name="Comma 5 2 2 6" xfId="1436" xr:uid="{00000000-0005-0000-0000-000010070000}"/>
    <cellStyle name="Comma 5 2 2 7" xfId="2517" xr:uid="{00000000-0005-0000-0000-000011070000}"/>
    <cellStyle name="Comma 5 2 2 8" xfId="356" xr:uid="{00000000-0005-0000-0000-000012070000}"/>
    <cellStyle name="Comma 5 2 3" xfId="106" xr:uid="{00000000-0005-0000-0000-000013070000}"/>
    <cellStyle name="Comma 5 2 3 2" xfId="232" xr:uid="{00000000-0005-0000-0000-000014070000}"/>
    <cellStyle name="Comma 5 2 3 2 2" xfId="779" xr:uid="{00000000-0005-0000-0000-000015070000}"/>
    <cellStyle name="Comma 5 2 3 2 2 2" xfId="1317" xr:uid="{00000000-0005-0000-0000-000016070000}"/>
    <cellStyle name="Comma 5 2 3 2 2 2 2" xfId="2397" xr:uid="{00000000-0005-0000-0000-000017070000}"/>
    <cellStyle name="Comma 5 2 3 2 2 3" xfId="1859" xr:uid="{00000000-0005-0000-0000-000018070000}"/>
    <cellStyle name="Comma 5 2 3 2 3" xfId="1050" xr:uid="{00000000-0005-0000-0000-000019070000}"/>
    <cellStyle name="Comma 5 2 3 2 3 2" xfId="2130" xr:uid="{00000000-0005-0000-0000-00001A070000}"/>
    <cellStyle name="Comma 5 2 3 2 4" xfId="1592" xr:uid="{00000000-0005-0000-0000-00001B070000}"/>
    <cellStyle name="Comma 5 2 3 2 5" xfId="2673" xr:uid="{00000000-0005-0000-0000-00001C070000}"/>
    <cellStyle name="Comma 5 2 3 2 6" xfId="512" xr:uid="{00000000-0005-0000-0000-00001D070000}"/>
    <cellStyle name="Comma 5 2 3 3" xfId="653" xr:uid="{00000000-0005-0000-0000-00001E070000}"/>
    <cellStyle name="Comma 5 2 3 3 2" xfId="1191" xr:uid="{00000000-0005-0000-0000-00001F070000}"/>
    <cellStyle name="Comma 5 2 3 3 2 2" xfId="2271" xr:uid="{00000000-0005-0000-0000-000020070000}"/>
    <cellStyle name="Comma 5 2 3 3 3" xfId="1733" xr:uid="{00000000-0005-0000-0000-000021070000}"/>
    <cellStyle name="Comma 5 2 3 4" xfId="924" xr:uid="{00000000-0005-0000-0000-000022070000}"/>
    <cellStyle name="Comma 5 2 3 4 2" xfId="2004" xr:uid="{00000000-0005-0000-0000-000023070000}"/>
    <cellStyle name="Comma 5 2 3 5" xfId="1466" xr:uid="{00000000-0005-0000-0000-000024070000}"/>
    <cellStyle name="Comma 5 2 3 6" xfId="2547" xr:uid="{00000000-0005-0000-0000-000025070000}"/>
    <cellStyle name="Comma 5 2 3 7" xfId="386" xr:uid="{00000000-0005-0000-0000-000026070000}"/>
    <cellStyle name="Comma 5 2 4" xfId="168" xr:uid="{00000000-0005-0000-0000-000027070000}"/>
    <cellStyle name="Comma 5 2 4 2" xfId="715" xr:uid="{00000000-0005-0000-0000-000028070000}"/>
    <cellStyle name="Comma 5 2 4 2 2" xfId="1253" xr:uid="{00000000-0005-0000-0000-000029070000}"/>
    <cellStyle name="Comma 5 2 4 2 2 2" xfId="2333" xr:uid="{00000000-0005-0000-0000-00002A070000}"/>
    <cellStyle name="Comma 5 2 4 2 3" xfId="1795" xr:uid="{00000000-0005-0000-0000-00002B070000}"/>
    <cellStyle name="Comma 5 2 4 3" xfId="986" xr:uid="{00000000-0005-0000-0000-00002C070000}"/>
    <cellStyle name="Comma 5 2 4 3 2" xfId="2066" xr:uid="{00000000-0005-0000-0000-00002D070000}"/>
    <cellStyle name="Comma 5 2 4 4" xfId="1528" xr:uid="{00000000-0005-0000-0000-00002E070000}"/>
    <cellStyle name="Comma 5 2 4 5" xfId="2609" xr:uid="{00000000-0005-0000-0000-00002F070000}"/>
    <cellStyle name="Comma 5 2 4 6" xfId="448" xr:uid="{00000000-0005-0000-0000-000030070000}"/>
    <cellStyle name="Comma 5 2 5" xfId="594" xr:uid="{00000000-0005-0000-0000-000031070000}"/>
    <cellStyle name="Comma 5 2 5 2" xfId="1132" xr:uid="{00000000-0005-0000-0000-000032070000}"/>
    <cellStyle name="Comma 5 2 5 2 2" xfId="2212" xr:uid="{00000000-0005-0000-0000-000033070000}"/>
    <cellStyle name="Comma 5 2 5 3" xfId="1674" xr:uid="{00000000-0005-0000-0000-000034070000}"/>
    <cellStyle name="Comma 5 2 6" xfId="865" xr:uid="{00000000-0005-0000-0000-000035070000}"/>
    <cellStyle name="Comma 5 2 6 2" xfId="1945" xr:uid="{00000000-0005-0000-0000-000036070000}"/>
    <cellStyle name="Comma 5 2 7" xfId="1407" xr:uid="{00000000-0005-0000-0000-000037070000}"/>
    <cellStyle name="Comma 5 2 8" xfId="2488" xr:uid="{00000000-0005-0000-0000-000038070000}"/>
    <cellStyle name="Comma 5 2 9" xfId="327" xr:uid="{00000000-0005-0000-0000-000039070000}"/>
    <cellStyle name="Comma 5 3" xfId="61" xr:uid="{00000000-0005-0000-0000-00003A070000}"/>
    <cellStyle name="Comma 5 3 2" xfId="123" xr:uid="{00000000-0005-0000-0000-00003B070000}"/>
    <cellStyle name="Comma 5 3 2 2" xfId="249" xr:uid="{00000000-0005-0000-0000-00003C070000}"/>
    <cellStyle name="Comma 5 3 2 2 2" xfId="796" xr:uid="{00000000-0005-0000-0000-00003D070000}"/>
    <cellStyle name="Comma 5 3 2 2 2 2" xfId="1334" xr:uid="{00000000-0005-0000-0000-00003E070000}"/>
    <cellStyle name="Comma 5 3 2 2 2 2 2" xfId="2414" xr:uid="{00000000-0005-0000-0000-00003F070000}"/>
    <cellStyle name="Comma 5 3 2 2 2 3" xfId="1876" xr:uid="{00000000-0005-0000-0000-000040070000}"/>
    <cellStyle name="Comma 5 3 2 2 3" xfId="1067" xr:uid="{00000000-0005-0000-0000-000041070000}"/>
    <cellStyle name="Comma 5 3 2 2 3 2" xfId="2147" xr:uid="{00000000-0005-0000-0000-000042070000}"/>
    <cellStyle name="Comma 5 3 2 2 4" xfId="1609" xr:uid="{00000000-0005-0000-0000-000043070000}"/>
    <cellStyle name="Comma 5 3 2 2 5" xfId="2690" xr:uid="{00000000-0005-0000-0000-000044070000}"/>
    <cellStyle name="Comma 5 3 2 2 6" xfId="529" xr:uid="{00000000-0005-0000-0000-000045070000}"/>
    <cellStyle name="Comma 5 3 2 3" xfId="670" xr:uid="{00000000-0005-0000-0000-000046070000}"/>
    <cellStyle name="Comma 5 3 2 3 2" xfId="1208" xr:uid="{00000000-0005-0000-0000-000047070000}"/>
    <cellStyle name="Comma 5 3 2 3 2 2" xfId="2288" xr:uid="{00000000-0005-0000-0000-000048070000}"/>
    <cellStyle name="Comma 5 3 2 3 3" xfId="1750" xr:uid="{00000000-0005-0000-0000-000049070000}"/>
    <cellStyle name="Comma 5 3 2 4" xfId="941" xr:uid="{00000000-0005-0000-0000-00004A070000}"/>
    <cellStyle name="Comma 5 3 2 4 2" xfId="2021" xr:uid="{00000000-0005-0000-0000-00004B070000}"/>
    <cellStyle name="Comma 5 3 2 5" xfId="1483" xr:uid="{00000000-0005-0000-0000-00004C070000}"/>
    <cellStyle name="Comma 5 3 2 6" xfId="2564" xr:uid="{00000000-0005-0000-0000-00004D070000}"/>
    <cellStyle name="Comma 5 3 2 7" xfId="403" xr:uid="{00000000-0005-0000-0000-00004E070000}"/>
    <cellStyle name="Comma 5 3 3" xfId="185" xr:uid="{00000000-0005-0000-0000-00004F070000}"/>
    <cellStyle name="Comma 5 3 3 2" xfId="732" xr:uid="{00000000-0005-0000-0000-000050070000}"/>
    <cellStyle name="Comma 5 3 3 2 2" xfId="1270" xr:uid="{00000000-0005-0000-0000-000051070000}"/>
    <cellStyle name="Comma 5 3 3 2 2 2" xfId="2350" xr:uid="{00000000-0005-0000-0000-000052070000}"/>
    <cellStyle name="Comma 5 3 3 2 3" xfId="1812" xr:uid="{00000000-0005-0000-0000-000053070000}"/>
    <cellStyle name="Comma 5 3 3 3" xfId="1003" xr:uid="{00000000-0005-0000-0000-000054070000}"/>
    <cellStyle name="Comma 5 3 3 3 2" xfId="2083" xr:uid="{00000000-0005-0000-0000-000055070000}"/>
    <cellStyle name="Comma 5 3 3 4" xfId="1545" xr:uid="{00000000-0005-0000-0000-000056070000}"/>
    <cellStyle name="Comma 5 3 3 5" xfId="2626" xr:uid="{00000000-0005-0000-0000-000057070000}"/>
    <cellStyle name="Comma 5 3 3 6" xfId="465" xr:uid="{00000000-0005-0000-0000-000058070000}"/>
    <cellStyle name="Comma 5 3 4" xfId="608" xr:uid="{00000000-0005-0000-0000-000059070000}"/>
    <cellStyle name="Comma 5 3 4 2" xfId="1146" xr:uid="{00000000-0005-0000-0000-00005A070000}"/>
    <cellStyle name="Comma 5 3 4 2 2" xfId="2226" xr:uid="{00000000-0005-0000-0000-00005B070000}"/>
    <cellStyle name="Comma 5 3 4 3" xfId="1688" xr:uid="{00000000-0005-0000-0000-00005C070000}"/>
    <cellStyle name="Comma 5 3 5" xfId="879" xr:uid="{00000000-0005-0000-0000-00005D070000}"/>
    <cellStyle name="Comma 5 3 5 2" xfId="1959" xr:uid="{00000000-0005-0000-0000-00005E070000}"/>
    <cellStyle name="Comma 5 3 6" xfId="1421" xr:uid="{00000000-0005-0000-0000-00005F070000}"/>
    <cellStyle name="Comma 5 3 7" xfId="2502" xr:uid="{00000000-0005-0000-0000-000060070000}"/>
    <cellStyle name="Comma 5 3 8" xfId="341" xr:uid="{00000000-0005-0000-0000-000061070000}"/>
    <cellStyle name="Comma 5 4" xfId="91" xr:uid="{00000000-0005-0000-0000-000062070000}"/>
    <cellStyle name="Comma 5 4 2" xfId="217" xr:uid="{00000000-0005-0000-0000-000063070000}"/>
    <cellStyle name="Comma 5 4 2 2" xfId="764" xr:uid="{00000000-0005-0000-0000-000064070000}"/>
    <cellStyle name="Comma 5 4 2 2 2" xfId="1302" xr:uid="{00000000-0005-0000-0000-000065070000}"/>
    <cellStyle name="Comma 5 4 2 2 2 2" xfId="2382" xr:uid="{00000000-0005-0000-0000-000066070000}"/>
    <cellStyle name="Comma 5 4 2 2 3" xfId="1844" xr:uid="{00000000-0005-0000-0000-000067070000}"/>
    <cellStyle name="Comma 5 4 2 3" xfId="1035" xr:uid="{00000000-0005-0000-0000-000068070000}"/>
    <cellStyle name="Comma 5 4 2 3 2" xfId="2115" xr:uid="{00000000-0005-0000-0000-000069070000}"/>
    <cellStyle name="Comma 5 4 2 4" xfId="1577" xr:uid="{00000000-0005-0000-0000-00006A070000}"/>
    <cellStyle name="Comma 5 4 2 5" xfId="2658" xr:uid="{00000000-0005-0000-0000-00006B070000}"/>
    <cellStyle name="Comma 5 4 2 6" xfId="497" xr:uid="{00000000-0005-0000-0000-00006C070000}"/>
    <cellStyle name="Comma 5 4 3" xfId="638" xr:uid="{00000000-0005-0000-0000-00006D070000}"/>
    <cellStyle name="Comma 5 4 3 2" xfId="1176" xr:uid="{00000000-0005-0000-0000-00006E070000}"/>
    <cellStyle name="Comma 5 4 3 2 2" xfId="2256" xr:uid="{00000000-0005-0000-0000-00006F070000}"/>
    <cellStyle name="Comma 5 4 3 3" xfId="1718" xr:uid="{00000000-0005-0000-0000-000070070000}"/>
    <cellStyle name="Comma 5 4 4" xfId="909" xr:uid="{00000000-0005-0000-0000-000071070000}"/>
    <cellStyle name="Comma 5 4 4 2" xfId="1989" xr:uid="{00000000-0005-0000-0000-000072070000}"/>
    <cellStyle name="Comma 5 4 5" xfId="1451" xr:uid="{00000000-0005-0000-0000-000073070000}"/>
    <cellStyle name="Comma 5 4 6" xfId="2532" xr:uid="{00000000-0005-0000-0000-000074070000}"/>
    <cellStyle name="Comma 5 4 7" xfId="371" xr:uid="{00000000-0005-0000-0000-000075070000}"/>
    <cellStyle name="Comma 5 5" xfId="153" xr:uid="{00000000-0005-0000-0000-000076070000}"/>
    <cellStyle name="Comma 5 5 2" xfId="700" xr:uid="{00000000-0005-0000-0000-000077070000}"/>
    <cellStyle name="Comma 5 5 2 2" xfId="1238" xr:uid="{00000000-0005-0000-0000-000078070000}"/>
    <cellStyle name="Comma 5 5 2 2 2" xfId="2318" xr:uid="{00000000-0005-0000-0000-000079070000}"/>
    <cellStyle name="Comma 5 5 2 3" xfId="1780" xr:uid="{00000000-0005-0000-0000-00007A070000}"/>
    <cellStyle name="Comma 5 5 3" xfId="971" xr:uid="{00000000-0005-0000-0000-00007B070000}"/>
    <cellStyle name="Comma 5 5 3 2" xfId="2051" xr:uid="{00000000-0005-0000-0000-00007C070000}"/>
    <cellStyle name="Comma 5 5 4" xfId="1513" xr:uid="{00000000-0005-0000-0000-00007D070000}"/>
    <cellStyle name="Comma 5 5 5" xfId="2594" xr:uid="{00000000-0005-0000-0000-00007E070000}"/>
    <cellStyle name="Comma 5 5 6" xfId="433" xr:uid="{00000000-0005-0000-0000-00007F070000}"/>
    <cellStyle name="Comma 5 6" xfId="581" xr:uid="{00000000-0005-0000-0000-000080070000}"/>
    <cellStyle name="Comma 5 6 2" xfId="1119" xr:uid="{00000000-0005-0000-0000-000081070000}"/>
    <cellStyle name="Comma 5 6 2 2" xfId="2199" xr:uid="{00000000-0005-0000-0000-000082070000}"/>
    <cellStyle name="Comma 5 6 3" xfId="1661" xr:uid="{00000000-0005-0000-0000-000083070000}"/>
    <cellStyle name="Comma 5 7" xfId="852" xr:uid="{00000000-0005-0000-0000-000084070000}"/>
    <cellStyle name="Comma 5 7 2" xfId="1932" xr:uid="{00000000-0005-0000-0000-000085070000}"/>
    <cellStyle name="Comma 5 8" xfId="1394" xr:uid="{00000000-0005-0000-0000-000086070000}"/>
    <cellStyle name="Comma 5 9" xfId="2475" xr:uid="{00000000-0005-0000-0000-000087070000}"/>
    <cellStyle name="Comma 50" xfId="2745" xr:uid="{00000000-0005-0000-0000-000088070000}"/>
    <cellStyle name="Comma 51" xfId="2746" xr:uid="{00000000-0005-0000-0000-000089070000}"/>
    <cellStyle name="Comma 52" xfId="2750" xr:uid="{00000000-0005-0000-0000-00008A070000}"/>
    <cellStyle name="Comma 52 2" xfId="2753" xr:uid="{00000000-0005-0000-0000-00008B070000}"/>
    <cellStyle name="Comma 52 2 2" xfId="2770" xr:uid="{00000000-0005-0000-0000-00008C070000}"/>
    <cellStyle name="Comma 53" xfId="2749" xr:uid="{00000000-0005-0000-0000-00008D070000}"/>
    <cellStyle name="Comma 54" xfId="2751" xr:uid="{00000000-0005-0000-0000-00008E070000}"/>
    <cellStyle name="Comma 55" xfId="2752" xr:uid="{00000000-0005-0000-0000-00008F070000}"/>
    <cellStyle name="Comma 56" xfId="2761" xr:uid="{00000000-0005-0000-0000-000090070000}"/>
    <cellStyle name="Comma 57" xfId="2755" xr:uid="{00000000-0005-0000-0000-000091070000}"/>
    <cellStyle name="Comma 58" xfId="2756" xr:uid="{00000000-0005-0000-0000-000092070000}"/>
    <cellStyle name="Comma 59" xfId="2757" xr:uid="{00000000-0005-0000-0000-000093070000}"/>
    <cellStyle name="Comma 6" xfId="22" xr:uid="{00000000-0005-0000-0000-000094070000}"/>
    <cellStyle name="Comma 6 10" xfId="315" xr:uid="{00000000-0005-0000-0000-000095070000}"/>
    <cellStyle name="Comma 6 2" xfId="48" xr:uid="{00000000-0005-0000-0000-000096070000}"/>
    <cellStyle name="Comma 6 2 2" xfId="77" xr:uid="{00000000-0005-0000-0000-000097070000}"/>
    <cellStyle name="Comma 6 2 2 2" xfId="139" xr:uid="{00000000-0005-0000-0000-000098070000}"/>
    <cellStyle name="Comma 6 2 2 2 2" xfId="265" xr:uid="{00000000-0005-0000-0000-000099070000}"/>
    <cellStyle name="Comma 6 2 2 2 2 2" xfId="812" xr:uid="{00000000-0005-0000-0000-00009A070000}"/>
    <cellStyle name="Comma 6 2 2 2 2 2 2" xfId="1350" xr:uid="{00000000-0005-0000-0000-00009B070000}"/>
    <cellStyle name="Comma 6 2 2 2 2 2 2 2" xfId="2430" xr:uid="{00000000-0005-0000-0000-00009C070000}"/>
    <cellStyle name="Comma 6 2 2 2 2 2 3" xfId="1892" xr:uid="{00000000-0005-0000-0000-00009D070000}"/>
    <cellStyle name="Comma 6 2 2 2 2 3" xfId="1083" xr:uid="{00000000-0005-0000-0000-00009E070000}"/>
    <cellStyle name="Comma 6 2 2 2 2 3 2" xfId="2163" xr:uid="{00000000-0005-0000-0000-00009F070000}"/>
    <cellStyle name="Comma 6 2 2 2 2 4" xfId="1625" xr:uid="{00000000-0005-0000-0000-0000A0070000}"/>
    <cellStyle name="Comma 6 2 2 2 2 5" xfId="2706" xr:uid="{00000000-0005-0000-0000-0000A1070000}"/>
    <cellStyle name="Comma 6 2 2 2 2 6" xfId="545" xr:uid="{00000000-0005-0000-0000-0000A2070000}"/>
    <cellStyle name="Comma 6 2 2 2 3" xfId="686" xr:uid="{00000000-0005-0000-0000-0000A3070000}"/>
    <cellStyle name="Comma 6 2 2 2 3 2" xfId="1224" xr:uid="{00000000-0005-0000-0000-0000A4070000}"/>
    <cellStyle name="Comma 6 2 2 2 3 2 2" xfId="2304" xr:uid="{00000000-0005-0000-0000-0000A5070000}"/>
    <cellStyle name="Comma 6 2 2 2 3 3" xfId="1766" xr:uid="{00000000-0005-0000-0000-0000A6070000}"/>
    <cellStyle name="Comma 6 2 2 2 4" xfId="957" xr:uid="{00000000-0005-0000-0000-0000A7070000}"/>
    <cellStyle name="Comma 6 2 2 2 4 2" xfId="2037" xr:uid="{00000000-0005-0000-0000-0000A8070000}"/>
    <cellStyle name="Comma 6 2 2 2 5" xfId="1499" xr:uid="{00000000-0005-0000-0000-0000A9070000}"/>
    <cellStyle name="Comma 6 2 2 2 6" xfId="2580" xr:uid="{00000000-0005-0000-0000-0000AA070000}"/>
    <cellStyle name="Comma 6 2 2 2 7" xfId="419" xr:uid="{00000000-0005-0000-0000-0000AB070000}"/>
    <cellStyle name="Comma 6 2 2 3" xfId="201" xr:uid="{00000000-0005-0000-0000-0000AC070000}"/>
    <cellStyle name="Comma 6 2 2 3 2" xfId="748" xr:uid="{00000000-0005-0000-0000-0000AD070000}"/>
    <cellStyle name="Comma 6 2 2 3 2 2" xfId="1286" xr:uid="{00000000-0005-0000-0000-0000AE070000}"/>
    <cellStyle name="Comma 6 2 2 3 2 2 2" xfId="2366" xr:uid="{00000000-0005-0000-0000-0000AF070000}"/>
    <cellStyle name="Comma 6 2 2 3 2 3" xfId="1828" xr:uid="{00000000-0005-0000-0000-0000B0070000}"/>
    <cellStyle name="Comma 6 2 2 3 3" xfId="1019" xr:uid="{00000000-0005-0000-0000-0000B1070000}"/>
    <cellStyle name="Comma 6 2 2 3 3 2" xfId="2099" xr:uid="{00000000-0005-0000-0000-0000B2070000}"/>
    <cellStyle name="Comma 6 2 2 3 4" xfId="1561" xr:uid="{00000000-0005-0000-0000-0000B3070000}"/>
    <cellStyle name="Comma 6 2 2 3 5" xfId="2642" xr:uid="{00000000-0005-0000-0000-0000B4070000}"/>
    <cellStyle name="Comma 6 2 2 3 6" xfId="481" xr:uid="{00000000-0005-0000-0000-0000B5070000}"/>
    <cellStyle name="Comma 6 2 2 4" xfId="624" xr:uid="{00000000-0005-0000-0000-0000B6070000}"/>
    <cellStyle name="Comma 6 2 2 4 2" xfId="1162" xr:uid="{00000000-0005-0000-0000-0000B7070000}"/>
    <cellStyle name="Comma 6 2 2 4 2 2" xfId="2242" xr:uid="{00000000-0005-0000-0000-0000B8070000}"/>
    <cellStyle name="Comma 6 2 2 4 3" xfId="1704" xr:uid="{00000000-0005-0000-0000-0000B9070000}"/>
    <cellStyle name="Comma 6 2 2 5" xfId="895" xr:uid="{00000000-0005-0000-0000-0000BA070000}"/>
    <cellStyle name="Comma 6 2 2 5 2" xfId="1975" xr:uid="{00000000-0005-0000-0000-0000BB070000}"/>
    <cellStyle name="Comma 6 2 2 6" xfId="1437" xr:uid="{00000000-0005-0000-0000-0000BC070000}"/>
    <cellStyle name="Comma 6 2 2 7" xfId="2518" xr:uid="{00000000-0005-0000-0000-0000BD070000}"/>
    <cellStyle name="Comma 6 2 2 8" xfId="357" xr:uid="{00000000-0005-0000-0000-0000BE070000}"/>
    <cellStyle name="Comma 6 2 3" xfId="107" xr:uid="{00000000-0005-0000-0000-0000BF070000}"/>
    <cellStyle name="Comma 6 2 3 2" xfId="233" xr:uid="{00000000-0005-0000-0000-0000C0070000}"/>
    <cellStyle name="Comma 6 2 3 2 2" xfId="780" xr:uid="{00000000-0005-0000-0000-0000C1070000}"/>
    <cellStyle name="Comma 6 2 3 2 2 2" xfId="1318" xr:uid="{00000000-0005-0000-0000-0000C2070000}"/>
    <cellStyle name="Comma 6 2 3 2 2 2 2" xfId="2398" xr:uid="{00000000-0005-0000-0000-0000C3070000}"/>
    <cellStyle name="Comma 6 2 3 2 2 3" xfId="1860" xr:uid="{00000000-0005-0000-0000-0000C4070000}"/>
    <cellStyle name="Comma 6 2 3 2 3" xfId="1051" xr:uid="{00000000-0005-0000-0000-0000C5070000}"/>
    <cellStyle name="Comma 6 2 3 2 3 2" xfId="2131" xr:uid="{00000000-0005-0000-0000-0000C6070000}"/>
    <cellStyle name="Comma 6 2 3 2 4" xfId="1593" xr:uid="{00000000-0005-0000-0000-0000C7070000}"/>
    <cellStyle name="Comma 6 2 3 2 5" xfId="2674" xr:uid="{00000000-0005-0000-0000-0000C8070000}"/>
    <cellStyle name="Comma 6 2 3 2 6" xfId="513" xr:uid="{00000000-0005-0000-0000-0000C9070000}"/>
    <cellStyle name="Comma 6 2 3 3" xfId="654" xr:uid="{00000000-0005-0000-0000-0000CA070000}"/>
    <cellStyle name="Comma 6 2 3 3 2" xfId="1192" xr:uid="{00000000-0005-0000-0000-0000CB070000}"/>
    <cellStyle name="Comma 6 2 3 3 2 2" xfId="2272" xr:uid="{00000000-0005-0000-0000-0000CC070000}"/>
    <cellStyle name="Comma 6 2 3 3 3" xfId="1734" xr:uid="{00000000-0005-0000-0000-0000CD070000}"/>
    <cellStyle name="Comma 6 2 3 4" xfId="925" xr:uid="{00000000-0005-0000-0000-0000CE070000}"/>
    <cellStyle name="Comma 6 2 3 4 2" xfId="2005" xr:uid="{00000000-0005-0000-0000-0000CF070000}"/>
    <cellStyle name="Comma 6 2 3 5" xfId="1467" xr:uid="{00000000-0005-0000-0000-0000D0070000}"/>
    <cellStyle name="Comma 6 2 3 6" xfId="2548" xr:uid="{00000000-0005-0000-0000-0000D1070000}"/>
    <cellStyle name="Comma 6 2 3 7" xfId="387" xr:uid="{00000000-0005-0000-0000-0000D2070000}"/>
    <cellStyle name="Comma 6 2 4" xfId="169" xr:uid="{00000000-0005-0000-0000-0000D3070000}"/>
    <cellStyle name="Comma 6 2 4 2" xfId="716" xr:uid="{00000000-0005-0000-0000-0000D4070000}"/>
    <cellStyle name="Comma 6 2 4 2 2" xfId="1254" xr:uid="{00000000-0005-0000-0000-0000D5070000}"/>
    <cellStyle name="Comma 6 2 4 2 2 2" xfId="2334" xr:uid="{00000000-0005-0000-0000-0000D6070000}"/>
    <cellStyle name="Comma 6 2 4 2 3" xfId="1796" xr:uid="{00000000-0005-0000-0000-0000D7070000}"/>
    <cellStyle name="Comma 6 2 4 3" xfId="987" xr:uid="{00000000-0005-0000-0000-0000D8070000}"/>
    <cellStyle name="Comma 6 2 4 3 2" xfId="2067" xr:uid="{00000000-0005-0000-0000-0000D9070000}"/>
    <cellStyle name="Comma 6 2 4 4" xfId="1529" xr:uid="{00000000-0005-0000-0000-0000DA070000}"/>
    <cellStyle name="Comma 6 2 4 5" xfId="2610" xr:uid="{00000000-0005-0000-0000-0000DB070000}"/>
    <cellStyle name="Comma 6 2 4 6" xfId="449" xr:uid="{00000000-0005-0000-0000-0000DC070000}"/>
    <cellStyle name="Comma 6 2 5" xfId="595" xr:uid="{00000000-0005-0000-0000-0000DD070000}"/>
    <cellStyle name="Comma 6 2 5 2" xfId="1133" xr:uid="{00000000-0005-0000-0000-0000DE070000}"/>
    <cellStyle name="Comma 6 2 5 2 2" xfId="2213" xr:uid="{00000000-0005-0000-0000-0000DF070000}"/>
    <cellStyle name="Comma 6 2 5 3" xfId="1675" xr:uid="{00000000-0005-0000-0000-0000E0070000}"/>
    <cellStyle name="Comma 6 2 6" xfId="866" xr:uid="{00000000-0005-0000-0000-0000E1070000}"/>
    <cellStyle name="Comma 6 2 6 2" xfId="1946" xr:uid="{00000000-0005-0000-0000-0000E2070000}"/>
    <cellStyle name="Comma 6 2 7" xfId="1408" xr:uid="{00000000-0005-0000-0000-0000E3070000}"/>
    <cellStyle name="Comma 6 2 8" xfId="2489" xr:uid="{00000000-0005-0000-0000-0000E4070000}"/>
    <cellStyle name="Comma 6 2 9" xfId="328" xr:uid="{00000000-0005-0000-0000-0000E5070000}"/>
    <cellStyle name="Comma 6 3" xfId="62" xr:uid="{00000000-0005-0000-0000-0000E6070000}"/>
    <cellStyle name="Comma 6 3 2" xfId="124" xr:uid="{00000000-0005-0000-0000-0000E7070000}"/>
    <cellStyle name="Comma 6 3 2 2" xfId="250" xr:uid="{00000000-0005-0000-0000-0000E8070000}"/>
    <cellStyle name="Comma 6 3 2 2 2" xfId="797" xr:uid="{00000000-0005-0000-0000-0000E9070000}"/>
    <cellStyle name="Comma 6 3 2 2 2 2" xfId="1335" xr:uid="{00000000-0005-0000-0000-0000EA070000}"/>
    <cellStyle name="Comma 6 3 2 2 2 2 2" xfId="2415" xr:uid="{00000000-0005-0000-0000-0000EB070000}"/>
    <cellStyle name="Comma 6 3 2 2 2 3" xfId="1877" xr:uid="{00000000-0005-0000-0000-0000EC070000}"/>
    <cellStyle name="Comma 6 3 2 2 3" xfId="1068" xr:uid="{00000000-0005-0000-0000-0000ED070000}"/>
    <cellStyle name="Comma 6 3 2 2 3 2" xfId="2148" xr:uid="{00000000-0005-0000-0000-0000EE070000}"/>
    <cellStyle name="Comma 6 3 2 2 4" xfId="1610" xr:uid="{00000000-0005-0000-0000-0000EF070000}"/>
    <cellStyle name="Comma 6 3 2 2 5" xfId="2691" xr:uid="{00000000-0005-0000-0000-0000F0070000}"/>
    <cellStyle name="Comma 6 3 2 2 6" xfId="530" xr:uid="{00000000-0005-0000-0000-0000F1070000}"/>
    <cellStyle name="Comma 6 3 2 3" xfId="671" xr:uid="{00000000-0005-0000-0000-0000F2070000}"/>
    <cellStyle name="Comma 6 3 2 3 2" xfId="1209" xr:uid="{00000000-0005-0000-0000-0000F3070000}"/>
    <cellStyle name="Comma 6 3 2 3 2 2" xfId="2289" xr:uid="{00000000-0005-0000-0000-0000F4070000}"/>
    <cellStyle name="Comma 6 3 2 3 3" xfId="1751" xr:uid="{00000000-0005-0000-0000-0000F5070000}"/>
    <cellStyle name="Comma 6 3 2 4" xfId="942" xr:uid="{00000000-0005-0000-0000-0000F6070000}"/>
    <cellStyle name="Comma 6 3 2 4 2" xfId="2022" xr:uid="{00000000-0005-0000-0000-0000F7070000}"/>
    <cellStyle name="Comma 6 3 2 5" xfId="1484" xr:uid="{00000000-0005-0000-0000-0000F8070000}"/>
    <cellStyle name="Comma 6 3 2 6" xfId="2565" xr:uid="{00000000-0005-0000-0000-0000F9070000}"/>
    <cellStyle name="Comma 6 3 2 7" xfId="404" xr:uid="{00000000-0005-0000-0000-0000FA070000}"/>
    <cellStyle name="Comma 6 3 3" xfId="186" xr:uid="{00000000-0005-0000-0000-0000FB070000}"/>
    <cellStyle name="Comma 6 3 3 2" xfId="733" xr:uid="{00000000-0005-0000-0000-0000FC070000}"/>
    <cellStyle name="Comma 6 3 3 2 2" xfId="1271" xr:uid="{00000000-0005-0000-0000-0000FD070000}"/>
    <cellStyle name="Comma 6 3 3 2 2 2" xfId="2351" xr:uid="{00000000-0005-0000-0000-0000FE070000}"/>
    <cellStyle name="Comma 6 3 3 2 3" xfId="1813" xr:uid="{00000000-0005-0000-0000-0000FF070000}"/>
    <cellStyle name="Comma 6 3 3 3" xfId="1004" xr:uid="{00000000-0005-0000-0000-000000080000}"/>
    <cellStyle name="Comma 6 3 3 3 2" xfId="2084" xr:uid="{00000000-0005-0000-0000-000001080000}"/>
    <cellStyle name="Comma 6 3 3 4" xfId="1546" xr:uid="{00000000-0005-0000-0000-000002080000}"/>
    <cellStyle name="Comma 6 3 3 5" xfId="2627" xr:uid="{00000000-0005-0000-0000-000003080000}"/>
    <cellStyle name="Comma 6 3 3 6" xfId="466" xr:uid="{00000000-0005-0000-0000-000004080000}"/>
    <cellStyle name="Comma 6 3 4" xfId="609" xr:uid="{00000000-0005-0000-0000-000005080000}"/>
    <cellStyle name="Comma 6 3 4 2" xfId="1147" xr:uid="{00000000-0005-0000-0000-000006080000}"/>
    <cellStyle name="Comma 6 3 4 2 2" xfId="2227" xr:uid="{00000000-0005-0000-0000-000007080000}"/>
    <cellStyle name="Comma 6 3 4 3" xfId="1689" xr:uid="{00000000-0005-0000-0000-000008080000}"/>
    <cellStyle name="Comma 6 3 5" xfId="880" xr:uid="{00000000-0005-0000-0000-000009080000}"/>
    <cellStyle name="Comma 6 3 5 2" xfId="1960" xr:uid="{00000000-0005-0000-0000-00000A080000}"/>
    <cellStyle name="Comma 6 3 6" xfId="1422" xr:uid="{00000000-0005-0000-0000-00000B080000}"/>
    <cellStyle name="Comma 6 3 7" xfId="2503" xr:uid="{00000000-0005-0000-0000-00000C080000}"/>
    <cellStyle name="Comma 6 3 8" xfId="342" xr:uid="{00000000-0005-0000-0000-00000D080000}"/>
    <cellStyle name="Comma 6 4" xfId="92" xr:uid="{00000000-0005-0000-0000-00000E080000}"/>
    <cellStyle name="Comma 6 4 2" xfId="218" xr:uid="{00000000-0005-0000-0000-00000F080000}"/>
    <cellStyle name="Comma 6 4 2 2" xfId="765" xr:uid="{00000000-0005-0000-0000-000010080000}"/>
    <cellStyle name="Comma 6 4 2 2 2" xfId="1303" xr:uid="{00000000-0005-0000-0000-000011080000}"/>
    <cellStyle name="Comma 6 4 2 2 2 2" xfId="2383" xr:uid="{00000000-0005-0000-0000-000012080000}"/>
    <cellStyle name="Comma 6 4 2 2 3" xfId="1845" xr:uid="{00000000-0005-0000-0000-000013080000}"/>
    <cellStyle name="Comma 6 4 2 3" xfId="1036" xr:uid="{00000000-0005-0000-0000-000014080000}"/>
    <cellStyle name="Comma 6 4 2 3 2" xfId="2116" xr:uid="{00000000-0005-0000-0000-000015080000}"/>
    <cellStyle name="Comma 6 4 2 4" xfId="1578" xr:uid="{00000000-0005-0000-0000-000016080000}"/>
    <cellStyle name="Comma 6 4 2 5" xfId="2659" xr:uid="{00000000-0005-0000-0000-000017080000}"/>
    <cellStyle name="Comma 6 4 2 6" xfId="498" xr:uid="{00000000-0005-0000-0000-000018080000}"/>
    <cellStyle name="Comma 6 4 3" xfId="639" xr:uid="{00000000-0005-0000-0000-000019080000}"/>
    <cellStyle name="Comma 6 4 3 2" xfId="1177" xr:uid="{00000000-0005-0000-0000-00001A080000}"/>
    <cellStyle name="Comma 6 4 3 2 2" xfId="2257" xr:uid="{00000000-0005-0000-0000-00001B080000}"/>
    <cellStyle name="Comma 6 4 3 3" xfId="1719" xr:uid="{00000000-0005-0000-0000-00001C080000}"/>
    <cellStyle name="Comma 6 4 4" xfId="910" xr:uid="{00000000-0005-0000-0000-00001D080000}"/>
    <cellStyle name="Comma 6 4 4 2" xfId="1990" xr:uid="{00000000-0005-0000-0000-00001E080000}"/>
    <cellStyle name="Comma 6 4 5" xfId="1452" xr:uid="{00000000-0005-0000-0000-00001F080000}"/>
    <cellStyle name="Comma 6 4 6" xfId="2533" xr:uid="{00000000-0005-0000-0000-000020080000}"/>
    <cellStyle name="Comma 6 4 7" xfId="372" xr:uid="{00000000-0005-0000-0000-000021080000}"/>
    <cellStyle name="Comma 6 5" xfId="154" xr:uid="{00000000-0005-0000-0000-000022080000}"/>
    <cellStyle name="Comma 6 5 2" xfId="701" xr:uid="{00000000-0005-0000-0000-000023080000}"/>
    <cellStyle name="Comma 6 5 2 2" xfId="1239" xr:uid="{00000000-0005-0000-0000-000024080000}"/>
    <cellStyle name="Comma 6 5 2 2 2" xfId="2319" xr:uid="{00000000-0005-0000-0000-000025080000}"/>
    <cellStyle name="Comma 6 5 2 3" xfId="1781" xr:uid="{00000000-0005-0000-0000-000026080000}"/>
    <cellStyle name="Comma 6 5 3" xfId="972" xr:uid="{00000000-0005-0000-0000-000027080000}"/>
    <cellStyle name="Comma 6 5 3 2" xfId="2052" xr:uid="{00000000-0005-0000-0000-000028080000}"/>
    <cellStyle name="Comma 6 5 4" xfId="1514" xr:uid="{00000000-0005-0000-0000-000029080000}"/>
    <cellStyle name="Comma 6 5 5" xfId="2595" xr:uid="{00000000-0005-0000-0000-00002A080000}"/>
    <cellStyle name="Comma 6 5 6" xfId="434" xr:uid="{00000000-0005-0000-0000-00002B080000}"/>
    <cellStyle name="Comma 6 6" xfId="582" xr:uid="{00000000-0005-0000-0000-00002C080000}"/>
    <cellStyle name="Comma 6 6 2" xfId="1120" xr:uid="{00000000-0005-0000-0000-00002D080000}"/>
    <cellStyle name="Comma 6 6 2 2" xfId="2200" xr:uid="{00000000-0005-0000-0000-00002E080000}"/>
    <cellStyle name="Comma 6 6 3" xfId="1662" xr:uid="{00000000-0005-0000-0000-00002F080000}"/>
    <cellStyle name="Comma 6 7" xfId="853" xr:uid="{00000000-0005-0000-0000-000030080000}"/>
    <cellStyle name="Comma 6 7 2" xfId="1933" xr:uid="{00000000-0005-0000-0000-000031080000}"/>
    <cellStyle name="Comma 6 8" xfId="1395" xr:uid="{00000000-0005-0000-0000-000032080000}"/>
    <cellStyle name="Comma 6 9" xfId="2476" xr:uid="{00000000-0005-0000-0000-000033080000}"/>
    <cellStyle name="Comma 60" xfId="2758" xr:uid="{00000000-0005-0000-0000-000034080000}"/>
    <cellStyle name="Comma 61" xfId="2759" xr:uid="{00000000-0005-0000-0000-000035080000}"/>
    <cellStyle name="Comma 62" xfId="2763" xr:uid="{00000000-0005-0000-0000-000036080000}"/>
    <cellStyle name="Comma 63" xfId="2762" xr:uid="{00000000-0005-0000-0000-000037080000}"/>
    <cellStyle name="Comma 64" xfId="2764" xr:uid="{00000000-0005-0000-0000-000038080000}"/>
    <cellStyle name="Comma 64 2" xfId="2768" xr:uid="{00000000-0005-0000-0000-000039080000}"/>
    <cellStyle name="Comma 65" xfId="2765" xr:uid="{00000000-0005-0000-0000-00003A080000}"/>
    <cellStyle name="Comma 66" xfId="2766" xr:uid="{00000000-0005-0000-0000-00003B080000}"/>
    <cellStyle name="Comma 67" xfId="2767" xr:uid="{00000000-0005-0000-0000-00003C080000}"/>
    <cellStyle name="Comma 68" xfId="2771" xr:uid="{00000000-0005-0000-0000-00003D080000}"/>
    <cellStyle name="Comma 69" xfId="2772" xr:uid="{00000000-0005-0000-0000-00003E080000}"/>
    <cellStyle name="Comma 7" xfId="23" xr:uid="{00000000-0005-0000-0000-00003F080000}"/>
    <cellStyle name="Comma 7 10" xfId="316" xr:uid="{00000000-0005-0000-0000-000040080000}"/>
    <cellStyle name="Comma 7 2" xfId="49" xr:uid="{00000000-0005-0000-0000-000041080000}"/>
    <cellStyle name="Comma 7 2 2" xfId="78" xr:uid="{00000000-0005-0000-0000-000042080000}"/>
    <cellStyle name="Comma 7 2 2 2" xfId="140" xr:uid="{00000000-0005-0000-0000-000043080000}"/>
    <cellStyle name="Comma 7 2 2 2 2" xfId="266" xr:uid="{00000000-0005-0000-0000-000044080000}"/>
    <cellStyle name="Comma 7 2 2 2 2 2" xfId="813" xr:uid="{00000000-0005-0000-0000-000045080000}"/>
    <cellStyle name="Comma 7 2 2 2 2 2 2" xfId="1351" xr:uid="{00000000-0005-0000-0000-000046080000}"/>
    <cellStyle name="Comma 7 2 2 2 2 2 2 2" xfId="2431" xr:uid="{00000000-0005-0000-0000-000047080000}"/>
    <cellStyle name="Comma 7 2 2 2 2 2 3" xfId="1893" xr:uid="{00000000-0005-0000-0000-000048080000}"/>
    <cellStyle name="Comma 7 2 2 2 2 3" xfId="1084" xr:uid="{00000000-0005-0000-0000-000049080000}"/>
    <cellStyle name="Comma 7 2 2 2 2 3 2" xfId="2164" xr:uid="{00000000-0005-0000-0000-00004A080000}"/>
    <cellStyle name="Comma 7 2 2 2 2 4" xfId="1626" xr:uid="{00000000-0005-0000-0000-00004B080000}"/>
    <cellStyle name="Comma 7 2 2 2 2 5" xfId="2707" xr:uid="{00000000-0005-0000-0000-00004C080000}"/>
    <cellStyle name="Comma 7 2 2 2 2 6" xfId="546" xr:uid="{00000000-0005-0000-0000-00004D080000}"/>
    <cellStyle name="Comma 7 2 2 2 3" xfId="687" xr:uid="{00000000-0005-0000-0000-00004E080000}"/>
    <cellStyle name="Comma 7 2 2 2 3 2" xfId="1225" xr:uid="{00000000-0005-0000-0000-00004F080000}"/>
    <cellStyle name="Comma 7 2 2 2 3 2 2" xfId="2305" xr:uid="{00000000-0005-0000-0000-000050080000}"/>
    <cellStyle name="Comma 7 2 2 2 3 3" xfId="1767" xr:uid="{00000000-0005-0000-0000-000051080000}"/>
    <cellStyle name="Comma 7 2 2 2 4" xfId="958" xr:uid="{00000000-0005-0000-0000-000052080000}"/>
    <cellStyle name="Comma 7 2 2 2 4 2" xfId="2038" xr:uid="{00000000-0005-0000-0000-000053080000}"/>
    <cellStyle name="Comma 7 2 2 2 5" xfId="1500" xr:uid="{00000000-0005-0000-0000-000054080000}"/>
    <cellStyle name="Comma 7 2 2 2 6" xfId="2581" xr:uid="{00000000-0005-0000-0000-000055080000}"/>
    <cellStyle name="Comma 7 2 2 2 7" xfId="420" xr:uid="{00000000-0005-0000-0000-000056080000}"/>
    <cellStyle name="Comma 7 2 2 3" xfId="202" xr:uid="{00000000-0005-0000-0000-000057080000}"/>
    <cellStyle name="Comma 7 2 2 3 2" xfId="749" xr:uid="{00000000-0005-0000-0000-000058080000}"/>
    <cellStyle name="Comma 7 2 2 3 2 2" xfId="1287" xr:uid="{00000000-0005-0000-0000-000059080000}"/>
    <cellStyle name="Comma 7 2 2 3 2 2 2" xfId="2367" xr:uid="{00000000-0005-0000-0000-00005A080000}"/>
    <cellStyle name="Comma 7 2 2 3 2 3" xfId="1829" xr:uid="{00000000-0005-0000-0000-00005B080000}"/>
    <cellStyle name="Comma 7 2 2 3 3" xfId="1020" xr:uid="{00000000-0005-0000-0000-00005C080000}"/>
    <cellStyle name="Comma 7 2 2 3 3 2" xfId="2100" xr:uid="{00000000-0005-0000-0000-00005D080000}"/>
    <cellStyle name="Comma 7 2 2 3 4" xfId="1562" xr:uid="{00000000-0005-0000-0000-00005E080000}"/>
    <cellStyle name="Comma 7 2 2 3 5" xfId="2643" xr:uid="{00000000-0005-0000-0000-00005F080000}"/>
    <cellStyle name="Comma 7 2 2 3 6" xfId="482" xr:uid="{00000000-0005-0000-0000-000060080000}"/>
    <cellStyle name="Comma 7 2 2 4" xfId="625" xr:uid="{00000000-0005-0000-0000-000061080000}"/>
    <cellStyle name="Comma 7 2 2 4 2" xfId="1163" xr:uid="{00000000-0005-0000-0000-000062080000}"/>
    <cellStyle name="Comma 7 2 2 4 2 2" xfId="2243" xr:uid="{00000000-0005-0000-0000-000063080000}"/>
    <cellStyle name="Comma 7 2 2 4 3" xfId="1705" xr:uid="{00000000-0005-0000-0000-000064080000}"/>
    <cellStyle name="Comma 7 2 2 5" xfId="896" xr:uid="{00000000-0005-0000-0000-000065080000}"/>
    <cellStyle name="Comma 7 2 2 5 2" xfId="1976" xr:uid="{00000000-0005-0000-0000-000066080000}"/>
    <cellStyle name="Comma 7 2 2 6" xfId="1438" xr:uid="{00000000-0005-0000-0000-000067080000}"/>
    <cellStyle name="Comma 7 2 2 7" xfId="2519" xr:uid="{00000000-0005-0000-0000-000068080000}"/>
    <cellStyle name="Comma 7 2 2 8" xfId="358" xr:uid="{00000000-0005-0000-0000-000069080000}"/>
    <cellStyle name="Comma 7 2 3" xfId="108" xr:uid="{00000000-0005-0000-0000-00006A080000}"/>
    <cellStyle name="Comma 7 2 3 2" xfId="234" xr:uid="{00000000-0005-0000-0000-00006B080000}"/>
    <cellStyle name="Comma 7 2 3 2 2" xfId="781" xr:uid="{00000000-0005-0000-0000-00006C080000}"/>
    <cellStyle name="Comma 7 2 3 2 2 2" xfId="1319" xr:uid="{00000000-0005-0000-0000-00006D080000}"/>
    <cellStyle name="Comma 7 2 3 2 2 2 2" xfId="2399" xr:uid="{00000000-0005-0000-0000-00006E080000}"/>
    <cellStyle name="Comma 7 2 3 2 2 3" xfId="1861" xr:uid="{00000000-0005-0000-0000-00006F080000}"/>
    <cellStyle name="Comma 7 2 3 2 3" xfId="1052" xr:uid="{00000000-0005-0000-0000-000070080000}"/>
    <cellStyle name="Comma 7 2 3 2 3 2" xfId="2132" xr:uid="{00000000-0005-0000-0000-000071080000}"/>
    <cellStyle name="Comma 7 2 3 2 4" xfId="1594" xr:uid="{00000000-0005-0000-0000-000072080000}"/>
    <cellStyle name="Comma 7 2 3 2 5" xfId="2675" xr:uid="{00000000-0005-0000-0000-000073080000}"/>
    <cellStyle name="Comma 7 2 3 2 6" xfId="514" xr:uid="{00000000-0005-0000-0000-000074080000}"/>
    <cellStyle name="Comma 7 2 3 3" xfId="655" xr:uid="{00000000-0005-0000-0000-000075080000}"/>
    <cellStyle name="Comma 7 2 3 3 2" xfId="1193" xr:uid="{00000000-0005-0000-0000-000076080000}"/>
    <cellStyle name="Comma 7 2 3 3 2 2" xfId="2273" xr:uid="{00000000-0005-0000-0000-000077080000}"/>
    <cellStyle name="Comma 7 2 3 3 3" xfId="1735" xr:uid="{00000000-0005-0000-0000-000078080000}"/>
    <cellStyle name="Comma 7 2 3 4" xfId="926" xr:uid="{00000000-0005-0000-0000-000079080000}"/>
    <cellStyle name="Comma 7 2 3 4 2" xfId="2006" xr:uid="{00000000-0005-0000-0000-00007A080000}"/>
    <cellStyle name="Comma 7 2 3 5" xfId="1468" xr:uid="{00000000-0005-0000-0000-00007B080000}"/>
    <cellStyle name="Comma 7 2 3 6" xfId="2549" xr:uid="{00000000-0005-0000-0000-00007C080000}"/>
    <cellStyle name="Comma 7 2 3 7" xfId="388" xr:uid="{00000000-0005-0000-0000-00007D080000}"/>
    <cellStyle name="Comma 7 2 4" xfId="170" xr:uid="{00000000-0005-0000-0000-00007E080000}"/>
    <cellStyle name="Comma 7 2 4 2" xfId="717" xr:uid="{00000000-0005-0000-0000-00007F080000}"/>
    <cellStyle name="Comma 7 2 4 2 2" xfId="1255" xr:uid="{00000000-0005-0000-0000-000080080000}"/>
    <cellStyle name="Comma 7 2 4 2 2 2" xfId="2335" xr:uid="{00000000-0005-0000-0000-000081080000}"/>
    <cellStyle name="Comma 7 2 4 2 3" xfId="1797" xr:uid="{00000000-0005-0000-0000-000082080000}"/>
    <cellStyle name="Comma 7 2 4 3" xfId="988" xr:uid="{00000000-0005-0000-0000-000083080000}"/>
    <cellStyle name="Comma 7 2 4 3 2" xfId="2068" xr:uid="{00000000-0005-0000-0000-000084080000}"/>
    <cellStyle name="Comma 7 2 4 4" xfId="1530" xr:uid="{00000000-0005-0000-0000-000085080000}"/>
    <cellStyle name="Comma 7 2 4 5" xfId="2611" xr:uid="{00000000-0005-0000-0000-000086080000}"/>
    <cellStyle name="Comma 7 2 4 6" xfId="450" xr:uid="{00000000-0005-0000-0000-000087080000}"/>
    <cellStyle name="Comma 7 2 5" xfId="596" xr:uid="{00000000-0005-0000-0000-000088080000}"/>
    <cellStyle name="Comma 7 2 5 2" xfId="1134" xr:uid="{00000000-0005-0000-0000-000089080000}"/>
    <cellStyle name="Comma 7 2 5 2 2" xfId="2214" xr:uid="{00000000-0005-0000-0000-00008A080000}"/>
    <cellStyle name="Comma 7 2 5 3" xfId="1676" xr:uid="{00000000-0005-0000-0000-00008B080000}"/>
    <cellStyle name="Comma 7 2 6" xfId="867" xr:uid="{00000000-0005-0000-0000-00008C080000}"/>
    <cellStyle name="Comma 7 2 6 2" xfId="1947" xr:uid="{00000000-0005-0000-0000-00008D080000}"/>
    <cellStyle name="Comma 7 2 7" xfId="1409" xr:uid="{00000000-0005-0000-0000-00008E080000}"/>
    <cellStyle name="Comma 7 2 8" xfId="2490" xr:uid="{00000000-0005-0000-0000-00008F080000}"/>
    <cellStyle name="Comma 7 2 9" xfId="329" xr:uid="{00000000-0005-0000-0000-000090080000}"/>
    <cellStyle name="Comma 7 3" xfId="63" xr:uid="{00000000-0005-0000-0000-000091080000}"/>
    <cellStyle name="Comma 7 3 2" xfId="125" xr:uid="{00000000-0005-0000-0000-000092080000}"/>
    <cellStyle name="Comma 7 3 2 2" xfId="251" xr:uid="{00000000-0005-0000-0000-000093080000}"/>
    <cellStyle name="Comma 7 3 2 2 2" xfId="798" xr:uid="{00000000-0005-0000-0000-000094080000}"/>
    <cellStyle name="Comma 7 3 2 2 2 2" xfId="1336" xr:uid="{00000000-0005-0000-0000-000095080000}"/>
    <cellStyle name="Comma 7 3 2 2 2 2 2" xfId="2416" xr:uid="{00000000-0005-0000-0000-000096080000}"/>
    <cellStyle name="Comma 7 3 2 2 2 3" xfId="1878" xr:uid="{00000000-0005-0000-0000-000097080000}"/>
    <cellStyle name="Comma 7 3 2 2 3" xfId="1069" xr:uid="{00000000-0005-0000-0000-000098080000}"/>
    <cellStyle name="Comma 7 3 2 2 3 2" xfId="2149" xr:uid="{00000000-0005-0000-0000-000099080000}"/>
    <cellStyle name="Comma 7 3 2 2 4" xfId="1611" xr:uid="{00000000-0005-0000-0000-00009A080000}"/>
    <cellStyle name="Comma 7 3 2 2 5" xfId="2692" xr:uid="{00000000-0005-0000-0000-00009B080000}"/>
    <cellStyle name="Comma 7 3 2 2 6" xfId="531" xr:uid="{00000000-0005-0000-0000-00009C080000}"/>
    <cellStyle name="Comma 7 3 2 3" xfId="672" xr:uid="{00000000-0005-0000-0000-00009D080000}"/>
    <cellStyle name="Comma 7 3 2 3 2" xfId="1210" xr:uid="{00000000-0005-0000-0000-00009E080000}"/>
    <cellStyle name="Comma 7 3 2 3 2 2" xfId="2290" xr:uid="{00000000-0005-0000-0000-00009F080000}"/>
    <cellStyle name="Comma 7 3 2 3 3" xfId="1752" xr:uid="{00000000-0005-0000-0000-0000A0080000}"/>
    <cellStyle name="Comma 7 3 2 4" xfId="943" xr:uid="{00000000-0005-0000-0000-0000A1080000}"/>
    <cellStyle name="Comma 7 3 2 4 2" xfId="2023" xr:uid="{00000000-0005-0000-0000-0000A2080000}"/>
    <cellStyle name="Comma 7 3 2 5" xfId="1485" xr:uid="{00000000-0005-0000-0000-0000A3080000}"/>
    <cellStyle name="Comma 7 3 2 6" xfId="2566" xr:uid="{00000000-0005-0000-0000-0000A4080000}"/>
    <cellStyle name="Comma 7 3 2 7" xfId="405" xr:uid="{00000000-0005-0000-0000-0000A5080000}"/>
    <cellStyle name="Comma 7 3 3" xfId="187" xr:uid="{00000000-0005-0000-0000-0000A6080000}"/>
    <cellStyle name="Comma 7 3 3 2" xfId="734" xr:uid="{00000000-0005-0000-0000-0000A7080000}"/>
    <cellStyle name="Comma 7 3 3 2 2" xfId="1272" xr:uid="{00000000-0005-0000-0000-0000A8080000}"/>
    <cellStyle name="Comma 7 3 3 2 2 2" xfId="2352" xr:uid="{00000000-0005-0000-0000-0000A9080000}"/>
    <cellStyle name="Comma 7 3 3 2 3" xfId="1814" xr:uid="{00000000-0005-0000-0000-0000AA080000}"/>
    <cellStyle name="Comma 7 3 3 3" xfId="1005" xr:uid="{00000000-0005-0000-0000-0000AB080000}"/>
    <cellStyle name="Comma 7 3 3 3 2" xfId="2085" xr:uid="{00000000-0005-0000-0000-0000AC080000}"/>
    <cellStyle name="Comma 7 3 3 4" xfId="1547" xr:uid="{00000000-0005-0000-0000-0000AD080000}"/>
    <cellStyle name="Comma 7 3 3 5" xfId="2628" xr:uid="{00000000-0005-0000-0000-0000AE080000}"/>
    <cellStyle name="Comma 7 3 3 6" xfId="467" xr:uid="{00000000-0005-0000-0000-0000AF080000}"/>
    <cellStyle name="Comma 7 3 4" xfId="610" xr:uid="{00000000-0005-0000-0000-0000B0080000}"/>
    <cellStyle name="Comma 7 3 4 2" xfId="1148" xr:uid="{00000000-0005-0000-0000-0000B1080000}"/>
    <cellStyle name="Comma 7 3 4 2 2" xfId="2228" xr:uid="{00000000-0005-0000-0000-0000B2080000}"/>
    <cellStyle name="Comma 7 3 4 3" xfId="1690" xr:uid="{00000000-0005-0000-0000-0000B3080000}"/>
    <cellStyle name="Comma 7 3 5" xfId="881" xr:uid="{00000000-0005-0000-0000-0000B4080000}"/>
    <cellStyle name="Comma 7 3 5 2" xfId="1961" xr:uid="{00000000-0005-0000-0000-0000B5080000}"/>
    <cellStyle name="Comma 7 3 6" xfId="1423" xr:uid="{00000000-0005-0000-0000-0000B6080000}"/>
    <cellStyle name="Comma 7 3 7" xfId="2504" xr:uid="{00000000-0005-0000-0000-0000B7080000}"/>
    <cellStyle name="Comma 7 3 8" xfId="343" xr:uid="{00000000-0005-0000-0000-0000B8080000}"/>
    <cellStyle name="Comma 7 4" xfId="93" xr:uid="{00000000-0005-0000-0000-0000B9080000}"/>
    <cellStyle name="Comma 7 4 2" xfId="219" xr:uid="{00000000-0005-0000-0000-0000BA080000}"/>
    <cellStyle name="Comma 7 4 2 2" xfId="766" xr:uid="{00000000-0005-0000-0000-0000BB080000}"/>
    <cellStyle name="Comma 7 4 2 2 2" xfId="1304" xr:uid="{00000000-0005-0000-0000-0000BC080000}"/>
    <cellStyle name="Comma 7 4 2 2 2 2" xfId="2384" xr:uid="{00000000-0005-0000-0000-0000BD080000}"/>
    <cellStyle name="Comma 7 4 2 2 3" xfId="1846" xr:uid="{00000000-0005-0000-0000-0000BE080000}"/>
    <cellStyle name="Comma 7 4 2 3" xfId="1037" xr:uid="{00000000-0005-0000-0000-0000BF080000}"/>
    <cellStyle name="Comma 7 4 2 3 2" xfId="2117" xr:uid="{00000000-0005-0000-0000-0000C0080000}"/>
    <cellStyle name="Comma 7 4 2 4" xfId="1579" xr:uid="{00000000-0005-0000-0000-0000C1080000}"/>
    <cellStyle name="Comma 7 4 2 5" xfId="2660" xr:uid="{00000000-0005-0000-0000-0000C2080000}"/>
    <cellStyle name="Comma 7 4 2 6" xfId="499" xr:uid="{00000000-0005-0000-0000-0000C3080000}"/>
    <cellStyle name="Comma 7 4 3" xfId="640" xr:uid="{00000000-0005-0000-0000-0000C4080000}"/>
    <cellStyle name="Comma 7 4 3 2" xfId="1178" xr:uid="{00000000-0005-0000-0000-0000C5080000}"/>
    <cellStyle name="Comma 7 4 3 2 2" xfId="2258" xr:uid="{00000000-0005-0000-0000-0000C6080000}"/>
    <cellStyle name="Comma 7 4 3 3" xfId="1720" xr:uid="{00000000-0005-0000-0000-0000C7080000}"/>
    <cellStyle name="Comma 7 4 4" xfId="911" xr:uid="{00000000-0005-0000-0000-0000C8080000}"/>
    <cellStyle name="Comma 7 4 4 2" xfId="1991" xr:uid="{00000000-0005-0000-0000-0000C9080000}"/>
    <cellStyle name="Comma 7 4 5" xfId="1453" xr:uid="{00000000-0005-0000-0000-0000CA080000}"/>
    <cellStyle name="Comma 7 4 6" xfId="2534" xr:uid="{00000000-0005-0000-0000-0000CB080000}"/>
    <cellStyle name="Comma 7 4 7" xfId="373" xr:uid="{00000000-0005-0000-0000-0000CC080000}"/>
    <cellStyle name="Comma 7 5" xfId="155" xr:uid="{00000000-0005-0000-0000-0000CD080000}"/>
    <cellStyle name="Comma 7 5 2" xfId="702" xr:uid="{00000000-0005-0000-0000-0000CE080000}"/>
    <cellStyle name="Comma 7 5 2 2" xfId="1240" xr:uid="{00000000-0005-0000-0000-0000CF080000}"/>
    <cellStyle name="Comma 7 5 2 2 2" xfId="2320" xr:uid="{00000000-0005-0000-0000-0000D0080000}"/>
    <cellStyle name="Comma 7 5 2 3" xfId="1782" xr:uid="{00000000-0005-0000-0000-0000D1080000}"/>
    <cellStyle name="Comma 7 5 3" xfId="973" xr:uid="{00000000-0005-0000-0000-0000D2080000}"/>
    <cellStyle name="Comma 7 5 3 2" xfId="2053" xr:uid="{00000000-0005-0000-0000-0000D3080000}"/>
    <cellStyle name="Comma 7 5 4" xfId="1515" xr:uid="{00000000-0005-0000-0000-0000D4080000}"/>
    <cellStyle name="Comma 7 5 5" xfId="2596" xr:uid="{00000000-0005-0000-0000-0000D5080000}"/>
    <cellStyle name="Comma 7 5 6" xfId="435" xr:uid="{00000000-0005-0000-0000-0000D6080000}"/>
    <cellStyle name="Comma 7 6" xfId="583" xr:uid="{00000000-0005-0000-0000-0000D7080000}"/>
    <cellStyle name="Comma 7 6 2" xfId="1121" xr:uid="{00000000-0005-0000-0000-0000D8080000}"/>
    <cellStyle name="Comma 7 6 2 2" xfId="2201" xr:uid="{00000000-0005-0000-0000-0000D9080000}"/>
    <cellStyle name="Comma 7 6 3" xfId="1663" xr:uid="{00000000-0005-0000-0000-0000DA080000}"/>
    <cellStyle name="Comma 7 7" xfId="854" xr:uid="{00000000-0005-0000-0000-0000DB080000}"/>
    <cellStyle name="Comma 7 7 2" xfId="1934" xr:uid="{00000000-0005-0000-0000-0000DC080000}"/>
    <cellStyle name="Comma 7 8" xfId="1396" xr:uid="{00000000-0005-0000-0000-0000DD080000}"/>
    <cellStyle name="Comma 7 9" xfId="2477" xr:uid="{00000000-0005-0000-0000-0000DE080000}"/>
    <cellStyle name="Comma 70" xfId="2773" xr:uid="{7D1FD0A2-66CB-44AC-B6A2-AD5E3F7788F8}"/>
    <cellStyle name="Comma 71" xfId="2774" xr:uid="{B02DB9EE-752D-4733-B16D-E0F7C27F443C}"/>
    <cellStyle name="Comma 8" xfId="24" xr:uid="{00000000-0005-0000-0000-0000DF080000}"/>
    <cellStyle name="Comma 8 10" xfId="2478" xr:uid="{00000000-0005-0000-0000-0000E0080000}"/>
    <cellStyle name="Comma 8 11" xfId="317" xr:uid="{00000000-0005-0000-0000-0000E1080000}"/>
    <cellStyle name="Comma 8 2" xfId="41" xr:uid="{00000000-0005-0000-0000-0000E2080000}"/>
    <cellStyle name="Comma 8 2 10" xfId="321" xr:uid="{00000000-0005-0000-0000-0000E3080000}"/>
    <cellStyle name="Comma 8 2 2" xfId="55" xr:uid="{00000000-0005-0000-0000-0000E4080000}"/>
    <cellStyle name="Comma 8 2 2 2" xfId="84" xr:uid="{00000000-0005-0000-0000-0000E5080000}"/>
    <cellStyle name="Comma 8 2 2 2 2" xfId="146" xr:uid="{00000000-0005-0000-0000-0000E6080000}"/>
    <cellStyle name="Comma 8 2 2 2 2 2" xfId="272" xr:uid="{00000000-0005-0000-0000-0000E7080000}"/>
    <cellStyle name="Comma 8 2 2 2 2 2 2" xfId="819" xr:uid="{00000000-0005-0000-0000-0000E8080000}"/>
    <cellStyle name="Comma 8 2 2 2 2 2 2 2" xfId="1357" xr:uid="{00000000-0005-0000-0000-0000E9080000}"/>
    <cellStyle name="Comma 8 2 2 2 2 2 2 2 2" xfId="2437" xr:uid="{00000000-0005-0000-0000-0000EA080000}"/>
    <cellStyle name="Comma 8 2 2 2 2 2 2 3" xfId="1899" xr:uid="{00000000-0005-0000-0000-0000EB080000}"/>
    <cellStyle name="Comma 8 2 2 2 2 2 3" xfId="1090" xr:uid="{00000000-0005-0000-0000-0000EC080000}"/>
    <cellStyle name="Comma 8 2 2 2 2 2 3 2" xfId="2170" xr:uid="{00000000-0005-0000-0000-0000ED080000}"/>
    <cellStyle name="Comma 8 2 2 2 2 2 4" xfId="1632" xr:uid="{00000000-0005-0000-0000-0000EE080000}"/>
    <cellStyle name="Comma 8 2 2 2 2 2 5" xfId="2713" xr:uid="{00000000-0005-0000-0000-0000EF080000}"/>
    <cellStyle name="Comma 8 2 2 2 2 2 6" xfId="552" xr:uid="{00000000-0005-0000-0000-0000F0080000}"/>
    <cellStyle name="Comma 8 2 2 2 2 3" xfId="693" xr:uid="{00000000-0005-0000-0000-0000F1080000}"/>
    <cellStyle name="Comma 8 2 2 2 2 3 2" xfId="1231" xr:uid="{00000000-0005-0000-0000-0000F2080000}"/>
    <cellStyle name="Comma 8 2 2 2 2 3 2 2" xfId="2311" xr:uid="{00000000-0005-0000-0000-0000F3080000}"/>
    <cellStyle name="Comma 8 2 2 2 2 3 3" xfId="1773" xr:uid="{00000000-0005-0000-0000-0000F4080000}"/>
    <cellStyle name="Comma 8 2 2 2 2 4" xfId="964" xr:uid="{00000000-0005-0000-0000-0000F5080000}"/>
    <cellStyle name="Comma 8 2 2 2 2 4 2" xfId="2044" xr:uid="{00000000-0005-0000-0000-0000F6080000}"/>
    <cellStyle name="Comma 8 2 2 2 2 5" xfId="1506" xr:uid="{00000000-0005-0000-0000-0000F7080000}"/>
    <cellStyle name="Comma 8 2 2 2 2 6" xfId="2587" xr:uid="{00000000-0005-0000-0000-0000F8080000}"/>
    <cellStyle name="Comma 8 2 2 2 2 7" xfId="426" xr:uid="{00000000-0005-0000-0000-0000F9080000}"/>
    <cellStyle name="Comma 8 2 2 2 3" xfId="208" xr:uid="{00000000-0005-0000-0000-0000FA080000}"/>
    <cellStyle name="Comma 8 2 2 2 3 2" xfId="755" xr:uid="{00000000-0005-0000-0000-0000FB080000}"/>
    <cellStyle name="Comma 8 2 2 2 3 2 2" xfId="1293" xr:uid="{00000000-0005-0000-0000-0000FC080000}"/>
    <cellStyle name="Comma 8 2 2 2 3 2 2 2" xfId="2373" xr:uid="{00000000-0005-0000-0000-0000FD080000}"/>
    <cellStyle name="Comma 8 2 2 2 3 2 3" xfId="1835" xr:uid="{00000000-0005-0000-0000-0000FE080000}"/>
    <cellStyle name="Comma 8 2 2 2 3 3" xfId="1026" xr:uid="{00000000-0005-0000-0000-0000FF080000}"/>
    <cellStyle name="Comma 8 2 2 2 3 3 2" xfId="2106" xr:uid="{00000000-0005-0000-0000-000000090000}"/>
    <cellStyle name="Comma 8 2 2 2 3 4" xfId="1568" xr:uid="{00000000-0005-0000-0000-000001090000}"/>
    <cellStyle name="Comma 8 2 2 2 3 5" xfId="2649" xr:uid="{00000000-0005-0000-0000-000002090000}"/>
    <cellStyle name="Comma 8 2 2 2 3 6" xfId="488" xr:uid="{00000000-0005-0000-0000-000003090000}"/>
    <cellStyle name="Comma 8 2 2 2 4" xfId="631" xr:uid="{00000000-0005-0000-0000-000004090000}"/>
    <cellStyle name="Comma 8 2 2 2 4 2" xfId="1169" xr:uid="{00000000-0005-0000-0000-000005090000}"/>
    <cellStyle name="Comma 8 2 2 2 4 2 2" xfId="2249" xr:uid="{00000000-0005-0000-0000-000006090000}"/>
    <cellStyle name="Comma 8 2 2 2 4 3" xfId="1711" xr:uid="{00000000-0005-0000-0000-000007090000}"/>
    <cellStyle name="Comma 8 2 2 2 5" xfId="902" xr:uid="{00000000-0005-0000-0000-000008090000}"/>
    <cellStyle name="Comma 8 2 2 2 5 2" xfId="1982" xr:uid="{00000000-0005-0000-0000-000009090000}"/>
    <cellStyle name="Comma 8 2 2 2 6" xfId="1444" xr:uid="{00000000-0005-0000-0000-00000A090000}"/>
    <cellStyle name="Comma 8 2 2 2 7" xfId="2525" xr:uid="{00000000-0005-0000-0000-00000B090000}"/>
    <cellStyle name="Comma 8 2 2 2 8" xfId="364" xr:uid="{00000000-0005-0000-0000-00000C090000}"/>
    <cellStyle name="Comma 8 2 2 3" xfId="114" xr:uid="{00000000-0005-0000-0000-00000D090000}"/>
    <cellStyle name="Comma 8 2 2 3 2" xfId="240" xr:uid="{00000000-0005-0000-0000-00000E090000}"/>
    <cellStyle name="Comma 8 2 2 3 2 2" xfId="787" xr:uid="{00000000-0005-0000-0000-00000F090000}"/>
    <cellStyle name="Comma 8 2 2 3 2 2 2" xfId="1325" xr:uid="{00000000-0005-0000-0000-000010090000}"/>
    <cellStyle name="Comma 8 2 2 3 2 2 2 2" xfId="2405" xr:uid="{00000000-0005-0000-0000-000011090000}"/>
    <cellStyle name="Comma 8 2 2 3 2 2 3" xfId="1867" xr:uid="{00000000-0005-0000-0000-000012090000}"/>
    <cellStyle name="Comma 8 2 2 3 2 3" xfId="1058" xr:uid="{00000000-0005-0000-0000-000013090000}"/>
    <cellStyle name="Comma 8 2 2 3 2 3 2" xfId="2138" xr:uid="{00000000-0005-0000-0000-000014090000}"/>
    <cellStyle name="Comma 8 2 2 3 2 4" xfId="1600" xr:uid="{00000000-0005-0000-0000-000015090000}"/>
    <cellStyle name="Comma 8 2 2 3 2 5" xfId="2681" xr:uid="{00000000-0005-0000-0000-000016090000}"/>
    <cellStyle name="Comma 8 2 2 3 2 6" xfId="520" xr:uid="{00000000-0005-0000-0000-000017090000}"/>
    <cellStyle name="Comma 8 2 2 3 3" xfId="661" xr:uid="{00000000-0005-0000-0000-000018090000}"/>
    <cellStyle name="Comma 8 2 2 3 3 2" xfId="1199" xr:uid="{00000000-0005-0000-0000-000019090000}"/>
    <cellStyle name="Comma 8 2 2 3 3 2 2" xfId="2279" xr:uid="{00000000-0005-0000-0000-00001A090000}"/>
    <cellStyle name="Comma 8 2 2 3 3 3" xfId="1741" xr:uid="{00000000-0005-0000-0000-00001B090000}"/>
    <cellStyle name="Comma 8 2 2 3 4" xfId="932" xr:uid="{00000000-0005-0000-0000-00001C090000}"/>
    <cellStyle name="Comma 8 2 2 3 4 2" xfId="2012" xr:uid="{00000000-0005-0000-0000-00001D090000}"/>
    <cellStyle name="Comma 8 2 2 3 5" xfId="1474" xr:uid="{00000000-0005-0000-0000-00001E090000}"/>
    <cellStyle name="Comma 8 2 2 3 6" xfId="2555" xr:uid="{00000000-0005-0000-0000-00001F090000}"/>
    <cellStyle name="Comma 8 2 2 3 7" xfId="394" xr:uid="{00000000-0005-0000-0000-000020090000}"/>
    <cellStyle name="Comma 8 2 2 4" xfId="176" xr:uid="{00000000-0005-0000-0000-000021090000}"/>
    <cellStyle name="Comma 8 2 2 4 2" xfId="723" xr:uid="{00000000-0005-0000-0000-000022090000}"/>
    <cellStyle name="Comma 8 2 2 4 2 2" xfId="1261" xr:uid="{00000000-0005-0000-0000-000023090000}"/>
    <cellStyle name="Comma 8 2 2 4 2 2 2" xfId="2341" xr:uid="{00000000-0005-0000-0000-000024090000}"/>
    <cellStyle name="Comma 8 2 2 4 2 3" xfId="1803" xr:uid="{00000000-0005-0000-0000-000025090000}"/>
    <cellStyle name="Comma 8 2 2 4 3" xfId="994" xr:uid="{00000000-0005-0000-0000-000026090000}"/>
    <cellStyle name="Comma 8 2 2 4 3 2" xfId="2074" xr:uid="{00000000-0005-0000-0000-000027090000}"/>
    <cellStyle name="Comma 8 2 2 4 4" xfId="1536" xr:uid="{00000000-0005-0000-0000-000028090000}"/>
    <cellStyle name="Comma 8 2 2 4 5" xfId="2617" xr:uid="{00000000-0005-0000-0000-000029090000}"/>
    <cellStyle name="Comma 8 2 2 4 6" xfId="456" xr:uid="{00000000-0005-0000-0000-00002A090000}"/>
    <cellStyle name="Comma 8 2 2 5" xfId="602" xr:uid="{00000000-0005-0000-0000-00002B090000}"/>
    <cellStyle name="Comma 8 2 2 5 2" xfId="1140" xr:uid="{00000000-0005-0000-0000-00002C090000}"/>
    <cellStyle name="Comma 8 2 2 5 2 2" xfId="2220" xr:uid="{00000000-0005-0000-0000-00002D090000}"/>
    <cellStyle name="Comma 8 2 2 5 3" xfId="1682" xr:uid="{00000000-0005-0000-0000-00002E090000}"/>
    <cellStyle name="Comma 8 2 2 6" xfId="873" xr:uid="{00000000-0005-0000-0000-00002F090000}"/>
    <cellStyle name="Comma 8 2 2 6 2" xfId="1953" xr:uid="{00000000-0005-0000-0000-000030090000}"/>
    <cellStyle name="Comma 8 2 2 7" xfId="1415" xr:uid="{00000000-0005-0000-0000-000031090000}"/>
    <cellStyle name="Comma 8 2 2 8" xfId="2496" xr:uid="{00000000-0005-0000-0000-000032090000}"/>
    <cellStyle name="Comma 8 2 2 9" xfId="335" xr:uid="{00000000-0005-0000-0000-000033090000}"/>
    <cellStyle name="Comma 8 2 3" xfId="69" xr:uid="{00000000-0005-0000-0000-000034090000}"/>
    <cellStyle name="Comma 8 2 3 2" xfId="131" xr:uid="{00000000-0005-0000-0000-000035090000}"/>
    <cellStyle name="Comma 8 2 3 2 2" xfId="257" xr:uid="{00000000-0005-0000-0000-000036090000}"/>
    <cellStyle name="Comma 8 2 3 2 2 2" xfId="804" xr:uid="{00000000-0005-0000-0000-000037090000}"/>
    <cellStyle name="Comma 8 2 3 2 2 2 2" xfId="1342" xr:uid="{00000000-0005-0000-0000-000038090000}"/>
    <cellStyle name="Comma 8 2 3 2 2 2 2 2" xfId="2422" xr:uid="{00000000-0005-0000-0000-000039090000}"/>
    <cellStyle name="Comma 8 2 3 2 2 2 3" xfId="1884" xr:uid="{00000000-0005-0000-0000-00003A090000}"/>
    <cellStyle name="Comma 8 2 3 2 2 3" xfId="1075" xr:uid="{00000000-0005-0000-0000-00003B090000}"/>
    <cellStyle name="Comma 8 2 3 2 2 3 2" xfId="2155" xr:uid="{00000000-0005-0000-0000-00003C090000}"/>
    <cellStyle name="Comma 8 2 3 2 2 4" xfId="1617" xr:uid="{00000000-0005-0000-0000-00003D090000}"/>
    <cellStyle name="Comma 8 2 3 2 2 5" xfId="2698" xr:uid="{00000000-0005-0000-0000-00003E090000}"/>
    <cellStyle name="Comma 8 2 3 2 2 6" xfId="537" xr:uid="{00000000-0005-0000-0000-00003F090000}"/>
    <cellStyle name="Comma 8 2 3 2 3" xfId="678" xr:uid="{00000000-0005-0000-0000-000040090000}"/>
    <cellStyle name="Comma 8 2 3 2 3 2" xfId="1216" xr:uid="{00000000-0005-0000-0000-000041090000}"/>
    <cellStyle name="Comma 8 2 3 2 3 2 2" xfId="2296" xr:uid="{00000000-0005-0000-0000-000042090000}"/>
    <cellStyle name="Comma 8 2 3 2 3 3" xfId="1758" xr:uid="{00000000-0005-0000-0000-000043090000}"/>
    <cellStyle name="Comma 8 2 3 2 4" xfId="949" xr:uid="{00000000-0005-0000-0000-000044090000}"/>
    <cellStyle name="Comma 8 2 3 2 4 2" xfId="2029" xr:uid="{00000000-0005-0000-0000-000045090000}"/>
    <cellStyle name="Comma 8 2 3 2 5" xfId="1491" xr:uid="{00000000-0005-0000-0000-000046090000}"/>
    <cellStyle name="Comma 8 2 3 2 6" xfId="2572" xr:uid="{00000000-0005-0000-0000-000047090000}"/>
    <cellStyle name="Comma 8 2 3 2 7" xfId="411" xr:uid="{00000000-0005-0000-0000-000048090000}"/>
    <cellStyle name="Comma 8 2 3 3" xfId="193" xr:uid="{00000000-0005-0000-0000-000049090000}"/>
    <cellStyle name="Comma 8 2 3 3 2" xfId="740" xr:uid="{00000000-0005-0000-0000-00004A090000}"/>
    <cellStyle name="Comma 8 2 3 3 2 2" xfId="1278" xr:uid="{00000000-0005-0000-0000-00004B090000}"/>
    <cellStyle name="Comma 8 2 3 3 2 2 2" xfId="2358" xr:uid="{00000000-0005-0000-0000-00004C090000}"/>
    <cellStyle name="Comma 8 2 3 3 2 3" xfId="1820" xr:uid="{00000000-0005-0000-0000-00004D090000}"/>
    <cellStyle name="Comma 8 2 3 3 3" xfId="1011" xr:uid="{00000000-0005-0000-0000-00004E090000}"/>
    <cellStyle name="Comma 8 2 3 3 3 2" xfId="2091" xr:uid="{00000000-0005-0000-0000-00004F090000}"/>
    <cellStyle name="Comma 8 2 3 3 4" xfId="1553" xr:uid="{00000000-0005-0000-0000-000050090000}"/>
    <cellStyle name="Comma 8 2 3 3 5" xfId="2634" xr:uid="{00000000-0005-0000-0000-000051090000}"/>
    <cellStyle name="Comma 8 2 3 3 6" xfId="473" xr:uid="{00000000-0005-0000-0000-000052090000}"/>
    <cellStyle name="Comma 8 2 3 4" xfId="616" xr:uid="{00000000-0005-0000-0000-000053090000}"/>
    <cellStyle name="Comma 8 2 3 4 2" xfId="1154" xr:uid="{00000000-0005-0000-0000-000054090000}"/>
    <cellStyle name="Comma 8 2 3 4 2 2" xfId="2234" xr:uid="{00000000-0005-0000-0000-000055090000}"/>
    <cellStyle name="Comma 8 2 3 4 3" xfId="1696" xr:uid="{00000000-0005-0000-0000-000056090000}"/>
    <cellStyle name="Comma 8 2 3 5" xfId="887" xr:uid="{00000000-0005-0000-0000-000057090000}"/>
    <cellStyle name="Comma 8 2 3 5 2" xfId="1967" xr:uid="{00000000-0005-0000-0000-000058090000}"/>
    <cellStyle name="Comma 8 2 3 6" xfId="1429" xr:uid="{00000000-0005-0000-0000-000059090000}"/>
    <cellStyle name="Comma 8 2 3 7" xfId="2510" xr:uid="{00000000-0005-0000-0000-00005A090000}"/>
    <cellStyle name="Comma 8 2 3 8" xfId="349" xr:uid="{00000000-0005-0000-0000-00005B090000}"/>
    <cellStyle name="Comma 8 2 4" xfId="99" xr:uid="{00000000-0005-0000-0000-00005C090000}"/>
    <cellStyle name="Comma 8 2 4 2" xfId="225" xr:uid="{00000000-0005-0000-0000-00005D090000}"/>
    <cellStyle name="Comma 8 2 4 2 2" xfId="772" xr:uid="{00000000-0005-0000-0000-00005E090000}"/>
    <cellStyle name="Comma 8 2 4 2 2 2" xfId="1310" xr:uid="{00000000-0005-0000-0000-00005F090000}"/>
    <cellStyle name="Comma 8 2 4 2 2 2 2" xfId="2390" xr:uid="{00000000-0005-0000-0000-000060090000}"/>
    <cellStyle name="Comma 8 2 4 2 2 3" xfId="1852" xr:uid="{00000000-0005-0000-0000-000061090000}"/>
    <cellStyle name="Comma 8 2 4 2 3" xfId="1043" xr:uid="{00000000-0005-0000-0000-000062090000}"/>
    <cellStyle name="Comma 8 2 4 2 3 2" xfId="2123" xr:uid="{00000000-0005-0000-0000-000063090000}"/>
    <cellStyle name="Comma 8 2 4 2 4" xfId="1585" xr:uid="{00000000-0005-0000-0000-000064090000}"/>
    <cellStyle name="Comma 8 2 4 2 5" xfId="2666" xr:uid="{00000000-0005-0000-0000-000065090000}"/>
    <cellStyle name="Comma 8 2 4 2 6" xfId="505" xr:uid="{00000000-0005-0000-0000-000066090000}"/>
    <cellStyle name="Comma 8 2 4 3" xfId="646" xr:uid="{00000000-0005-0000-0000-000067090000}"/>
    <cellStyle name="Comma 8 2 4 3 2" xfId="1184" xr:uid="{00000000-0005-0000-0000-000068090000}"/>
    <cellStyle name="Comma 8 2 4 3 2 2" xfId="2264" xr:uid="{00000000-0005-0000-0000-000069090000}"/>
    <cellStyle name="Comma 8 2 4 3 3" xfId="1726" xr:uid="{00000000-0005-0000-0000-00006A090000}"/>
    <cellStyle name="Comma 8 2 4 4" xfId="917" xr:uid="{00000000-0005-0000-0000-00006B090000}"/>
    <cellStyle name="Comma 8 2 4 4 2" xfId="1997" xr:uid="{00000000-0005-0000-0000-00006C090000}"/>
    <cellStyle name="Comma 8 2 4 5" xfId="1459" xr:uid="{00000000-0005-0000-0000-00006D090000}"/>
    <cellStyle name="Comma 8 2 4 6" xfId="2540" xr:uid="{00000000-0005-0000-0000-00006E090000}"/>
    <cellStyle name="Comma 8 2 4 7" xfId="379" xr:uid="{00000000-0005-0000-0000-00006F090000}"/>
    <cellStyle name="Comma 8 2 5" xfId="161" xr:uid="{00000000-0005-0000-0000-000070090000}"/>
    <cellStyle name="Comma 8 2 5 2" xfId="708" xr:uid="{00000000-0005-0000-0000-000071090000}"/>
    <cellStyle name="Comma 8 2 5 2 2" xfId="1246" xr:uid="{00000000-0005-0000-0000-000072090000}"/>
    <cellStyle name="Comma 8 2 5 2 2 2" xfId="2326" xr:uid="{00000000-0005-0000-0000-000073090000}"/>
    <cellStyle name="Comma 8 2 5 2 3" xfId="1788" xr:uid="{00000000-0005-0000-0000-000074090000}"/>
    <cellStyle name="Comma 8 2 5 3" xfId="979" xr:uid="{00000000-0005-0000-0000-000075090000}"/>
    <cellStyle name="Comma 8 2 5 3 2" xfId="2059" xr:uid="{00000000-0005-0000-0000-000076090000}"/>
    <cellStyle name="Comma 8 2 5 4" xfId="1521" xr:uid="{00000000-0005-0000-0000-000077090000}"/>
    <cellStyle name="Comma 8 2 5 5" xfId="2602" xr:uid="{00000000-0005-0000-0000-000078090000}"/>
    <cellStyle name="Comma 8 2 5 6" xfId="441" xr:uid="{00000000-0005-0000-0000-000079090000}"/>
    <cellStyle name="Comma 8 2 6" xfId="588" xr:uid="{00000000-0005-0000-0000-00007A090000}"/>
    <cellStyle name="Comma 8 2 6 2" xfId="1126" xr:uid="{00000000-0005-0000-0000-00007B090000}"/>
    <cellStyle name="Comma 8 2 6 2 2" xfId="2206" xr:uid="{00000000-0005-0000-0000-00007C090000}"/>
    <cellStyle name="Comma 8 2 6 3" xfId="1668" xr:uid="{00000000-0005-0000-0000-00007D090000}"/>
    <cellStyle name="Comma 8 2 7" xfId="859" xr:uid="{00000000-0005-0000-0000-00007E090000}"/>
    <cellStyle name="Comma 8 2 7 2" xfId="1939" xr:uid="{00000000-0005-0000-0000-00007F090000}"/>
    <cellStyle name="Comma 8 2 8" xfId="1401" xr:uid="{00000000-0005-0000-0000-000080090000}"/>
    <cellStyle name="Comma 8 2 9" xfId="2482" xr:uid="{00000000-0005-0000-0000-000081090000}"/>
    <cellStyle name="Comma 8 3" xfId="50" xr:uid="{00000000-0005-0000-0000-000082090000}"/>
    <cellStyle name="Comma 8 3 2" xfId="79" xr:uid="{00000000-0005-0000-0000-000083090000}"/>
    <cellStyle name="Comma 8 3 2 2" xfId="141" xr:uid="{00000000-0005-0000-0000-000084090000}"/>
    <cellStyle name="Comma 8 3 2 2 2" xfId="267" xr:uid="{00000000-0005-0000-0000-000085090000}"/>
    <cellStyle name="Comma 8 3 2 2 2 2" xfId="814" xr:uid="{00000000-0005-0000-0000-000086090000}"/>
    <cellStyle name="Comma 8 3 2 2 2 2 2" xfId="1352" xr:uid="{00000000-0005-0000-0000-000087090000}"/>
    <cellStyle name="Comma 8 3 2 2 2 2 2 2" xfId="2432" xr:uid="{00000000-0005-0000-0000-000088090000}"/>
    <cellStyle name="Comma 8 3 2 2 2 2 3" xfId="1894" xr:uid="{00000000-0005-0000-0000-000089090000}"/>
    <cellStyle name="Comma 8 3 2 2 2 3" xfId="1085" xr:uid="{00000000-0005-0000-0000-00008A090000}"/>
    <cellStyle name="Comma 8 3 2 2 2 3 2" xfId="2165" xr:uid="{00000000-0005-0000-0000-00008B090000}"/>
    <cellStyle name="Comma 8 3 2 2 2 4" xfId="1627" xr:uid="{00000000-0005-0000-0000-00008C090000}"/>
    <cellStyle name="Comma 8 3 2 2 2 5" xfId="2708" xr:uid="{00000000-0005-0000-0000-00008D090000}"/>
    <cellStyle name="Comma 8 3 2 2 2 6" xfId="547" xr:uid="{00000000-0005-0000-0000-00008E090000}"/>
    <cellStyle name="Comma 8 3 2 2 3" xfId="688" xr:uid="{00000000-0005-0000-0000-00008F090000}"/>
    <cellStyle name="Comma 8 3 2 2 3 2" xfId="1226" xr:uid="{00000000-0005-0000-0000-000090090000}"/>
    <cellStyle name="Comma 8 3 2 2 3 2 2" xfId="2306" xr:uid="{00000000-0005-0000-0000-000091090000}"/>
    <cellStyle name="Comma 8 3 2 2 3 3" xfId="1768" xr:uid="{00000000-0005-0000-0000-000092090000}"/>
    <cellStyle name="Comma 8 3 2 2 4" xfId="959" xr:uid="{00000000-0005-0000-0000-000093090000}"/>
    <cellStyle name="Comma 8 3 2 2 4 2" xfId="2039" xr:uid="{00000000-0005-0000-0000-000094090000}"/>
    <cellStyle name="Comma 8 3 2 2 5" xfId="1501" xr:uid="{00000000-0005-0000-0000-000095090000}"/>
    <cellStyle name="Comma 8 3 2 2 6" xfId="2582" xr:uid="{00000000-0005-0000-0000-000096090000}"/>
    <cellStyle name="Comma 8 3 2 2 7" xfId="421" xr:uid="{00000000-0005-0000-0000-000097090000}"/>
    <cellStyle name="Comma 8 3 2 3" xfId="203" xr:uid="{00000000-0005-0000-0000-000098090000}"/>
    <cellStyle name="Comma 8 3 2 3 2" xfId="750" xr:uid="{00000000-0005-0000-0000-000099090000}"/>
    <cellStyle name="Comma 8 3 2 3 2 2" xfId="1288" xr:uid="{00000000-0005-0000-0000-00009A090000}"/>
    <cellStyle name="Comma 8 3 2 3 2 2 2" xfId="2368" xr:uid="{00000000-0005-0000-0000-00009B090000}"/>
    <cellStyle name="Comma 8 3 2 3 2 3" xfId="1830" xr:uid="{00000000-0005-0000-0000-00009C090000}"/>
    <cellStyle name="Comma 8 3 2 3 3" xfId="1021" xr:uid="{00000000-0005-0000-0000-00009D090000}"/>
    <cellStyle name="Comma 8 3 2 3 3 2" xfId="2101" xr:uid="{00000000-0005-0000-0000-00009E090000}"/>
    <cellStyle name="Comma 8 3 2 3 4" xfId="1563" xr:uid="{00000000-0005-0000-0000-00009F090000}"/>
    <cellStyle name="Comma 8 3 2 3 5" xfId="2644" xr:uid="{00000000-0005-0000-0000-0000A0090000}"/>
    <cellStyle name="Comma 8 3 2 3 6" xfId="483" xr:uid="{00000000-0005-0000-0000-0000A1090000}"/>
    <cellStyle name="Comma 8 3 2 4" xfId="626" xr:uid="{00000000-0005-0000-0000-0000A2090000}"/>
    <cellStyle name="Comma 8 3 2 4 2" xfId="1164" xr:uid="{00000000-0005-0000-0000-0000A3090000}"/>
    <cellStyle name="Comma 8 3 2 4 2 2" xfId="2244" xr:uid="{00000000-0005-0000-0000-0000A4090000}"/>
    <cellStyle name="Comma 8 3 2 4 3" xfId="1706" xr:uid="{00000000-0005-0000-0000-0000A5090000}"/>
    <cellStyle name="Comma 8 3 2 5" xfId="897" xr:uid="{00000000-0005-0000-0000-0000A6090000}"/>
    <cellStyle name="Comma 8 3 2 5 2" xfId="1977" xr:uid="{00000000-0005-0000-0000-0000A7090000}"/>
    <cellStyle name="Comma 8 3 2 6" xfId="1439" xr:uid="{00000000-0005-0000-0000-0000A8090000}"/>
    <cellStyle name="Comma 8 3 2 7" xfId="2520" xr:uid="{00000000-0005-0000-0000-0000A9090000}"/>
    <cellStyle name="Comma 8 3 2 8" xfId="359" xr:uid="{00000000-0005-0000-0000-0000AA090000}"/>
    <cellStyle name="Comma 8 3 3" xfId="109" xr:uid="{00000000-0005-0000-0000-0000AB090000}"/>
    <cellStyle name="Comma 8 3 3 2" xfId="235" xr:uid="{00000000-0005-0000-0000-0000AC090000}"/>
    <cellStyle name="Comma 8 3 3 2 2" xfId="782" xr:uid="{00000000-0005-0000-0000-0000AD090000}"/>
    <cellStyle name="Comma 8 3 3 2 2 2" xfId="1320" xr:uid="{00000000-0005-0000-0000-0000AE090000}"/>
    <cellStyle name="Comma 8 3 3 2 2 2 2" xfId="2400" xr:uid="{00000000-0005-0000-0000-0000AF090000}"/>
    <cellStyle name="Comma 8 3 3 2 2 3" xfId="1862" xr:uid="{00000000-0005-0000-0000-0000B0090000}"/>
    <cellStyle name="Comma 8 3 3 2 3" xfId="1053" xr:uid="{00000000-0005-0000-0000-0000B1090000}"/>
    <cellStyle name="Comma 8 3 3 2 3 2" xfId="2133" xr:uid="{00000000-0005-0000-0000-0000B2090000}"/>
    <cellStyle name="Comma 8 3 3 2 4" xfId="1595" xr:uid="{00000000-0005-0000-0000-0000B3090000}"/>
    <cellStyle name="Comma 8 3 3 2 5" xfId="2676" xr:uid="{00000000-0005-0000-0000-0000B4090000}"/>
    <cellStyle name="Comma 8 3 3 2 6" xfId="515" xr:uid="{00000000-0005-0000-0000-0000B5090000}"/>
    <cellStyle name="Comma 8 3 3 3" xfId="656" xr:uid="{00000000-0005-0000-0000-0000B6090000}"/>
    <cellStyle name="Comma 8 3 3 3 2" xfId="1194" xr:uid="{00000000-0005-0000-0000-0000B7090000}"/>
    <cellStyle name="Comma 8 3 3 3 2 2" xfId="2274" xr:uid="{00000000-0005-0000-0000-0000B8090000}"/>
    <cellStyle name="Comma 8 3 3 3 3" xfId="1736" xr:uid="{00000000-0005-0000-0000-0000B9090000}"/>
    <cellStyle name="Comma 8 3 3 4" xfId="927" xr:uid="{00000000-0005-0000-0000-0000BA090000}"/>
    <cellStyle name="Comma 8 3 3 4 2" xfId="2007" xr:uid="{00000000-0005-0000-0000-0000BB090000}"/>
    <cellStyle name="Comma 8 3 3 5" xfId="1469" xr:uid="{00000000-0005-0000-0000-0000BC090000}"/>
    <cellStyle name="Comma 8 3 3 6" xfId="2550" xr:uid="{00000000-0005-0000-0000-0000BD090000}"/>
    <cellStyle name="Comma 8 3 3 7" xfId="389" xr:uid="{00000000-0005-0000-0000-0000BE090000}"/>
    <cellStyle name="Comma 8 3 4" xfId="171" xr:uid="{00000000-0005-0000-0000-0000BF090000}"/>
    <cellStyle name="Comma 8 3 4 2" xfId="718" xr:uid="{00000000-0005-0000-0000-0000C0090000}"/>
    <cellStyle name="Comma 8 3 4 2 2" xfId="1256" xr:uid="{00000000-0005-0000-0000-0000C1090000}"/>
    <cellStyle name="Comma 8 3 4 2 2 2" xfId="2336" xr:uid="{00000000-0005-0000-0000-0000C2090000}"/>
    <cellStyle name="Comma 8 3 4 2 3" xfId="1798" xr:uid="{00000000-0005-0000-0000-0000C3090000}"/>
    <cellStyle name="Comma 8 3 4 3" xfId="989" xr:uid="{00000000-0005-0000-0000-0000C4090000}"/>
    <cellStyle name="Comma 8 3 4 3 2" xfId="2069" xr:uid="{00000000-0005-0000-0000-0000C5090000}"/>
    <cellStyle name="Comma 8 3 4 4" xfId="1531" xr:uid="{00000000-0005-0000-0000-0000C6090000}"/>
    <cellStyle name="Comma 8 3 4 5" xfId="2612" xr:uid="{00000000-0005-0000-0000-0000C7090000}"/>
    <cellStyle name="Comma 8 3 4 6" xfId="451" xr:uid="{00000000-0005-0000-0000-0000C8090000}"/>
    <cellStyle name="Comma 8 3 5" xfId="597" xr:uid="{00000000-0005-0000-0000-0000C9090000}"/>
    <cellStyle name="Comma 8 3 5 2" xfId="1135" xr:uid="{00000000-0005-0000-0000-0000CA090000}"/>
    <cellStyle name="Comma 8 3 5 2 2" xfId="2215" xr:uid="{00000000-0005-0000-0000-0000CB090000}"/>
    <cellStyle name="Comma 8 3 5 3" xfId="1677" xr:uid="{00000000-0005-0000-0000-0000CC090000}"/>
    <cellStyle name="Comma 8 3 6" xfId="868" xr:uid="{00000000-0005-0000-0000-0000CD090000}"/>
    <cellStyle name="Comma 8 3 6 2" xfId="1948" xr:uid="{00000000-0005-0000-0000-0000CE090000}"/>
    <cellStyle name="Comma 8 3 7" xfId="1410" xr:uid="{00000000-0005-0000-0000-0000CF090000}"/>
    <cellStyle name="Comma 8 3 8" xfId="2491" xr:uid="{00000000-0005-0000-0000-0000D0090000}"/>
    <cellStyle name="Comma 8 3 9" xfId="330" xr:uid="{00000000-0005-0000-0000-0000D1090000}"/>
    <cellStyle name="Comma 8 4" xfId="64" xr:uid="{00000000-0005-0000-0000-0000D2090000}"/>
    <cellStyle name="Comma 8 4 2" xfId="126" xr:uid="{00000000-0005-0000-0000-0000D3090000}"/>
    <cellStyle name="Comma 8 4 2 2" xfId="252" xr:uid="{00000000-0005-0000-0000-0000D4090000}"/>
    <cellStyle name="Comma 8 4 2 2 2" xfId="799" xr:uid="{00000000-0005-0000-0000-0000D5090000}"/>
    <cellStyle name="Comma 8 4 2 2 2 2" xfId="1337" xr:uid="{00000000-0005-0000-0000-0000D6090000}"/>
    <cellStyle name="Comma 8 4 2 2 2 2 2" xfId="2417" xr:uid="{00000000-0005-0000-0000-0000D7090000}"/>
    <cellStyle name="Comma 8 4 2 2 2 3" xfId="1879" xr:uid="{00000000-0005-0000-0000-0000D8090000}"/>
    <cellStyle name="Comma 8 4 2 2 3" xfId="1070" xr:uid="{00000000-0005-0000-0000-0000D9090000}"/>
    <cellStyle name="Comma 8 4 2 2 3 2" xfId="2150" xr:uid="{00000000-0005-0000-0000-0000DA090000}"/>
    <cellStyle name="Comma 8 4 2 2 4" xfId="1612" xr:uid="{00000000-0005-0000-0000-0000DB090000}"/>
    <cellStyle name="Comma 8 4 2 2 5" xfId="2693" xr:uid="{00000000-0005-0000-0000-0000DC090000}"/>
    <cellStyle name="Comma 8 4 2 2 6" xfId="532" xr:uid="{00000000-0005-0000-0000-0000DD090000}"/>
    <cellStyle name="Comma 8 4 2 3" xfId="673" xr:uid="{00000000-0005-0000-0000-0000DE090000}"/>
    <cellStyle name="Comma 8 4 2 3 2" xfId="1211" xr:uid="{00000000-0005-0000-0000-0000DF090000}"/>
    <cellStyle name="Comma 8 4 2 3 2 2" xfId="2291" xr:uid="{00000000-0005-0000-0000-0000E0090000}"/>
    <cellStyle name="Comma 8 4 2 3 3" xfId="1753" xr:uid="{00000000-0005-0000-0000-0000E1090000}"/>
    <cellStyle name="Comma 8 4 2 4" xfId="944" xr:uid="{00000000-0005-0000-0000-0000E2090000}"/>
    <cellStyle name="Comma 8 4 2 4 2" xfId="2024" xr:uid="{00000000-0005-0000-0000-0000E3090000}"/>
    <cellStyle name="Comma 8 4 2 5" xfId="1486" xr:uid="{00000000-0005-0000-0000-0000E4090000}"/>
    <cellStyle name="Comma 8 4 2 6" xfId="2567" xr:uid="{00000000-0005-0000-0000-0000E5090000}"/>
    <cellStyle name="Comma 8 4 2 7" xfId="406" xr:uid="{00000000-0005-0000-0000-0000E6090000}"/>
    <cellStyle name="Comma 8 4 3" xfId="188" xr:uid="{00000000-0005-0000-0000-0000E7090000}"/>
    <cellStyle name="Comma 8 4 3 2" xfId="735" xr:uid="{00000000-0005-0000-0000-0000E8090000}"/>
    <cellStyle name="Comma 8 4 3 2 2" xfId="1273" xr:uid="{00000000-0005-0000-0000-0000E9090000}"/>
    <cellStyle name="Comma 8 4 3 2 2 2" xfId="2353" xr:uid="{00000000-0005-0000-0000-0000EA090000}"/>
    <cellStyle name="Comma 8 4 3 2 3" xfId="1815" xr:uid="{00000000-0005-0000-0000-0000EB090000}"/>
    <cellStyle name="Comma 8 4 3 3" xfId="1006" xr:uid="{00000000-0005-0000-0000-0000EC090000}"/>
    <cellStyle name="Comma 8 4 3 3 2" xfId="2086" xr:uid="{00000000-0005-0000-0000-0000ED090000}"/>
    <cellStyle name="Comma 8 4 3 4" xfId="1548" xr:uid="{00000000-0005-0000-0000-0000EE090000}"/>
    <cellStyle name="Comma 8 4 3 5" xfId="2629" xr:uid="{00000000-0005-0000-0000-0000EF090000}"/>
    <cellStyle name="Comma 8 4 3 6" xfId="468" xr:uid="{00000000-0005-0000-0000-0000F0090000}"/>
    <cellStyle name="Comma 8 4 4" xfId="611" xr:uid="{00000000-0005-0000-0000-0000F1090000}"/>
    <cellStyle name="Comma 8 4 4 2" xfId="1149" xr:uid="{00000000-0005-0000-0000-0000F2090000}"/>
    <cellStyle name="Comma 8 4 4 2 2" xfId="2229" xr:uid="{00000000-0005-0000-0000-0000F3090000}"/>
    <cellStyle name="Comma 8 4 4 3" xfId="1691" xr:uid="{00000000-0005-0000-0000-0000F4090000}"/>
    <cellStyle name="Comma 8 4 5" xfId="882" xr:uid="{00000000-0005-0000-0000-0000F5090000}"/>
    <cellStyle name="Comma 8 4 5 2" xfId="1962" xr:uid="{00000000-0005-0000-0000-0000F6090000}"/>
    <cellStyle name="Comma 8 4 6" xfId="1424" xr:uid="{00000000-0005-0000-0000-0000F7090000}"/>
    <cellStyle name="Comma 8 4 7" xfId="2505" xr:uid="{00000000-0005-0000-0000-0000F8090000}"/>
    <cellStyle name="Comma 8 4 8" xfId="344" xr:uid="{00000000-0005-0000-0000-0000F9090000}"/>
    <cellStyle name="Comma 8 5" xfId="94" xr:uid="{00000000-0005-0000-0000-0000FA090000}"/>
    <cellStyle name="Comma 8 5 2" xfId="220" xr:uid="{00000000-0005-0000-0000-0000FB090000}"/>
    <cellStyle name="Comma 8 5 2 2" xfId="767" xr:uid="{00000000-0005-0000-0000-0000FC090000}"/>
    <cellStyle name="Comma 8 5 2 2 2" xfId="1305" xr:uid="{00000000-0005-0000-0000-0000FD090000}"/>
    <cellStyle name="Comma 8 5 2 2 2 2" xfId="2385" xr:uid="{00000000-0005-0000-0000-0000FE090000}"/>
    <cellStyle name="Comma 8 5 2 2 3" xfId="1847" xr:uid="{00000000-0005-0000-0000-0000FF090000}"/>
    <cellStyle name="Comma 8 5 2 3" xfId="1038" xr:uid="{00000000-0005-0000-0000-0000000A0000}"/>
    <cellStyle name="Comma 8 5 2 3 2" xfId="2118" xr:uid="{00000000-0005-0000-0000-0000010A0000}"/>
    <cellStyle name="Comma 8 5 2 4" xfId="1580" xr:uid="{00000000-0005-0000-0000-0000020A0000}"/>
    <cellStyle name="Comma 8 5 2 5" xfId="2661" xr:uid="{00000000-0005-0000-0000-0000030A0000}"/>
    <cellStyle name="Comma 8 5 2 6" xfId="500" xr:uid="{00000000-0005-0000-0000-0000040A0000}"/>
    <cellStyle name="Comma 8 5 3" xfId="641" xr:uid="{00000000-0005-0000-0000-0000050A0000}"/>
    <cellStyle name="Comma 8 5 3 2" xfId="1179" xr:uid="{00000000-0005-0000-0000-0000060A0000}"/>
    <cellStyle name="Comma 8 5 3 2 2" xfId="2259" xr:uid="{00000000-0005-0000-0000-0000070A0000}"/>
    <cellStyle name="Comma 8 5 3 3" xfId="1721" xr:uid="{00000000-0005-0000-0000-0000080A0000}"/>
    <cellStyle name="Comma 8 5 4" xfId="912" xr:uid="{00000000-0005-0000-0000-0000090A0000}"/>
    <cellStyle name="Comma 8 5 4 2" xfId="1992" xr:uid="{00000000-0005-0000-0000-00000A0A0000}"/>
    <cellStyle name="Comma 8 5 5" xfId="1454" xr:uid="{00000000-0005-0000-0000-00000B0A0000}"/>
    <cellStyle name="Comma 8 5 6" xfId="2535" xr:uid="{00000000-0005-0000-0000-00000C0A0000}"/>
    <cellStyle name="Comma 8 5 7" xfId="374" xr:uid="{00000000-0005-0000-0000-00000D0A0000}"/>
    <cellStyle name="Comma 8 6" xfId="156" xr:uid="{00000000-0005-0000-0000-00000E0A0000}"/>
    <cellStyle name="Comma 8 6 2" xfId="703" xr:uid="{00000000-0005-0000-0000-00000F0A0000}"/>
    <cellStyle name="Comma 8 6 2 2" xfId="1241" xr:uid="{00000000-0005-0000-0000-0000100A0000}"/>
    <cellStyle name="Comma 8 6 2 2 2" xfId="2321" xr:uid="{00000000-0005-0000-0000-0000110A0000}"/>
    <cellStyle name="Comma 8 6 2 3" xfId="1783" xr:uid="{00000000-0005-0000-0000-0000120A0000}"/>
    <cellStyle name="Comma 8 6 3" xfId="974" xr:uid="{00000000-0005-0000-0000-0000130A0000}"/>
    <cellStyle name="Comma 8 6 3 2" xfId="2054" xr:uid="{00000000-0005-0000-0000-0000140A0000}"/>
    <cellStyle name="Comma 8 6 4" xfId="1516" xr:uid="{00000000-0005-0000-0000-0000150A0000}"/>
    <cellStyle name="Comma 8 6 5" xfId="2597" xr:uid="{00000000-0005-0000-0000-0000160A0000}"/>
    <cellStyle name="Comma 8 6 6" xfId="436" xr:uid="{00000000-0005-0000-0000-0000170A0000}"/>
    <cellStyle name="Comma 8 7" xfId="584" xr:uid="{00000000-0005-0000-0000-0000180A0000}"/>
    <cellStyle name="Comma 8 7 2" xfId="1122" xr:uid="{00000000-0005-0000-0000-0000190A0000}"/>
    <cellStyle name="Comma 8 7 2 2" xfId="2202" xr:uid="{00000000-0005-0000-0000-00001A0A0000}"/>
    <cellStyle name="Comma 8 7 3" xfId="1664" xr:uid="{00000000-0005-0000-0000-00001B0A0000}"/>
    <cellStyle name="Comma 8 8" xfId="855" xr:uid="{00000000-0005-0000-0000-00001C0A0000}"/>
    <cellStyle name="Comma 8 8 2" xfId="1935" xr:uid="{00000000-0005-0000-0000-00001D0A0000}"/>
    <cellStyle name="Comma 8 9" xfId="1397" xr:uid="{00000000-0005-0000-0000-00001E0A0000}"/>
    <cellStyle name="Comma 9" xfId="39" xr:uid="{00000000-0005-0000-0000-00001F0A0000}"/>
    <cellStyle name="Comma 9 10" xfId="319" xr:uid="{00000000-0005-0000-0000-0000200A0000}"/>
    <cellStyle name="Comma 9 2" xfId="52" xr:uid="{00000000-0005-0000-0000-0000210A0000}"/>
    <cellStyle name="Comma 9 2 2" xfId="81" xr:uid="{00000000-0005-0000-0000-0000220A0000}"/>
    <cellStyle name="Comma 9 2 2 2" xfId="143" xr:uid="{00000000-0005-0000-0000-0000230A0000}"/>
    <cellStyle name="Comma 9 2 2 2 2" xfId="269" xr:uid="{00000000-0005-0000-0000-0000240A0000}"/>
    <cellStyle name="Comma 9 2 2 2 2 2" xfId="816" xr:uid="{00000000-0005-0000-0000-0000250A0000}"/>
    <cellStyle name="Comma 9 2 2 2 2 2 2" xfId="1354" xr:uid="{00000000-0005-0000-0000-0000260A0000}"/>
    <cellStyle name="Comma 9 2 2 2 2 2 2 2" xfId="2434" xr:uid="{00000000-0005-0000-0000-0000270A0000}"/>
    <cellStyle name="Comma 9 2 2 2 2 2 3" xfId="1896" xr:uid="{00000000-0005-0000-0000-0000280A0000}"/>
    <cellStyle name="Comma 9 2 2 2 2 3" xfId="1087" xr:uid="{00000000-0005-0000-0000-0000290A0000}"/>
    <cellStyle name="Comma 9 2 2 2 2 3 2" xfId="2167" xr:uid="{00000000-0005-0000-0000-00002A0A0000}"/>
    <cellStyle name="Comma 9 2 2 2 2 4" xfId="1629" xr:uid="{00000000-0005-0000-0000-00002B0A0000}"/>
    <cellStyle name="Comma 9 2 2 2 2 5" xfId="2710" xr:uid="{00000000-0005-0000-0000-00002C0A0000}"/>
    <cellStyle name="Comma 9 2 2 2 2 6" xfId="549" xr:uid="{00000000-0005-0000-0000-00002D0A0000}"/>
    <cellStyle name="Comma 9 2 2 2 3" xfId="690" xr:uid="{00000000-0005-0000-0000-00002E0A0000}"/>
    <cellStyle name="Comma 9 2 2 2 3 2" xfId="1228" xr:uid="{00000000-0005-0000-0000-00002F0A0000}"/>
    <cellStyle name="Comma 9 2 2 2 3 2 2" xfId="2308" xr:uid="{00000000-0005-0000-0000-0000300A0000}"/>
    <cellStyle name="Comma 9 2 2 2 3 3" xfId="1770" xr:uid="{00000000-0005-0000-0000-0000310A0000}"/>
    <cellStyle name="Comma 9 2 2 2 4" xfId="961" xr:uid="{00000000-0005-0000-0000-0000320A0000}"/>
    <cellStyle name="Comma 9 2 2 2 4 2" xfId="2041" xr:uid="{00000000-0005-0000-0000-0000330A0000}"/>
    <cellStyle name="Comma 9 2 2 2 5" xfId="1503" xr:uid="{00000000-0005-0000-0000-0000340A0000}"/>
    <cellStyle name="Comma 9 2 2 2 6" xfId="2584" xr:uid="{00000000-0005-0000-0000-0000350A0000}"/>
    <cellStyle name="Comma 9 2 2 2 7" xfId="423" xr:uid="{00000000-0005-0000-0000-0000360A0000}"/>
    <cellStyle name="Comma 9 2 2 3" xfId="205" xr:uid="{00000000-0005-0000-0000-0000370A0000}"/>
    <cellStyle name="Comma 9 2 2 3 2" xfId="752" xr:uid="{00000000-0005-0000-0000-0000380A0000}"/>
    <cellStyle name="Comma 9 2 2 3 2 2" xfId="1290" xr:uid="{00000000-0005-0000-0000-0000390A0000}"/>
    <cellStyle name="Comma 9 2 2 3 2 2 2" xfId="2370" xr:uid="{00000000-0005-0000-0000-00003A0A0000}"/>
    <cellStyle name="Comma 9 2 2 3 2 3" xfId="1832" xr:uid="{00000000-0005-0000-0000-00003B0A0000}"/>
    <cellStyle name="Comma 9 2 2 3 3" xfId="1023" xr:uid="{00000000-0005-0000-0000-00003C0A0000}"/>
    <cellStyle name="Comma 9 2 2 3 3 2" xfId="2103" xr:uid="{00000000-0005-0000-0000-00003D0A0000}"/>
    <cellStyle name="Comma 9 2 2 3 4" xfId="1565" xr:uid="{00000000-0005-0000-0000-00003E0A0000}"/>
    <cellStyle name="Comma 9 2 2 3 5" xfId="2646" xr:uid="{00000000-0005-0000-0000-00003F0A0000}"/>
    <cellStyle name="Comma 9 2 2 3 6" xfId="485" xr:uid="{00000000-0005-0000-0000-0000400A0000}"/>
    <cellStyle name="Comma 9 2 2 4" xfId="628" xr:uid="{00000000-0005-0000-0000-0000410A0000}"/>
    <cellStyle name="Comma 9 2 2 4 2" xfId="1166" xr:uid="{00000000-0005-0000-0000-0000420A0000}"/>
    <cellStyle name="Comma 9 2 2 4 2 2" xfId="2246" xr:uid="{00000000-0005-0000-0000-0000430A0000}"/>
    <cellStyle name="Comma 9 2 2 4 3" xfId="1708" xr:uid="{00000000-0005-0000-0000-0000440A0000}"/>
    <cellStyle name="Comma 9 2 2 5" xfId="899" xr:uid="{00000000-0005-0000-0000-0000450A0000}"/>
    <cellStyle name="Comma 9 2 2 5 2" xfId="1979" xr:uid="{00000000-0005-0000-0000-0000460A0000}"/>
    <cellStyle name="Comma 9 2 2 6" xfId="1441" xr:uid="{00000000-0005-0000-0000-0000470A0000}"/>
    <cellStyle name="Comma 9 2 2 7" xfId="2522" xr:uid="{00000000-0005-0000-0000-0000480A0000}"/>
    <cellStyle name="Comma 9 2 2 8" xfId="361" xr:uid="{00000000-0005-0000-0000-0000490A0000}"/>
    <cellStyle name="Comma 9 2 3" xfId="111" xr:uid="{00000000-0005-0000-0000-00004A0A0000}"/>
    <cellStyle name="Comma 9 2 3 2" xfId="237" xr:uid="{00000000-0005-0000-0000-00004B0A0000}"/>
    <cellStyle name="Comma 9 2 3 2 2" xfId="784" xr:uid="{00000000-0005-0000-0000-00004C0A0000}"/>
    <cellStyle name="Comma 9 2 3 2 2 2" xfId="1322" xr:uid="{00000000-0005-0000-0000-00004D0A0000}"/>
    <cellStyle name="Comma 9 2 3 2 2 2 2" xfId="2402" xr:uid="{00000000-0005-0000-0000-00004E0A0000}"/>
    <cellStyle name="Comma 9 2 3 2 2 3" xfId="1864" xr:uid="{00000000-0005-0000-0000-00004F0A0000}"/>
    <cellStyle name="Comma 9 2 3 2 3" xfId="1055" xr:uid="{00000000-0005-0000-0000-0000500A0000}"/>
    <cellStyle name="Comma 9 2 3 2 3 2" xfId="2135" xr:uid="{00000000-0005-0000-0000-0000510A0000}"/>
    <cellStyle name="Comma 9 2 3 2 4" xfId="1597" xr:uid="{00000000-0005-0000-0000-0000520A0000}"/>
    <cellStyle name="Comma 9 2 3 2 5" xfId="2678" xr:uid="{00000000-0005-0000-0000-0000530A0000}"/>
    <cellStyle name="Comma 9 2 3 2 6" xfId="517" xr:uid="{00000000-0005-0000-0000-0000540A0000}"/>
    <cellStyle name="Comma 9 2 3 3" xfId="658" xr:uid="{00000000-0005-0000-0000-0000550A0000}"/>
    <cellStyle name="Comma 9 2 3 3 2" xfId="1196" xr:uid="{00000000-0005-0000-0000-0000560A0000}"/>
    <cellStyle name="Comma 9 2 3 3 2 2" xfId="2276" xr:uid="{00000000-0005-0000-0000-0000570A0000}"/>
    <cellStyle name="Comma 9 2 3 3 3" xfId="1738" xr:uid="{00000000-0005-0000-0000-0000580A0000}"/>
    <cellStyle name="Comma 9 2 3 4" xfId="929" xr:uid="{00000000-0005-0000-0000-0000590A0000}"/>
    <cellStyle name="Comma 9 2 3 4 2" xfId="2009" xr:uid="{00000000-0005-0000-0000-00005A0A0000}"/>
    <cellStyle name="Comma 9 2 3 5" xfId="1471" xr:uid="{00000000-0005-0000-0000-00005B0A0000}"/>
    <cellStyle name="Comma 9 2 3 6" xfId="2552" xr:uid="{00000000-0005-0000-0000-00005C0A0000}"/>
    <cellStyle name="Comma 9 2 3 7" xfId="391" xr:uid="{00000000-0005-0000-0000-00005D0A0000}"/>
    <cellStyle name="Comma 9 2 4" xfId="173" xr:uid="{00000000-0005-0000-0000-00005E0A0000}"/>
    <cellStyle name="Comma 9 2 4 2" xfId="720" xr:uid="{00000000-0005-0000-0000-00005F0A0000}"/>
    <cellStyle name="Comma 9 2 4 2 2" xfId="1258" xr:uid="{00000000-0005-0000-0000-0000600A0000}"/>
    <cellStyle name="Comma 9 2 4 2 2 2" xfId="2338" xr:uid="{00000000-0005-0000-0000-0000610A0000}"/>
    <cellStyle name="Comma 9 2 4 2 3" xfId="1800" xr:uid="{00000000-0005-0000-0000-0000620A0000}"/>
    <cellStyle name="Comma 9 2 4 3" xfId="991" xr:uid="{00000000-0005-0000-0000-0000630A0000}"/>
    <cellStyle name="Comma 9 2 4 3 2" xfId="2071" xr:uid="{00000000-0005-0000-0000-0000640A0000}"/>
    <cellStyle name="Comma 9 2 4 4" xfId="1533" xr:uid="{00000000-0005-0000-0000-0000650A0000}"/>
    <cellStyle name="Comma 9 2 4 5" xfId="2614" xr:uid="{00000000-0005-0000-0000-0000660A0000}"/>
    <cellStyle name="Comma 9 2 4 6" xfId="453" xr:uid="{00000000-0005-0000-0000-0000670A0000}"/>
    <cellStyle name="Comma 9 2 5" xfId="599" xr:uid="{00000000-0005-0000-0000-0000680A0000}"/>
    <cellStyle name="Comma 9 2 5 2" xfId="1137" xr:uid="{00000000-0005-0000-0000-0000690A0000}"/>
    <cellStyle name="Comma 9 2 5 2 2" xfId="2217" xr:uid="{00000000-0005-0000-0000-00006A0A0000}"/>
    <cellStyle name="Comma 9 2 5 3" xfId="1679" xr:uid="{00000000-0005-0000-0000-00006B0A0000}"/>
    <cellStyle name="Comma 9 2 6" xfId="870" xr:uid="{00000000-0005-0000-0000-00006C0A0000}"/>
    <cellStyle name="Comma 9 2 6 2" xfId="1950" xr:uid="{00000000-0005-0000-0000-00006D0A0000}"/>
    <cellStyle name="Comma 9 2 7" xfId="1412" xr:uid="{00000000-0005-0000-0000-00006E0A0000}"/>
    <cellStyle name="Comma 9 2 8" xfId="2493" xr:uid="{00000000-0005-0000-0000-00006F0A0000}"/>
    <cellStyle name="Comma 9 2 9" xfId="332" xr:uid="{00000000-0005-0000-0000-0000700A0000}"/>
    <cellStyle name="Comma 9 3" xfId="66" xr:uid="{00000000-0005-0000-0000-0000710A0000}"/>
    <cellStyle name="Comma 9 3 2" xfId="128" xr:uid="{00000000-0005-0000-0000-0000720A0000}"/>
    <cellStyle name="Comma 9 3 2 2" xfId="254" xr:uid="{00000000-0005-0000-0000-0000730A0000}"/>
    <cellStyle name="Comma 9 3 2 2 2" xfId="801" xr:uid="{00000000-0005-0000-0000-0000740A0000}"/>
    <cellStyle name="Comma 9 3 2 2 2 2" xfId="1339" xr:uid="{00000000-0005-0000-0000-0000750A0000}"/>
    <cellStyle name="Comma 9 3 2 2 2 2 2" xfId="2419" xr:uid="{00000000-0005-0000-0000-0000760A0000}"/>
    <cellStyle name="Comma 9 3 2 2 2 3" xfId="1881" xr:uid="{00000000-0005-0000-0000-0000770A0000}"/>
    <cellStyle name="Comma 9 3 2 2 3" xfId="1072" xr:uid="{00000000-0005-0000-0000-0000780A0000}"/>
    <cellStyle name="Comma 9 3 2 2 3 2" xfId="2152" xr:uid="{00000000-0005-0000-0000-0000790A0000}"/>
    <cellStyle name="Comma 9 3 2 2 4" xfId="1614" xr:uid="{00000000-0005-0000-0000-00007A0A0000}"/>
    <cellStyle name="Comma 9 3 2 2 5" xfId="2695" xr:uid="{00000000-0005-0000-0000-00007B0A0000}"/>
    <cellStyle name="Comma 9 3 2 2 6" xfId="534" xr:uid="{00000000-0005-0000-0000-00007C0A0000}"/>
    <cellStyle name="Comma 9 3 2 3" xfId="675" xr:uid="{00000000-0005-0000-0000-00007D0A0000}"/>
    <cellStyle name="Comma 9 3 2 3 2" xfId="1213" xr:uid="{00000000-0005-0000-0000-00007E0A0000}"/>
    <cellStyle name="Comma 9 3 2 3 2 2" xfId="2293" xr:uid="{00000000-0005-0000-0000-00007F0A0000}"/>
    <cellStyle name="Comma 9 3 2 3 3" xfId="1755" xr:uid="{00000000-0005-0000-0000-0000800A0000}"/>
    <cellStyle name="Comma 9 3 2 4" xfId="946" xr:uid="{00000000-0005-0000-0000-0000810A0000}"/>
    <cellStyle name="Comma 9 3 2 4 2" xfId="2026" xr:uid="{00000000-0005-0000-0000-0000820A0000}"/>
    <cellStyle name="Comma 9 3 2 5" xfId="1488" xr:uid="{00000000-0005-0000-0000-0000830A0000}"/>
    <cellStyle name="Comma 9 3 2 6" xfId="2569" xr:uid="{00000000-0005-0000-0000-0000840A0000}"/>
    <cellStyle name="Comma 9 3 2 7" xfId="408" xr:uid="{00000000-0005-0000-0000-0000850A0000}"/>
    <cellStyle name="Comma 9 3 3" xfId="190" xr:uid="{00000000-0005-0000-0000-0000860A0000}"/>
    <cellStyle name="Comma 9 3 3 2" xfId="737" xr:uid="{00000000-0005-0000-0000-0000870A0000}"/>
    <cellStyle name="Comma 9 3 3 2 2" xfId="1275" xr:uid="{00000000-0005-0000-0000-0000880A0000}"/>
    <cellStyle name="Comma 9 3 3 2 2 2" xfId="2355" xr:uid="{00000000-0005-0000-0000-0000890A0000}"/>
    <cellStyle name="Comma 9 3 3 2 3" xfId="1817" xr:uid="{00000000-0005-0000-0000-00008A0A0000}"/>
    <cellStyle name="Comma 9 3 3 3" xfId="1008" xr:uid="{00000000-0005-0000-0000-00008B0A0000}"/>
    <cellStyle name="Comma 9 3 3 3 2" xfId="2088" xr:uid="{00000000-0005-0000-0000-00008C0A0000}"/>
    <cellStyle name="Comma 9 3 3 4" xfId="1550" xr:uid="{00000000-0005-0000-0000-00008D0A0000}"/>
    <cellStyle name="Comma 9 3 3 5" xfId="2631" xr:uid="{00000000-0005-0000-0000-00008E0A0000}"/>
    <cellStyle name="Comma 9 3 3 6" xfId="470" xr:uid="{00000000-0005-0000-0000-00008F0A0000}"/>
    <cellStyle name="Comma 9 3 4" xfId="613" xr:uid="{00000000-0005-0000-0000-0000900A0000}"/>
    <cellStyle name="Comma 9 3 4 2" xfId="1151" xr:uid="{00000000-0005-0000-0000-0000910A0000}"/>
    <cellStyle name="Comma 9 3 4 2 2" xfId="2231" xr:uid="{00000000-0005-0000-0000-0000920A0000}"/>
    <cellStyle name="Comma 9 3 4 3" xfId="1693" xr:uid="{00000000-0005-0000-0000-0000930A0000}"/>
    <cellStyle name="Comma 9 3 5" xfId="884" xr:uid="{00000000-0005-0000-0000-0000940A0000}"/>
    <cellStyle name="Comma 9 3 5 2" xfId="1964" xr:uid="{00000000-0005-0000-0000-0000950A0000}"/>
    <cellStyle name="Comma 9 3 6" xfId="1426" xr:uid="{00000000-0005-0000-0000-0000960A0000}"/>
    <cellStyle name="Comma 9 3 7" xfId="2507" xr:uid="{00000000-0005-0000-0000-0000970A0000}"/>
    <cellStyle name="Comma 9 3 8" xfId="346" xr:uid="{00000000-0005-0000-0000-0000980A0000}"/>
    <cellStyle name="Comma 9 4" xfId="96" xr:uid="{00000000-0005-0000-0000-0000990A0000}"/>
    <cellStyle name="Comma 9 4 2" xfId="222" xr:uid="{00000000-0005-0000-0000-00009A0A0000}"/>
    <cellStyle name="Comma 9 4 2 2" xfId="769" xr:uid="{00000000-0005-0000-0000-00009B0A0000}"/>
    <cellStyle name="Comma 9 4 2 2 2" xfId="1307" xr:uid="{00000000-0005-0000-0000-00009C0A0000}"/>
    <cellStyle name="Comma 9 4 2 2 2 2" xfId="2387" xr:uid="{00000000-0005-0000-0000-00009D0A0000}"/>
    <cellStyle name="Comma 9 4 2 2 3" xfId="1849" xr:uid="{00000000-0005-0000-0000-00009E0A0000}"/>
    <cellStyle name="Comma 9 4 2 3" xfId="1040" xr:uid="{00000000-0005-0000-0000-00009F0A0000}"/>
    <cellStyle name="Comma 9 4 2 3 2" xfId="2120" xr:uid="{00000000-0005-0000-0000-0000A00A0000}"/>
    <cellStyle name="Comma 9 4 2 4" xfId="1582" xr:uid="{00000000-0005-0000-0000-0000A10A0000}"/>
    <cellStyle name="Comma 9 4 2 5" xfId="2663" xr:uid="{00000000-0005-0000-0000-0000A20A0000}"/>
    <cellStyle name="Comma 9 4 2 6" xfId="502" xr:uid="{00000000-0005-0000-0000-0000A30A0000}"/>
    <cellStyle name="Comma 9 4 3" xfId="643" xr:uid="{00000000-0005-0000-0000-0000A40A0000}"/>
    <cellStyle name="Comma 9 4 3 2" xfId="1181" xr:uid="{00000000-0005-0000-0000-0000A50A0000}"/>
    <cellStyle name="Comma 9 4 3 2 2" xfId="2261" xr:uid="{00000000-0005-0000-0000-0000A60A0000}"/>
    <cellStyle name="Comma 9 4 3 3" xfId="1723" xr:uid="{00000000-0005-0000-0000-0000A70A0000}"/>
    <cellStyle name="Comma 9 4 4" xfId="914" xr:uid="{00000000-0005-0000-0000-0000A80A0000}"/>
    <cellStyle name="Comma 9 4 4 2" xfId="1994" xr:uid="{00000000-0005-0000-0000-0000A90A0000}"/>
    <cellStyle name="Comma 9 4 5" xfId="1456" xr:uid="{00000000-0005-0000-0000-0000AA0A0000}"/>
    <cellStyle name="Comma 9 4 6" xfId="2537" xr:uid="{00000000-0005-0000-0000-0000AB0A0000}"/>
    <cellStyle name="Comma 9 4 7" xfId="376" xr:uid="{00000000-0005-0000-0000-0000AC0A0000}"/>
    <cellStyle name="Comma 9 5" xfId="158" xr:uid="{00000000-0005-0000-0000-0000AD0A0000}"/>
    <cellStyle name="Comma 9 5 2" xfId="705" xr:uid="{00000000-0005-0000-0000-0000AE0A0000}"/>
    <cellStyle name="Comma 9 5 2 2" xfId="1243" xr:uid="{00000000-0005-0000-0000-0000AF0A0000}"/>
    <cellStyle name="Comma 9 5 2 2 2" xfId="2323" xr:uid="{00000000-0005-0000-0000-0000B00A0000}"/>
    <cellStyle name="Comma 9 5 2 3" xfId="1785" xr:uid="{00000000-0005-0000-0000-0000B10A0000}"/>
    <cellStyle name="Comma 9 5 3" xfId="976" xr:uid="{00000000-0005-0000-0000-0000B20A0000}"/>
    <cellStyle name="Comma 9 5 3 2" xfId="2056" xr:uid="{00000000-0005-0000-0000-0000B30A0000}"/>
    <cellStyle name="Comma 9 5 4" xfId="1518" xr:uid="{00000000-0005-0000-0000-0000B40A0000}"/>
    <cellStyle name="Comma 9 5 5" xfId="2599" xr:uid="{00000000-0005-0000-0000-0000B50A0000}"/>
    <cellStyle name="Comma 9 5 6" xfId="438" xr:uid="{00000000-0005-0000-0000-0000B60A0000}"/>
    <cellStyle name="Comma 9 6" xfId="586" xr:uid="{00000000-0005-0000-0000-0000B70A0000}"/>
    <cellStyle name="Comma 9 6 2" xfId="1124" xr:uid="{00000000-0005-0000-0000-0000B80A0000}"/>
    <cellStyle name="Comma 9 6 2 2" xfId="2204" xr:uid="{00000000-0005-0000-0000-0000B90A0000}"/>
    <cellStyle name="Comma 9 6 3" xfId="1666" xr:uid="{00000000-0005-0000-0000-0000BA0A0000}"/>
    <cellStyle name="Comma 9 7" xfId="857" xr:uid="{00000000-0005-0000-0000-0000BB0A0000}"/>
    <cellStyle name="Comma 9 7 2" xfId="1937" xr:uid="{00000000-0005-0000-0000-0000BC0A0000}"/>
    <cellStyle name="Comma 9 8" xfId="1399" xr:uid="{00000000-0005-0000-0000-0000BD0A0000}"/>
    <cellStyle name="Comma 9 9" xfId="2480" xr:uid="{00000000-0005-0000-0000-0000BE0A0000}"/>
    <cellStyle name="Hyperlink" xfId="282" builtinId="8"/>
    <cellStyle name="Normal" xfId="0" builtinId="0"/>
    <cellStyle name="Normal 2" xfId="25" xr:uid="{00000000-0005-0000-0000-0000C10A0000}"/>
    <cellStyle name="Normal 2 2" xfId="17" xr:uid="{00000000-0005-0000-0000-0000C20A0000}"/>
    <cellStyle name="Normal 2 3" xfId="26" xr:uid="{00000000-0005-0000-0000-0000C30A0000}"/>
    <cellStyle name="Normal 2 3 2" xfId="27" xr:uid="{00000000-0005-0000-0000-0000C40A0000}"/>
    <cellStyle name="Normal 2 4" xfId="10" xr:uid="{00000000-0005-0000-0000-0000C50A0000}"/>
    <cellStyle name="Normal 3" xfId="28" xr:uid="{00000000-0005-0000-0000-0000C60A0000}"/>
    <cellStyle name="Normal 3 2" xfId="29" xr:uid="{00000000-0005-0000-0000-0000C70A0000}"/>
    <cellStyle name="Normal 4" xfId="30" xr:uid="{00000000-0005-0000-0000-0000C80A0000}"/>
    <cellStyle name="Normal 4 2" xfId="31" xr:uid="{00000000-0005-0000-0000-0000C90A0000}"/>
    <cellStyle name="Normal 5" xfId="32" xr:uid="{00000000-0005-0000-0000-0000CA0A0000}"/>
    <cellStyle name="Normal 5 2" xfId="33" xr:uid="{00000000-0005-0000-0000-0000CB0A0000}"/>
    <cellStyle name="Normal 6" xfId="15" xr:uid="{00000000-0005-0000-0000-0000CC0A0000}"/>
    <cellStyle name="Normal 7" xfId="286" xr:uid="{00000000-0005-0000-0000-0000CD0A0000}"/>
    <cellStyle name="Normal 8" xfId="285" xr:uid="{00000000-0005-0000-0000-0000CE0A0000}"/>
    <cellStyle name="Percent" xfId="280" builtinId="5"/>
    <cellStyle name="Percent 2" xfId="34" xr:uid="{00000000-0005-0000-0000-0000D00A0000}"/>
    <cellStyle name="Percent 2 2" xfId="35" xr:uid="{00000000-0005-0000-0000-0000D10A0000}"/>
    <cellStyle name="Percent 3" xfId="36" xr:uid="{00000000-0005-0000-0000-0000D20A0000}"/>
    <cellStyle name="Percent 3 2" xfId="37" xr:uid="{00000000-0005-0000-0000-0000D30A0000}"/>
    <cellStyle name="Percent 4" xfId="14" xr:uid="{00000000-0005-0000-0000-0000D40A0000}"/>
  </cellStyles>
  <dxfs count="56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70" formatCode="_(* #,##0.0_);_(* \(#,##0.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70" formatCode="_(* #,##0.0_);_(* \(#,##0.0\);_(* &quot;-&quot;??_);_(@_)"/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22" formatCode="mmm\-yy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none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numFmt numFmtId="166" formatCode="_(* #,##0_);_(* \(#,##0\);_(* &quot;-&quot;??_);_(@_)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right style="thin">
          <color indexed="64"/>
        </right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family val="2"/>
        <scheme val="maj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Calibri Light"/>
        <family val="2"/>
        <scheme val="major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67" formatCode="0.0%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 Light"/>
        <family val="2"/>
        <scheme val="major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71" formatCode="[$-409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 Light"/>
        <family val="2"/>
        <scheme val="major"/>
      </font>
      <numFmt numFmtId="171" formatCode="[$-409]mmm\-yy;@"/>
    </dxf>
    <dxf>
      <font>
        <strike val="0"/>
        <outline val="0"/>
        <shadow val="0"/>
        <u val="none"/>
        <vertAlign val="baseline"/>
        <color theme="1"/>
        <name val="Calibri Light"/>
        <scheme val="none"/>
      </font>
    </dxf>
    <dxf>
      <border outline="0">
        <left style="thin">
          <color indexed="64"/>
        </left>
        <top style="thin">
          <color indexed="64"/>
        </top>
      </border>
    </dxf>
    <dxf>
      <font>
        <strike val="0"/>
        <outline val="0"/>
        <shadow val="0"/>
        <vertAlign val="baseline"/>
        <name val="Calibri Light"/>
        <family val="2"/>
        <scheme val="maj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9" formatCode="_-* #,##0.0_-;\-* #,##0.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9" formatCode="_-* #,##0.0_-;\-* #,##0.0_-;_-* &quot;-&quot;??_-;_-@_-"/>
    </dxf>
    <dxf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outline="0">
        <right style="thin">
          <color indexed="64"/>
        </right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  <fill>
        <patternFill patternType="solid">
          <fgColor indexed="64"/>
          <bgColor theme="4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  <fill>
        <patternFill patternType="solid">
          <fgColor indexed="64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family val="2"/>
        <scheme val="major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166" formatCode="_(* #,##0_);_(* \(#,##0\);_(* &quot;-&quot;??_);_(@_)"/>
      <border diagonalUp="0" diagonalDown="0">
        <left/>
        <right style="thin">
          <color indexed="64"/>
        </right>
        <top/>
        <bottom/>
        <vertical/>
        <horizontal/>
      </border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 Light"/>
        <family val="2"/>
        <scheme val="major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1" defaultTableStyle="Table Style 1" defaultPivotStyle="PivotStyleLight16">
    <tableStyle name="Table Style 1" pivot="0" count="0" xr9:uid="{6DB319D8-EEC8-487B-BE5A-AC658C76D32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'[1]Tab6 Trade Balance'!$B$3</c:f>
              <c:strCache>
                <c:ptCount val="1"/>
                <c:pt idx="0">
                  <c:v>Export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strRef>
              <c:f>'[1]Tab6 Trade Balance'!$A$4:$A$16</c:f>
              <c:strCache>
                <c:ptCount val="13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  <c:pt idx="5">
                  <c:v>Jan</c:v>
                </c:pt>
                <c:pt idx="6">
                  <c:v>Feb</c:v>
                </c:pt>
                <c:pt idx="7">
                  <c:v>Mar</c:v>
                </c:pt>
                <c:pt idx="8">
                  <c:v>Apr</c:v>
                </c:pt>
                <c:pt idx="9">
                  <c:v>May</c:v>
                </c:pt>
                <c:pt idx="10">
                  <c:v>Jun</c:v>
                </c:pt>
                <c:pt idx="11">
                  <c:v>Jul</c:v>
                </c:pt>
                <c:pt idx="12">
                  <c:v>Aug</c:v>
                </c:pt>
              </c:strCache>
            </c:strRef>
          </c:cat>
          <c:val>
            <c:numRef>
              <c:f>'[1]Tab6 Trade Balance'!$B$4:$B$16</c:f>
              <c:numCache>
                <c:formatCode>General</c:formatCode>
                <c:ptCount val="13"/>
                <c:pt idx="0">
                  <c:v>5315.6568844200001</c:v>
                </c:pt>
                <c:pt idx="1">
                  <c:v>5315.8228073800001</c:v>
                </c:pt>
                <c:pt idx="2">
                  <c:v>6895.9481269200005</c:v>
                </c:pt>
                <c:pt idx="3">
                  <c:v>7258.1388778500004</c:v>
                </c:pt>
                <c:pt idx="4">
                  <c:v>6312.5826701400001</c:v>
                </c:pt>
                <c:pt idx="5">
                  <c:v>6287.3937245200004</c:v>
                </c:pt>
                <c:pt idx="6">
                  <c:v>7948.1636129099998</c:v>
                </c:pt>
                <c:pt idx="7">
                  <c:v>8788.33243932</c:v>
                </c:pt>
                <c:pt idx="8">
                  <c:v>6048.1272332799999</c:v>
                </c:pt>
                <c:pt idx="9">
                  <c:v>6343.7814341599997</c:v>
                </c:pt>
                <c:pt idx="10">
                  <c:v>8573.8160383699997</c:v>
                </c:pt>
                <c:pt idx="11">
                  <c:v>8270.0699688999994</c:v>
                </c:pt>
                <c:pt idx="12">
                  <c:v>7184.7746741599994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2-4548-960A-C148D1D7000F}"/>
            </c:ext>
          </c:extLst>
        </c:ser>
        <c:ser>
          <c:idx val="1"/>
          <c:order val="1"/>
          <c:tx>
            <c:strRef>
              <c:f>'[1]Tab6 Trade Balance'!$C$3</c:f>
              <c:strCache>
                <c:ptCount val="1"/>
                <c:pt idx="0">
                  <c:v>Import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'[1]Tab6 Trade Balance'!$A$4:$A$16</c:f>
              <c:strCache>
                <c:ptCount val="13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  <c:pt idx="5">
                  <c:v>Jan</c:v>
                </c:pt>
                <c:pt idx="6">
                  <c:v>Feb</c:v>
                </c:pt>
                <c:pt idx="7">
                  <c:v>Mar</c:v>
                </c:pt>
                <c:pt idx="8">
                  <c:v>Apr</c:v>
                </c:pt>
                <c:pt idx="9">
                  <c:v>May</c:v>
                </c:pt>
                <c:pt idx="10">
                  <c:v>Jun</c:v>
                </c:pt>
                <c:pt idx="11">
                  <c:v>Jul</c:v>
                </c:pt>
                <c:pt idx="12">
                  <c:v>Aug</c:v>
                </c:pt>
              </c:strCache>
            </c:strRef>
          </c:cat>
          <c:val>
            <c:numRef>
              <c:f>'[1]Tab6 Trade Balance'!$C$4:$C$16</c:f>
              <c:numCache>
                <c:formatCode>General</c:formatCode>
                <c:ptCount val="13"/>
                <c:pt idx="0">
                  <c:v>7987.6914034900001</c:v>
                </c:pt>
                <c:pt idx="1">
                  <c:v>8055.9726807799998</c:v>
                </c:pt>
                <c:pt idx="2">
                  <c:v>12424.64994718</c:v>
                </c:pt>
                <c:pt idx="3">
                  <c:v>8814.4303452420008</c:v>
                </c:pt>
                <c:pt idx="4">
                  <c:v>8587.3998464199994</c:v>
                </c:pt>
                <c:pt idx="5">
                  <c:v>10433.236949959999</c:v>
                </c:pt>
                <c:pt idx="6">
                  <c:v>10701.353304910001</c:v>
                </c:pt>
                <c:pt idx="7">
                  <c:v>9387.2758201299985</c:v>
                </c:pt>
                <c:pt idx="8">
                  <c:v>10122.042934229999</c:v>
                </c:pt>
                <c:pt idx="9">
                  <c:v>12466.903481399999</c:v>
                </c:pt>
                <c:pt idx="10">
                  <c:v>9780.7588952800015</c:v>
                </c:pt>
                <c:pt idx="11">
                  <c:v>11143.436280129999</c:v>
                </c:pt>
                <c:pt idx="12">
                  <c:v>10117.54036915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2-4548-960A-C148D1D70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14201216"/>
        <c:axId val="314202752"/>
      </c:barChart>
      <c:lineChart>
        <c:grouping val="standard"/>
        <c:varyColors val="0"/>
        <c:ser>
          <c:idx val="2"/>
          <c:order val="2"/>
          <c:tx>
            <c:strRef>
              <c:f>'[2]Chart 2&amp;3'!$D$31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'[2]Chart 2&amp;3'!$D$32:$D$44</c:f>
              <c:numCache>
                <c:formatCode>General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2-4548-960A-C148D1D7000F}"/>
            </c:ext>
          </c:extLst>
        </c:ser>
        <c:ser>
          <c:idx val="3"/>
          <c:order val="3"/>
          <c:tx>
            <c:strRef>
              <c:f>'[2]Chart 2&amp;3'!$E$31</c:f>
              <c:strCache>
                <c:ptCount val="1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'[2]Chart 2&amp;3'!$E$32:$E$44</c:f>
              <c:numCache>
                <c:formatCode>General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F2-4548-960A-C148D1D70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208640"/>
        <c:axId val="314210176"/>
      </c:lineChart>
      <c:catAx>
        <c:axId val="314201216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NA"/>
          </a:p>
        </c:txPr>
        <c:crossAx val="314202752"/>
        <c:crosses val="autoZero"/>
        <c:auto val="1"/>
        <c:lblAlgn val="ctr"/>
        <c:lblOffset val="100"/>
        <c:noMultiLvlLbl val="1"/>
      </c:catAx>
      <c:valAx>
        <c:axId val="31420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en-NA"/>
          </a:p>
        </c:txPr>
        <c:crossAx val="314201216"/>
        <c:crosses val="autoZero"/>
        <c:crossBetween val="between"/>
      </c:valAx>
      <c:catAx>
        <c:axId val="314208640"/>
        <c:scaling>
          <c:orientation val="minMax"/>
        </c:scaling>
        <c:delete val="1"/>
        <c:axPos val="b"/>
        <c:majorTickMark val="out"/>
        <c:minorTickMark val="none"/>
        <c:tickLblPos val="none"/>
        <c:crossAx val="314210176"/>
        <c:crosses val="autoZero"/>
        <c:auto val="1"/>
        <c:lblAlgn val="ctr"/>
        <c:lblOffset val="100"/>
        <c:noMultiLvlLbl val="0"/>
      </c:catAx>
      <c:valAx>
        <c:axId val="3142101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en-NA"/>
          </a:p>
        </c:txPr>
        <c:crossAx val="314208640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vert="horz"/>
        <a:lstStyle/>
        <a:p>
          <a:pPr>
            <a:defRPr/>
          </a:pPr>
          <a:endParaRPr lang="en-N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n-NA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+mj-lt"/>
            </a:rPr>
            <a:t>Merchandise Trade Bulletin for May 2023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203726A9-532D-409C-8148-8620C910A861}">
      <dgm:prSet/>
      <dgm:spPr>
        <a:blipFill rotWithShape="0">
          <a:blip xmlns:r="http://schemas.openxmlformats.org/officeDocument/2006/relationships" r:embed="rId1"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EA04E1F3-E8DC-4D15-AB04-42FE6FECD3FC}" type="parTrans" cxnId="{8292DCD4-416E-4BC3-B884-455CA6251F36}">
      <dgm:prSet/>
      <dgm:spPr/>
      <dgm:t>
        <a:bodyPr/>
        <a:lstStyle/>
        <a:p>
          <a:endParaRPr lang="en-US"/>
        </a:p>
      </dgm:t>
    </dgm:pt>
    <dgm:pt modelId="{E82D5BCD-A04C-4545-B173-214BB8B324D1}" type="sibTrans" cxnId="{8292DCD4-416E-4BC3-B884-455CA6251F36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/>
      <dgm:spPr/>
    </dgm:pt>
    <dgm:pt modelId="{B63769A4-BF7D-4EC4-80CA-F6ED6EF4F2D1}" type="pres">
      <dgm:prSet presAssocID="{85326EA6-D8A7-45C8-9D4E-C5EA3A313FDB}" presName="desTx" presStyleLbl="fgAcc1" presStyleIdx="0" presStyleCnt="1">
        <dgm:presLayoutVars>
          <dgm:bulletEnabled val="1"/>
        </dgm:presLayoutVars>
      </dgm:prSet>
      <dgm:spPr/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C77B2773-B7D4-4278-8AA2-42EA93C21E35}" type="presOf" srcId="{203726A9-532D-409C-8148-8620C910A861}" destId="{B63769A4-BF7D-4EC4-80CA-F6ED6EF4F2D1}" srcOrd="0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8292DCD4-416E-4BC3-B884-455CA6251F36}" srcId="{85326EA6-D8A7-45C8-9D4E-C5EA3A313FDB}" destId="{203726A9-532D-409C-8148-8620C910A861}" srcOrd="0" destOrd="0" parTransId="{EA04E1F3-E8DC-4D15-AB04-42FE6FECD3FC}" sibTransId="{E82D5BCD-A04C-4545-B173-214BB8B324D1}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0" y="24392"/>
          <a:ext cx="11178731" cy="3588409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+mj-lt"/>
            </a:rPr>
            <a:t>Merchandise Trade Bulletin for May 2023</a:t>
          </a:r>
        </a:p>
      </dsp:txBody>
      <dsp:txXfrm>
        <a:off x="0" y="24392"/>
        <a:ext cx="11178731" cy="2392273"/>
      </dsp:txXfrm>
    </dsp:sp>
    <dsp:sp modelId="{B63769A4-BF7D-4EC4-80CA-F6ED6EF4F2D1}">
      <dsp:nvSpPr>
        <dsp:cNvPr id="0" name=""/>
        <dsp:cNvSpPr/>
      </dsp:nvSpPr>
      <dsp:spPr>
        <a:xfrm>
          <a:off x="2289619" y="2416666"/>
          <a:ext cx="11178731" cy="3398400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/>
          <a:stretch>
            <a:fillRect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608" tIns="419608" rIns="419608" bIns="419608" numCol="1" spcCol="1270" anchor="t" anchorCtr="0">
          <a:noAutofit/>
        </a:bodyPr>
        <a:lstStyle/>
        <a:p>
          <a:pPr marL="285750" lvl="1" indent="-285750" algn="l" defTabSz="26225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en-US" sz="5900" kern="1200"/>
        </a:p>
      </dsp:txBody>
      <dsp:txXfrm>
        <a:off x="2389155" y="2516202"/>
        <a:ext cx="10979659" cy="319932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28575</xdr:rowOff>
    </xdr:from>
    <xdr:to>
      <xdr:col>23</xdr:col>
      <xdr:colOff>228601</xdr:colOff>
      <xdr:row>28</xdr:row>
      <xdr:rowOff>175259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53</xdr:row>
      <xdr:rowOff>0</xdr:rowOff>
    </xdr:from>
    <xdr:to>
      <xdr:col>17</xdr:col>
      <xdr:colOff>600075</xdr:colOff>
      <xdr:row>75</xdr:row>
      <xdr:rowOff>133350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tukondjere/Downloads/Copy%20of%20August%20Trade%20Bulletin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Kambonde/Downloads/Draft%20of%20FEB_2022%20trade%20bulletin%20%20charts%20%20tables%2014%20FEB%202022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1 Revisions"/>
      <sheetName val="Tab2 Cumulative Trade Value"/>
      <sheetName val="Tab3 Export by ISIC"/>
      <sheetName val="Tab4 Re-export by ISIC"/>
      <sheetName val="Tab5 Import by ISIC"/>
      <sheetName val="Tab6 Trade Balance"/>
      <sheetName val="Tab7 Trade Bal by prtner &amp; prdc"/>
      <sheetName val="Tab9 Exports by Partner"/>
      <sheetName val="Tab10 Imports by Partner"/>
      <sheetName val="Table11_Export by products"/>
      <sheetName val="Tab12 Re-export by Product"/>
      <sheetName val="Table13_Import by products"/>
      <sheetName val="Table14_Top5 Exports by Partner"/>
      <sheetName val="Table15_Top5 re-exp by Partner"/>
      <sheetName val=" Table16 Top5 import by Partner"/>
      <sheetName val="Tab17 Export by economic "/>
      <sheetName val="Tab18 Import by economic "/>
      <sheetName val="Tab19 Exp by mode of trnsprt"/>
      <sheetName val="Tab20 Exp by commodity(MoT)"/>
      <sheetName val="Tab21 import by mode of trnsprt"/>
      <sheetName val="Tab22 Imp by commodity(MoT)"/>
      <sheetName val="Border post"/>
      <sheetName val="Tab 22 AfCFTA"/>
      <sheetName val="Commodity of the Month"/>
    </sheetNames>
    <sheetDataSet>
      <sheetData sheetId="0"/>
      <sheetData sheetId="1"/>
      <sheetData sheetId="2"/>
      <sheetData sheetId="3"/>
      <sheetData sheetId="4"/>
      <sheetData sheetId="5">
        <row r="3">
          <cell r="B3" t="str">
            <v>Export</v>
          </cell>
          <cell r="C3" t="str">
            <v>Import</v>
          </cell>
        </row>
        <row r="4">
          <cell r="A4" t="str">
            <v>Aug</v>
          </cell>
          <cell r="B4">
            <v>5315.6568844200001</v>
          </cell>
          <cell r="C4">
            <v>7987.6914034900001</v>
          </cell>
        </row>
        <row r="5">
          <cell r="A5" t="str">
            <v>Sep</v>
          </cell>
          <cell r="B5">
            <v>5315.8228073800001</v>
          </cell>
          <cell r="C5">
            <v>8055.9726807799998</v>
          </cell>
        </row>
        <row r="6">
          <cell r="A6" t="str">
            <v>Oct</v>
          </cell>
          <cell r="B6">
            <v>6895.9481269200005</v>
          </cell>
          <cell r="C6">
            <v>12424.64994718</v>
          </cell>
        </row>
        <row r="7">
          <cell r="A7" t="str">
            <v>Nov</v>
          </cell>
          <cell r="B7">
            <v>7258.1388778500004</v>
          </cell>
          <cell r="C7">
            <v>8814.4303452420008</v>
          </cell>
        </row>
        <row r="8">
          <cell r="A8" t="str">
            <v>Dec</v>
          </cell>
          <cell r="B8">
            <v>6312.5826701400001</v>
          </cell>
          <cell r="C8">
            <v>8587.3998464199994</v>
          </cell>
        </row>
        <row r="9">
          <cell r="A9" t="str">
            <v>Jan</v>
          </cell>
          <cell r="B9">
            <v>6287.3937245200004</v>
          </cell>
          <cell r="C9">
            <v>10433.236949959999</v>
          </cell>
        </row>
        <row r="10">
          <cell r="A10" t="str">
            <v>Feb</v>
          </cell>
          <cell r="B10">
            <v>7948.1636129099998</v>
          </cell>
          <cell r="C10">
            <v>10701.353304910001</v>
          </cell>
        </row>
        <row r="11">
          <cell r="A11" t="str">
            <v>Mar</v>
          </cell>
          <cell r="B11">
            <v>8788.33243932</v>
          </cell>
          <cell r="C11">
            <v>9387.2758201299985</v>
          </cell>
        </row>
        <row r="12">
          <cell r="A12" t="str">
            <v>Apr</v>
          </cell>
          <cell r="B12">
            <v>6048.1272332799999</v>
          </cell>
          <cell r="C12">
            <v>10122.042934229999</v>
          </cell>
        </row>
        <row r="13">
          <cell r="A13" t="str">
            <v>May</v>
          </cell>
          <cell r="B13">
            <v>6343.7814341599997</v>
          </cell>
          <cell r="C13">
            <v>12466.903481399999</v>
          </cell>
        </row>
        <row r="14">
          <cell r="A14" t="str">
            <v>Jun</v>
          </cell>
          <cell r="B14">
            <v>8573.8160383699997</v>
          </cell>
          <cell r="C14">
            <v>9780.7588952800015</v>
          </cell>
        </row>
        <row r="15">
          <cell r="A15" t="str">
            <v>Jul</v>
          </cell>
          <cell r="B15">
            <v>8270.0699688999994</v>
          </cell>
          <cell r="C15">
            <v>11143.436280129999</v>
          </cell>
        </row>
        <row r="16">
          <cell r="A16" t="str">
            <v>Aug</v>
          </cell>
          <cell r="B16">
            <v>7184.7746741599994</v>
          </cell>
          <cell r="C16">
            <v>10117.54036915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1_Cumulative Trade Values"/>
      <sheetName val="World zone"/>
      <sheetName val="Revisions"/>
      <sheetName val="Table 3Export by ISIC"/>
      <sheetName val="Table4Re-exp by ISIC"/>
      <sheetName val="Table5Imp by ISIC"/>
      <sheetName val="Chart 2&amp;3"/>
      <sheetName val="Quarterly"/>
      <sheetName val="Chart 4_Export by Partner"/>
      <sheetName val="Chart 5_Import by partner"/>
      <sheetName val="Table12_Export by products"/>
      <sheetName val="Table13_Re-export by products"/>
      <sheetName val="Table14_Import by products"/>
      <sheetName val="Table15_Top5 Exports by Partner"/>
      <sheetName val="Table16_Top5 re-exp by Partner"/>
      <sheetName val=" Table17 Top5 import by Partner"/>
      <sheetName val="Tab18 export by economic region"/>
      <sheetName val="Tab19 import by economic region"/>
      <sheetName val="Tab20 Export by mode of trnsprt"/>
      <sheetName val="Tab21 import by mode of trnsprt"/>
      <sheetName val="Tab22 Export by border post"/>
      <sheetName val="Tab23 Import by border post"/>
      <sheetName val="Tab24 Commodity of the month"/>
      <sheetName val="EX by Mode"/>
      <sheetName val="IM by Mode"/>
      <sheetName val="Tab6 Trade Balance"/>
    </sheetNames>
    <sheetDataSet>
      <sheetData sheetId="0"/>
      <sheetData sheetId="1"/>
      <sheetData sheetId="2"/>
      <sheetData sheetId="3"/>
      <sheetData sheetId="4"/>
      <sheetData sheetId="5"/>
      <sheetData sheetId="6">
        <row r="31">
          <cell r="E31">
            <v>0</v>
          </cell>
        </row>
        <row r="33">
          <cell r="D33">
            <v>0</v>
          </cell>
          <cell r="E33">
            <v>0</v>
          </cell>
        </row>
        <row r="34">
          <cell r="D34">
            <v>0</v>
          </cell>
          <cell r="E34">
            <v>0</v>
          </cell>
        </row>
        <row r="35">
          <cell r="D35">
            <v>0</v>
          </cell>
          <cell r="E35">
            <v>0</v>
          </cell>
        </row>
        <row r="36">
          <cell r="D36">
            <v>0</v>
          </cell>
          <cell r="E36">
            <v>0</v>
          </cell>
        </row>
        <row r="37">
          <cell r="D37">
            <v>0</v>
          </cell>
          <cell r="E37">
            <v>0</v>
          </cell>
        </row>
        <row r="38">
          <cell r="D38">
            <v>0</v>
          </cell>
          <cell r="E38">
            <v>0</v>
          </cell>
        </row>
        <row r="39">
          <cell r="D39">
            <v>0</v>
          </cell>
          <cell r="E39">
            <v>0</v>
          </cell>
        </row>
        <row r="40">
          <cell r="D40">
            <v>0</v>
          </cell>
          <cell r="E40">
            <v>0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0</v>
          </cell>
          <cell r="E43">
            <v>0</v>
          </cell>
        </row>
        <row r="44">
          <cell r="D44">
            <v>0</v>
          </cell>
          <cell r="E44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761790C-38F8-4CE4-B5B7-7B94A543D3C7}" name="Table7" displayName="Table7" ref="A10:D274" totalsRowShown="0" headerRowDxfId="559" tableBorderDxfId="558">
  <tableColumns count="4">
    <tableColumn id="1" xr3:uid="{680B5129-3FD4-4083-A8F5-B7BD35A35B65}" name="SITC/COMMODITY DESCRIPTION"/>
    <tableColumn id="2" xr3:uid="{8919EED3-8FCD-425C-A0C7-D93117237B1D}" name="As reported in Apr_2023 Bulletin (N$ m)" dataDxfId="557" dataCellStyle="Comma 23"/>
    <tableColumn id="3" xr3:uid="{A21ADE7A-EAA4-485A-9C24-7E570C7C4222}" name="As reported in May_2023 Bulletin (N$ m)" dataDxfId="556" dataCellStyle="Comma"/>
    <tableColumn id="4" xr3:uid="{227F287B-8FEA-4809-B0B5-701359A30A64}" name="Difference  (N$ m)" dataDxfId="555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A01AF58-95A9-4F44-AB44-E576BCDF4E38}" name="Table16" displayName="Table16" ref="A3:D255" headerRowCount="0" totalsRowShown="0" headerRowDxfId="452" tableBorderDxfId="451" headerRowCellStyle="Comma 23">
  <sortState xmlns:xlrd2="http://schemas.microsoft.com/office/spreadsheetml/2017/richdata2" ref="A3:D255">
    <sortCondition descending="1" ref="D3:D255"/>
  </sortState>
  <tableColumns count="4">
    <tableColumn id="1" xr3:uid="{3D65B43C-A4D1-4AE0-BA5B-EDE7FEA3595F}" name="Column1" headerRowDxfId="450" dataDxfId="449" headerRowCellStyle="Comma 23" dataCellStyle="Comma 23"/>
    <tableColumn id="2" xr3:uid="{28D3C79F-6DB9-4783-A1D7-1584A49ED167}" name="Column2" headerRowDxfId="448" dataDxfId="447" headerRowCellStyle="Comma 23" dataCellStyle="Comma 23"/>
    <tableColumn id="3" xr3:uid="{AEA71BC0-60F1-403B-955F-3A46DADA79A9}" name="Column3" headerRowDxfId="446" dataDxfId="445" headerRowCellStyle="Comma 23" dataCellStyle="Comma 23"/>
    <tableColumn id="4" xr3:uid="{90E04AB3-9E6B-450C-8613-BC138976C4F3}" name="Column4" headerRowDxfId="444" dataDxfId="443" headerRowCellStyle="Comma" dataCellStyle="Comma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67568A5-4365-48DD-B031-93F8A23FAC24}" name="Table22" displayName="Table22" ref="A4:I132" headerRowCount="0" totalsRowShown="0" headerRowDxfId="442" tableBorderDxfId="441" headerRowCellStyle="Comma">
  <tableColumns count="9">
    <tableColumn id="1" xr3:uid="{533E2DB4-5858-49F6-9B61-85343B2F6289}" name="Column1" headerRowDxfId="440" dataDxfId="439"/>
    <tableColumn id="2" xr3:uid="{AF15537D-673B-4502-A374-F24077A4F4C3}" name="Column2" headerRowDxfId="438" dataDxfId="437" headerRowCellStyle="Comma" dataCellStyle="Comma"/>
    <tableColumn id="3" xr3:uid="{42524D60-0BBD-4281-AD1D-8AD3E318CBD1}" name="Column3" headerRowDxfId="436" dataDxfId="435" headerRowCellStyle="Comma" dataCellStyle="Comma">
      <calculatedColumnFormula>(B4/$B$132)*100</calculatedColumnFormula>
    </tableColumn>
    <tableColumn id="4" xr3:uid="{74EBEB9A-88D3-4AF5-BC26-A76E637673DF}" name="Column4" headerRowDxfId="434" dataDxfId="433" headerRowCellStyle="Comma" dataCellStyle="Comma"/>
    <tableColumn id="5" xr3:uid="{E9F5C800-DDF2-452D-B0A2-84447CD98CDE}" name="Column5" headerRowDxfId="432" dataDxfId="431" headerRowCellStyle="Comma" dataCellStyle="Comma">
      <calculatedColumnFormula>(D4/$D$132)*100</calculatedColumnFormula>
    </tableColumn>
    <tableColumn id="6" xr3:uid="{258F8D2C-3A8B-491D-9910-0146E0D7374B}" name="Column6" headerRowDxfId="430" dataDxfId="429" headerRowCellStyle="Comma" dataCellStyle="Comma"/>
    <tableColumn id="7" xr3:uid="{DCFEAE40-1018-4344-A186-A865838BBC1E}" name="Column7" headerRowDxfId="428" dataDxfId="427" headerRowCellStyle="Comma" dataCellStyle="Comma">
      <calculatedColumnFormula>(F4/$F$132)*100</calculatedColumnFormula>
    </tableColumn>
    <tableColumn id="8" xr3:uid="{AC154B8F-4BED-4388-8211-DD249DCC569B}" name="Column8" headerRowDxfId="426" dataDxfId="425" headerRowCellStyle="Comma" dataCellStyle="Comma">
      <calculatedColumnFormula>((F4/D4)-1)*100</calculatedColumnFormula>
    </tableColumn>
    <tableColumn id="9" xr3:uid="{C942C088-8A1C-403D-825B-C6BD118ABF95}" name="Column9" headerRowDxfId="424" dataDxfId="423" headerRowCellStyle="Comma" dataCellStyle="Comma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FD2F952-FF23-4E07-82DF-6A29B1BD2AC1}" name="Table23" displayName="Table23" ref="A4:I182" headerRowCount="0" totalsRowShown="0" headerRowDxfId="422" dataDxfId="421" tableBorderDxfId="420" headerRowCellStyle="Comma" dataCellStyle="Comma">
  <tableColumns count="9">
    <tableColumn id="1" xr3:uid="{6F2DBB19-411E-478C-AEDE-13FAADC530A9}" name="Column1" headerRowDxfId="419" dataDxfId="418" dataCellStyle="Comma"/>
    <tableColumn id="2" xr3:uid="{0A187FB0-5F2E-4BBA-9C64-BE5B4B718DD1}" name="Column2" headerRowDxfId="417" dataDxfId="416" headerRowCellStyle="Comma 23" dataCellStyle="Comma"/>
    <tableColumn id="3" xr3:uid="{35E2419F-2D24-4A9C-8B92-7C95D27791D9}" name="Column3" headerRowDxfId="415" dataDxfId="414" headerRowCellStyle="Comma" dataCellStyle="Comma">
      <calculatedColumnFormula>(B4/$B$182)*100</calculatedColumnFormula>
    </tableColumn>
    <tableColumn id="4" xr3:uid="{FF35D0F6-6A9B-46C1-8EAD-FE34D358805B}" name="Column4" headerRowDxfId="413" dataDxfId="412" headerRowCellStyle="Comma 23" dataCellStyle="Comma"/>
    <tableColumn id="5" xr3:uid="{34823D90-8A40-4E36-8919-92D313F0231C}" name="Column5" headerRowDxfId="411" dataDxfId="410" headerRowCellStyle="Comma" dataCellStyle="Comma">
      <calculatedColumnFormula>(D4/$D$182)*100</calculatedColumnFormula>
    </tableColumn>
    <tableColumn id="6" xr3:uid="{9FCE3884-179C-4BA3-935D-48E259841418}" name="Column6" headerRowDxfId="409" dataDxfId="408" headerRowCellStyle="Comma 23" dataCellStyle="Comma"/>
    <tableColumn id="7" xr3:uid="{0EAD0BD6-1226-48EF-8ECA-DDC9C6197E4C}" name="Column7" headerRowDxfId="407" dataDxfId="406" headerRowCellStyle="Comma" dataCellStyle="Comma">
      <calculatedColumnFormula>(F4/$F$182)*100</calculatedColumnFormula>
    </tableColumn>
    <tableColumn id="8" xr3:uid="{971F9DA5-0986-47F7-B40F-07358F23D867}" name="Column8" headerRowDxfId="405" dataDxfId="404" headerRowCellStyle="Comma" dataCellStyle="Comma">
      <calculatedColumnFormula>((F4/D4)-1)*100</calculatedColumnFormula>
    </tableColumn>
    <tableColumn id="9" xr3:uid="{B955A05C-AE82-45D4-9D69-3A81579BFD4C}" name="Column9" headerRowDxfId="403" dataDxfId="402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5F913147-CE03-4503-A9D2-43785EFDF1D0}" name="Table24" displayName="Table24" ref="A4:L267" headerRowCount="0" totalsRowShown="0" headerRowDxfId="401" dataDxfId="400" tableBorderDxfId="399" headerRowCellStyle="Comma" dataCellStyle="Comma">
  <tableColumns count="12">
    <tableColumn id="1" xr3:uid="{F5FFDB36-08E7-4600-9270-94F0E64F5221}" name="Column1" headerRowDxfId="398" dataDxfId="397" dataCellStyle="Comma 23"/>
    <tableColumn id="2" xr3:uid="{64538721-D52C-4540-9639-E5D168914BCF}" name="Column2" headerRowDxfId="396" dataDxfId="395" headerRowCellStyle="Comma 23" dataCellStyle="Comma 23"/>
    <tableColumn id="3" xr3:uid="{494E4BE0-2421-4ECC-A697-1988FDC6269F}" name="Column3" headerRowDxfId="394" dataDxfId="393" headerRowCellStyle="Comma" dataCellStyle="Comma"/>
    <tableColumn id="4" xr3:uid="{39480291-1A8C-4080-8F2B-2183414ED049}" name="Column4" headerRowDxfId="392" dataDxfId="391" headerRowCellStyle="Comma 23" dataCellStyle="Comma 23"/>
    <tableColumn id="5" xr3:uid="{96CFDADD-B95F-40FE-BF7D-F6349F6964E4}" name="Column5" headerRowDxfId="390" dataDxfId="389" headerRowCellStyle="Comma" dataCellStyle="Comma"/>
    <tableColumn id="7" xr3:uid="{DC2C7E72-EB4A-4AE7-8E51-DF19DE57B3E7}" name="Column7" headerRowDxfId="388" dataDxfId="387" headerRowCellStyle="Comma" dataCellStyle="Comma"/>
    <tableColumn id="6" xr3:uid="{A3A3CC3C-803B-49F4-B023-2A3389BEF989}" name="Column6" headerRowDxfId="386" dataDxfId="385" headerRowCellStyle="Comma" dataCellStyle="Comma"/>
    <tableColumn id="11" xr3:uid="{5F367582-F2D5-47AE-9E0D-70C16EE3C0CA}" name="Column11" headerRowDxfId="384" dataDxfId="383" headerRowCellStyle="Comma 23" dataCellStyle="Comma 23"/>
    <tableColumn id="10" xr3:uid="{9D788B13-CE47-4FA2-BFC7-F85FE3395857}" name="Column10" headerRowDxfId="382" dataDxfId="381" headerRowCellStyle="Comma 23" dataCellStyle="Comma">
      <calculatedColumnFormula>(Table24[[#This Row],[Column7]]/$H$267)*100</calculatedColumnFormula>
    </tableColumn>
    <tableColumn id="12" xr3:uid="{98754103-F93D-4FF6-808F-E2C911E96BF3}" name="Column12" headerRowDxfId="380" dataDxfId="379" headerRowCellStyle="Comma 23" dataCellStyle="Comma">
      <calculatedColumnFormula>(Table24[[#This Row],[Column6]]/$H$267)*100</calculatedColumnFormula>
    </tableColumn>
    <tableColumn id="8" xr3:uid="{9BA8BC4F-862E-4FA1-8547-B236CFCC0CBF}" name="Column8" headerRowDxfId="378" dataDxfId="377" headerRowCellStyle="Comma" dataCellStyle="Comma">
      <calculatedColumnFormula>((Table24[[#This Row],[Column11]]/D4)-1)*100</calculatedColumnFormula>
    </tableColumn>
    <tableColumn id="9" xr3:uid="{916CF696-141F-4CBF-8002-992220B15078}" name="Column9" headerRowDxfId="376" dataDxfId="375" headerRowCellStyle="Comma" dataCellStyle="Comma">
      <calculatedColumnFormula>((Table24[[#This Row],[Column11]]/B4)-1)*100</calculatedColumnFormula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C657FD00-E1DB-4585-9497-03A6C3245996}" name="Table25" displayName="Table25" ref="A4:I227" headerRowCount="0" totalsRowShown="0" headerRowDxfId="374" dataDxfId="373" tableBorderDxfId="372" headerRowCellStyle="Comma" dataCellStyle="Comma">
  <tableColumns count="9">
    <tableColumn id="1" xr3:uid="{8670DB0F-00F5-4387-B995-DA1199B56A91}" name="Column1" headerRowDxfId="371" dataDxfId="370"/>
    <tableColumn id="2" xr3:uid="{08280B07-9A86-4613-A9E0-9BFFD3D87D4A}" name="Column2" headerRowDxfId="369" dataDxfId="368" headerRowCellStyle="Comma" dataCellStyle="Comma"/>
    <tableColumn id="3" xr3:uid="{10C18EB7-9217-4AB4-858A-29C081AC0226}" name="Column3" headerRowDxfId="367" dataDxfId="366" headerRowCellStyle="Comma" dataCellStyle="Comma"/>
    <tableColumn id="4" xr3:uid="{361FFE01-F263-43DA-AB7F-7A369F626804}" name="Column4" headerRowDxfId="365" dataDxfId="364" headerRowCellStyle="Comma" dataCellStyle="Comma"/>
    <tableColumn id="5" xr3:uid="{3902E880-413C-4788-B9D9-1F7FB3EA553C}" name="Column5" headerRowDxfId="363" dataDxfId="362" headerRowCellStyle="Comma" dataCellStyle="Comma"/>
    <tableColumn id="6" xr3:uid="{4362AF7D-9873-4BD4-8364-28CB0D9397E8}" name="Column6" headerRowDxfId="361" dataDxfId="360" headerRowCellStyle="Comma" dataCellStyle="Comma"/>
    <tableColumn id="7" xr3:uid="{6784EDF5-4E8E-4537-9C99-3D5CF9A2342A}" name="Column7" headerRowDxfId="359" dataDxfId="358" headerRowCellStyle="Comma" dataCellStyle="Comma"/>
    <tableColumn id="8" xr3:uid="{7EFBE0DB-40B3-4517-8813-27BE07D81B21}" name="Column8" headerRowDxfId="357" dataDxfId="356" headerRowCellStyle="Comma" dataCellStyle="Comma">
      <calculatedColumnFormula>((F4/D4)-1)*100</calculatedColumnFormula>
    </tableColumn>
    <tableColumn id="9" xr3:uid="{43E4F37A-F7FC-45C2-A0C5-734D4334EC6E}" name="Column9" headerRowDxfId="355" dataDxfId="354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26CE8AEE-E906-451A-B01A-19C4131640BD}" name="Table26" displayName="Table26" ref="A4:I267" headerRowCount="0" totalsRowShown="0" dataDxfId="353" tableBorderDxfId="352" dataCellStyle="Comma">
  <tableColumns count="9">
    <tableColumn id="1" xr3:uid="{8143288D-B6EF-4EFA-9D67-BDF1D146EE5F}" name="Column1" headerRowDxfId="351" dataDxfId="350" headerRowCellStyle="Comma" dataCellStyle="Comma"/>
    <tableColumn id="2" xr3:uid="{09671943-72C2-4627-8EEB-4FDA41580867}" name="Column2" headerRowDxfId="349" dataDxfId="348" headerRowCellStyle="Comma" dataCellStyle="Comma"/>
    <tableColumn id="3" xr3:uid="{1C8FD499-16E4-4D39-A1DE-5B2A6B9BC467}" name="Column3" headerRowDxfId="347" dataDxfId="346" headerRowCellStyle="Comma" dataCellStyle="Comma"/>
    <tableColumn id="4" xr3:uid="{551EAC77-312E-4B19-81FF-3E7EB06E407C}" name="Column4" headerRowDxfId="345" dataDxfId="344" headerRowCellStyle="Comma" dataCellStyle="Comma"/>
    <tableColumn id="5" xr3:uid="{FB3B192F-5BC7-4F05-889F-D3F3B590574E}" name="Column5" headerRowDxfId="343" dataDxfId="342" headerRowCellStyle="Comma" dataCellStyle="Comma"/>
    <tableColumn id="6" xr3:uid="{C3126046-6CD3-4182-981A-7F9EE4B25EFB}" name="Column6" headerRowDxfId="341" dataDxfId="340" headerRowCellStyle="Comma" dataCellStyle="Comma"/>
    <tableColumn id="7" xr3:uid="{D67AD613-05D7-453E-BD9C-F5434D22CDF5}" name="Column7" headerRowDxfId="339" dataDxfId="338" headerRowCellStyle="Comma" dataCellStyle="Comma"/>
    <tableColumn id="8" xr3:uid="{4F66811B-2600-4630-B942-0AB454FA0872}" name="Column8" headerRowDxfId="337" dataDxfId="336" headerRowCellStyle="Comma" dataCellStyle="Comma"/>
    <tableColumn id="9" xr3:uid="{E1123FB1-42EB-4B99-858E-978F1BFAF50F}" name="Column9" headerRowDxfId="335" dataDxfId="334" headerRowCellStyle="Comma" dataCellStyle="Comma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6DC61651-A50F-4D80-9CD3-B8D54315670B}" name="Table27" displayName="Table27" ref="A3:F30" headerRowCount="0" totalsRowShown="0" headerRowDxfId="333" dataDxfId="332" tableBorderDxfId="331" headerRowCellStyle="Comma 23" dataCellStyle="Comma 23">
  <sortState xmlns:xlrd2="http://schemas.microsoft.com/office/spreadsheetml/2017/richdata2" ref="A3:F30">
    <sortCondition ref="E3:E30"/>
  </sortState>
  <tableColumns count="6">
    <tableColumn id="1" xr3:uid="{C165C900-7D26-46CA-A65F-54D9EEB328B6}" name="Column1" headerRowDxfId="330" dataDxfId="329"/>
    <tableColumn id="2" xr3:uid="{2FBB4838-0FB3-465A-8271-35B36CD83DCB}" name="Column2" headerRowDxfId="328" dataDxfId="327" headerRowCellStyle="Comma 23" dataCellStyle="Comma 23"/>
    <tableColumn id="3" xr3:uid="{D35BBC23-1043-47D3-B833-D673DE0BD7B3}" name="Column3" headerRowDxfId="326" dataDxfId="325" headerRowCellStyle="Comma 23" dataCellStyle="Comma 23"/>
    <tableColumn id="4" xr3:uid="{E4156AF9-840B-4464-87C8-7F6E44C073C0}" name="Column4" headerRowDxfId="324" dataDxfId="323" headerRowCellStyle="Comma 23" dataCellStyle="Comma 23"/>
    <tableColumn id="5" xr3:uid="{510AA481-2681-4A16-BD89-367A75BF0F6D}" name="Column5" headerRowDxfId="322" dataDxfId="321" headerRowCellStyle="Comma 23" dataCellStyle="Comma 23"/>
    <tableColumn id="6" xr3:uid="{EEFA28D4-0305-4B73-9488-A5DD722CCBCB}" name="Column6" headerRowDxfId="320" dataDxfId="319" headerRowCellStyle="Comma 23" dataCellStyle="Comma 23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6CAEAA3A-A19D-47AF-98AC-94893484F961}" name="Table28" displayName="Table28" ref="A3:F21" headerRowCount="0" totalsRowShown="0" headerRowDxfId="318" dataDxfId="317" tableBorderDxfId="316" headerRowCellStyle="Comma 23" dataCellStyle="Comma 23">
  <sortState xmlns:xlrd2="http://schemas.microsoft.com/office/spreadsheetml/2017/richdata2" ref="A3:F21">
    <sortCondition ref="F3:F21"/>
  </sortState>
  <tableColumns count="6">
    <tableColumn id="1" xr3:uid="{C59F241E-0A02-456C-9E5E-88D1EE5634AC}" name="Column1" headerRowDxfId="315" dataDxfId="314"/>
    <tableColumn id="2" xr3:uid="{ED90199A-74BC-47D0-82CB-5C1E52C080E4}" name="Column2" headerRowDxfId="313" dataDxfId="312" headerRowCellStyle="Comma 23" dataCellStyle="Comma 23"/>
    <tableColumn id="3" xr3:uid="{6B831F68-AFBD-4F3E-A365-7B5A187846E6}" name="Column3" headerRowDxfId="311" dataDxfId="310" headerRowCellStyle="Comma 23" dataCellStyle="Comma 23"/>
    <tableColumn id="4" xr3:uid="{E2870AAC-7AE2-4986-949D-BEE4E5FF66C1}" name="Column4" headerRowDxfId="309" dataDxfId="308" headerRowCellStyle="Comma 23" dataCellStyle="Comma 23"/>
    <tableColumn id="5" xr3:uid="{224C0810-17B9-45F8-8B68-72DF0727A5B5}" name="Column5" headerRowDxfId="307" dataDxfId="306" headerRowCellStyle="Comma 23" dataCellStyle="Comma 23"/>
    <tableColumn id="6" xr3:uid="{9DA0EADE-3670-42E5-8209-E64A4D73CEC7}" name="Column6" headerRowDxfId="305" dataDxfId="304" headerRowCellStyle="Comma 23" dataCellStyle="Comma 23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F58CCD1C-8672-4B34-AD13-D1DE644AA551}" name="Table29" displayName="Table29" ref="A3:F53" headerRowCount="0" totalsRowShown="0" headerRowDxfId="303" dataDxfId="302" tableBorderDxfId="301" headerRowCellStyle="Comma 23" dataCellStyle="Comma 23">
  <sortState xmlns:xlrd2="http://schemas.microsoft.com/office/spreadsheetml/2017/richdata2" ref="A3:F53">
    <sortCondition ref="F3:F53"/>
  </sortState>
  <tableColumns count="6">
    <tableColumn id="1" xr3:uid="{8A6EFBD0-1A0C-4DF8-8D7A-E49A25DB0341}" name="Column1" headerRowDxfId="300" dataDxfId="299"/>
    <tableColumn id="2" xr3:uid="{62EE97CC-5646-4F27-903C-E5A804A78C17}" name="Column2" headerRowDxfId="298" dataDxfId="297" headerRowCellStyle="Comma 23" dataCellStyle="Comma 23"/>
    <tableColumn id="3" xr3:uid="{64A85735-7C2C-4558-8699-8FFEF760BC19}" name="Column3" headerRowDxfId="296" dataDxfId="295" headerRowCellStyle="Comma 23" dataCellStyle="Comma 23"/>
    <tableColumn id="4" xr3:uid="{F065DF6C-EC34-428F-8E3D-1515EB5984E6}" name="Column4" headerRowDxfId="294" dataDxfId="293" headerRowCellStyle="Comma 23" dataCellStyle="Comma 23"/>
    <tableColumn id="5" xr3:uid="{4650B816-E28F-4196-AB97-E7907C7439DD}" name="Column5" headerRowDxfId="292" dataDxfId="291" headerRowCellStyle="Comma 23" dataCellStyle="Comma 23"/>
    <tableColumn id="6" xr3:uid="{E20C979D-2F77-493B-962D-D3EBC15942B0}" name="Column6" headerRowDxfId="290" dataDxfId="289" headerRowCellStyle="Comma 23" dataCellStyle="Comma 23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3AF64756-26A7-4298-80C0-39AE167FAA17}" name="Table30" displayName="Table30" ref="A4:I13" headerRowCount="0" totalsRowShown="0" headerRowDxfId="288" dataDxfId="287" tableBorderDxfId="286" headerRowCellStyle="Comma" dataCellStyle="Comma">
  <tableColumns count="9">
    <tableColumn id="1" xr3:uid="{DCE26FC6-1CFC-450A-82D8-8261C2A617F5}" name="Column1" headerRowDxfId="285" dataDxfId="284" headerRowCellStyle="Comma" dataCellStyle="Comma"/>
    <tableColumn id="2" xr3:uid="{4E58E476-68C3-4D51-AE54-8ABA8BC4AE80}" name="Column2" headerRowDxfId="283" dataDxfId="282" headerRowCellStyle="Comma" dataCellStyle="Comma"/>
    <tableColumn id="3" xr3:uid="{C96906FC-9B7D-4042-AF47-B0AE27A57B01}" name="Column3" headerRowDxfId="281" dataDxfId="280" headerRowCellStyle="Comma" dataCellStyle="Comma">
      <calculatedColumnFormula>(B4/$B$13)*100</calculatedColumnFormula>
    </tableColumn>
    <tableColumn id="4" xr3:uid="{7D3FBDF8-2BEE-48C9-A46C-6DF80331BDAC}" name="Column4" headerRowDxfId="279" dataDxfId="278" headerRowCellStyle="Comma" dataCellStyle="Comma"/>
    <tableColumn id="5" xr3:uid="{B2DD2866-228F-44A7-893C-DFDF4CF3356B}" name="Column5" headerRowDxfId="277" dataDxfId="276" headerRowCellStyle="Comma" dataCellStyle="Comma">
      <calculatedColumnFormula>(D4/$D$13)*100</calculatedColumnFormula>
    </tableColumn>
    <tableColumn id="6" xr3:uid="{D682C5DE-33B4-4A61-8753-F84E8BC4B822}" name="Column6" headerRowDxfId="275" dataDxfId="274" headerRowCellStyle="Comma" dataCellStyle="Comma"/>
    <tableColumn id="7" xr3:uid="{12966650-8FE8-46A3-9EBB-8E5748072520}" name="Column7" headerRowDxfId="273" dataDxfId="272" headerRowCellStyle="Comma" dataCellStyle="Comma">
      <calculatedColumnFormula>(F4/$F$13)*100</calculatedColumnFormula>
    </tableColumn>
    <tableColumn id="8" xr3:uid="{3CE30360-4031-4B85-A4AF-63CAB0D5C655}" name="Column8" headerRowDxfId="271" dataDxfId="270" headerRowCellStyle="Comma" dataCellStyle="Comma"/>
    <tableColumn id="9" xr3:uid="{DD971161-B218-4BE8-8DB1-1752AC14EE3C}" name="Column9" headerRowDxfId="269" dataDxfId="268" headerRowCellStyle="Comma" dataCellStyle="Comm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9BD7F19-F1B3-403F-882C-E213B3F7299C}" name="Table8" displayName="Table8" ref="F10:I274" totalsRowShown="0" headerRowDxfId="554" tableBorderDxfId="553">
  <sortState xmlns:xlrd2="http://schemas.microsoft.com/office/spreadsheetml/2017/richdata2" ref="F11:I274">
    <sortCondition descending="1" ref="I11:I274"/>
  </sortState>
  <tableColumns count="4">
    <tableColumn id="1" xr3:uid="{BB7391D6-7407-4138-A0D2-A066E0F1AD1B}" name="SITC/COMMODITY DESCRIPTION" dataDxfId="552"/>
    <tableColumn id="2" xr3:uid="{DE9A32EE-FD23-47E3-A769-25F968091936}" name="As reported in Apr_2023 Bulletin (N$ m)" dataDxfId="551" dataCellStyle="Comma"/>
    <tableColumn id="3" xr3:uid="{46A5A849-34FB-4644-98A0-9ED3EDB96211}" name="As reported in May_2023 Bulletin (N$ m)" dataDxfId="550" dataCellStyle="Comma"/>
    <tableColumn id="4" xr3:uid="{F7FEF3BB-410A-429B-A6BE-F15AE8989BDB}" name="Difference  (N$ m)" dataDxfId="549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1915DD77-3D9D-443C-8B5E-980EF5D62410}" name="Table31" displayName="Table31" ref="A3:J228" headerRowCount="0" totalsRowShown="0" headerRowDxfId="267" dataDxfId="266" tableBorderDxfId="265" headerRowCellStyle="Comma 23" dataCellStyle="Comma 23">
  <sortState xmlns:xlrd2="http://schemas.microsoft.com/office/spreadsheetml/2017/richdata2" ref="A3:J228">
    <sortCondition descending="1" ref="J3:J228"/>
  </sortState>
  <tableColumns count="10">
    <tableColumn id="1" xr3:uid="{4D1A44FF-5D80-4CEC-B7E4-AAD28FAC0D05}" name="Column1" headerRowDxfId="264" dataDxfId="263"/>
    <tableColumn id="2" xr3:uid="{EE2E8F90-BB93-44BC-B742-E9173ED05B4E}" name="Column2" headerRowDxfId="262" dataDxfId="261" headerRowCellStyle="Comma 23" dataCellStyle="Comma 23"/>
    <tableColumn id="3" xr3:uid="{88F3644A-AD6D-4341-922B-8F62BBE95686}" name="Column3" headerRowDxfId="260" dataDxfId="259" headerRowCellStyle="Comma 23" dataCellStyle="Comma 23"/>
    <tableColumn id="4" xr3:uid="{290A3E42-610E-4998-86C6-B5AD4A4206D5}" name="Column4" headerRowDxfId="258" dataDxfId="257" headerRowCellStyle="Comma 23" dataCellStyle="Comma 23"/>
    <tableColumn id="5" xr3:uid="{40E53B8C-AD4B-44B1-9D33-45DE983A4685}" name="Column5" headerRowDxfId="256" dataDxfId="255" headerRowCellStyle="Comma 23" dataCellStyle="Comma 23"/>
    <tableColumn id="6" xr3:uid="{7E640C0C-2110-4D54-B4C7-75EDC61D5FF6}" name="Column6" headerRowDxfId="254" dataDxfId="253" headerRowCellStyle="Comma 23" dataCellStyle="Comma 23"/>
    <tableColumn id="7" xr3:uid="{5D6A157B-182D-4AB5-B5E6-57F321C08527}" name="Column7" headerRowDxfId="252" dataDxfId="251" headerRowCellStyle="Comma 23" dataCellStyle="Comma 23"/>
    <tableColumn id="8" xr3:uid="{86B35698-F5FA-4159-A6C8-306085F9C0BC}" name="Column8" headerRowDxfId="250" dataDxfId="249" headerRowCellStyle="Comma 23" dataCellStyle="Comma 23"/>
    <tableColumn id="9" xr3:uid="{E8B8A41B-72FB-4CAE-8421-1F25D95C49E1}" name="Column9" headerRowDxfId="248" dataDxfId="247" headerRowCellStyle="Comma 23" dataCellStyle="Comma 23"/>
    <tableColumn id="10" xr3:uid="{438DD960-808F-43AD-B539-512C60D18C80}" name="Column10" headerRowDxfId="246" dataDxfId="245" headerRowCellStyle="Comma 23" dataCellStyle="Comma 23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1C8F1158-E717-4E56-BDD5-31EFB466F04E}" name="Table32" displayName="Table32" ref="A4:I13" headerRowCount="0" totalsRowShown="0" headerRowDxfId="244" dataDxfId="243" tableBorderDxfId="242" headerRowCellStyle="Comma">
  <tableColumns count="9">
    <tableColumn id="1" xr3:uid="{5037D292-93DF-463A-B438-1906C79F4DE9}" name="Column1" headerRowDxfId="241" dataDxfId="240" headerRowCellStyle="Comma" dataCellStyle="Comma"/>
    <tableColumn id="2" xr3:uid="{A05A7CF6-E468-47F3-BB52-A40149425234}" name="Column2" headerRowDxfId="239" dataDxfId="238" headerRowCellStyle="Comma" dataCellStyle="Comma"/>
    <tableColumn id="3" xr3:uid="{51882187-697E-4D8F-A4F1-992A8119F865}" name="Column3" headerRowDxfId="237" dataDxfId="236" headerRowCellStyle="Comma" dataCellStyle="Comma">
      <calculatedColumnFormula>(B4/$B$13)*100</calculatedColumnFormula>
    </tableColumn>
    <tableColumn id="4" xr3:uid="{4EFE1347-04B7-4F35-B692-348B8011C10C}" name="Column4" headerRowDxfId="235" dataDxfId="234" headerRowCellStyle="Comma" dataCellStyle="Comma"/>
    <tableColumn id="5" xr3:uid="{9D5A6B93-F36C-426F-B788-C6A98623437A}" name="Column5" headerRowDxfId="233" dataDxfId="232" headerRowCellStyle="Comma" dataCellStyle="Comma">
      <calculatedColumnFormula>(D4/$D$13)*100</calculatedColumnFormula>
    </tableColumn>
    <tableColumn id="6" xr3:uid="{CA606C5B-D5A8-4CF6-B2A2-27DEFCB6D638}" name="Column6" headerRowDxfId="231" dataDxfId="230" headerRowCellStyle="Comma" dataCellStyle="Comma"/>
    <tableColumn id="7" xr3:uid="{8A6C8E4C-E58C-4D9C-A5F4-2361B74D876D}" name="Column7" headerRowDxfId="229" dataDxfId="228" headerRowCellStyle="Comma" dataCellStyle="Comma">
      <calculatedColumnFormula>(F4/$F$13)*100</calculatedColumnFormula>
    </tableColumn>
    <tableColumn id="8" xr3:uid="{4AB3E402-490D-48A6-B569-FA636CE523A7}" name="Column8" headerRowDxfId="227" dataDxfId="226" headerRowCellStyle="Comma" dataCellStyle="Comma">
      <calculatedColumnFormula>((F4/D4)-1)*100</calculatedColumnFormula>
    </tableColumn>
    <tableColumn id="9" xr3:uid="{1FD27E7B-D92F-427C-AB6C-1DDF40613588}" name="Column9" headerRowDxfId="225" dataDxfId="224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E2110ED5-8386-4030-B414-EE4920DFB280}" name="Table33" displayName="Table33" ref="A3:J250" headerRowCount="0" totalsRowShown="0" headerRowDxfId="223" dataDxfId="222" tableBorderDxfId="221" headerRowCellStyle="Comma 23" dataCellStyle="Comma 23">
  <sortState xmlns:xlrd2="http://schemas.microsoft.com/office/spreadsheetml/2017/richdata2" ref="A3:J250">
    <sortCondition descending="1" ref="E3:E250"/>
  </sortState>
  <tableColumns count="10">
    <tableColumn id="1" xr3:uid="{4FD20C97-028D-4C95-83D8-926ABA8044EA}" name="Column1" headerRowDxfId="220" dataDxfId="219"/>
    <tableColumn id="2" xr3:uid="{E0BA8A98-6222-487C-90A2-1AC6ECC2A179}" name="Column2" headerRowDxfId="218" dataDxfId="217" headerRowCellStyle="Comma 23" dataCellStyle="Comma 23"/>
    <tableColumn id="3" xr3:uid="{14BC21C9-212D-4EBD-B730-3AF66B653625}" name="Column3" headerRowDxfId="216" dataDxfId="215" headerRowCellStyle="Comma 23" dataCellStyle="Comma 23"/>
    <tableColumn id="4" xr3:uid="{90A8DDD8-AA15-4539-A185-037B4BE385A3}" name="Column4" headerRowDxfId="214" dataDxfId="213" headerRowCellStyle="Comma 23" dataCellStyle="Comma 23"/>
    <tableColumn id="5" xr3:uid="{B6C76A61-FF8B-4689-85DC-9BA0C7BEF10F}" name="Column5" headerRowDxfId="212" dataDxfId="211" headerRowCellStyle="Comma 23" dataCellStyle="Comma 23"/>
    <tableColumn id="6" xr3:uid="{914034CE-213B-4AFB-A5AA-332EC50D223F}" name="Column6" headerRowDxfId="210" dataDxfId="209" headerRowCellStyle="Comma 23" dataCellStyle="Comma 23"/>
    <tableColumn id="7" xr3:uid="{46BB3838-3140-4127-8D12-73CEC6613949}" name="Column7" headerRowDxfId="208" dataDxfId="207" headerRowCellStyle="Comma 23" dataCellStyle="Comma 23"/>
    <tableColumn id="8" xr3:uid="{062BC5A2-AF4E-4C20-B4D1-30B15DDD039A}" name="Column8" headerRowDxfId="206" dataDxfId="205" headerRowCellStyle="Comma 23" dataCellStyle="Comma 23"/>
    <tableColumn id="9" xr3:uid="{71101AAC-769D-43FC-AC42-EFA71E4830A0}" name="Column9" headerRowDxfId="204" dataDxfId="203" headerRowCellStyle="Comma 23" dataCellStyle="Comma 23"/>
    <tableColumn id="10" xr3:uid="{698E0A75-163E-42A3-A7CB-B08228DEE749}" name="Column10" headerRowDxfId="202" dataDxfId="201" headerRowCellStyle="Comma 23" dataCellStyle="Comma 23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3B6AED91-DD12-48EC-A6F4-8EA1685A9CCC}" name="Table34" displayName="Table34" ref="A4:I10" headerRowCount="0" totalsRowShown="0" headerRowDxfId="200" dataDxfId="199" tableBorderDxfId="198" dataCellStyle="Comma">
  <tableColumns count="9">
    <tableColumn id="1" xr3:uid="{698619EB-06DE-4F1E-B9F8-53D38A99B77A}" name="Column1" headerRowDxfId="197" dataDxfId="196" headerRowCellStyle="Comma" dataCellStyle="Comma"/>
    <tableColumn id="2" xr3:uid="{3D9BFDDD-A583-4B78-90EC-E536E437DDC2}" name="Column2" headerRowDxfId="195" dataDxfId="194" headerRowCellStyle="Comma" dataCellStyle="Comma"/>
    <tableColumn id="3" xr3:uid="{AF939D32-B1AB-4017-947E-23E3BFACA3C1}" name="Column3" headerRowDxfId="193" dataDxfId="192" headerRowCellStyle="Comma" dataCellStyle="Comma">
      <calculatedColumnFormula>(B4/$B$10)*100</calculatedColumnFormula>
    </tableColumn>
    <tableColumn id="4" xr3:uid="{F4387B9A-347E-428C-A884-3637B7E8F61E}" name="Column4" headerRowDxfId="191" dataDxfId="190" headerRowCellStyle="Comma" dataCellStyle="Comma"/>
    <tableColumn id="5" xr3:uid="{C5F50BD5-26D3-4374-AD2E-676CBD4CC3DE}" name="Column5" headerRowDxfId="189" dataDxfId="188" headerRowCellStyle="Comma" dataCellStyle="Comma">
      <calculatedColumnFormula>(D4/$D$10)*100</calculatedColumnFormula>
    </tableColumn>
    <tableColumn id="6" xr3:uid="{187092A0-933F-431B-B51A-AF019EB0656E}" name="Column6" headerRowDxfId="187" dataDxfId="186" headerRowCellStyle="Comma" dataCellStyle="Comma"/>
    <tableColumn id="7" xr3:uid="{F8847D2E-3472-4801-B138-9D7102362E1E}" name="Column7" headerRowDxfId="185" dataDxfId="184" headerRowCellStyle="Comma" dataCellStyle="Comma">
      <calculatedColumnFormula>(F4/$F$10)*100</calculatedColumnFormula>
    </tableColumn>
    <tableColumn id="8" xr3:uid="{B854D390-BB6A-41D3-89DE-6A11BC052A08}" name="Column8" headerRowDxfId="183" dataDxfId="182" headerRowCellStyle="Comma" dataCellStyle="Comma">
      <calculatedColumnFormula>((F5/D5)-1)*100</calculatedColumnFormula>
    </tableColumn>
    <tableColumn id="9" xr3:uid="{29F41936-E505-4DBE-97AD-048E3D593C7A}" name="Column9" headerRowDxfId="181" dataDxfId="180" headerRowCellStyle="Comma" dataCellStyle="Comma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89625082-B0ED-4241-9AD7-E2920356C976}" name="Table36" displayName="Table36" ref="F5:I239" headerRowCount="0" totalsRowShown="0" headerRowDxfId="179" tableBorderDxfId="178" headerRowCellStyle="Comma 23">
  <tableColumns count="4">
    <tableColumn id="1" xr3:uid="{F4AF69AD-391D-4DD8-909D-492847BB582A}" name="Column1" headerRowDxfId="177" dataDxfId="176"/>
    <tableColumn id="2" xr3:uid="{BECBBAAA-6E22-4E4A-AE87-D7E96B139B0E}" name="Column2" headerRowDxfId="175" dataDxfId="174" headerRowCellStyle="Comma 23" dataCellStyle="Comma 70"/>
    <tableColumn id="3" xr3:uid="{E0B34513-4FD8-40DD-9ED3-C3686BB81ED1}" name="Column3" headerRowDxfId="173" dataDxfId="172" headerRowCellStyle="Comma 23" dataCellStyle="Comma 70"/>
    <tableColumn id="4" xr3:uid="{16DA6612-1D95-4331-AD25-6629B434067A}" name="Column4" headerRowDxfId="171" dataDxfId="170" headerRowCellStyle="Comma 23" dataCellStyle="Comma 70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1D782529-DD03-40AD-B097-8F87918A9B35}" name="Table37" displayName="Table37" ref="K5:N247" headerRowCount="0" totalsRowShown="0" headerRowDxfId="169" tableBorderDxfId="168" headerRowCellStyle="Comma 23">
  <tableColumns count="4">
    <tableColumn id="1" xr3:uid="{CB68BC67-8884-4EB6-82A7-067D38FF66B9}" name="Column1" headerRowDxfId="167" dataDxfId="166"/>
    <tableColumn id="2" xr3:uid="{07F41EF9-4711-493A-868E-0E65B0BCFB5B}" name="Column2" headerRowDxfId="165" dataDxfId="164" headerRowCellStyle="Comma 23" dataCellStyle="Comma 70"/>
    <tableColumn id="3" xr3:uid="{72E4C53E-E6E4-4DE5-B0D4-E1950EF7CE82}" name="Column3" headerRowDxfId="163" dataDxfId="162" headerRowCellStyle="Comma 23" dataCellStyle="Comma 70"/>
    <tableColumn id="4" xr3:uid="{C2997D64-1631-4F09-8DF4-8D7452B07F94}" name="Column4" headerRowDxfId="161" dataDxfId="160" headerRowCellStyle="Comma 23" dataCellStyle="Comma 70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3DA55C6F-7382-4A16-A5B5-FBB2E1D2253F}" name="Table35" displayName="Table35" ref="A5:D239" headerRowCount="0" totalsRowShown="0" headerRowDxfId="159" dataDxfId="158" tableBorderDxfId="157" headerRowCellStyle="Comma 23">
  <tableColumns count="4">
    <tableColumn id="1" xr3:uid="{3B2C0811-AC92-4334-815F-33B787742DEB}" name="Column1" headerRowDxfId="156" dataDxfId="155"/>
    <tableColumn id="2" xr3:uid="{B3A3DEB7-DC7A-4D6D-BDE3-6C5760749BC8}" name="Column2" headerRowDxfId="154" dataDxfId="153" headerRowCellStyle="Comma 23" dataCellStyle="Comma 70"/>
    <tableColumn id="3" xr3:uid="{CC5D849A-19D8-46BB-BF8B-1CA1C3667BB2}" name="Column3" headerRowDxfId="152" dataDxfId="151" headerRowCellStyle="Comma 23" dataCellStyle="Comma 70"/>
    <tableColumn id="4" xr3:uid="{320B2A9B-EC47-4499-A4F5-DBE63E0E0008}" name="Column4" headerRowDxfId="150" dataDxfId="149" headerRowCellStyle="Comma 23" dataCellStyle="Comma 70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3148A83B-E29C-409A-95A7-CB1D5A8F1317}" name="Table38" displayName="Table38" ref="A4:I12" headerRowCount="0" totalsRowShown="0" tableBorderDxfId="148">
  <tableColumns count="9">
    <tableColumn id="1" xr3:uid="{9AF2B662-6765-4C46-980A-BC0BAA226F02}" name="Column1" headerRowDxfId="147" dataDxfId="146" headerRowCellStyle="Comma" dataCellStyle="Comma"/>
    <tableColumn id="2" xr3:uid="{79231F90-D68B-4A7F-ADFE-0F36F1958818}" name="Column2" headerRowDxfId="145" dataDxfId="144" headerRowCellStyle="Comma" dataCellStyle="Comma 70"/>
    <tableColumn id="3" xr3:uid="{F3E42787-23C1-4C79-9F1E-7D2C31C69BD8}" name="Column3" headerRowDxfId="143" dataDxfId="142" headerRowCellStyle="Comma" dataCellStyle="Comma">
      <calculatedColumnFormula>(B4/$B$12)*100</calculatedColumnFormula>
    </tableColumn>
    <tableColumn id="4" xr3:uid="{36D57CB8-BFEB-4474-9FA3-14BA2CC1D00A}" name="Column4" headerRowDxfId="141" dataDxfId="140" headerRowCellStyle="Comma" dataCellStyle="Comma 70"/>
    <tableColumn id="5" xr3:uid="{C1F9C478-E2E4-44A6-B20F-70AB728FE26B}" name="Column5" headerRowDxfId="139" dataDxfId="138" headerRowCellStyle="Comma" dataCellStyle="Comma">
      <calculatedColumnFormula>(D4/$D$12)*100</calculatedColumnFormula>
    </tableColumn>
    <tableColumn id="6" xr3:uid="{5349D498-5782-4EB6-BCA0-30E293DEBF1B}" name="Column6" headerRowDxfId="137" dataDxfId="136" headerRowCellStyle="Comma" dataCellStyle="Comma 70"/>
    <tableColumn id="7" xr3:uid="{3B4D2456-46CA-4307-8F98-EA4C69E17298}" name="Column7" headerRowDxfId="135" dataDxfId="134" headerRowCellStyle="Comma" dataCellStyle="Comma">
      <calculatedColumnFormula>(F4/$F$12)*100</calculatedColumnFormula>
    </tableColumn>
    <tableColumn id="8" xr3:uid="{C0505847-33DA-4228-972E-B7A8E02C4ECD}" name="Column8" headerRowDxfId="133" dataDxfId="132" headerRowCellStyle="Comma" dataCellStyle="Comma"/>
    <tableColumn id="9" xr3:uid="{245EC67C-511C-4BAF-BC37-B37520FFA467}" name="Column9" headerRowDxfId="131" dataDxfId="130" headerRowCellStyle="Comma" dataCellStyle="Comma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204E7942-6BEA-44A0-B8DD-3AA683A019D4}" name="Table39" displayName="Table39" ref="A5:D261" headerRowCount="0" totalsRowShown="0" headerRowDxfId="129" tableBorderDxfId="128" headerRowCellStyle="Comma 23">
  <tableColumns count="4">
    <tableColumn id="1" xr3:uid="{5A401914-CB89-4520-B4EF-D23F10E76D6B}" name="Column1" headerRowDxfId="127" dataDxfId="126"/>
    <tableColumn id="2" xr3:uid="{FC399A60-08B9-4E86-A4FF-CE6EB5ACBE4B}" name="Column2" headerRowDxfId="125" dataDxfId="124" headerRowCellStyle="Comma 23" dataCellStyle="Comma 70"/>
    <tableColumn id="3" xr3:uid="{C9F83DDC-CE04-496D-BC31-9969166945C1}" name="Column3" headerRowDxfId="123" dataDxfId="122" headerRowCellStyle="Comma 23" dataCellStyle="Comma 70"/>
    <tableColumn id="4" xr3:uid="{258BA6C3-3261-4CCC-B025-7B8878A2B62E}" name="Column4" headerRowDxfId="121" dataDxfId="120" headerRowCellStyle="Comma 23" dataCellStyle="Comma 70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AB26E6FB-D09D-4D72-84A7-38CC08BEDA35}" name="Table40" displayName="Table40" ref="F5:I261" headerRowCount="0" totalsRowShown="0" headerRowDxfId="119" tableBorderDxfId="118" headerRowCellStyle="Comma 23">
  <tableColumns count="4">
    <tableColumn id="1" xr3:uid="{D7BF4AB0-111B-4D55-9EC1-265C6086FF4F}" name="Column1" headerRowDxfId="117" dataDxfId="116"/>
    <tableColumn id="2" xr3:uid="{B43568A9-9602-4F8A-95BD-131E612AC8FB}" name="Column2" headerRowDxfId="115" dataDxfId="114" headerRowCellStyle="Comma 23" dataCellStyle="Comma 70"/>
    <tableColumn id="3" xr3:uid="{7F07932F-FC77-424A-903B-ADFA0CE9F545}" name="Column3" headerRowDxfId="113" dataDxfId="112" headerRowCellStyle="Comma 23" dataCellStyle="Comma 70"/>
    <tableColumn id="4" xr3:uid="{8F7D800E-4772-43ED-A64C-33DB2B977395}" name="Column4" headerRowDxfId="111" dataDxfId="110" headerRowCellStyle="Comma 23" dataCellStyle="Comma 7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77F55CF-CF73-4654-A904-983BDE2089D4}" name="Table9" displayName="Table9" ref="A2:E14" totalsRowShown="0" headerRowDxfId="548" headerRowBorderDxfId="547" tableBorderDxfId="546">
  <tableColumns count="5">
    <tableColumn id="1" xr3:uid="{B6C67715-F839-4D76-99AB-76F3AB0CFF23}" name="Period" dataDxfId="545"/>
    <tableColumn id="2" xr3:uid="{2070DACB-C269-4D5B-B717-0761834B0C48}" name="Total Exports" dataDxfId="544" dataCellStyle="Comma 23"/>
    <tableColumn id="3" xr3:uid="{570ADCAA-C656-4F8C-9CC0-49469E2ED43E}" name="Total Imports" dataDxfId="543" dataCellStyle="Comma 23"/>
    <tableColumn id="4" xr3:uid="{557C02D9-75DC-474E-8834-0BD43268B455}" name="Cumulative exports 2022" dataDxfId="542"/>
    <tableColumn id="5" xr3:uid="{8663D076-378D-425B-A3FC-4888FB41D7F1}" name="Cumulative imports 2022" dataDxfId="541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EDBC1984-29CA-4F41-9FE1-FB80285C9CCA}" name="Table41" displayName="Table41" ref="K5:N259" headerRowCount="0" totalsRowShown="0" headerRowDxfId="109" tableBorderDxfId="108" headerRowCellStyle="Comma 23">
  <tableColumns count="4">
    <tableColumn id="1" xr3:uid="{11A8054C-1B6C-4C35-AE7E-C37F33F52662}" name="Column1" headerRowDxfId="107" dataDxfId="106"/>
    <tableColumn id="2" xr3:uid="{8559BF68-AB62-4C74-844D-93E5D0414828}" name="Column2" headerRowDxfId="105" dataDxfId="104" headerRowCellStyle="Comma 23" dataCellStyle="Comma 70"/>
    <tableColumn id="3" xr3:uid="{CD5BDF8C-8A67-479C-8D27-9472C35A504B}" name="Column3" headerRowDxfId="103" dataDxfId="102" headerRowCellStyle="Comma 23" dataCellStyle="Comma 70"/>
    <tableColumn id="4" xr3:uid="{D5B7BF26-3A9E-471F-AB49-BC9C642DAA9C}" name="Column4" headerRowDxfId="101" dataDxfId="100" headerRowCellStyle="Comma 23" dataCellStyle="Comma 70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60AC6A7-36DD-4B47-B228-3B6C1B150057}" name="Table42" displayName="Table42" ref="A3:D9" headerRowCount="0" totalsRowShown="0" headerRowDxfId="99" tableBorderDxfId="98" headerRowCellStyle="Comma 23">
  <tableColumns count="4">
    <tableColumn id="1" xr3:uid="{FFCB3C5A-1006-47DA-8369-55CAFA9A3823}" name="Column1" headerRowDxfId="97" dataDxfId="96"/>
    <tableColumn id="2" xr3:uid="{03767107-A2B5-43B9-B341-B2A4A948FA00}" name="Column2" headerRowDxfId="95" dataDxfId="94" headerRowCellStyle="Comma 23" dataCellStyle="Comma 23"/>
    <tableColumn id="3" xr3:uid="{A9DB9E5F-3EA7-48F8-81EA-292D3A87B077}" name="Column3" headerRowDxfId="93" dataDxfId="92" headerRowCellStyle="Comma 23" dataCellStyle="Comma 23"/>
    <tableColumn id="4" xr3:uid="{5430C011-F7DE-42F3-A7C9-26546D407342}" name="Column4" headerRowDxfId="91" dataDxfId="90" headerRowCellStyle="Comma 23" dataCellStyle="Comma 23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F72BDA58-9B67-4929-BE8B-ADBA812EB353}" name="Table43" displayName="Table43" ref="A3:D11" headerRowCount="0" totalsRowShown="0" headerRowDxfId="89" tableBorderDxfId="88" headerRowCellStyle="Comma 23">
  <tableColumns count="4">
    <tableColumn id="1" xr3:uid="{A1604D69-C0D4-46C8-A2D6-863E5EC31BA6}" name="Column1" headerRowDxfId="87" dataDxfId="86"/>
    <tableColumn id="2" xr3:uid="{06FA1C78-5CAC-4B9A-9892-3644CF004B44}" name="Column2" headerRowDxfId="85" dataDxfId="84" headerRowCellStyle="Comma 23" dataCellStyle="Comma 70"/>
    <tableColumn id="3" xr3:uid="{D2DA348A-1E45-4CF0-9C68-13C4ED92D1CB}" name="Column3" headerRowDxfId="83" dataDxfId="82" headerRowCellStyle="Comma 23" dataCellStyle="Comma 70"/>
    <tableColumn id="4" xr3:uid="{15A9F8C5-67E5-4CE2-8BFD-2BA9127BC92A}" name="Column4" headerRowDxfId="81" dataDxfId="80" headerRowCellStyle="Comma 23" dataCellStyle="Comma 70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E3BC2F13-919E-4707-85C1-370599AD83C3}" name="Table44" displayName="Table44" ref="A3:B18" headerRowCount="0" totalsRowShown="0" tableBorderDxfId="79">
  <tableColumns count="2">
    <tableColumn id="1" xr3:uid="{0F1B00FD-0FCB-4970-99D8-A6371D191689}" name="Column1" headerRowDxfId="78" dataDxfId="77"/>
    <tableColumn id="2" xr3:uid="{C74807A3-6EB2-4E80-A523-E4472E067A64}" name="Column2" headerRowDxfId="76" dataDxfId="75" headerRowCellStyle="Comma 23" dataCellStyle="Comma 23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488EBFBF-4CA7-424C-A033-11E10B3D94A9}" name="Table45" displayName="Table45" ref="D3:E27" headerRowCount="0" totalsRowCount="1" tableBorderDxfId="74">
  <tableColumns count="2">
    <tableColumn id="1" xr3:uid="{45D53EA5-CB68-4909-83E9-88B4D781BF68}" name="Column1" totalsRowLabel=" Total " headerRowDxfId="73" dataDxfId="72" totalsRowDxfId="71" totalsRowCellStyle="Comma"/>
    <tableColumn id="2" xr3:uid="{B7575B1A-1689-47C4-9F34-1316DFBE14E1}" name="Column2" totalsRowFunction="custom" headerRowDxfId="70" dataDxfId="69" totalsRowDxfId="68" headerRowCellStyle="Comma" dataCellStyle="Comma" totalsRowCellStyle="Comma">
      <totalsRowFormula>SUM(E3:E26)</totalsRowFormula>
    </tableColumn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C03700E6-FD13-414E-9477-78D8F71575A1}" name="Table46" displayName="Table46" ref="H3:J15" headerRowCount="0" tableBorderDxfId="67">
  <tableColumns count="3">
    <tableColumn id="1" xr3:uid="{85054EB1-4285-4550-A931-C16246B43665}" name="Column1" totalsRowLabel="Total" headerRowDxfId="66" dataDxfId="65" totalsRowDxfId="64"/>
    <tableColumn id="2" xr3:uid="{8FB025DE-4D14-44E7-BA40-3CE532B83242}" name="Column2" headerRowDxfId="63" dataDxfId="62" totalsRowDxfId="61" headerRowCellStyle="Comma 69" dataCellStyle="Comma"/>
    <tableColumn id="3" xr3:uid="{87029203-0403-4BB0-9FDB-2DB9F42BF1A0}" name="Column3" totalsRowFunction="sum" headerRowDxfId="60" dataDxfId="59" totalsRowDxfId="58" headerRowCellStyle="Comma 69" dataCellStyle="Comma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190955EB-B677-4404-8CD7-C927A50A5519}" name="Table47" displayName="Table47" ref="A8:C11" headerRowCount="0" totalsRowShown="0" headerRowDxfId="57" tableBorderDxfId="56" headerRowCellStyle="Comma">
  <tableColumns count="3">
    <tableColumn id="1" xr3:uid="{7D5C1427-1DE3-479B-8FDA-025AB0F22B35}" name="Column1" headerRowDxfId="55" dataDxfId="54" headerRowCellStyle="Comma" dataCellStyle="Comma"/>
    <tableColumn id="2" xr3:uid="{78C9B4C0-90C1-4652-8302-6FF0FC8A0654}" name="Column2" headerRowDxfId="53" dataDxfId="52" headerRowCellStyle="Comma" dataCellStyle="Comma"/>
    <tableColumn id="3" xr3:uid="{AB188F94-F81B-415F-8E9A-6E371A35FFC3}" name="Column3" headerRowDxfId="51" dataDxfId="50" headerRowCellStyle="Comma" dataCellStyle="Comma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9BFCE5B0-C165-4A1D-9945-122C702B3774}" name="Table48" displayName="Table48" ref="G7:I9" headerRowCount="0" totalsRowShown="0" headerRowDxfId="49" headerRowBorderDxfId="48" tableBorderDxfId="47">
  <tableColumns count="3">
    <tableColumn id="1" xr3:uid="{0A2F98F4-4111-415B-A77E-BE57B241142A}" name="Column1" headerRowDxfId="46"/>
    <tableColumn id="2" xr3:uid="{4423D095-D3EF-49D4-90E5-DABF800A58B3}" name="Column2" headerRowDxfId="45"/>
    <tableColumn id="3" xr3:uid="{91ABCDB3-435C-48A3-AEF5-6D846644F239}" name="Column3" headerRowDxfId="44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550F39FF-1E4E-44FA-A5AB-309722200797}" name="Table49" displayName="Table49" ref="A2:K4" headerRowCount="0" totalsRowShown="0" headerRowDxfId="43" tableBorderDxfId="42">
  <tableColumns count="11">
    <tableColumn id="1" xr3:uid="{73E5AF2C-BD26-474E-B255-A049E8673D5E}" name="Column1" headerRowDxfId="41"/>
    <tableColumn id="2" xr3:uid="{CBF9F04F-F2E8-408D-BD7E-B9F5B52497E3}" name="Column2" headerRowDxfId="40"/>
    <tableColumn id="3" xr3:uid="{0EC6A44B-ED68-4659-8209-F1E12BAFC695}" name="Column3" headerRowDxfId="39"/>
    <tableColumn id="4" xr3:uid="{F01EB6C4-7C8E-44F8-B419-99E6DD18C8E5}" name="Column4" headerRowDxfId="38"/>
    <tableColumn id="5" xr3:uid="{1867DEA6-0177-4919-A6B1-F7C080B01CB5}" name="Column5" headerRowDxfId="37"/>
    <tableColumn id="6" xr3:uid="{39401030-5371-4A75-967B-A843B7DFC1B2}" name="Column6" headerRowDxfId="36"/>
    <tableColumn id="7" xr3:uid="{9B7D154A-E51A-433B-A441-5F95A8CE5C08}" name="Column7" headerRowDxfId="35"/>
    <tableColumn id="8" xr3:uid="{B4BF7D27-C405-430C-90C1-F9D5079C94E4}" name="Column8" headerRowDxfId="34"/>
    <tableColumn id="9" xr3:uid="{FF9FD289-3840-4437-BC20-1635207966BE}" name="Column9" headerRowDxfId="33"/>
    <tableColumn id="10" xr3:uid="{D6FF993A-EB8F-42F0-9792-B7F489284508}" name="Column10" headerRowDxfId="32"/>
    <tableColumn id="11" xr3:uid="{7358825D-5967-4F13-854B-D063A562237F}" name="Column11" headerRowDxfId="31">
      <calculatedColumnFormula>SUM(B3:I3)</calculatedColumnFormula>
    </tableColumn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22E1F033-B97D-405A-97E8-F1271C68FD28}" name="Table50" displayName="Table50" ref="A4:F18" headerRowCount="0" totalsRowShown="0" headerRowDxfId="30" tableBorderDxfId="29">
  <tableColumns count="6">
    <tableColumn id="1" xr3:uid="{A15E193F-F6E2-44E7-897B-937B89820A63}" name="Column1" headerRowDxfId="28" dataDxfId="27"/>
    <tableColumn id="2" xr3:uid="{17EBF875-21D3-4B7F-B448-29ED3DBD1D83}" name="Column2" headerRowDxfId="26" dataDxfId="25" dataCellStyle="Comma"/>
    <tableColumn id="3" xr3:uid="{6C62AA45-7D64-420B-99EC-6C8B072B79C9}" name="Column3" headerRowDxfId="24" dataDxfId="23" dataCellStyle="Comma"/>
    <tableColumn id="4" xr3:uid="{6E550079-5B7C-409B-A2A9-AC67974A845D}" name="Column4" headerRowDxfId="22" dataDxfId="21" dataCellStyle="Comma 23">
      <calculatedColumnFormula>SUM(B4:C4)</calculatedColumnFormula>
    </tableColumn>
    <tableColumn id="5" xr3:uid="{1480DBDD-0FEA-464A-99C6-91A56C7CDB5C}" name="Column5" headerRowDxfId="20" dataDxfId="19" dataCellStyle="Comma 23"/>
    <tableColumn id="6" xr3:uid="{99C29255-2CFA-4733-9F11-3EE63E250E52}" name="Column6" headerRowDxfId="18" dataDxfId="1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8A7D3E8-655C-403C-96CD-8F02192EF98F}" name="Table10" displayName="Table10" ref="A2:E7" totalsRowShown="0" headerRowDxfId="540" headerRowBorderDxfId="539" tableBorderDxfId="538">
  <tableColumns count="5">
    <tableColumn id="1" xr3:uid="{D3D80CE7-1DA1-4F6A-9A90-1EB3F4E45CB8}" name="Period" dataDxfId="537"/>
    <tableColumn id="2" xr3:uid="{7DDE2E22-8E1B-4931-98F4-98028851C2AC}" name="Total Exports" dataDxfId="536" dataCellStyle="Comma 23"/>
    <tableColumn id="3" xr3:uid="{1D914E72-2620-4265-8222-4FC1661135C2}" name="Total Imports" dataDxfId="535" dataCellStyle="Comma 23"/>
    <tableColumn id="4" xr3:uid="{5E86D10D-84F8-432B-8C91-7CF666134C40}" name="Cumulative exports 2023" dataDxfId="534"/>
    <tableColumn id="5" xr3:uid="{24BD54E8-2519-4AC8-A2B0-AF8C4267CCCA}" name="Cumulative imports 2023" dataDxfId="533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F99A3524-4123-4D00-92ED-EA53B9F7050C}" name="Table51" displayName="Table51" ref="A21:G33" headerRowCount="0" totalsRowShown="0" headerRowDxfId="16" dataDxfId="15" tableBorderDxfId="14" dataCellStyle="Comma">
  <tableColumns count="7">
    <tableColumn id="1" xr3:uid="{EBB135AE-95A5-47E9-9DA7-1EEFB165E832}" name="Column1" headerRowDxfId="13" dataDxfId="12"/>
    <tableColumn id="2" xr3:uid="{17CBD907-F759-482C-98AE-55BD2DB7B6CB}" name="Column2" headerRowDxfId="11" dataDxfId="10" dataCellStyle="Comma"/>
    <tableColumn id="3" xr3:uid="{5930A9E4-3725-4408-8D29-F509547B8634}" name="Column3" headerRowDxfId="9" dataDxfId="8" dataCellStyle="Comma"/>
    <tableColumn id="4" xr3:uid="{F121A15E-C503-44D1-A19E-955677A96055}" name="Column4" headerRowDxfId="7" dataDxfId="6" dataCellStyle="Comma"/>
    <tableColumn id="5" xr3:uid="{A4C8C6B4-E1C4-4758-B7DC-44EE4070C616}" name="Column5" headerRowDxfId="5" dataDxfId="4" dataCellStyle="Comma"/>
    <tableColumn id="6" xr3:uid="{8D32AD76-5C07-4FF0-8CA2-99CFA03C7CB8}" name="Column6" headerRowDxfId="3" dataDxfId="2" dataCellStyle="Comma"/>
    <tableColumn id="7" xr3:uid="{6C7FD5BA-D6B2-45A1-9031-F6FE8506C92E}" name="Column7" headerRowDxfId="1" dataDxfId="0" dataCellStyle="Comma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93FEC82C-726C-4686-908A-1224E1230775}" name="Table12" displayName="Table12" ref="A4:H12" headerRowCount="0" totalsRowShown="0" headerRowDxfId="532" dataDxfId="531" tableBorderDxfId="530" headerRowCellStyle="Comma" dataCellStyle="Comma">
  <tableColumns count="8">
    <tableColumn id="1" xr3:uid="{A8CF5756-A008-4AFA-99EC-3D167C36DF47}" name="Column1" headerRowDxfId="529" dataDxfId="528" headerRowCellStyle="Comma" dataCellStyle="Comma"/>
    <tableColumn id="2" xr3:uid="{8B032CEE-A19C-442B-BDAA-C114CDE1B718}" name="Column2" headerRowDxfId="527" dataDxfId="526" headerRowCellStyle="Comma" dataCellStyle="Comma"/>
    <tableColumn id="3" xr3:uid="{E18B49BF-DF1E-4FED-9F2A-23119F475F06}" name="Column3" headerRowDxfId="525" dataDxfId="524" headerRowCellStyle="Comma" dataCellStyle="Comma">
      <calculatedColumnFormula>Table12[[#This Row],[Column2]]/$B$12*100</calculatedColumnFormula>
    </tableColumn>
    <tableColumn id="4" xr3:uid="{21847E35-F737-4017-8660-B96812277657}" name="Column4" headerRowDxfId="523" dataDxfId="522" headerRowCellStyle="Comma" dataCellStyle="Comma"/>
    <tableColumn id="5" xr3:uid="{DF40E10E-2025-442B-9725-3C9692AFF75D}" name="Column5" headerRowDxfId="521" dataDxfId="520" headerRowCellStyle="Comma" dataCellStyle="Comma">
      <calculatedColumnFormula>Table12[[#This Row],[Column4]]/$D$12*100</calculatedColumnFormula>
    </tableColumn>
    <tableColumn id="6" xr3:uid="{E0E9D704-5BA7-4EB4-ABB5-1CC764783B1E}" name="Column6" headerRowDxfId="519" dataDxfId="518" headerRowCellStyle="Comma" dataCellStyle="Comma"/>
    <tableColumn id="7" xr3:uid="{C3FAC3AC-0BAB-4442-A5F1-44DE37EC4EFA}" name="Column7" headerRowDxfId="517" dataDxfId="516" headerRowCellStyle="Comma" dataCellStyle="Comma">
      <calculatedColumnFormula>Table12[[#This Row],[Column6]]/$F$12*100</calculatedColumnFormula>
    </tableColumn>
    <tableColumn id="8" xr3:uid="{761F38B3-FC21-4A61-9475-96C79D04AECD}" name="Column8" headerRowDxfId="515" dataDxfId="514" headerRowCellStyle="Comma" dataCellStyle="Comma">
      <calculatedColumnFormula>Table12[[#This Row],[Column6]]-Table12[[#This Row],[Column4]]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A67F59A-2391-49E5-BC35-FDF9D71EEC85}" name="Table13" displayName="Table13" ref="A4:G12" headerRowCount="0" totalsRowShown="0" headerRowDxfId="513" tableBorderDxfId="512" headerRowCellStyle="Comma">
  <tableColumns count="7">
    <tableColumn id="1" xr3:uid="{C525040E-0A64-4677-AE93-0D01C0A7DC23}" name="Column1" headerRowDxfId="511" dataDxfId="510" headerRowCellStyle="Comma" dataCellStyle="Comma 23"/>
    <tableColumn id="2" xr3:uid="{3A3D3FD1-9EF7-42EA-8B20-838E405F1E38}" name="Column2" headerRowDxfId="509" dataDxfId="508" headerRowCellStyle="Comma" dataCellStyle="Comma 23"/>
    <tableColumn id="3" xr3:uid="{70D1B4CE-C698-4C40-AB6D-738AB2ACAE9A}" name="Column3" headerRowDxfId="507" dataDxfId="506" headerRowCellStyle="Comma" dataCellStyle="Comma"/>
    <tableColumn id="4" xr3:uid="{6B5E8192-EFEA-4F4C-A021-E58E331EC9BC}" name="Column4" headerRowDxfId="505" dataDxfId="504" headerRowCellStyle="Comma" dataCellStyle="Comma 23"/>
    <tableColumn id="5" xr3:uid="{CAA2D5D7-9CB9-482B-B183-BD46278D3471}" name="Column5" headerRowDxfId="503" dataDxfId="502" headerRowCellStyle="Comma" dataCellStyle="Comma"/>
    <tableColumn id="6" xr3:uid="{2F9A845A-9497-4AB8-812B-496D5D895DE1}" name="Column6" headerRowDxfId="501" dataDxfId="500" headerRowCellStyle="Comma" dataCellStyle="Comma 23"/>
    <tableColumn id="7" xr3:uid="{8A75B47B-D773-47E8-B6C7-411EC47DF34C}" name="Column7" headerRowDxfId="499" dataDxfId="498" headerRowCellStyle="Comma" dataCellStyle="Comma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52B001C-8E42-4FC0-B3C7-C553847D9460}" name="Table14" displayName="Table14" ref="A4:H12" headerRowCount="0" totalsRowShown="0" headerRowDxfId="497" tableBorderDxfId="496">
  <tableColumns count="8">
    <tableColumn id="1" xr3:uid="{3434E6D8-D342-4A09-8B87-F38863FE2DEE}" name="Column1" headerRowDxfId="495" dataDxfId="494"/>
    <tableColumn id="2" xr3:uid="{693B5759-D3B3-46E2-ABD5-6172B2EC1563}" name="Column2" headerRowDxfId="493" dataDxfId="492" headerRowCellStyle="Comma 67" dataCellStyle="Comma 67"/>
    <tableColumn id="3" xr3:uid="{62AA4D2D-FDDD-4A47-BBCD-28F0915BD304}" name="Column3" headerRowDxfId="491" dataDxfId="490" headerRowCellStyle="Comma" dataCellStyle="Comma">
      <calculatedColumnFormula>(B4/$B$12)*100</calculatedColumnFormula>
    </tableColumn>
    <tableColumn id="4" xr3:uid="{ECD3BF34-D236-4724-963B-47D070DA6490}" name="Column4" headerRowDxfId="489" dataDxfId="488" headerRowCellStyle="Comma 67" dataCellStyle="Comma 67"/>
    <tableColumn id="5" xr3:uid="{B9BF57DE-84DB-4FC0-900F-3A9E9A0F941E}" name="Column5" headerRowDxfId="487" dataDxfId="486" headerRowCellStyle="Comma" dataCellStyle="Comma">
      <calculatedColumnFormula>(D4/$D$12)*100</calculatedColumnFormula>
    </tableColumn>
    <tableColumn id="6" xr3:uid="{8ED56B11-9C41-4F42-9B68-FBE978BECBA7}" name="Column6" headerRowDxfId="485" dataDxfId="484" headerRowCellStyle="Comma 67" dataCellStyle="Comma 67"/>
    <tableColumn id="7" xr3:uid="{5B6C422A-CE7F-4017-847B-7A10AF903234}" name="Column7" headerRowDxfId="483" dataDxfId="482" headerRowCellStyle="Comma" dataCellStyle="Comma">
      <calculatedColumnFormula>(F4/$F$12)*100</calculatedColumnFormula>
    </tableColumn>
    <tableColumn id="8" xr3:uid="{BDD4316E-2664-41B4-BF7D-22D8CAF0DA3F}" name="Column8" headerRowDxfId="481" dataDxfId="480" dataCellStyle="Comma">
      <calculatedColumnFormula>Table14[[#This Row],[Column6]]-Table14[[#This Row],[Column4]]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232" displayName="Table232" ref="A2:E15" totalsRowShown="0" headerRowDxfId="479" dataDxfId="477" totalsRowDxfId="475" headerRowBorderDxfId="478" tableBorderDxfId="476">
  <tableColumns count="5">
    <tableColumn id="1" xr3:uid="{00000000-0010-0000-0000-000001000000}" name="Period" dataDxfId="474" totalsRowDxfId="473"/>
    <tableColumn id="2" xr3:uid="{00000000-0010-0000-0000-000002000000}" name="Exports" dataDxfId="472" totalsRowDxfId="471" dataCellStyle="Comma 23"/>
    <tableColumn id="3" xr3:uid="{00000000-0010-0000-0000-000003000000}" name="Imports" dataDxfId="470" totalsRowDxfId="469" dataCellStyle="Comma 23"/>
    <tableColumn id="4" xr3:uid="{00000000-0010-0000-0000-000004000000}" name="Imports (-)" dataDxfId="468" totalsRowDxfId="467" dataCellStyle="Comma">
      <calculatedColumnFormula>-Table232[[#This Row],[Imports]]</calculatedColumnFormula>
    </tableColumn>
    <tableColumn id="5" xr3:uid="{00000000-0010-0000-0000-000005000000}" name="Trade bal" dataDxfId="466" totalsRowDxfId="465" dataCellStyle="Comma">
      <calculatedColumnFormula>Table232[[#This Row],[Exports]]-Table232[[#This Row],[Imports]]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CACDFB1F-DCF2-463C-ABA8-443C2FFA0019}" name="Table15" displayName="Table15" ref="A3:D164" headerRowCount="0" totalsRowCount="1" tableBorderDxfId="464">
  <sortState xmlns:xlrd2="http://schemas.microsoft.com/office/spreadsheetml/2017/richdata2" ref="A3:D163">
    <sortCondition ref="D3:D163"/>
  </sortState>
  <tableColumns count="4">
    <tableColumn id="1" xr3:uid="{DA99B089-6965-4DFC-A2F1-7F297AC3F5B3}" name="Column1" totalsRowLabel="Total" headerRowDxfId="463" dataDxfId="462"/>
    <tableColumn id="2" xr3:uid="{E334F8F4-51BA-44B8-A870-18F0C62159E5}" name="Column2" totalsRowFunction="custom" headerRowDxfId="461" dataDxfId="460" totalsRowDxfId="459" headerRowCellStyle="Comma 23" dataCellStyle="Comma">
      <totalsRowFormula>SUM(B3:B163)</totalsRowFormula>
    </tableColumn>
    <tableColumn id="3" xr3:uid="{B4121B0C-6C6E-4CF8-AB83-F891C88CD229}" name="Column3" totalsRowFunction="custom" headerRowDxfId="458" dataDxfId="457" totalsRowDxfId="456" headerRowCellStyle="Comma 23" dataCellStyle="Comma">
      <totalsRowFormula>SUM(C3:C163)</totalsRowFormula>
    </tableColumn>
    <tableColumn id="4" xr3:uid="{CF88F8B1-5268-4A36-8EE0-0ABD270702F1}" name="Column4" totalsRowFunction="custom" headerRowDxfId="455" dataDxfId="454" totalsRowDxfId="453" dataCellStyle="Comma">
      <totalsRowFormula>SUM(D3:D163)</totalsRow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1.bin"/><Relationship Id="rId4" Type="http://schemas.openxmlformats.org/officeDocument/2006/relationships/table" Target="../tables/table26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3.bin"/><Relationship Id="rId4" Type="http://schemas.openxmlformats.org/officeDocument/2006/relationships/table" Target="../tables/table30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26.bin"/><Relationship Id="rId4" Type="http://schemas.openxmlformats.org/officeDocument/2006/relationships/table" Target="../tables/table3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.xml"/><Relationship Id="rId2" Type="http://schemas.openxmlformats.org/officeDocument/2006/relationships/table" Target="../tables/table36.xml"/><Relationship Id="rId1" Type="http://schemas.openxmlformats.org/officeDocument/2006/relationships/printerSettings" Target="../printerSettings/printerSettings27.bin"/><Relationship Id="rId4" Type="http://schemas.openxmlformats.org/officeDocument/2006/relationships/table" Target="../tables/table38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.xml"/><Relationship Id="rId2" Type="http://schemas.openxmlformats.org/officeDocument/2006/relationships/table" Target="../tables/table39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9"/>
  <sheetViews>
    <sheetView showGridLines="0" tabSelected="1" zoomScale="80" zoomScaleNormal="80" workbookViewId="0">
      <selection activeCell="H37" sqref="H37"/>
    </sheetView>
  </sheetViews>
  <sheetFormatPr defaultColWidth="8.81640625" defaultRowHeight="15.5" x14ac:dyDescent="0.35"/>
  <cols>
    <col min="1" max="1" width="25.81640625" style="62" customWidth="1"/>
    <col min="2" max="2" width="12.1796875" style="62" customWidth="1"/>
    <col min="3" max="7" width="8.81640625" style="62"/>
    <col min="8" max="8" width="20.1796875" style="62" customWidth="1"/>
    <col min="9" max="16384" width="8.81640625" style="62"/>
  </cols>
  <sheetData>
    <row r="1" spans="1:8" ht="22.5" customHeight="1" x14ac:dyDescent="0.35">
      <c r="A1" s="60" t="s">
        <v>330</v>
      </c>
      <c r="B1" s="60"/>
      <c r="C1" s="63"/>
      <c r="D1" s="63"/>
      <c r="E1" s="63"/>
      <c r="F1" s="63"/>
      <c r="G1" s="331"/>
      <c r="H1" s="331"/>
    </row>
    <row r="2" spans="1:8" x14ac:dyDescent="0.35">
      <c r="A2" s="61"/>
    </row>
    <row r="3" spans="1:8" x14ac:dyDescent="0.35">
      <c r="A3" s="292" t="s">
        <v>682</v>
      </c>
      <c r="G3" s="61"/>
    </row>
    <row r="4" spans="1:8" x14ac:dyDescent="0.35">
      <c r="A4" s="113" t="s">
        <v>602</v>
      </c>
      <c r="G4" s="61"/>
    </row>
    <row r="5" spans="1:8" x14ac:dyDescent="0.35">
      <c r="A5" s="113" t="s">
        <v>603</v>
      </c>
      <c r="G5" s="61"/>
    </row>
    <row r="6" spans="1:8" x14ac:dyDescent="0.35">
      <c r="A6" s="61" t="s">
        <v>487</v>
      </c>
      <c r="G6" s="61"/>
    </row>
    <row r="7" spans="1:8" x14ac:dyDescent="0.35">
      <c r="A7" s="61" t="s">
        <v>488</v>
      </c>
      <c r="G7" s="61"/>
    </row>
    <row r="8" spans="1:8" x14ac:dyDescent="0.35">
      <c r="A8" s="61" t="s">
        <v>489</v>
      </c>
      <c r="G8" s="61"/>
    </row>
    <row r="9" spans="1:8" x14ac:dyDescent="0.35">
      <c r="A9" s="61" t="s">
        <v>490</v>
      </c>
      <c r="G9" s="61"/>
    </row>
    <row r="10" spans="1:8" x14ac:dyDescent="0.35">
      <c r="A10" s="61" t="s">
        <v>491</v>
      </c>
      <c r="G10" s="61"/>
    </row>
    <row r="11" spans="1:8" x14ac:dyDescent="0.35">
      <c r="A11" s="61" t="s">
        <v>504</v>
      </c>
      <c r="G11" s="61"/>
    </row>
    <row r="12" spans="1:8" x14ac:dyDescent="0.35">
      <c r="A12" s="61" t="s">
        <v>492</v>
      </c>
      <c r="G12" s="61"/>
    </row>
    <row r="13" spans="1:8" x14ac:dyDescent="0.35">
      <c r="A13" s="61" t="s">
        <v>505</v>
      </c>
      <c r="G13" s="61"/>
    </row>
    <row r="14" spans="1:8" x14ac:dyDescent="0.35">
      <c r="A14" s="61" t="s">
        <v>493</v>
      </c>
      <c r="G14" s="61"/>
    </row>
    <row r="15" spans="1:8" x14ac:dyDescent="0.35">
      <c r="A15" s="61" t="s">
        <v>494</v>
      </c>
    </row>
    <row r="16" spans="1:8" x14ac:dyDescent="0.35">
      <c r="A16" s="61" t="s">
        <v>495</v>
      </c>
    </row>
    <row r="17" spans="1:1" x14ac:dyDescent="0.35">
      <c r="A17" s="61" t="s">
        <v>506</v>
      </c>
    </row>
    <row r="18" spans="1:1" x14ac:dyDescent="0.35">
      <c r="A18" s="61" t="s">
        <v>508</v>
      </c>
    </row>
    <row r="19" spans="1:1" x14ac:dyDescent="0.35">
      <c r="A19" s="61" t="s">
        <v>507</v>
      </c>
    </row>
    <row r="20" spans="1:1" x14ac:dyDescent="0.35">
      <c r="A20" s="61" t="s">
        <v>496</v>
      </c>
    </row>
    <row r="21" spans="1:1" x14ac:dyDescent="0.35">
      <c r="A21" s="61" t="s">
        <v>497</v>
      </c>
    </row>
    <row r="22" spans="1:1" x14ac:dyDescent="0.35">
      <c r="A22" s="61" t="s">
        <v>498</v>
      </c>
    </row>
    <row r="23" spans="1:1" x14ac:dyDescent="0.35">
      <c r="A23" s="61" t="s">
        <v>499</v>
      </c>
    </row>
    <row r="24" spans="1:1" x14ac:dyDescent="0.35">
      <c r="A24" s="61" t="s">
        <v>500</v>
      </c>
    </row>
    <row r="25" spans="1:1" x14ac:dyDescent="0.35">
      <c r="A25" s="61" t="s">
        <v>510</v>
      </c>
    </row>
    <row r="26" spans="1:1" x14ac:dyDescent="0.35">
      <c r="A26" s="64" t="s">
        <v>501</v>
      </c>
    </row>
    <row r="27" spans="1:1" x14ac:dyDescent="0.35">
      <c r="A27" s="61" t="s">
        <v>509</v>
      </c>
    </row>
    <row r="28" spans="1:1" x14ac:dyDescent="0.35">
      <c r="A28" s="61" t="s">
        <v>502</v>
      </c>
    </row>
    <row r="29" spans="1:1" x14ac:dyDescent="0.35">
      <c r="A29" s="61" t="s">
        <v>503</v>
      </c>
    </row>
    <row r="30" spans="1:1" x14ac:dyDescent="0.35">
      <c r="A30" s="64" t="s">
        <v>532</v>
      </c>
    </row>
    <row r="31" spans="1:1" x14ac:dyDescent="0.35">
      <c r="A31" s="64" t="s">
        <v>533</v>
      </c>
    </row>
    <row r="32" spans="1:1" x14ac:dyDescent="0.35">
      <c r="A32" s="61" t="s">
        <v>708</v>
      </c>
    </row>
    <row r="33" spans="1:4" x14ac:dyDescent="0.35">
      <c r="A33" s="61"/>
    </row>
    <row r="34" spans="1:4" x14ac:dyDescent="0.35">
      <c r="A34" s="61"/>
    </row>
    <row r="35" spans="1:4" x14ac:dyDescent="0.35">
      <c r="A35" s="61"/>
    </row>
    <row r="36" spans="1:4" ht="14.5" customHeight="1" x14ac:dyDescent="0.35">
      <c r="A36" s="61"/>
      <c r="B36" s="63"/>
      <c r="D36" s="63"/>
    </row>
    <row r="37" spans="1:4" ht="14.5" customHeight="1" x14ac:dyDescent="0.35">
      <c r="A37" s="61"/>
      <c r="D37" s="63"/>
    </row>
    <row r="38" spans="1:4" x14ac:dyDescent="0.35">
      <c r="A38" s="61"/>
    </row>
    <row r="39" spans="1:4" x14ac:dyDescent="0.35">
      <c r="A39" s="61"/>
    </row>
  </sheetData>
  <mergeCells count="1">
    <mergeCell ref="G1:H1"/>
  </mergeCells>
  <hyperlinks>
    <hyperlink ref="A3" location="'April 2023 revisions'!A1" display="April 2023 Revisions" xr:uid="{00000000-0004-0000-0000-000000000000}"/>
    <hyperlink ref="A4" location="' Tab 2 Cum Trade value 2022'!A1" display="Table 2 Cumulative Trade Value" xr:uid="{00000000-0004-0000-0000-000001000000}"/>
    <hyperlink ref="A5" location="'Tab 3 Cum Trade value 2023'!A1" display="Table 3: Cumulative Trade value" xr:uid="{00000000-0004-0000-0000-000002000000}"/>
    <hyperlink ref="A7" location="'Tab5 Re-exports by ISIC'!A1" display="Table 5: Re-export by ISIC" xr:uid="{00000000-0004-0000-0000-000003000000}"/>
    <hyperlink ref="A10" location="'Tab8 Trade balnce by prtnr'!A1" display="Table 8: Trade balance by partner" xr:uid="{00000000-0004-0000-0000-000004000000}"/>
    <hyperlink ref="A11" location="'Tab9Trade Balnce by prdct'!A1" display="Table 9: Trade balance by products" xr:uid="{00000000-0004-0000-0000-000005000000}"/>
    <hyperlink ref="A12" location="'Tab10 Exports by Partner'!A1" display="Table 10: Exports by Partner" xr:uid="{00000000-0004-0000-0000-000006000000}"/>
    <hyperlink ref="A13" location="'Tab11 Imports by Partner'!A1" display="Table 11: Imports by Partner" xr:uid="{00000000-0004-0000-0000-000007000000}"/>
    <hyperlink ref="A14" location="'Tab12 Exports by Product'!A1" display="Table 12: Export by Product" xr:uid="{00000000-0004-0000-0000-000008000000}"/>
    <hyperlink ref="A15" location="'Tab13 Re-exports by Product'!A1" display="Table 13: Re-export by Product" xr:uid="{00000000-0004-0000-0000-000009000000}"/>
    <hyperlink ref="A17" location="'Tab15 Top5 exp prdcts by countr'!A1" display="Table 15: Top 5 Exported products by partner" xr:uid="{00000000-0004-0000-0000-00000A000000}"/>
    <hyperlink ref="A18" location="' Tab16 Top5 re-X prdct by conty'!A1" display="Table 16: Top 5 Re-exported products by partner" xr:uid="{00000000-0004-0000-0000-00000B000000}"/>
    <hyperlink ref="A22" location="'Tab20 Imp by economic region'!A1" display="Table 20: Imports by economic regions" xr:uid="{00000000-0004-0000-0000-00000C000000}"/>
    <hyperlink ref="A27" location="'Tab25 Cmodties by mode of tran'!A1" display="Table 25: Imported commodity by mode of transport" xr:uid="{00000000-0004-0000-0000-00000D000000}"/>
    <hyperlink ref="A28" location="'Tab26 Exports by NetWeight'!A1" display="Table 26: Export by NetWeight" xr:uid="{00000000-0004-0000-0000-00000E000000}"/>
    <hyperlink ref="A20" location="'Tab18 Exp by economic region'!A1" display="Table 18: Exports by Economic regions" xr:uid="{00000000-0004-0000-0000-00000F000000}"/>
    <hyperlink ref="A16" location="'Tab14 Imports by Product'!A1" display="Table 14: Imports by products" xr:uid="{00000000-0004-0000-0000-000010000000}"/>
    <hyperlink ref="A19" location="'Tab17 Top5 imp prdcts by contry'!A1" display="Table 17: Top 5 Imported products by partner" xr:uid="{00000000-0004-0000-0000-000011000000}"/>
    <hyperlink ref="A21" location="'Tab19 Exprts by econ rgion&amp;prdt'!A1" display="Table 19: Export by economic region and products" xr:uid="{00000000-0004-0000-0000-000012000000}"/>
    <hyperlink ref="A23" location="'Tab21 Imports econ region&amp;prdct'!A1" display="Table 21: Import by Economic region and products" xr:uid="{00000000-0004-0000-0000-000013000000}"/>
    <hyperlink ref="A25" location="'Tab23 Cmodties by mde of tansp'!A1" display="Table 23: Exported commodity by mode of transport" xr:uid="{00000000-0004-0000-0000-000014000000}"/>
    <hyperlink ref="A6" location="'Tab4 Exports by ISIC'!A1" display="Table 4: Export by ISIC" xr:uid="{00000000-0004-0000-0000-000015000000}"/>
    <hyperlink ref="A31" location="'Tab29 AfCFTA'!A1" display="Table 28: AfCFTA" xr:uid="{00000000-0004-0000-0000-000016000000}"/>
    <hyperlink ref="A32" location="'Tab30 Commodity of the Month'!A1" display="Table 30: Commodity of the Month- Jewellery" xr:uid="{00000000-0004-0000-0000-000017000000}"/>
    <hyperlink ref="A24" location="'Tab22 Exp by mode of trnsprt'!A1" display="Table 22: Export by mode of transport" xr:uid="{00000000-0004-0000-0000-000018000000}"/>
    <hyperlink ref="A26" location="'Tab24 Imp by mode of trnsprt'!A1" display="Table 24: Import by mode of transport" xr:uid="{00000000-0004-0000-0000-000019000000}"/>
    <hyperlink ref="A9" location="'Tab7 Trade Balance'!A1" display="Table 7: Trade balance " xr:uid="{00000000-0004-0000-0000-00001A000000}"/>
    <hyperlink ref="A8" location="'Tab6 Imports by ISIC'!A1" display="Table 6: Import by ISIC" xr:uid="{00000000-0004-0000-0000-00001B000000}"/>
    <hyperlink ref="A29" location="'Tab27 Imports by NetWeight'!A1" display="Table 27: Import by Netweight" xr:uid="{00000000-0004-0000-0000-00001C000000}"/>
    <hyperlink ref="A30" location="'Tab28 Trade by Borderpost'!A1" display="Table 29: Trade by Borderpost" xr:uid="{00000000-0004-0000-0000-00001D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5"/>
  <sheetViews>
    <sheetView zoomScale="90" zoomScaleNormal="90" workbookViewId="0">
      <selection activeCell="F1" sqref="F1"/>
    </sheetView>
  </sheetViews>
  <sheetFormatPr defaultColWidth="8.81640625" defaultRowHeight="15.5" x14ac:dyDescent="0.35"/>
  <cols>
    <col min="1" max="1" width="28.36328125" style="1" customWidth="1"/>
    <col min="2" max="2" width="15.1796875" style="1" customWidth="1"/>
    <col min="3" max="3" width="15.453125" style="1" customWidth="1"/>
    <col min="4" max="4" width="15.1796875" style="1" bestFit="1" customWidth="1"/>
    <col min="5" max="16384" width="8.81640625" style="1"/>
  </cols>
  <sheetData>
    <row r="1" spans="1:6" x14ac:dyDescent="0.35">
      <c r="A1" s="43" t="s">
        <v>621</v>
      </c>
      <c r="F1" s="14" t="s">
        <v>315</v>
      </c>
    </row>
    <row r="2" spans="1:6" x14ac:dyDescent="0.35">
      <c r="A2" s="80" t="s">
        <v>348</v>
      </c>
      <c r="B2" s="80" t="s">
        <v>341</v>
      </c>
      <c r="C2" s="80" t="s">
        <v>267</v>
      </c>
      <c r="D2" s="80" t="s">
        <v>268</v>
      </c>
    </row>
    <row r="3" spans="1:6" x14ac:dyDescent="0.35">
      <c r="A3" s="67" t="s">
        <v>70</v>
      </c>
      <c r="B3" s="241">
        <v>1991.4829999999999</v>
      </c>
      <c r="C3" s="241" t="s">
        <v>316</v>
      </c>
      <c r="D3" s="235">
        <v>1991.4829999999999</v>
      </c>
    </row>
    <row r="4" spans="1:6" x14ac:dyDescent="0.35">
      <c r="A4" s="68" t="s">
        <v>151</v>
      </c>
      <c r="B4" s="242">
        <v>1953.8579999999999</v>
      </c>
      <c r="C4" s="242">
        <v>205.773</v>
      </c>
      <c r="D4" s="131">
        <v>1748.085</v>
      </c>
    </row>
    <row r="5" spans="1:6" x14ac:dyDescent="0.35">
      <c r="A5" s="68" t="s">
        <v>9</v>
      </c>
      <c r="B5" s="242">
        <v>1116.3320000000001</v>
      </c>
      <c r="C5" s="242">
        <v>10.754</v>
      </c>
      <c r="D5" s="131">
        <v>1105.5780000000002</v>
      </c>
    </row>
    <row r="6" spans="1:6" x14ac:dyDescent="0.35">
      <c r="A6" s="68" t="s">
        <v>260</v>
      </c>
      <c r="B6" s="242">
        <v>913.46100000000001</v>
      </c>
      <c r="C6" s="242">
        <v>1.2E-2</v>
      </c>
      <c r="D6" s="131">
        <v>913.44900000000007</v>
      </c>
    </row>
    <row r="7" spans="1:6" x14ac:dyDescent="0.35">
      <c r="A7" s="68" t="s">
        <v>696</v>
      </c>
      <c r="B7" s="242">
        <v>511.61</v>
      </c>
      <c r="C7" s="242">
        <v>6.5519999999999996</v>
      </c>
      <c r="D7" s="131">
        <v>505.05799999999999</v>
      </c>
    </row>
    <row r="8" spans="1:6" x14ac:dyDescent="0.35">
      <c r="A8" s="68" t="s">
        <v>71</v>
      </c>
      <c r="B8" s="242">
        <v>328.41899999999998</v>
      </c>
      <c r="C8" s="242">
        <v>71.254999999999995</v>
      </c>
      <c r="D8" s="131">
        <v>257.16399999999999</v>
      </c>
    </row>
    <row r="9" spans="1:6" x14ac:dyDescent="0.35">
      <c r="A9" s="68" t="s">
        <v>0</v>
      </c>
      <c r="B9" s="242">
        <v>183.57499999999999</v>
      </c>
      <c r="C9" s="242">
        <v>6.1740000000000004</v>
      </c>
      <c r="D9" s="131">
        <v>177.40099999999998</v>
      </c>
    </row>
    <row r="10" spans="1:6" x14ac:dyDescent="0.35">
      <c r="A10" s="68" t="s">
        <v>47</v>
      </c>
      <c r="B10" s="242">
        <v>129.23699999999999</v>
      </c>
      <c r="C10" s="242">
        <v>0.13900000000000001</v>
      </c>
      <c r="D10" s="131">
        <v>129.09799999999998</v>
      </c>
    </row>
    <row r="11" spans="1:6" x14ac:dyDescent="0.35">
      <c r="A11" s="68" t="s">
        <v>1</v>
      </c>
      <c r="B11" s="242">
        <v>110.17700000000001</v>
      </c>
      <c r="C11" s="242">
        <v>0.11799999999999999</v>
      </c>
      <c r="D11" s="131">
        <v>110.05900000000001</v>
      </c>
    </row>
    <row r="12" spans="1:6" x14ac:dyDescent="0.35">
      <c r="A12" s="68" t="s">
        <v>64</v>
      </c>
      <c r="B12" s="242">
        <v>87.278000000000006</v>
      </c>
      <c r="C12" s="242">
        <v>23.762</v>
      </c>
      <c r="D12" s="131">
        <v>63.516000000000005</v>
      </c>
    </row>
    <row r="13" spans="1:6" x14ac:dyDescent="0.35">
      <c r="A13" s="68" t="s">
        <v>249</v>
      </c>
      <c r="B13" s="242">
        <v>83.314999999999998</v>
      </c>
      <c r="C13" s="242">
        <v>22.901</v>
      </c>
      <c r="D13" s="131">
        <v>60.414000000000001</v>
      </c>
    </row>
    <row r="14" spans="1:6" x14ac:dyDescent="0.35">
      <c r="A14" s="68" t="s">
        <v>157</v>
      </c>
      <c r="B14" s="242">
        <v>121.075</v>
      </c>
      <c r="C14" s="242">
        <v>60.841999999999999</v>
      </c>
      <c r="D14" s="131">
        <v>60.233000000000004</v>
      </c>
    </row>
    <row r="15" spans="1:6" x14ac:dyDescent="0.35">
      <c r="A15" s="68" t="s">
        <v>11</v>
      </c>
      <c r="B15" s="242">
        <v>58.691000000000003</v>
      </c>
      <c r="C15" s="242">
        <v>2.097</v>
      </c>
      <c r="D15" s="131">
        <v>56.594000000000001</v>
      </c>
    </row>
    <row r="16" spans="1:6" x14ac:dyDescent="0.35">
      <c r="A16" s="68" t="s">
        <v>145</v>
      </c>
      <c r="B16" s="242">
        <v>47.918999999999997</v>
      </c>
      <c r="C16" s="242">
        <v>12.771000000000001</v>
      </c>
      <c r="D16" s="131">
        <v>35.147999999999996</v>
      </c>
    </row>
    <row r="17" spans="1:4" x14ac:dyDescent="0.35">
      <c r="A17" s="68" t="s">
        <v>66</v>
      </c>
      <c r="B17" s="242">
        <v>35.103000000000002</v>
      </c>
      <c r="C17" s="242">
        <v>0.16600000000000001</v>
      </c>
      <c r="D17" s="131">
        <v>34.937000000000005</v>
      </c>
    </row>
    <row r="18" spans="1:4" x14ac:dyDescent="0.35">
      <c r="A18" s="68" t="s">
        <v>61</v>
      </c>
      <c r="B18" s="242">
        <v>34.844999999999999</v>
      </c>
      <c r="C18" s="242">
        <v>8.8000000000000007</v>
      </c>
      <c r="D18" s="131">
        <v>26.044999999999998</v>
      </c>
    </row>
    <row r="19" spans="1:4" x14ac:dyDescent="0.35">
      <c r="A19" s="68" t="s">
        <v>72</v>
      </c>
      <c r="B19" s="242">
        <v>23.02</v>
      </c>
      <c r="C19" s="242" t="s">
        <v>316</v>
      </c>
      <c r="D19" s="131">
        <v>23.02</v>
      </c>
    </row>
    <row r="20" spans="1:4" x14ac:dyDescent="0.35">
      <c r="A20" s="68" t="s">
        <v>125</v>
      </c>
      <c r="B20" s="242">
        <v>12.776999999999999</v>
      </c>
      <c r="C20" s="242">
        <v>0.13300000000000001</v>
      </c>
      <c r="D20" s="131">
        <v>12.643999999999998</v>
      </c>
    </row>
    <row r="21" spans="1:4" x14ac:dyDescent="0.35">
      <c r="A21" s="68" t="s">
        <v>81</v>
      </c>
      <c r="B21" s="242">
        <v>24.51</v>
      </c>
      <c r="C21" s="242">
        <v>16.88</v>
      </c>
      <c r="D21" s="131">
        <v>7.6300000000000026</v>
      </c>
    </row>
    <row r="22" spans="1:4" x14ac:dyDescent="0.35">
      <c r="A22" s="68" t="s">
        <v>253</v>
      </c>
      <c r="B22" s="242">
        <v>15.196</v>
      </c>
      <c r="C22" s="242">
        <v>8.016</v>
      </c>
      <c r="D22" s="131">
        <v>7.18</v>
      </c>
    </row>
    <row r="23" spans="1:4" x14ac:dyDescent="0.35">
      <c r="A23" s="68" t="s">
        <v>10</v>
      </c>
      <c r="B23" s="242">
        <v>7.0730000000000004</v>
      </c>
      <c r="C23" s="242">
        <v>9.1999999999999998E-2</v>
      </c>
      <c r="D23" s="131">
        <v>6.9810000000000008</v>
      </c>
    </row>
    <row r="24" spans="1:4" x14ac:dyDescent="0.35">
      <c r="A24" s="68" t="s">
        <v>42</v>
      </c>
      <c r="B24" s="242">
        <v>5.4459999999999997</v>
      </c>
      <c r="C24" s="242">
        <v>0.218</v>
      </c>
      <c r="D24" s="131">
        <v>5.2279999999999998</v>
      </c>
    </row>
    <row r="25" spans="1:4" x14ac:dyDescent="0.35">
      <c r="A25" s="68" t="s">
        <v>41</v>
      </c>
      <c r="B25" s="242">
        <v>4.3819999999999997</v>
      </c>
      <c r="C25" s="242">
        <v>3.0000000000000001E-3</v>
      </c>
      <c r="D25" s="131">
        <v>4.3789999999999996</v>
      </c>
    </row>
    <row r="26" spans="1:4" x14ac:dyDescent="0.35">
      <c r="A26" s="68" t="s">
        <v>51</v>
      </c>
      <c r="B26" s="242">
        <v>2.117</v>
      </c>
      <c r="C26" s="242">
        <v>3.1E-2</v>
      </c>
      <c r="D26" s="131">
        <v>2.0859999999999999</v>
      </c>
    </row>
    <row r="27" spans="1:4" x14ac:dyDescent="0.35">
      <c r="A27" s="68" t="s">
        <v>8</v>
      </c>
      <c r="B27" s="242">
        <v>1.548</v>
      </c>
      <c r="C27" s="242">
        <v>6.3E-2</v>
      </c>
      <c r="D27" s="131">
        <v>1.4850000000000001</v>
      </c>
    </row>
    <row r="28" spans="1:4" x14ac:dyDescent="0.35">
      <c r="A28" s="68" t="s">
        <v>127</v>
      </c>
      <c r="B28" s="242">
        <v>1.125</v>
      </c>
      <c r="C28" s="242">
        <v>5.0000000000000001E-3</v>
      </c>
      <c r="D28" s="131">
        <v>1.1200000000000001</v>
      </c>
    </row>
    <row r="29" spans="1:4" x14ac:dyDescent="0.35">
      <c r="A29" s="68" t="s">
        <v>112</v>
      </c>
      <c r="B29" s="242">
        <v>1.131</v>
      </c>
      <c r="C29" s="242">
        <v>0.36399999999999999</v>
      </c>
      <c r="D29" s="131">
        <v>0.76700000000000002</v>
      </c>
    </row>
    <row r="30" spans="1:4" x14ac:dyDescent="0.35">
      <c r="A30" s="68" t="s">
        <v>60</v>
      </c>
      <c r="B30" s="242">
        <v>0.97499999999999998</v>
      </c>
      <c r="C30" s="242">
        <v>0.253</v>
      </c>
      <c r="D30" s="131">
        <v>0.72199999999999998</v>
      </c>
    </row>
    <row r="31" spans="1:4" x14ac:dyDescent="0.35">
      <c r="A31" s="68" t="s">
        <v>65</v>
      </c>
      <c r="B31" s="242">
        <v>0.248</v>
      </c>
      <c r="C31" s="242">
        <v>1E-3</v>
      </c>
      <c r="D31" s="131">
        <v>0.247</v>
      </c>
    </row>
    <row r="32" spans="1:4" x14ac:dyDescent="0.35">
      <c r="A32" s="68" t="s">
        <v>226</v>
      </c>
      <c r="B32" s="242">
        <v>0.441</v>
      </c>
      <c r="C32" s="242">
        <v>0.23100000000000001</v>
      </c>
      <c r="D32" s="131">
        <v>0.21</v>
      </c>
    </row>
    <row r="33" spans="1:4" x14ac:dyDescent="0.35">
      <c r="A33" s="68" t="s">
        <v>167</v>
      </c>
      <c r="B33" s="242">
        <v>0.14799999999999999</v>
      </c>
      <c r="C33" s="242" t="s">
        <v>316</v>
      </c>
      <c r="D33" s="131">
        <v>0.14799999999999999</v>
      </c>
    </row>
    <row r="34" spans="1:4" x14ac:dyDescent="0.35">
      <c r="A34" s="68" t="s">
        <v>77</v>
      </c>
      <c r="B34" s="242">
        <v>0.52900000000000003</v>
      </c>
      <c r="C34" s="242">
        <v>0.39500000000000002</v>
      </c>
      <c r="D34" s="131">
        <v>0.13400000000000001</v>
      </c>
    </row>
    <row r="35" spans="1:4" x14ac:dyDescent="0.35">
      <c r="A35" s="68" t="s">
        <v>3</v>
      </c>
      <c r="B35" s="242">
        <v>0.81299999999999994</v>
      </c>
      <c r="C35" s="242">
        <v>0.752</v>
      </c>
      <c r="D35" s="131">
        <v>6.0999999999999943E-2</v>
      </c>
    </row>
    <row r="36" spans="1:4" x14ac:dyDescent="0.35">
      <c r="A36" s="68" t="s">
        <v>225</v>
      </c>
      <c r="B36" s="242">
        <v>1.667</v>
      </c>
      <c r="C36" s="242">
        <v>1.629</v>
      </c>
      <c r="D36" s="131">
        <v>3.8000000000000034E-2</v>
      </c>
    </row>
    <row r="37" spans="1:4" x14ac:dyDescent="0.35">
      <c r="A37" s="68" t="s">
        <v>79</v>
      </c>
      <c r="B37" s="242">
        <v>0</v>
      </c>
      <c r="C37" s="242" t="s">
        <v>316</v>
      </c>
      <c r="D37" s="131">
        <v>0</v>
      </c>
    </row>
    <row r="38" spans="1:4" x14ac:dyDescent="0.35">
      <c r="A38" s="68" t="s">
        <v>46</v>
      </c>
      <c r="B38" s="242" t="s">
        <v>316</v>
      </c>
      <c r="C38" s="242">
        <v>0</v>
      </c>
      <c r="D38" s="131">
        <v>0</v>
      </c>
    </row>
    <row r="39" spans="1:4" x14ac:dyDescent="0.35">
      <c r="A39" s="68" t="s">
        <v>115</v>
      </c>
      <c r="B39" s="242" t="s">
        <v>316</v>
      </c>
      <c r="C39" s="242">
        <v>0</v>
      </c>
      <c r="D39" s="131">
        <v>0</v>
      </c>
    </row>
    <row r="40" spans="1:4" x14ac:dyDescent="0.35">
      <c r="A40" s="68" t="s">
        <v>245</v>
      </c>
      <c r="B40" s="242" t="s">
        <v>316</v>
      </c>
      <c r="C40" s="242">
        <v>0</v>
      </c>
      <c r="D40" s="131">
        <v>0</v>
      </c>
    </row>
    <row r="41" spans="1:4" x14ac:dyDescent="0.35">
      <c r="A41" s="68" t="s">
        <v>177</v>
      </c>
      <c r="B41" s="242" t="s">
        <v>316</v>
      </c>
      <c r="C41" s="242">
        <v>3.0000000000000001E-3</v>
      </c>
      <c r="D41" s="131">
        <v>-3.0000000000000001E-3</v>
      </c>
    </row>
    <row r="42" spans="1:4" x14ac:dyDescent="0.35">
      <c r="A42" s="68" t="s">
        <v>259</v>
      </c>
      <c r="B42" s="242" t="s">
        <v>316</v>
      </c>
      <c r="C42" s="242">
        <v>1.0999999999999999E-2</v>
      </c>
      <c r="D42" s="131">
        <v>-1.0999999999999999E-2</v>
      </c>
    </row>
    <row r="43" spans="1:4" x14ac:dyDescent="0.35">
      <c r="A43" s="68" t="s">
        <v>15</v>
      </c>
      <c r="B43" s="242" t="s">
        <v>316</v>
      </c>
      <c r="C43" s="242">
        <v>1.2999999999999999E-2</v>
      </c>
      <c r="D43" s="131">
        <v>-1.2999999999999999E-2</v>
      </c>
    </row>
    <row r="44" spans="1:4" x14ac:dyDescent="0.35">
      <c r="A44" s="68" t="s">
        <v>84</v>
      </c>
      <c r="B44" s="242">
        <v>7.0000000000000001E-3</v>
      </c>
      <c r="C44" s="242">
        <v>2.1999999999999999E-2</v>
      </c>
      <c r="D44" s="131">
        <v>-1.4999999999999999E-2</v>
      </c>
    </row>
    <row r="45" spans="1:4" x14ac:dyDescent="0.35">
      <c r="A45" s="68" t="s">
        <v>161</v>
      </c>
      <c r="B45" s="242" t="s">
        <v>316</v>
      </c>
      <c r="C45" s="242">
        <v>1.7000000000000001E-2</v>
      </c>
      <c r="D45" s="131">
        <v>-1.7000000000000001E-2</v>
      </c>
    </row>
    <row r="46" spans="1:4" x14ac:dyDescent="0.35">
      <c r="A46" s="68" t="s">
        <v>73</v>
      </c>
      <c r="B46" s="242" t="s">
        <v>316</v>
      </c>
      <c r="C46" s="242">
        <v>2.1999999999999999E-2</v>
      </c>
      <c r="D46" s="131">
        <v>-2.1999999999999999E-2</v>
      </c>
    </row>
    <row r="47" spans="1:4" x14ac:dyDescent="0.35">
      <c r="A47" s="68" t="s">
        <v>85</v>
      </c>
      <c r="B47" s="242" t="s">
        <v>316</v>
      </c>
      <c r="C47" s="242">
        <v>2.4E-2</v>
      </c>
      <c r="D47" s="131">
        <v>-2.4E-2</v>
      </c>
    </row>
    <row r="48" spans="1:4" x14ac:dyDescent="0.35">
      <c r="A48" s="68" t="s">
        <v>164</v>
      </c>
      <c r="B48" s="242" t="s">
        <v>316</v>
      </c>
      <c r="C48" s="242">
        <v>2.8000000000000001E-2</v>
      </c>
      <c r="D48" s="131">
        <v>-2.8000000000000001E-2</v>
      </c>
    </row>
    <row r="49" spans="1:4" x14ac:dyDescent="0.35">
      <c r="A49" s="68" t="s">
        <v>55</v>
      </c>
      <c r="B49" s="242" t="s">
        <v>316</v>
      </c>
      <c r="C49" s="242">
        <v>3.4000000000000002E-2</v>
      </c>
      <c r="D49" s="131">
        <v>-3.4000000000000002E-2</v>
      </c>
    </row>
    <row r="50" spans="1:4" x14ac:dyDescent="0.35">
      <c r="A50" s="68" t="s">
        <v>58</v>
      </c>
      <c r="B50" s="242">
        <v>0</v>
      </c>
      <c r="C50" s="242">
        <v>4.2000000000000003E-2</v>
      </c>
      <c r="D50" s="131">
        <v>-4.2000000000000003E-2</v>
      </c>
    </row>
    <row r="51" spans="1:4" x14ac:dyDescent="0.35">
      <c r="A51" s="68" t="s">
        <v>90</v>
      </c>
      <c r="B51" s="242">
        <v>4.0000000000000001E-3</v>
      </c>
      <c r="C51" s="242">
        <v>5.2999999999999999E-2</v>
      </c>
      <c r="D51" s="131">
        <v>-4.9000000000000002E-2</v>
      </c>
    </row>
    <row r="52" spans="1:4" x14ac:dyDescent="0.35">
      <c r="A52" s="68" t="s">
        <v>44</v>
      </c>
      <c r="B52" s="242">
        <v>5.0000000000000001E-3</v>
      </c>
      <c r="C52" s="242">
        <v>6.2E-2</v>
      </c>
      <c r="D52" s="131">
        <v>-5.7000000000000002E-2</v>
      </c>
    </row>
    <row r="53" spans="1:4" x14ac:dyDescent="0.35">
      <c r="A53" s="68" t="s">
        <v>131</v>
      </c>
      <c r="B53" s="242" t="s">
        <v>316</v>
      </c>
      <c r="C53" s="242">
        <v>0.06</v>
      </c>
      <c r="D53" s="131">
        <v>-0.06</v>
      </c>
    </row>
    <row r="54" spans="1:4" x14ac:dyDescent="0.35">
      <c r="A54" s="68" t="s">
        <v>102</v>
      </c>
      <c r="B54" s="242">
        <v>2E-3</v>
      </c>
      <c r="C54" s="242">
        <v>7.6999999999999999E-2</v>
      </c>
      <c r="D54" s="131">
        <v>-7.4999999999999997E-2</v>
      </c>
    </row>
    <row r="55" spans="1:4" x14ac:dyDescent="0.35">
      <c r="A55" s="68" t="s">
        <v>124</v>
      </c>
      <c r="B55" s="242">
        <v>0</v>
      </c>
      <c r="C55" s="242">
        <v>0.113</v>
      </c>
      <c r="D55" s="131">
        <v>-0.113</v>
      </c>
    </row>
    <row r="56" spans="1:4" x14ac:dyDescent="0.35">
      <c r="A56" s="68" t="s">
        <v>56</v>
      </c>
      <c r="B56" s="242">
        <v>0.193</v>
      </c>
      <c r="C56" s="242">
        <v>0.32400000000000001</v>
      </c>
      <c r="D56" s="131">
        <v>-0.13100000000000001</v>
      </c>
    </row>
    <row r="57" spans="1:4" x14ac:dyDescent="0.35">
      <c r="A57" s="68" t="s">
        <v>18</v>
      </c>
      <c r="B57" s="242">
        <v>5.2999999999999999E-2</v>
      </c>
      <c r="C57" s="242">
        <v>0.21199999999999999</v>
      </c>
      <c r="D57" s="131">
        <v>-0.159</v>
      </c>
    </row>
    <row r="58" spans="1:4" x14ac:dyDescent="0.35">
      <c r="A58" s="68" t="s">
        <v>38</v>
      </c>
      <c r="B58" s="242" t="s">
        <v>316</v>
      </c>
      <c r="C58" s="242">
        <v>0.16300000000000001</v>
      </c>
      <c r="D58" s="131">
        <v>-0.16300000000000001</v>
      </c>
    </row>
    <row r="59" spans="1:4" x14ac:dyDescent="0.35">
      <c r="A59" s="68" t="s">
        <v>165</v>
      </c>
      <c r="B59" s="242">
        <v>8.0000000000000002E-3</v>
      </c>
      <c r="C59" s="242">
        <v>0.18099999999999999</v>
      </c>
      <c r="D59" s="131">
        <v>-0.17299999999999999</v>
      </c>
    </row>
    <row r="60" spans="1:4" x14ac:dyDescent="0.35">
      <c r="A60" s="68" t="s">
        <v>53</v>
      </c>
      <c r="B60" s="242">
        <v>0</v>
      </c>
      <c r="C60" s="242">
        <v>0.183</v>
      </c>
      <c r="D60" s="131">
        <v>-0.183</v>
      </c>
    </row>
    <row r="61" spans="1:4" x14ac:dyDescent="0.35">
      <c r="A61" s="68" t="s">
        <v>100</v>
      </c>
      <c r="B61" s="242">
        <v>1E-3</v>
      </c>
      <c r="C61" s="242">
        <v>0.22900000000000001</v>
      </c>
      <c r="D61" s="131">
        <v>-0.22800000000000001</v>
      </c>
    </row>
    <row r="62" spans="1:4" x14ac:dyDescent="0.35">
      <c r="A62" s="68" t="s">
        <v>153</v>
      </c>
      <c r="B62" s="242">
        <v>3.0000000000000001E-3</v>
      </c>
      <c r="C62" s="242">
        <v>0.247</v>
      </c>
      <c r="D62" s="131">
        <v>-0.24399999999999999</v>
      </c>
    </row>
    <row r="63" spans="1:4" x14ac:dyDescent="0.35">
      <c r="A63" s="68" t="s">
        <v>186</v>
      </c>
      <c r="B63" s="242">
        <v>2.4E-2</v>
      </c>
      <c r="C63" s="242">
        <v>0.28299999999999997</v>
      </c>
      <c r="D63" s="131">
        <v>-0.25899999999999995</v>
      </c>
    </row>
    <row r="64" spans="1:4" x14ac:dyDescent="0.35">
      <c r="A64" s="68" t="s">
        <v>179</v>
      </c>
      <c r="B64" s="242" t="s">
        <v>316</v>
      </c>
      <c r="C64" s="242">
        <v>0.27700000000000002</v>
      </c>
      <c r="D64" s="131">
        <v>-0.27700000000000002</v>
      </c>
    </row>
    <row r="65" spans="1:4" x14ac:dyDescent="0.35">
      <c r="A65" s="68" t="s">
        <v>239</v>
      </c>
      <c r="B65" s="242">
        <v>0.39500000000000002</v>
      </c>
      <c r="C65" s="242">
        <v>0.73</v>
      </c>
      <c r="D65" s="131">
        <v>-0.33499999999999996</v>
      </c>
    </row>
    <row r="66" spans="1:4" x14ac:dyDescent="0.35">
      <c r="A66" s="68" t="s">
        <v>176</v>
      </c>
      <c r="B66" s="242">
        <v>3.7999999999999999E-2</v>
      </c>
      <c r="C66" s="242">
        <v>0.42799999999999999</v>
      </c>
      <c r="D66" s="131">
        <v>-0.39</v>
      </c>
    </row>
    <row r="67" spans="1:4" x14ac:dyDescent="0.35">
      <c r="A67" s="68" t="s">
        <v>63</v>
      </c>
      <c r="B67" s="242">
        <v>5.0000000000000001E-3</v>
      </c>
      <c r="C67" s="242">
        <v>0.41299999999999998</v>
      </c>
      <c r="D67" s="131">
        <v>-0.40799999999999997</v>
      </c>
    </row>
    <row r="68" spans="1:4" x14ac:dyDescent="0.35">
      <c r="A68" s="68" t="s">
        <v>45</v>
      </c>
      <c r="B68" s="242">
        <v>1.7999999999999999E-2</v>
      </c>
      <c r="C68" s="242">
        <v>0.44700000000000001</v>
      </c>
      <c r="D68" s="131">
        <v>-0.42899999999999999</v>
      </c>
    </row>
    <row r="69" spans="1:4" x14ac:dyDescent="0.35">
      <c r="A69" s="68" t="s">
        <v>48</v>
      </c>
      <c r="B69" s="242">
        <v>0.249</v>
      </c>
      <c r="C69" s="242">
        <v>0.72399999999999998</v>
      </c>
      <c r="D69" s="131">
        <v>-0.47499999999999998</v>
      </c>
    </row>
    <row r="70" spans="1:4" x14ac:dyDescent="0.35">
      <c r="A70" s="68" t="s">
        <v>101</v>
      </c>
      <c r="B70" s="242" t="s">
        <v>316</v>
      </c>
      <c r="C70" s="242">
        <v>0.60699999999999998</v>
      </c>
      <c r="D70" s="131">
        <v>-0.60699999999999998</v>
      </c>
    </row>
    <row r="71" spans="1:4" x14ac:dyDescent="0.35">
      <c r="A71" s="68" t="s">
        <v>118</v>
      </c>
      <c r="B71" s="242" t="s">
        <v>316</v>
      </c>
      <c r="C71" s="242">
        <v>0.70799999999999996</v>
      </c>
      <c r="D71" s="131">
        <v>-0.70799999999999996</v>
      </c>
    </row>
    <row r="72" spans="1:4" x14ac:dyDescent="0.35">
      <c r="A72" s="68" t="s">
        <v>74</v>
      </c>
      <c r="B72" s="242">
        <v>2.2290000000000001</v>
      </c>
      <c r="C72" s="242">
        <v>3.0089999999999999</v>
      </c>
      <c r="D72" s="131">
        <v>-0.7799999999999998</v>
      </c>
    </row>
    <row r="73" spans="1:4" x14ac:dyDescent="0.35">
      <c r="A73" s="68" t="s">
        <v>223</v>
      </c>
      <c r="B73" s="242">
        <v>2.9000000000000001E-2</v>
      </c>
      <c r="C73" s="242">
        <v>0.88500000000000001</v>
      </c>
      <c r="D73" s="131">
        <v>-0.85599999999999998</v>
      </c>
    </row>
    <row r="74" spans="1:4" x14ac:dyDescent="0.35">
      <c r="A74" s="68" t="s">
        <v>96</v>
      </c>
      <c r="B74" s="242">
        <v>2E-3</v>
      </c>
      <c r="C74" s="242">
        <v>0.88200000000000001</v>
      </c>
      <c r="D74" s="131">
        <v>-0.88</v>
      </c>
    </row>
    <row r="75" spans="1:4" x14ac:dyDescent="0.35">
      <c r="A75" s="68" t="s">
        <v>29</v>
      </c>
      <c r="B75" s="242" t="s">
        <v>316</v>
      </c>
      <c r="C75" s="242">
        <v>0.89900000000000002</v>
      </c>
      <c r="D75" s="131">
        <v>-0.89900000000000002</v>
      </c>
    </row>
    <row r="76" spans="1:4" x14ac:dyDescent="0.35">
      <c r="A76" s="68" t="s">
        <v>208</v>
      </c>
      <c r="B76" s="242">
        <v>7.3999999999999996E-2</v>
      </c>
      <c r="C76" s="242">
        <v>1.0289999999999999</v>
      </c>
      <c r="D76" s="131">
        <v>-0.95499999999999996</v>
      </c>
    </row>
    <row r="77" spans="1:4" x14ac:dyDescent="0.35">
      <c r="A77" s="68" t="s">
        <v>126</v>
      </c>
      <c r="B77" s="242">
        <v>2.1999999999999999E-2</v>
      </c>
      <c r="C77" s="242">
        <v>1.0149999999999999</v>
      </c>
      <c r="D77" s="131">
        <v>-0.99299999999999988</v>
      </c>
    </row>
    <row r="78" spans="1:4" x14ac:dyDescent="0.35">
      <c r="A78" s="68" t="s">
        <v>244</v>
      </c>
      <c r="B78" s="242">
        <v>8.9999999999999993E-3</v>
      </c>
      <c r="C78" s="242">
        <v>1.091</v>
      </c>
      <c r="D78" s="131">
        <v>-1.0820000000000001</v>
      </c>
    </row>
    <row r="79" spans="1:4" x14ac:dyDescent="0.35">
      <c r="A79" s="68" t="s">
        <v>93</v>
      </c>
      <c r="B79" s="242">
        <v>0.22800000000000001</v>
      </c>
      <c r="C79" s="242">
        <v>1.629</v>
      </c>
      <c r="D79" s="131">
        <v>-1.401</v>
      </c>
    </row>
    <row r="80" spans="1:4" x14ac:dyDescent="0.35">
      <c r="A80" s="68" t="s">
        <v>136</v>
      </c>
      <c r="B80" s="242">
        <v>2.5999999999999999E-2</v>
      </c>
      <c r="C80" s="242">
        <v>1.43</v>
      </c>
      <c r="D80" s="131">
        <v>-1.4039999999999999</v>
      </c>
    </row>
    <row r="81" spans="1:4" x14ac:dyDescent="0.35">
      <c r="A81" s="68" t="s">
        <v>137</v>
      </c>
      <c r="B81" s="242">
        <v>9.4E-2</v>
      </c>
      <c r="C81" s="242">
        <v>1.5640000000000001</v>
      </c>
      <c r="D81" s="131">
        <v>-1.47</v>
      </c>
    </row>
    <row r="82" spans="1:4" x14ac:dyDescent="0.35">
      <c r="A82" s="68" t="s">
        <v>19</v>
      </c>
      <c r="B82" s="242">
        <v>0.30299999999999999</v>
      </c>
      <c r="C82" s="242">
        <v>1.788</v>
      </c>
      <c r="D82" s="131">
        <v>-1.4850000000000001</v>
      </c>
    </row>
    <row r="83" spans="1:4" x14ac:dyDescent="0.35">
      <c r="A83" s="68" t="s">
        <v>140</v>
      </c>
      <c r="B83" s="242">
        <v>1E-3</v>
      </c>
      <c r="C83" s="242">
        <v>1.502</v>
      </c>
      <c r="D83" s="131">
        <v>-1.5010000000000001</v>
      </c>
    </row>
    <row r="84" spans="1:4" x14ac:dyDescent="0.35">
      <c r="A84" s="68" t="s">
        <v>59</v>
      </c>
      <c r="B84" s="242">
        <v>0.308</v>
      </c>
      <c r="C84" s="242">
        <v>1.8420000000000001</v>
      </c>
      <c r="D84" s="131">
        <v>-1.534</v>
      </c>
    </row>
    <row r="85" spans="1:4" x14ac:dyDescent="0.35">
      <c r="A85" s="68" t="s">
        <v>87</v>
      </c>
      <c r="B85" s="242">
        <v>6.0000000000000001E-3</v>
      </c>
      <c r="C85" s="242">
        <v>1.55</v>
      </c>
      <c r="D85" s="131">
        <v>-1.544</v>
      </c>
    </row>
    <row r="86" spans="1:4" x14ac:dyDescent="0.35">
      <c r="A86" s="68" t="s">
        <v>162</v>
      </c>
      <c r="B86" s="242">
        <v>4.0000000000000001E-3</v>
      </c>
      <c r="C86" s="242">
        <v>1.72</v>
      </c>
      <c r="D86" s="131">
        <v>-1.716</v>
      </c>
    </row>
    <row r="87" spans="1:4" x14ac:dyDescent="0.35">
      <c r="A87" s="68" t="s">
        <v>91</v>
      </c>
      <c r="B87" s="242">
        <v>1.2E-2</v>
      </c>
      <c r="C87" s="242">
        <v>1.7609999999999999</v>
      </c>
      <c r="D87" s="131">
        <v>-1.7489999999999999</v>
      </c>
    </row>
    <row r="88" spans="1:4" x14ac:dyDescent="0.35">
      <c r="A88" s="68" t="s">
        <v>207</v>
      </c>
      <c r="B88" s="242">
        <v>2.5999999999999999E-2</v>
      </c>
      <c r="C88" s="242">
        <v>1.9730000000000001</v>
      </c>
      <c r="D88" s="131">
        <v>-1.9470000000000001</v>
      </c>
    </row>
    <row r="89" spans="1:4" x14ac:dyDescent="0.35">
      <c r="A89" s="68" t="s">
        <v>40</v>
      </c>
      <c r="B89" s="242">
        <v>0.08</v>
      </c>
      <c r="C89" s="242">
        <v>2.0680000000000001</v>
      </c>
      <c r="D89" s="131">
        <v>-1.988</v>
      </c>
    </row>
    <row r="90" spans="1:4" x14ac:dyDescent="0.35">
      <c r="A90" s="68" t="s">
        <v>181</v>
      </c>
      <c r="B90" s="242">
        <v>2.2050000000000001</v>
      </c>
      <c r="C90" s="242">
        <v>4.3109999999999999</v>
      </c>
      <c r="D90" s="131">
        <v>-2.1059999999999999</v>
      </c>
    </row>
    <row r="91" spans="1:4" x14ac:dyDescent="0.35">
      <c r="A91" s="68" t="s">
        <v>248</v>
      </c>
      <c r="B91" s="242">
        <v>0.16300000000000001</v>
      </c>
      <c r="C91" s="242">
        <v>2.4590000000000001</v>
      </c>
      <c r="D91" s="131">
        <v>-2.2960000000000003</v>
      </c>
    </row>
    <row r="92" spans="1:4" x14ac:dyDescent="0.35">
      <c r="A92" s="68" t="s">
        <v>247</v>
      </c>
      <c r="B92" s="242">
        <v>7.3999999999999996E-2</v>
      </c>
      <c r="C92" s="242">
        <v>2.431</v>
      </c>
      <c r="D92" s="131">
        <v>-2.3570000000000002</v>
      </c>
    </row>
    <row r="93" spans="1:4" x14ac:dyDescent="0.35">
      <c r="A93" s="68" t="s">
        <v>95</v>
      </c>
      <c r="B93" s="242" t="s">
        <v>316</v>
      </c>
      <c r="C93" s="242">
        <v>2.4710000000000001</v>
      </c>
      <c r="D93" s="131">
        <v>-2.4710000000000001</v>
      </c>
    </row>
    <row r="94" spans="1:4" x14ac:dyDescent="0.35">
      <c r="A94" s="68" t="s">
        <v>141</v>
      </c>
      <c r="B94" s="242">
        <v>1E-3</v>
      </c>
      <c r="C94" s="242">
        <v>2.5409999999999999</v>
      </c>
      <c r="D94" s="131">
        <v>-2.54</v>
      </c>
    </row>
    <row r="95" spans="1:4" x14ac:dyDescent="0.35">
      <c r="A95" s="68" t="s">
        <v>139</v>
      </c>
      <c r="B95" s="242">
        <v>4.0000000000000001E-3</v>
      </c>
      <c r="C95" s="242">
        <v>2.6869999999999998</v>
      </c>
      <c r="D95" s="131">
        <v>-2.6829999999999998</v>
      </c>
    </row>
    <row r="96" spans="1:4" x14ac:dyDescent="0.35">
      <c r="A96" s="68" t="s">
        <v>192</v>
      </c>
      <c r="B96" s="242">
        <v>0.40400000000000003</v>
      </c>
      <c r="C96" s="242">
        <v>3.2709999999999999</v>
      </c>
      <c r="D96" s="131">
        <v>-2.867</v>
      </c>
    </row>
    <row r="97" spans="1:5" x14ac:dyDescent="0.35">
      <c r="A97" s="68" t="s">
        <v>43</v>
      </c>
      <c r="B97" s="242" t="s">
        <v>316</v>
      </c>
      <c r="C97" s="242">
        <v>2.9359999999999999</v>
      </c>
      <c r="D97" s="131">
        <v>-2.9359999999999999</v>
      </c>
    </row>
    <row r="98" spans="1:5" x14ac:dyDescent="0.35">
      <c r="A98" s="68" t="s">
        <v>138</v>
      </c>
      <c r="B98" s="242">
        <v>2.1000000000000001E-2</v>
      </c>
      <c r="C98" s="242">
        <v>3.0339999999999998</v>
      </c>
      <c r="D98" s="131">
        <v>-3.0129999999999999</v>
      </c>
    </row>
    <row r="99" spans="1:5" x14ac:dyDescent="0.35">
      <c r="A99" s="68" t="s">
        <v>187</v>
      </c>
      <c r="B99" s="242">
        <v>3.7999999999999999E-2</v>
      </c>
      <c r="C99" s="242">
        <v>3.2650000000000001</v>
      </c>
      <c r="D99" s="131">
        <v>-3.2270000000000003</v>
      </c>
    </row>
    <row r="100" spans="1:5" x14ac:dyDescent="0.35">
      <c r="A100" s="68" t="s">
        <v>113</v>
      </c>
      <c r="B100" s="242">
        <v>5.2999999999999999E-2</v>
      </c>
      <c r="C100" s="242">
        <v>3.3959999999999999</v>
      </c>
      <c r="D100" s="131">
        <v>-3.343</v>
      </c>
      <c r="E100" s="28"/>
    </row>
    <row r="101" spans="1:5" x14ac:dyDescent="0.35">
      <c r="A101" s="68" t="s">
        <v>193</v>
      </c>
      <c r="B101" s="242">
        <v>0.79600000000000004</v>
      </c>
      <c r="C101" s="242">
        <v>4.2030000000000003</v>
      </c>
      <c r="D101" s="131">
        <v>-3.407</v>
      </c>
    </row>
    <row r="102" spans="1:5" x14ac:dyDescent="0.35">
      <c r="A102" s="68" t="s">
        <v>111</v>
      </c>
      <c r="B102" s="242" t="s">
        <v>316</v>
      </c>
      <c r="C102" s="242">
        <v>3.46</v>
      </c>
      <c r="D102" s="131">
        <v>-3.46</v>
      </c>
    </row>
    <row r="103" spans="1:5" x14ac:dyDescent="0.35">
      <c r="A103" s="68" t="s">
        <v>190</v>
      </c>
      <c r="B103" s="242">
        <v>4.8000000000000001E-2</v>
      </c>
      <c r="C103" s="242">
        <v>3.6349999999999998</v>
      </c>
      <c r="D103" s="131">
        <v>-3.5869999999999997</v>
      </c>
    </row>
    <row r="104" spans="1:5" x14ac:dyDescent="0.35">
      <c r="A104" s="68" t="s">
        <v>6</v>
      </c>
      <c r="B104" s="242">
        <v>0.625</v>
      </c>
      <c r="C104" s="242">
        <v>4.2919999999999998</v>
      </c>
      <c r="D104" s="131">
        <v>-3.6669999999999998</v>
      </c>
    </row>
    <row r="105" spans="1:5" x14ac:dyDescent="0.35">
      <c r="A105" s="68" t="s">
        <v>185</v>
      </c>
      <c r="B105" s="242">
        <v>0.224</v>
      </c>
      <c r="C105" s="242">
        <v>4.0540000000000003</v>
      </c>
      <c r="D105" s="131">
        <v>-3.83</v>
      </c>
    </row>
    <row r="106" spans="1:5" x14ac:dyDescent="0.35">
      <c r="A106" s="68" t="s">
        <v>119</v>
      </c>
      <c r="B106" s="242">
        <v>0.158</v>
      </c>
      <c r="C106" s="242">
        <v>4.2050000000000001</v>
      </c>
      <c r="D106" s="131">
        <v>-4.0469999999999997</v>
      </c>
    </row>
    <row r="107" spans="1:5" x14ac:dyDescent="0.35">
      <c r="A107" s="68" t="s">
        <v>144</v>
      </c>
      <c r="B107" s="242">
        <v>0.161</v>
      </c>
      <c r="C107" s="242">
        <v>4.423</v>
      </c>
      <c r="D107" s="131">
        <v>-4.2620000000000005</v>
      </c>
    </row>
    <row r="108" spans="1:5" x14ac:dyDescent="0.35">
      <c r="A108" s="68" t="s">
        <v>17</v>
      </c>
      <c r="B108" s="242" t="s">
        <v>316</v>
      </c>
      <c r="C108" s="242">
        <v>4.6589999999999998</v>
      </c>
      <c r="D108" s="131">
        <v>-4.6589999999999998</v>
      </c>
    </row>
    <row r="109" spans="1:5" x14ac:dyDescent="0.35">
      <c r="A109" s="68" t="s">
        <v>241</v>
      </c>
      <c r="B109" s="242">
        <v>8.9999999999999993E-3</v>
      </c>
      <c r="C109" s="242">
        <v>4.8099999999999996</v>
      </c>
      <c r="D109" s="131">
        <v>-4.8009999999999993</v>
      </c>
    </row>
    <row r="110" spans="1:5" x14ac:dyDescent="0.35">
      <c r="A110" s="68" t="s">
        <v>227</v>
      </c>
      <c r="B110" s="242">
        <v>0.29399999999999998</v>
      </c>
      <c r="C110" s="242">
        <v>5.1459999999999999</v>
      </c>
      <c r="D110" s="131">
        <v>-4.8520000000000003</v>
      </c>
    </row>
    <row r="111" spans="1:5" x14ac:dyDescent="0.35">
      <c r="A111" s="68" t="s">
        <v>150</v>
      </c>
      <c r="B111" s="242">
        <v>0.17299999999999999</v>
      </c>
      <c r="C111" s="242">
        <v>5.1210000000000004</v>
      </c>
      <c r="D111" s="131">
        <v>-4.9480000000000004</v>
      </c>
    </row>
    <row r="112" spans="1:5" x14ac:dyDescent="0.35">
      <c r="A112" s="68" t="s">
        <v>213</v>
      </c>
      <c r="B112" s="242">
        <v>0.71599999999999997</v>
      </c>
      <c r="C112" s="242">
        <v>5.726</v>
      </c>
      <c r="D112" s="131">
        <v>-5.01</v>
      </c>
    </row>
    <row r="113" spans="1:4" x14ac:dyDescent="0.35">
      <c r="A113" s="68" t="s">
        <v>92</v>
      </c>
      <c r="B113" s="242">
        <v>1E-3</v>
      </c>
      <c r="C113" s="242">
        <v>5.64</v>
      </c>
      <c r="D113" s="131">
        <v>-5.6389999999999993</v>
      </c>
    </row>
    <row r="114" spans="1:4" x14ac:dyDescent="0.35">
      <c r="A114" s="68" t="s">
        <v>89</v>
      </c>
      <c r="B114" s="242">
        <v>6.2E-2</v>
      </c>
      <c r="C114" s="242">
        <v>5.9260000000000002</v>
      </c>
      <c r="D114" s="131">
        <v>-5.8639999999999999</v>
      </c>
    </row>
    <row r="115" spans="1:4" x14ac:dyDescent="0.35">
      <c r="A115" s="68" t="s">
        <v>254</v>
      </c>
      <c r="B115" s="242">
        <v>1.6E-2</v>
      </c>
      <c r="C115" s="242">
        <v>6.1159999999999997</v>
      </c>
      <c r="D115" s="131">
        <v>-6.1</v>
      </c>
    </row>
    <row r="116" spans="1:4" x14ac:dyDescent="0.35">
      <c r="A116" s="68" t="s">
        <v>243</v>
      </c>
      <c r="B116" s="242">
        <v>2.8000000000000001E-2</v>
      </c>
      <c r="C116" s="242">
        <v>6.1550000000000002</v>
      </c>
      <c r="D116" s="131">
        <v>-6.1270000000000007</v>
      </c>
    </row>
    <row r="117" spans="1:4" x14ac:dyDescent="0.35">
      <c r="A117" s="68" t="s">
        <v>120</v>
      </c>
      <c r="B117" s="242">
        <v>3.0329999999999999</v>
      </c>
      <c r="C117" s="242">
        <v>9.2859999999999996</v>
      </c>
      <c r="D117" s="131">
        <v>-6.2530000000000001</v>
      </c>
    </row>
    <row r="118" spans="1:4" x14ac:dyDescent="0.35">
      <c r="A118" s="68" t="s">
        <v>83</v>
      </c>
      <c r="B118" s="242">
        <v>0</v>
      </c>
      <c r="C118" s="242">
        <v>6.2949999999999999</v>
      </c>
      <c r="D118" s="131">
        <v>-6.2949999999999999</v>
      </c>
    </row>
    <row r="119" spans="1:4" x14ac:dyDescent="0.35">
      <c r="A119" s="68" t="s">
        <v>31</v>
      </c>
      <c r="B119" s="242">
        <v>4.0000000000000001E-3</v>
      </c>
      <c r="C119" s="242">
        <v>6.3419999999999996</v>
      </c>
      <c r="D119" s="131">
        <v>-6.3380000000000001</v>
      </c>
    </row>
    <row r="120" spans="1:4" x14ac:dyDescent="0.35">
      <c r="A120" s="68" t="s">
        <v>252</v>
      </c>
      <c r="B120" s="242">
        <v>0.154</v>
      </c>
      <c r="C120" s="242">
        <v>6.5709999999999997</v>
      </c>
      <c r="D120" s="131">
        <v>-6.4169999999999998</v>
      </c>
    </row>
    <row r="121" spans="1:4" x14ac:dyDescent="0.35">
      <c r="A121" s="68" t="s">
        <v>173</v>
      </c>
      <c r="B121" s="242">
        <v>0.17</v>
      </c>
      <c r="C121" s="242">
        <v>6.62</v>
      </c>
      <c r="D121" s="131">
        <v>-6.45</v>
      </c>
    </row>
    <row r="122" spans="1:4" x14ac:dyDescent="0.35">
      <c r="A122" s="68" t="s">
        <v>23</v>
      </c>
      <c r="B122" s="242">
        <v>21.82</v>
      </c>
      <c r="C122" s="242">
        <v>28.366</v>
      </c>
      <c r="D122" s="131">
        <v>-6.5459999999999994</v>
      </c>
    </row>
    <row r="123" spans="1:4" x14ac:dyDescent="0.35">
      <c r="A123" s="68" t="s">
        <v>205</v>
      </c>
      <c r="B123" s="242">
        <v>8.3000000000000004E-2</v>
      </c>
      <c r="C123" s="242">
        <v>6.7869999999999999</v>
      </c>
      <c r="D123" s="131">
        <v>-6.7039999999999997</v>
      </c>
    </row>
    <row r="124" spans="1:4" x14ac:dyDescent="0.35">
      <c r="A124" s="68" t="s">
        <v>158</v>
      </c>
      <c r="B124" s="242">
        <v>0.20499999999999999</v>
      </c>
      <c r="C124" s="242">
        <v>6.9930000000000003</v>
      </c>
      <c r="D124" s="131">
        <v>-6.7880000000000003</v>
      </c>
    </row>
    <row r="125" spans="1:4" x14ac:dyDescent="0.35">
      <c r="A125" s="68" t="s">
        <v>12</v>
      </c>
      <c r="B125" s="242">
        <v>7.1689999999999996</v>
      </c>
      <c r="C125" s="242">
        <v>14.311999999999999</v>
      </c>
      <c r="D125" s="131">
        <v>-7.1429999999999998</v>
      </c>
    </row>
    <row r="126" spans="1:4" x14ac:dyDescent="0.35">
      <c r="A126" s="68" t="s">
        <v>188</v>
      </c>
      <c r="B126" s="242">
        <v>0.30199999999999999</v>
      </c>
      <c r="C126" s="242">
        <v>7.681</v>
      </c>
      <c r="D126" s="131">
        <v>-7.3790000000000004</v>
      </c>
    </row>
    <row r="127" spans="1:4" x14ac:dyDescent="0.35">
      <c r="A127" s="68" t="s">
        <v>152</v>
      </c>
      <c r="B127" s="242">
        <v>4.8170000000000002</v>
      </c>
      <c r="C127" s="242">
        <v>12.237</v>
      </c>
      <c r="D127" s="131">
        <v>-7.42</v>
      </c>
    </row>
    <row r="128" spans="1:4" x14ac:dyDescent="0.35">
      <c r="A128" s="68" t="s">
        <v>199</v>
      </c>
      <c r="B128" s="242">
        <v>0.52800000000000002</v>
      </c>
      <c r="C128" s="242">
        <v>8.0860000000000003</v>
      </c>
      <c r="D128" s="131">
        <v>-7.5579999999999998</v>
      </c>
    </row>
    <row r="129" spans="1:4" x14ac:dyDescent="0.35">
      <c r="A129" s="68" t="s">
        <v>142</v>
      </c>
      <c r="B129" s="242">
        <v>7.2430000000000003</v>
      </c>
      <c r="C129" s="242">
        <v>15.02</v>
      </c>
      <c r="D129" s="131">
        <v>-7.7769999999999992</v>
      </c>
    </row>
    <row r="130" spans="1:4" x14ac:dyDescent="0.35">
      <c r="A130" s="68" t="s">
        <v>180</v>
      </c>
      <c r="B130" s="242">
        <v>5.1509999999999998</v>
      </c>
      <c r="C130" s="242">
        <v>13.478999999999999</v>
      </c>
      <c r="D130" s="131">
        <v>-8.3279999999999994</v>
      </c>
    </row>
    <row r="131" spans="1:4" x14ac:dyDescent="0.35">
      <c r="A131" s="68" t="s">
        <v>255</v>
      </c>
      <c r="B131" s="242">
        <v>4.7869999999999999</v>
      </c>
      <c r="C131" s="242">
        <v>13.263999999999999</v>
      </c>
      <c r="D131" s="131">
        <v>-8.4770000000000003</v>
      </c>
    </row>
    <row r="132" spans="1:4" x14ac:dyDescent="0.35">
      <c r="A132" s="68" t="s">
        <v>123</v>
      </c>
      <c r="B132" s="242">
        <v>50.884</v>
      </c>
      <c r="C132" s="242">
        <v>59.720999999999997</v>
      </c>
      <c r="D132" s="131">
        <v>-8.8369999999999962</v>
      </c>
    </row>
    <row r="133" spans="1:4" x14ac:dyDescent="0.35">
      <c r="A133" s="68" t="s">
        <v>159</v>
      </c>
      <c r="B133" s="242">
        <v>6.0000000000000001E-3</v>
      </c>
      <c r="C133" s="242">
        <v>9.1890000000000001</v>
      </c>
      <c r="D133" s="131">
        <v>-9.1829999999999998</v>
      </c>
    </row>
    <row r="134" spans="1:4" x14ac:dyDescent="0.35">
      <c r="A134" s="68" t="s">
        <v>49</v>
      </c>
      <c r="B134" s="242">
        <v>3.3359999999999999</v>
      </c>
      <c r="C134" s="242">
        <v>12.882999999999999</v>
      </c>
      <c r="D134" s="131">
        <v>-9.5469999999999988</v>
      </c>
    </row>
    <row r="135" spans="1:4" x14ac:dyDescent="0.35">
      <c r="A135" s="68" t="s">
        <v>202</v>
      </c>
      <c r="B135" s="242">
        <v>0.54400000000000004</v>
      </c>
      <c r="C135" s="242">
        <v>10.692</v>
      </c>
      <c r="D135" s="131">
        <v>-10.148</v>
      </c>
    </row>
    <row r="136" spans="1:4" x14ac:dyDescent="0.35">
      <c r="A136" s="68" t="s">
        <v>221</v>
      </c>
      <c r="B136" s="242">
        <v>0.21</v>
      </c>
      <c r="C136" s="242">
        <v>10.423</v>
      </c>
      <c r="D136" s="131">
        <v>-10.212999999999999</v>
      </c>
    </row>
    <row r="137" spans="1:4" x14ac:dyDescent="0.35">
      <c r="A137" s="68" t="s">
        <v>148</v>
      </c>
      <c r="B137" s="242">
        <v>0.66900000000000004</v>
      </c>
      <c r="C137" s="242">
        <v>11.263999999999999</v>
      </c>
      <c r="D137" s="131">
        <v>-10.594999999999999</v>
      </c>
    </row>
    <row r="138" spans="1:4" x14ac:dyDescent="0.35">
      <c r="A138" s="68" t="s">
        <v>246</v>
      </c>
      <c r="B138" s="242">
        <v>0.45600000000000002</v>
      </c>
      <c r="C138" s="242">
        <v>11.231</v>
      </c>
      <c r="D138" s="131">
        <v>-10.775</v>
      </c>
    </row>
    <row r="139" spans="1:4" x14ac:dyDescent="0.35">
      <c r="A139" s="68" t="s">
        <v>154</v>
      </c>
      <c r="B139" s="242">
        <v>4.2000000000000003E-2</v>
      </c>
      <c r="C139" s="242">
        <v>11.797000000000001</v>
      </c>
      <c r="D139" s="131">
        <v>-11.755000000000001</v>
      </c>
    </row>
    <row r="140" spans="1:4" x14ac:dyDescent="0.35">
      <c r="A140" s="68" t="s">
        <v>76</v>
      </c>
      <c r="B140" s="242" t="s">
        <v>316</v>
      </c>
      <c r="C140" s="242">
        <v>12.005000000000001</v>
      </c>
      <c r="D140" s="131">
        <v>-12.005000000000001</v>
      </c>
    </row>
    <row r="141" spans="1:4" x14ac:dyDescent="0.35">
      <c r="A141" s="68" t="s">
        <v>156</v>
      </c>
      <c r="B141" s="242">
        <v>1.9E-2</v>
      </c>
      <c r="C141" s="242">
        <v>12.03</v>
      </c>
      <c r="D141" s="131">
        <v>-12.010999999999999</v>
      </c>
    </row>
    <row r="142" spans="1:4" x14ac:dyDescent="0.35">
      <c r="A142" s="68" t="s">
        <v>163</v>
      </c>
      <c r="B142" s="242">
        <v>4.2000000000000003E-2</v>
      </c>
      <c r="C142" s="242">
        <v>12.318</v>
      </c>
      <c r="D142" s="131">
        <v>-12.276</v>
      </c>
    </row>
    <row r="143" spans="1:4" x14ac:dyDescent="0.35">
      <c r="A143" s="68" t="s">
        <v>21</v>
      </c>
      <c r="B143" s="242">
        <v>28.077000000000002</v>
      </c>
      <c r="C143" s="242">
        <v>40.524000000000001</v>
      </c>
      <c r="D143" s="131">
        <v>-12.446999999999999</v>
      </c>
    </row>
    <row r="144" spans="1:4" x14ac:dyDescent="0.35">
      <c r="A144" s="68" t="s">
        <v>237</v>
      </c>
      <c r="B144" s="242">
        <v>0.30199999999999999</v>
      </c>
      <c r="C144" s="242">
        <v>13.048</v>
      </c>
      <c r="D144" s="131">
        <v>-12.746</v>
      </c>
    </row>
    <row r="145" spans="1:4" x14ac:dyDescent="0.35">
      <c r="A145" s="68" t="s">
        <v>24</v>
      </c>
      <c r="B145" s="242">
        <v>0.108</v>
      </c>
      <c r="C145" s="242">
        <v>13.269</v>
      </c>
      <c r="D145" s="131">
        <v>-13.161</v>
      </c>
    </row>
    <row r="146" spans="1:4" x14ac:dyDescent="0.35">
      <c r="A146" s="68" t="s">
        <v>228</v>
      </c>
      <c r="B146" s="242">
        <v>1.5409999999999999</v>
      </c>
      <c r="C146" s="242">
        <v>14.753</v>
      </c>
      <c r="D146" s="131">
        <v>-13.212</v>
      </c>
    </row>
    <row r="147" spans="1:4" x14ac:dyDescent="0.35">
      <c r="A147" s="68" t="s">
        <v>206</v>
      </c>
      <c r="B147" s="242">
        <v>0.77100000000000002</v>
      </c>
      <c r="C147" s="242">
        <v>14.045999999999999</v>
      </c>
      <c r="D147" s="131">
        <v>-13.274999999999999</v>
      </c>
    </row>
    <row r="148" spans="1:4" x14ac:dyDescent="0.35">
      <c r="A148" s="68" t="s">
        <v>182</v>
      </c>
      <c r="B148" s="242">
        <v>4.4999999999999998E-2</v>
      </c>
      <c r="C148" s="242">
        <v>13.744</v>
      </c>
      <c r="D148" s="131">
        <v>-13.699</v>
      </c>
    </row>
    <row r="149" spans="1:4" x14ac:dyDescent="0.35">
      <c r="A149" s="68" t="s">
        <v>117</v>
      </c>
      <c r="B149" s="242">
        <v>1.2190000000000001</v>
      </c>
      <c r="C149" s="242">
        <v>15.44</v>
      </c>
      <c r="D149" s="131">
        <v>-14.221</v>
      </c>
    </row>
    <row r="150" spans="1:4" x14ac:dyDescent="0.35">
      <c r="A150" s="68" t="s">
        <v>122</v>
      </c>
      <c r="B150" s="242">
        <v>0.373</v>
      </c>
      <c r="C150" s="242">
        <v>14.768000000000001</v>
      </c>
      <c r="D150" s="131">
        <v>-14.395000000000001</v>
      </c>
    </row>
    <row r="151" spans="1:4" x14ac:dyDescent="0.35">
      <c r="A151" s="68" t="s">
        <v>14</v>
      </c>
      <c r="B151" s="242">
        <v>2.8149999999999999</v>
      </c>
      <c r="C151" s="242">
        <v>17.277999999999999</v>
      </c>
      <c r="D151" s="131">
        <v>-14.462999999999999</v>
      </c>
    </row>
    <row r="152" spans="1:4" x14ac:dyDescent="0.35">
      <c r="A152" s="68" t="s">
        <v>128</v>
      </c>
      <c r="B152" s="242">
        <v>4.3999999999999997E-2</v>
      </c>
      <c r="C152" s="242">
        <v>14.833</v>
      </c>
      <c r="D152" s="131">
        <v>-14.789</v>
      </c>
    </row>
    <row r="153" spans="1:4" x14ac:dyDescent="0.35">
      <c r="A153" s="68" t="s">
        <v>133</v>
      </c>
      <c r="B153" s="242">
        <v>3.7360000000000002</v>
      </c>
      <c r="C153" s="242">
        <v>18.838999999999999</v>
      </c>
      <c r="D153" s="131">
        <v>-15.102999999999998</v>
      </c>
    </row>
    <row r="154" spans="1:4" x14ac:dyDescent="0.35">
      <c r="A154" s="68" t="s">
        <v>4</v>
      </c>
      <c r="B154" s="242">
        <v>0.90100000000000002</v>
      </c>
      <c r="C154" s="242">
        <v>16.341999999999999</v>
      </c>
      <c r="D154" s="131">
        <v>-15.440999999999999</v>
      </c>
    </row>
    <row r="155" spans="1:4" x14ac:dyDescent="0.35">
      <c r="A155" s="68" t="s">
        <v>132</v>
      </c>
      <c r="B155" s="242">
        <v>0.14099999999999999</v>
      </c>
      <c r="C155" s="242">
        <v>16.25</v>
      </c>
      <c r="D155" s="131">
        <v>-16.109000000000002</v>
      </c>
    </row>
    <row r="156" spans="1:4" x14ac:dyDescent="0.35">
      <c r="A156" s="68" t="s">
        <v>169</v>
      </c>
      <c r="B156" s="242">
        <v>1.925</v>
      </c>
      <c r="C156" s="242">
        <v>18.913</v>
      </c>
      <c r="D156" s="131">
        <v>-16.988</v>
      </c>
    </row>
    <row r="157" spans="1:4" x14ac:dyDescent="0.35">
      <c r="A157" s="68" t="s">
        <v>174</v>
      </c>
      <c r="B157" s="242">
        <v>1.2450000000000001</v>
      </c>
      <c r="C157" s="242">
        <v>18.887</v>
      </c>
      <c r="D157" s="131">
        <v>-17.641999999999999</v>
      </c>
    </row>
    <row r="158" spans="1:4" x14ac:dyDescent="0.35">
      <c r="A158" s="68" t="s">
        <v>82</v>
      </c>
      <c r="B158" s="242" t="s">
        <v>316</v>
      </c>
      <c r="C158" s="242">
        <v>17.815000000000001</v>
      </c>
      <c r="D158" s="131">
        <v>-17.815000000000001</v>
      </c>
    </row>
    <row r="159" spans="1:4" x14ac:dyDescent="0.35">
      <c r="A159" s="68" t="s">
        <v>34</v>
      </c>
      <c r="B159" s="242">
        <v>9.1999999999999998E-2</v>
      </c>
      <c r="C159" s="242">
        <v>17.937999999999999</v>
      </c>
      <c r="D159" s="131">
        <v>-17.846</v>
      </c>
    </row>
    <row r="160" spans="1:4" x14ac:dyDescent="0.35">
      <c r="A160" s="68" t="s">
        <v>32</v>
      </c>
      <c r="B160" s="242">
        <v>5.2999999999999999E-2</v>
      </c>
      <c r="C160" s="242">
        <v>18.210999999999999</v>
      </c>
      <c r="D160" s="131">
        <v>-18.157999999999998</v>
      </c>
    </row>
    <row r="161" spans="1:4" x14ac:dyDescent="0.35">
      <c r="A161" s="68" t="s">
        <v>230</v>
      </c>
      <c r="B161" s="242">
        <v>0.153</v>
      </c>
      <c r="C161" s="242">
        <v>18.456</v>
      </c>
      <c r="D161" s="131">
        <v>-18.303000000000001</v>
      </c>
    </row>
    <row r="162" spans="1:4" x14ac:dyDescent="0.35">
      <c r="A162" s="68" t="s">
        <v>198</v>
      </c>
      <c r="B162" s="242">
        <v>1.0620000000000001</v>
      </c>
      <c r="C162" s="242">
        <v>19.436</v>
      </c>
      <c r="D162" s="131">
        <v>-18.373999999999999</v>
      </c>
    </row>
    <row r="163" spans="1:4" x14ac:dyDescent="0.35">
      <c r="A163" s="68" t="s">
        <v>7</v>
      </c>
      <c r="B163" s="242">
        <v>0.26</v>
      </c>
      <c r="C163" s="242">
        <v>19.338999999999999</v>
      </c>
      <c r="D163" s="131">
        <v>-19.078999999999997</v>
      </c>
    </row>
    <row r="164" spans="1:4" x14ac:dyDescent="0.35">
      <c r="A164" s="68" t="s">
        <v>251</v>
      </c>
      <c r="B164" s="242">
        <v>0.93</v>
      </c>
      <c r="C164" s="242">
        <v>20.728999999999999</v>
      </c>
      <c r="D164" s="131">
        <v>-19.798999999999999</v>
      </c>
    </row>
    <row r="165" spans="1:4" x14ac:dyDescent="0.35">
      <c r="A165" s="68" t="s">
        <v>28</v>
      </c>
      <c r="B165" s="242">
        <v>1.1000000000000001</v>
      </c>
      <c r="C165" s="242">
        <v>21.154</v>
      </c>
      <c r="D165" s="131">
        <v>-20.053999999999998</v>
      </c>
    </row>
    <row r="166" spans="1:4" x14ac:dyDescent="0.35">
      <c r="A166" s="68" t="s">
        <v>121</v>
      </c>
      <c r="B166" s="242">
        <v>1E-3</v>
      </c>
      <c r="C166" s="242">
        <v>21.401</v>
      </c>
      <c r="D166" s="131">
        <v>-21.4</v>
      </c>
    </row>
    <row r="167" spans="1:4" x14ac:dyDescent="0.35">
      <c r="A167" s="68" t="s">
        <v>30</v>
      </c>
      <c r="B167" s="242">
        <v>6.4000000000000001E-2</v>
      </c>
      <c r="C167" s="242">
        <v>21.811</v>
      </c>
      <c r="D167" s="131">
        <v>-21.747</v>
      </c>
    </row>
    <row r="168" spans="1:4" x14ac:dyDescent="0.35">
      <c r="A168" s="68" t="s">
        <v>147</v>
      </c>
      <c r="B168" s="242">
        <v>0.96199999999999997</v>
      </c>
      <c r="C168" s="242">
        <v>23.03</v>
      </c>
      <c r="D168" s="131">
        <v>-22.068000000000001</v>
      </c>
    </row>
    <row r="169" spans="1:4" x14ac:dyDescent="0.35">
      <c r="A169" s="68" t="s">
        <v>234</v>
      </c>
      <c r="B169" s="242">
        <v>4.8000000000000001E-2</v>
      </c>
      <c r="C169" s="242">
        <v>22.486999999999998</v>
      </c>
      <c r="D169" s="131">
        <v>-22.439</v>
      </c>
    </row>
    <row r="170" spans="1:4" x14ac:dyDescent="0.35">
      <c r="A170" s="68" t="s">
        <v>155</v>
      </c>
      <c r="B170" s="242">
        <v>1.3260000000000001</v>
      </c>
      <c r="C170" s="242">
        <v>23.849</v>
      </c>
      <c r="D170" s="131">
        <v>-22.523</v>
      </c>
    </row>
    <row r="171" spans="1:4" x14ac:dyDescent="0.35">
      <c r="A171" s="68" t="s">
        <v>106</v>
      </c>
      <c r="B171" s="242">
        <v>3.8540000000000001</v>
      </c>
      <c r="C171" s="242">
        <v>26.998000000000001</v>
      </c>
      <c r="D171" s="131">
        <v>-23.144000000000002</v>
      </c>
    </row>
    <row r="172" spans="1:4" x14ac:dyDescent="0.35">
      <c r="A172" s="68" t="s">
        <v>210</v>
      </c>
      <c r="B172" s="242">
        <v>0.56299999999999994</v>
      </c>
      <c r="C172" s="242">
        <v>24.018000000000001</v>
      </c>
      <c r="D172" s="131">
        <v>-23.455000000000002</v>
      </c>
    </row>
    <row r="173" spans="1:4" x14ac:dyDescent="0.35">
      <c r="A173" s="68" t="s">
        <v>171</v>
      </c>
      <c r="B173" s="242">
        <v>1.339</v>
      </c>
      <c r="C173" s="242">
        <v>24.847000000000001</v>
      </c>
      <c r="D173" s="131">
        <v>-23.508000000000003</v>
      </c>
    </row>
    <row r="174" spans="1:4" x14ac:dyDescent="0.35">
      <c r="A174" s="68" t="s">
        <v>50</v>
      </c>
      <c r="B174" s="242">
        <v>3.81</v>
      </c>
      <c r="C174" s="242">
        <v>27.524000000000001</v>
      </c>
      <c r="D174" s="131">
        <v>-23.714000000000002</v>
      </c>
    </row>
    <row r="175" spans="1:4" x14ac:dyDescent="0.35">
      <c r="A175" s="68" t="s">
        <v>170</v>
      </c>
      <c r="B175" s="242">
        <v>1.3220000000000001</v>
      </c>
      <c r="C175" s="242">
        <v>25.302</v>
      </c>
      <c r="D175" s="131">
        <v>-23.98</v>
      </c>
    </row>
    <row r="176" spans="1:4" x14ac:dyDescent="0.35">
      <c r="A176" s="68" t="s">
        <v>183</v>
      </c>
      <c r="B176" s="242">
        <v>0.52500000000000002</v>
      </c>
      <c r="C176" s="242">
        <v>24.777999999999999</v>
      </c>
      <c r="D176" s="131">
        <v>-24.253</v>
      </c>
    </row>
    <row r="177" spans="1:4" x14ac:dyDescent="0.35">
      <c r="A177" s="68" t="s">
        <v>103</v>
      </c>
      <c r="B177" s="242">
        <v>1.323</v>
      </c>
      <c r="C177" s="242">
        <v>25.684999999999999</v>
      </c>
      <c r="D177" s="131">
        <v>-24.361999999999998</v>
      </c>
    </row>
    <row r="178" spans="1:4" x14ac:dyDescent="0.35">
      <c r="A178" s="68" t="s">
        <v>110</v>
      </c>
      <c r="B178" s="242">
        <v>0.71399999999999997</v>
      </c>
      <c r="C178" s="242">
        <v>26.64</v>
      </c>
      <c r="D178" s="131">
        <v>-25.926000000000002</v>
      </c>
    </row>
    <row r="179" spans="1:4" x14ac:dyDescent="0.35">
      <c r="A179" s="68" t="s">
        <v>75</v>
      </c>
      <c r="B179" s="242">
        <v>6.5449999999999999</v>
      </c>
      <c r="C179" s="242">
        <v>32.600999999999999</v>
      </c>
      <c r="D179" s="131">
        <v>-26.055999999999997</v>
      </c>
    </row>
    <row r="180" spans="1:4" x14ac:dyDescent="0.35">
      <c r="A180" s="68" t="s">
        <v>99</v>
      </c>
      <c r="B180" s="242">
        <v>1.6</v>
      </c>
      <c r="C180" s="242">
        <v>28.013000000000002</v>
      </c>
      <c r="D180" s="131">
        <v>-26.413</v>
      </c>
    </row>
    <row r="181" spans="1:4" x14ac:dyDescent="0.35">
      <c r="A181" s="68" t="s">
        <v>94</v>
      </c>
      <c r="B181" s="242">
        <v>0.13900000000000001</v>
      </c>
      <c r="C181" s="242">
        <v>26.643999999999998</v>
      </c>
      <c r="D181" s="131">
        <v>-26.504999999999999</v>
      </c>
    </row>
    <row r="182" spans="1:4" x14ac:dyDescent="0.35">
      <c r="A182" s="68" t="s">
        <v>146</v>
      </c>
      <c r="B182" s="242">
        <v>0.16800000000000001</v>
      </c>
      <c r="C182" s="242">
        <v>26.765999999999998</v>
      </c>
      <c r="D182" s="131">
        <v>-26.597999999999999</v>
      </c>
    </row>
    <row r="183" spans="1:4" x14ac:dyDescent="0.35">
      <c r="A183" s="68" t="s">
        <v>25</v>
      </c>
      <c r="B183" s="242">
        <v>7.4999999999999997E-2</v>
      </c>
      <c r="C183" s="242">
        <v>26.72</v>
      </c>
      <c r="D183" s="131">
        <v>-26.645</v>
      </c>
    </row>
    <row r="184" spans="1:4" x14ac:dyDescent="0.35">
      <c r="A184" s="68" t="s">
        <v>27</v>
      </c>
      <c r="B184" s="242">
        <v>0.52500000000000002</v>
      </c>
      <c r="C184" s="242">
        <v>27.75</v>
      </c>
      <c r="D184" s="131">
        <v>-27.225000000000001</v>
      </c>
    </row>
    <row r="185" spans="1:4" x14ac:dyDescent="0.35">
      <c r="A185" s="68" t="s">
        <v>203</v>
      </c>
      <c r="B185" s="242">
        <v>0.12</v>
      </c>
      <c r="C185" s="242">
        <v>27.997</v>
      </c>
      <c r="D185" s="131">
        <v>-27.876999999999999</v>
      </c>
    </row>
    <row r="186" spans="1:4" x14ac:dyDescent="0.35">
      <c r="A186" s="68" t="s">
        <v>224</v>
      </c>
      <c r="B186" s="242">
        <v>0.26400000000000001</v>
      </c>
      <c r="C186" s="242">
        <v>28.908000000000001</v>
      </c>
      <c r="D186" s="131">
        <v>-28.644000000000002</v>
      </c>
    </row>
    <row r="187" spans="1:4" x14ac:dyDescent="0.35">
      <c r="A187" s="68" t="s">
        <v>36</v>
      </c>
      <c r="B187" s="242">
        <v>0.73</v>
      </c>
      <c r="C187" s="242">
        <v>31.007999999999999</v>
      </c>
      <c r="D187" s="131">
        <v>-30.277999999999999</v>
      </c>
    </row>
    <row r="188" spans="1:4" x14ac:dyDescent="0.35">
      <c r="A188" s="68" t="s">
        <v>215</v>
      </c>
      <c r="B188" s="242">
        <v>138.46899999999999</v>
      </c>
      <c r="C188" s="242">
        <v>168.90199999999999</v>
      </c>
      <c r="D188" s="131">
        <v>-30.432999999999993</v>
      </c>
    </row>
    <row r="189" spans="1:4" x14ac:dyDescent="0.35">
      <c r="A189" s="68" t="s">
        <v>116</v>
      </c>
      <c r="B189" s="242">
        <v>0.46800000000000003</v>
      </c>
      <c r="C189" s="242">
        <v>31.963999999999999</v>
      </c>
      <c r="D189" s="131">
        <v>-31.495999999999999</v>
      </c>
    </row>
    <row r="190" spans="1:4" x14ac:dyDescent="0.35">
      <c r="A190" s="68" t="s">
        <v>191</v>
      </c>
      <c r="B190" s="242">
        <v>0.122</v>
      </c>
      <c r="C190" s="242">
        <v>31.760999999999999</v>
      </c>
      <c r="D190" s="131">
        <v>-31.638999999999999</v>
      </c>
    </row>
    <row r="191" spans="1:4" x14ac:dyDescent="0.35">
      <c r="A191" s="68" t="s">
        <v>16</v>
      </c>
      <c r="B191" s="242">
        <v>6.2E-2</v>
      </c>
      <c r="C191" s="242">
        <v>31.872</v>
      </c>
      <c r="D191" s="131">
        <v>-31.81</v>
      </c>
    </row>
    <row r="192" spans="1:4" x14ac:dyDescent="0.35">
      <c r="A192" s="68" t="s">
        <v>130</v>
      </c>
      <c r="B192" s="242">
        <v>2.5840000000000001</v>
      </c>
      <c r="C192" s="242">
        <v>35.216999999999999</v>
      </c>
      <c r="D192" s="131">
        <v>-32.632999999999996</v>
      </c>
    </row>
    <row r="193" spans="1:4" x14ac:dyDescent="0.35">
      <c r="A193" s="68" t="s">
        <v>233</v>
      </c>
      <c r="B193" s="242">
        <v>0.82099999999999995</v>
      </c>
      <c r="C193" s="242">
        <v>33.645000000000003</v>
      </c>
      <c r="D193" s="131">
        <v>-32.824000000000005</v>
      </c>
    </row>
    <row r="194" spans="1:4" x14ac:dyDescent="0.35">
      <c r="A194" s="68" t="s">
        <v>168</v>
      </c>
      <c r="B194" s="242">
        <v>3.2570000000000001</v>
      </c>
      <c r="C194" s="242">
        <v>36.301000000000002</v>
      </c>
      <c r="D194" s="131">
        <v>-33.044000000000004</v>
      </c>
    </row>
    <row r="195" spans="1:4" x14ac:dyDescent="0.35">
      <c r="A195" s="68" t="s">
        <v>2</v>
      </c>
      <c r="B195" s="242">
        <v>39.222000000000001</v>
      </c>
      <c r="C195" s="242">
        <v>72.661000000000001</v>
      </c>
      <c r="D195" s="131">
        <v>-33.439</v>
      </c>
    </row>
    <row r="196" spans="1:4" x14ac:dyDescent="0.35">
      <c r="A196" s="68" t="s">
        <v>231</v>
      </c>
      <c r="B196" s="242">
        <v>0.27100000000000002</v>
      </c>
      <c r="C196" s="242">
        <v>33.883000000000003</v>
      </c>
      <c r="D196" s="131">
        <v>-33.612000000000002</v>
      </c>
    </row>
    <row r="197" spans="1:4" x14ac:dyDescent="0.35">
      <c r="A197" s="68" t="s">
        <v>232</v>
      </c>
      <c r="B197" s="242">
        <v>0.27300000000000002</v>
      </c>
      <c r="C197" s="242">
        <v>34.607999999999997</v>
      </c>
      <c r="D197" s="131">
        <v>-34.334999999999994</v>
      </c>
    </row>
    <row r="198" spans="1:4" x14ac:dyDescent="0.35">
      <c r="A198" s="68" t="s">
        <v>201</v>
      </c>
      <c r="B198" s="242">
        <v>1.137</v>
      </c>
      <c r="C198" s="242">
        <v>36.07</v>
      </c>
      <c r="D198" s="131">
        <v>-34.933</v>
      </c>
    </row>
    <row r="199" spans="1:4" x14ac:dyDescent="0.35">
      <c r="A199" s="68" t="s">
        <v>236</v>
      </c>
      <c r="B199" s="242">
        <v>0.28000000000000003</v>
      </c>
      <c r="C199" s="242">
        <v>35.258000000000003</v>
      </c>
      <c r="D199" s="131">
        <v>-34.978000000000002</v>
      </c>
    </row>
    <row r="200" spans="1:4" x14ac:dyDescent="0.35">
      <c r="A200" s="68" t="s">
        <v>104</v>
      </c>
      <c r="B200" s="242">
        <v>3.9169999999999998</v>
      </c>
      <c r="C200" s="242">
        <v>38.987000000000002</v>
      </c>
      <c r="D200" s="131">
        <v>-35.07</v>
      </c>
    </row>
    <row r="201" spans="1:4" x14ac:dyDescent="0.35">
      <c r="A201" s="68" t="s">
        <v>62</v>
      </c>
      <c r="B201" s="242">
        <v>60.481999999999999</v>
      </c>
      <c r="C201" s="242">
        <v>95.753</v>
      </c>
      <c r="D201" s="131">
        <v>-35.271000000000001</v>
      </c>
    </row>
    <row r="202" spans="1:4" x14ac:dyDescent="0.35">
      <c r="A202" s="68" t="s">
        <v>172</v>
      </c>
      <c r="B202" s="242">
        <v>2.6240000000000001</v>
      </c>
      <c r="C202" s="242">
        <v>38.447000000000003</v>
      </c>
      <c r="D202" s="131">
        <v>-35.823</v>
      </c>
    </row>
    <row r="203" spans="1:4" x14ac:dyDescent="0.35">
      <c r="A203" s="68" t="s">
        <v>222</v>
      </c>
      <c r="B203" s="242">
        <v>2.0539999999999998</v>
      </c>
      <c r="C203" s="242">
        <v>38.32</v>
      </c>
      <c r="D203" s="131">
        <v>-36.265999999999998</v>
      </c>
    </row>
    <row r="204" spans="1:4" x14ac:dyDescent="0.35">
      <c r="A204" s="68" t="s">
        <v>22</v>
      </c>
      <c r="B204" s="242">
        <v>0.59199999999999997</v>
      </c>
      <c r="C204" s="242">
        <v>36.899000000000001</v>
      </c>
      <c r="D204" s="131">
        <v>-36.307000000000002</v>
      </c>
    </row>
    <row r="205" spans="1:4" x14ac:dyDescent="0.35">
      <c r="A205" s="68" t="s">
        <v>98</v>
      </c>
      <c r="B205" s="242">
        <v>7.7060000000000004</v>
      </c>
      <c r="C205" s="242">
        <v>47.293999999999997</v>
      </c>
      <c r="D205" s="131">
        <v>-39.587999999999994</v>
      </c>
    </row>
    <row r="206" spans="1:4" x14ac:dyDescent="0.35">
      <c r="A206" s="68" t="s">
        <v>256</v>
      </c>
      <c r="B206" s="242">
        <v>0.33600000000000002</v>
      </c>
      <c r="C206" s="242">
        <v>40.281999999999996</v>
      </c>
      <c r="D206" s="131">
        <v>-39.945999999999998</v>
      </c>
    </row>
    <row r="207" spans="1:4" x14ac:dyDescent="0.35">
      <c r="A207" s="68" t="s">
        <v>5</v>
      </c>
      <c r="B207" s="242">
        <v>4.8170000000000002</v>
      </c>
      <c r="C207" s="242">
        <v>45.600999999999999</v>
      </c>
      <c r="D207" s="131">
        <v>-40.783999999999999</v>
      </c>
    </row>
    <row r="208" spans="1:4" x14ac:dyDescent="0.35">
      <c r="A208" s="68" t="s">
        <v>200</v>
      </c>
      <c r="B208" s="242">
        <v>4.1470000000000002</v>
      </c>
      <c r="C208" s="242">
        <v>45.3</v>
      </c>
      <c r="D208" s="131">
        <v>-41.152999999999999</v>
      </c>
    </row>
    <row r="209" spans="1:4" x14ac:dyDescent="0.35">
      <c r="A209" s="68" t="s">
        <v>197</v>
      </c>
      <c r="B209" s="242">
        <v>3.8359999999999999</v>
      </c>
      <c r="C209" s="242">
        <v>45.89</v>
      </c>
      <c r="D209" s="131">
        <v>-42.054000000000002</v>
      </c>
    </row>
    <row r="210" spans="1:4" x14ac:dyDescent="0.35">
      <c r="A210" s="68" t="s">
        <v>114</v>
      </c>
      <c r="B210" s="242">
        <v>0.58299999999999996</v>
      </c>
      <c r="C210" s="242">
        <v>44.856999999999999</v>
      </c>
      <c r="D210" s="131">
        <v>-44.274000000000001</v>
      </c>
    </row>
    <row r="211" spans="1:4" x14ac:dyDescent="0.35">
      <c r="A211" s="68" t="s">
        <v>143</v>
      </c>
      <c r="B211" s="242">
        <v>4.0039999999999996</v>
      </c>
      <c r="C211" s="242">
        <v>49.634999999999998</v>
      </c>
      <c r="D211" s="131">
        <v>-45.631</v>
      </c>
    </row>
    <row r="212" spans="1:4" x14ac:dyDescent="0.35">
      <c r="A212" s="68" t="s">
        <v>88</v>
      </c>
      <c r="B212" s="242">
        <v>6.7000000000000004E-2</v>
      </c>
      <c r="C212" s="242">
        <v>46.210999999999999</v>
      </c>
      <c r="D212" s="131">
        <v>-46.143999999999998</v>
      </c>
    </row>
    <row r="213" spans="1:4" x14ac:dyDescent="0.35">
      <c r="A213" s="68" t="s">
        <v>238</v>
      </c>
      <c r="B213" s="242">
        <v>0.39900000000000002</v>
      </c>
      <c r="C213" s="242">
        <v>47.377000000000002</v>
      </c>
      <c r="D213" s="131">
        <v>-46.978000000000002</v>
      </c>
    </row>
    <row r="214" spans="1:4" x14ac:dyDescent="0.35">
      <c r="A214" s="68" t="s">
        <v>211</v>
      </c>
      <c r="B214" s="242">
        <v>1.984</v>
      </c>
      <c r="C214" s="242">
        <v>49.417999999999999</v>
      </c>
      <c r="D214" s="131">
        <v>-47.433999999999997</v>
      </c>
    </row>
    <row r="215" spans="1:4" x14ac:dyDescent="0.35">
      <c r="A215" s="68" t="s">
        <v>240</v>
      </c>
      <c r="B215" s="242">
        <v>4.0460000000000003</v>
      </c>
      <c r="C215" s="242">
        <v>52.225000000000001</v>
      </c>
      <c r="D215" s="131">
        <v>-48.179000000000002</v>
      </c>
    </row>
    <row r="216" spans="1:4" x14ac:dyDescent="0.35">
      <c r="A216" s="68" t="s">
        <v>39</v>
      </c>
      <c r="B216" s="242">
        <v>0.32200000000000001</v>
      </c>
      <c r="C216" s="242">
        <v>49.78</v>
      </c>
      <c r="D216" s="131">
        <v>-49.457999999999998</v>
      </c>
    </row>
    <row r="217" spans="1:4" x14ac:dyDescent="0.35">
      <c r="A217" s="68" t="s">
        <v>178</v>
      </c>
      <c r="B217" s="242">
        <v>23.626999999999999</v>
      </c>
      <c r="C217" s="242">
        <v>73.491</v>
      </c>
      <c r="D217" s="131">
        <v>-49.864000000000004</v>
      </c>
    </row>
    <row r="218" spans="1:4" x14ac:dyDescent="0.35">
      <c r="A218" s="68" t="s">
        <v>149</v>
      </c>
      <c r="B218" s="242">
        <v>2.9380000000000002</v>
      </c>
      <c r="C218" s="242">
        <v>57.665999999999997</v>
      </c>
      <c r="D218" s="131">
        <v>-54.727999999999994</v>
      </c>
    </row>
    <row r="219" spans="1:4" x14ac:dyDescent="0.35">
      <c r="A219" s="68" t="s">
        <v>212</v>
      </c>
      <c r="B219" s="242">
        <v>2.419</v>
      </c>
      <c r="C219" s="242">
        <v>58.267000000000003</v>
      </c>
      <c r="D219" s="131">
        <v>-55.848000000000006</v>
      </c>
    </row>
    <row r="220" spans="1:4" x14ac:dyDescent="0.35">
      <c r="A220" s="68" t="s">
        <v>229</v>
      </c>
      <c r="B220" s="242">
        <v>10.791</v>
      </c>
      <c r="C220" s="242">
        <v>68.209999999999994</v>
      </c>
      <c r="D220" s="131">
        <v>-57.418999999999997</v>
      </c>
    </row>
    <row r="221" spans="1:4" x14ac:dyDescent="0.35">
      <c r="A221" s="68" t="s">
        <v>194</v>
      </c>
      <c r="B221" s="242">
        <v>2.052</v>
      </c>
      <c r="C221" s="242">
        <v>59.814999999999998</v>
      </c>
      <c r="D221" s="131">
        <v>-57.762999999999998</v>
      </c>
    </row>
    <row r="222" spans="1:4" x14ac:dyDescent="0.35">
      <c r="A222" s="68" t="s">
        <v>160</v>
      </c>
      <c r="B222" s="242">
        <v>1.4910000000000001</v>
      </c>
      <c r="C222" s="242">
        <v>59.325000000000003</v>
      </c>
      <c r="D222" s="131">
        <v>-57.834000000000003</v>
      </c>
    </row>
    <row r="223" spans="1:4" x14ac:dyDescent="0.35">
      <c r="A223" s="68" t="s">
        <v>20</v>
      </c>
      <c r="B223" s="242">
        <v>33.148000000000003</v>
      </c>
      <c r="C223" s="242">
        <v>91.265000000000001</v>
      </c>
      <c r="D223" s="131">
        <v>-58.116999999999997</v>
      </c>
    </row>
    <row r="224" spans="1:4" x14ac:dyDescent="0.35">
      <c r="A224" s="68" t="s">
        <v>196</v>
      </c>
      <c r="B224" s="242">
        <v>4.085</v>
      </c>
      <c r="C224" s="242">
        <v>63.656999999999996</v>
      </c>
      <c r="D224" s="131">
        <v>-59.571999999999996</v>
      </c>
    </row>
    <row r="225" spans="1:4" x14ac:dyDescent="0.35">
      <c r="A225" s="68" t="s">
        <v>214</v>
      </c>
      <c r="B225" s="242">
        <v>1.448</v>
      </c>
      <c r="C225" s="242">
        <v>62.097000000000001</v>
      </c>
      <c r="D225" s="131">
        <v>-60.649000000000001</v>
      </c>
    </row>
    <row r="226" spans="1:4" x14ac:dyDescent="0.35">
      <c r="A226" s="68" t="s">
        <v>195</v>
      </c>
      <c r="B226" s="242">
        <v>13.206</v>
      </c>
      <c r="C226" s="242">
        <v>74.914000000000001</v>
      </c>
      <c r="D226" s="131">
        <v>-61.707999999999998</v>
      </c>
    </row>
    <row r="227" spans="1:4" x14ac:dyDescent="0.35">
      <c r="A227" s="68" t="s">
        <v>216</v>
      </c>
      <c r="B227" s="242">
        <v>4.3419999999999996</v>
      </c>
      <c r="C227" s="242">
        <v>70.430000000000007</v>
      </c>
      <c r="D227" s="131">
        <v>-66.088000000000008</v>
      </c>
    </row>
    <row r="228" spans="1:4" x14ac:dyDescent="0.35">
      <c r="A228" s="68" t="s">
        <v>135</v>
      </c>
      <c r="B228" s="242">
        <v>0.41</v>
      </c>
      <c r="C228" s="242">
        <v>66.661000000000001</v>
      </c>
      <c r="D228" s="131">
        <v>-66.251000000000005</v>
      </c>
    </row>
    <row r="229" spans="1:4" x14ac:dyDescent="0.35">
      <c r="A229" s="68" t="s">
        <v>235</v>
      </c>
      <c r="B229" s="242">
        <v>1.4359999999999999</v>
      </c>
      <c r="C229" s="242">
        <v>69.712000000000003</v>
      </c>
      <c r="D229" s="131">
        <v>-68.27600000000001</v>
      </c>
    </row>
    <row r="230" spans="1:4" x14ac:dyDescent="0.35">
      <c r="A230" s="68" t="s">
        <v>219</v>
      </c>
      <c r="B230" s="242">
        <v>5.65</v>
      </c>
      <c r="C230" s="242">
        <v>75.266000000000005</v>
      </c>
      <c r="D230" s="131">
        <v>-69.616</v>
      </c>
    </row>
    <row r="231" spans="1:4" x14ac:dyDescent="0.35">
      <c r="A231" s="68" t="s">
        <v>13</v>
      </c>
      <c r="B231" s="242" t="s">
        <v>316</v>
      </c>
      <c r="C231" s="242">
        <v>69.778000000000006</v>
      </c>
      <c r="D231" s="131">
        <v>-69.778000000000006</v>
      </c>
    </row>
    <row r="232" spans="1:4" x14ac:dyDescent="0.35">
      <c r="A232" s="68" t="s">
        <v>242</v>
      </c>
      <c r="B232" s="242">
        <v>6.76</v>
      </c>
      <c r="C232" s="242">
        <v>78.078999999999994</v>
      </c>
      <c r="D232" s="131">
        <v>-71.318999999999988</v>
      </c>
    </row>
    <row r="233" spans="1:4" x14ac:dyDescent="0.35">
      <c r="A233" s="68" t="s">
        <v>134</v>
      </c>
      <c r="B233" s="242">
        <v>1.232</v>
      </c>
      <c r="C233" s="242">
        <v>73.587000000000003</v>
      </c>
      <c r="D233" s="131">
        <v>-72.355000000000004</v>
      </c>
    </row>
    <row r="234" spans="1:4" x14ac:dyDescent="0.35">
      <c r="A234" s="68" t="s">
        <v>35</v>
      </c>
      <c r="B234" s="242">
        <v>24.189</v>
      </c>
      <c r="C234" s="242">
        <v>104.592</v>
      </c>
      <c r="D234" s="131">
        <v>-80.402999999999992</v>
      </c>
    </row>
    <row r="235" spans="1:4" x14ac:dyDescent="0.35">
      <c r="A235" s="68" t="s">
        <v>33</v>
      </c>
      <c r="B235" s="242">
        <v>28.472000000000001</v>
      </c>
      <c r="C235" s="242">
        <v>109.91</v>
      </c>
      <c r="D235" s="131">
        <v>-81.437999999999988</v>
      </c>
    </row>
    <row r="236" spans="1:4" x14ac:dyDescent="0.35">
      <c r="A236" s="68" t="s">
        <v>250</v>
      </c>
      <c r="B236" s="242">
        <v>19.693999999999999</v>
      </c>
      <c r="C236" s="242">
        <v>102.20399999999999</v>
      </c>
      <c r="D236" s="131">
        <v>-82.509999999999991</v>
      </c>
    </row>
    <row r="237" spans="1:4" x14ac:dyDescent="0.35">
      <c r="A237" s="68" t="s">
        <v>175</v>
      </c>
      <c r="B237" s="242">
        <v>21.948</v>
      </c>
      <c r="C237" s="242">
        <v>111.7</v>
      </c>
      <c r="D237" s="131">
        <v>-89.75200000000001</v>
      </c>
    </row>
    <row r="238" spans="1:4" x14ac:dyDescent="0.35">
      <c r="A238" s="68" t="s">
        <v>204</v>
      </c>
      <c r="B238" s="242">
        <v>1.1559999999999999</v>
      </c>
      <c r="C238" s="242">
        <v>92.671000000000006</v>
      </c>
      <c r="D238" s="131">
        <v>-91.515000000000001</v>
      </c>
    </row>
    <row r="239" spans="1:4" x14ac:dyDescent="0.35">
      <c r="A239" s="68" t="s">
        <v>220</v>
      </c>
      <c r="B239" s="242">
        <v>4.5910000000000002</v>
      </c>
      <c r="C239" s="242">
        <v>100.01600000000001</v>
      </c>
      <c r="D239" s="131">
        <v>-95.425000000000011</v>
      </c>
    </row>
    <row r="240" spans="1:4" x14ac:dyDescent="0.35">
      <c r="A240" s="68" t="s">
        <v>109</v>
      </c>
      <c r="B240" s="242">
        <v>29.158000000000001</v>
      </c>
      <c r="C240" s="242">
        <v>128.99100000000001</v>
      </c>
      <c r="D240" s="131">
        <v>-99.833000000000013</v>
      </c>
    </row>
    <row r="241" spans="1:4" x14ac:dyDescent="0.35">
      <c r="A241" s="68" t="s">
        <v>189</v>
      </c>
      <c r="B241" s="242">
        <v>11.631</v>
      </c>
      <c r="C241" s="242">
        <v>112.754</v>
      </c>
      <c r="D241" s="131">
        <v>-101.123</v>
      </c>
    </row>
    <row r="242" spans="1:4" x14ac:dyDescent="0.35">
      <c r="A242" s="68" t="s">
        <v>97</v>
      </c>
      <c r="B242" s="242">
        <v>4.1000000000000002E-2</v>
      </c>
      <c r="C242" s="242">
        <v>113.471</v>
      </c>
      <c r="D242" s="131">
        <v>-113.43</v>
      </c>
    </row>
    <row r="243" spans="1:4" x14ac:dyDescent="0.35">
      <c r="A243" s="68" t="s">
        <v>108</v>
      </c>
      <c r="B243" s="242">
        <v>1.2509999999999999</v>
      </c>
      <c r="C243" s="242">
        <v>114.911</v>
      </c>
      <c r="D243" s="131">
        <v>-113.66</v>
      </c>
    </row>
    <row r="244" spans="1:4" x14ac:dyDescent="0.35">
      <c r="A244" s="68" t="s">
        <v>26</v>
      </c>
      <c r="B244" s="242">
        <v>9.77</v>
      </c>
      <c r="C244" s="242">
        <v>124.931</v>
      </c>
      <c r="D244" s="131">
        <v>-115.161</v>
      </c>
    </row>
    <row r="245" spans="1:4" x14ac:dyDescent="0.35">
      <c r="A245" s="68" t="s">
        <v>107</v>
      </c>
      <c r="B245" s="242">
        <v>1.071</v>
      </c>
      <c r="C245" s="242">
        <v>119.852</v>
      </c>
      <c r="D245" s="131">
        <v>-118.78100000000001</v>
      </c>
    </row>
    <row r="246" spans="1:4" x14ac:dyDescent="0.35">
      <c r="A246" s="68" t="s">
        <v>37</v>
      </c>
      <c r="B246" s="242">
        <v>69.861000000000004</v>
      </c>
      <c r="C246" s="242">
        <v>193.089</v>
      </c>
      <c r="D246" s="131">
        <v>-123.22799999999999</v>
      </c>
    </row>
    <row r="247" spans="1:4" x14ac:dyDescent="0.35">
      <c r="A247" s="68" t="s">
        <v>129</v>
      </c>
      <c r="B247" s="242">
        <v>38.286000000000001</v>
      </c>
      <c r="C247" s="242">
        <v>165.76499999999999</v>
      </c>
      <c r="D247" s="131">
        <v>-127.47899999999998</v>
      </c>
    </row>
    <row r="248" spans="1:4" x14ac:dyDescent="0.35">
      <c r="A248" s="68" t="s">
        <v>209</v>
      </c>
      <c r="B248" s="242">
        <v>2.2669999999999999</v>
      </c>
      <c r="C248" s="242">
        <v>134.01300000000001</v>
      </c>
      <c r="D248" s="131">
        <v>-131.74600000000001</v>
      </c>
    </row>
    <row r="249" spans="1:4" x14ac:dyDescent="0.35">
      <c r="A249" s="68" t="s">
        <v>105</v>
      </c>
      <c r="B249" s="242">
        <v>5.3920000000000003</v>
      </c>
      <c r="C249" s="242">
        <v>181.773</v>
      </c>
      <c r="D249" s="131">
        <v>-176.381</v>
      </c>
    </row>
    <row r="250" spans="1:4" x14ac:dyDescent="0.35">
      <c r="A250" s="68" t="s">
        <v>184</v>
      </c>
      <c r="B250" s="242">
        <v>16.492999999999999</v>
      </c>
      <c r="C250" s="242">
        <v>229.48400000000001</v>
      </c>
      <c r="D250" s="131">
        <v>-212.99100000000001</v>
      </c>
    </row>
    <row r="251" spans="1:4" x14ac:dyDescent="0.35">
      <c r="A251" s="68" t="s">
        <v>217</v>
      </c>
      <c r="B251" s="242">
        <v>6.4059999999999997</v>
      </c>
      <c r="C251" s="242">
        <v>219.64699999999999</v>
      </c>
      <c r="D251" s="131">
        <v>-213.24099999999999</v>
      </c>
    </row>
    <row r="252" spans="1:4" x14ac:dyDescent="0.35">
      <c r="A252" s="68" t="s">
        <v>218</v>
      </c>
      <c r="B252" s="242">
        <v>127.53100000000001</v>
      </c>
      <c r="C252" s="242">
        <v>511.40800000000002</v>
      </c>
      <c r="D252" s="131">
        <v>-383.87700000000001</v>
      </c>
    </row>
    <row r="253" spans="1:4" x14ac:dyDescent="0.35">
      <c r="A253" s="68" t="s">
        <v>67</v>
      </c>
      <c r="B253" s="242">
        <v>0.152</v>
      </c>
      <c r="C253" s="242">
        <v>1671.1959999999999</v>
      </c>
      <c r="D253" s="131">
        <v>-1671.0439999999999</v>
      </c>
    </row>
    <row r="254" spans="1:4" s="4" customFormat="1" x14ac:dyDescent="0.35">
      <c r="A254" s="68" t="s">
        <v>80</v>
      </c>
      <c r="B254" s="242">
        <v>448.44499999999999</v>
      </c>
      <c r="C254" s="242">
        <v>2915.127</v>
      </c>
      <c r="D254" s="131">
        <v>-2466.6819999999998</v>
      </c>
    </row>
    <row r="255" spans="1:4" s="4" customFormat="1" x14ac:dyDescent="0.35">
      <c r="A255" s="183" t="s">
        <v>263</v>
      </c>
      <c r="B255" s="295">
        <v>9276.5619999999999</v>
      </c>
      <c r="C255" s="295">
        <v>12053.752999999995</v>
      </c>
      <c r="D255" s="295">
        <v>-2777.1909999999998</v>
      </c>
    </row>
  </sheetData>
  <sortState xmlns:xlrd2="http://schemas.microsoft.com/office/spreadsheetml/2017/richdata2" ref="A3:D253">
    <sortCondition descending="1" ref="C3:C253"/>
  </sortState>
  <hyperlinks>
    <hyperlink ref="F1" location="'Table of Content'!A1" display="Table of Content" xr:uid="{00000000-0004-0000-0900-000000000000}"/>
  </hyperlink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32"/>
  <sheetViews>
    <sheetView zoomScale="80" zoomScaleNormal="80" workbookViewId="0"/>
  </sheetViews>
  <sheetFormatPr defaultColWidth="9.1796875" defaultRowHeight="15.5" x14ac:dyDescent="0.35"/>
  <cols>
    <col min="1" max="1" width="21" style="120" customWidth="1"/>
    <col min="2" max="2" width="14.6328125" style="1" customWidth="1"/>
    <col min="3" max="3" width="10.453125" style="1" bestFit="1" customWidth="1"/>
    <col min="4" max="4" width="16.6328125" style="1" bestFit="1" customWidth="1"/>
    <col min="5" max="5" width="8.81640625" style="1" bestFit="1" customWidth="1"/>
    <col min="6" max="6" width="16.6328125" style="1" customWidth="1"/>
    <col min="7" max="7" width="8.81640625" style="1" bestFit="1" customWidth="1"/>
    <col min="8" max="8" width="10.81640625" style="1" bestFit="1" customWidth="1"/>
    <col min="9" max="9" width="13.36328125" style="1" customWidth="1"/>
    <col min="10" max="16384" width="9.1796875" style="1"/>
  </cols>
  <sheetData>
    <row r="1" spans="1:16" x14ac:dyDescent="0.35">
      <c r="A1" s="119" t="s">
        <v>609</v>
      </c>
      <c r="B1" s="39"/>
      <c r="D1" s="29"/>
      <c r="E1" s="29"/>
      <c r="F1" s="40"/>
      <c r="K1" s="41" t="s">
        <v>315</v>
      </c>
      <c r="L1" s="4"/>
      <c r="M1" s="4"/>
      <c r="N1" s="4"/>
      <c r="O1" s="4"/>
      <c r="P1" s="4"/>
    </row>
    <row r="2" spans="1:16" x14ac:dyDescent="0.35">
      <c r="A2" s="356" t="s">
        <v>294</v>
      </c>
      <c r="B2" s="358">
        <v>44682</v>
      </c>
      <c r="C2" s="358"/>
      <c r="D2" s="358">
        <v>45017</v>
      </c>
      <c r="E2" s="358"/>
      <c r="F2" s="358">
        <v>45067</v>
      </c>
      <c r="G2" s="358"/>
      <c r="H2" s="359" t="s">
        <v>295</v>
      </c>
      <c r="I2" s="349" t="s">
        <v>522</v>
      </c>
    </row>
    <row r="3" spans="1:16" x14ac:dyDescent="0.35">
      <c r="A3" s="357"/>
      <c r="B3" s="107" t="s">
        <v>296</v>
      </c>
      <c r="C3" s="118" t="s">
        <v>297</v>
      </c>
      <c r="D3" s="107" t="s">
        <v>296</v>
      </c>
      <c r="E3" s="2" t="s">
        <v>297</v>
      </c>
      <c r="F3" s="107" t="s">
        <v>296</v>
      </c>
      <c r="G3" s="2" t="s">
        <v>297</v>
      </c>
      <c r="H3" s="360"/>
      <c r="I3" s="350"/>
    </row>
    <row r="4" spans="1:16" x14ac:dyDescent="0.35">
      <c r="A4" s="150" t="s">
        <v>353</v>
      </c>
      <c r="B4" s="131">
        <v>1364.192</v>
      </c>
      <c r="C4" s="144">
        <f>(B4/$B$132)*100</f>
        <v>21.370378464071404</v>
      </c>
      <c r="D4" s="131">
        <v>1245.576</v>
      </c>
      <c r="E4" s="144">
        <f>(D4/$D$132)*100</f>
        <v>16.431742051506106</v>
      </c>
      <c r="F4" s="131">
        <v>1755.075</v>
      </c>
      <c r="G4" s="184">
        <f>(F4/$F$132)*100</f>
        <v>18.919453250088402</v>
      </c>
      <c r="H4" s="144" t="s">
        <v>316</v>
      </c>
      <c r="I4" s="158" t="s">
        <v>316</v>
      </c>
    </row>
    <row r="5" spans="1:16" x14ac:dyDescent="0.35">
      <c r="A5" s="150" t="s">
        <v>354</v>
      </c>
      <c r="B5" s="131">
        <v>174.36099999999999</v>
      </c>
      <c r="C5" s="144">
        <f t="shared" ref="C5:C68" si="0">(B5/$B$132)*100</f>
        <v>2.7314047871369675</v>
      </c>
      <c r="D5" s="131">
        <v>860.25300000000004</v>
      </c>
      <c r="E5" s="144">
        <f t="shared" ref="E5:E68" si="1">(D5/$D$132)*100</f>
        <v>11.348529029970296</v>
      </c>
      <c r="F5" s="131">
        <v>1682.0840000000001</v>
      </c>
      <c r="G5" s="184">
        <f t="shared" ref="G5:G68" si="2">(F5/$F$132)*100</f>
        <v>18.132620885558566</v>
      </c>
      <c r="H5" s="144">
        <f t="shared" ref="H5:H67" si="3">((F5/D5)-1)*100</f>
        <v>95.533639522326567</v>
      </c>
      <c r="I5" s="158">
        <f t="shared" ref="I5:I67" si="4">((F5/B5)-1)*100</f>
        <v>864.71343935857215</v>
      </c>
      <c r="K5" s="38"/>
    </row>
    <row r="6" spans="1:16" x14ac:dyDescent="0.35">
      <c r="A6" s="150" t="s">
        <v>298</v>
      </c>
      <c r="B6" s="131">
        <v>1177.8030000000001</v>
      </c>
      <c r="C6" s="144">
        <f t="shared" si="0"/>
        <v>18.450552316769702</v>
      </c>
      <c r="D6" s="131">
        <v>1601.9259999999999</v>
      </c>
      <c r="E6" s="144">
        <f t="shared" si="1"/>
        <v>21.132740850498859</v>
      </c>
      <c r="F6" s="131">
        <v>1661.135</v>
      </c>
      <c r="G6" s="184">
        <f t="shared" si="2"/>
        <v>17.906793712283292</v>
      </c>
      <c r="H6" s="144">
        <f t="shared" si="3"/>
        <v>3.6961133036107929</v>
      </c>
      <c r="I6" s="158">
        <f t="shared" si="4"/>
        <v>41.036743835768789</v>
      </c>
    </row>
    <row r="7" spans="1:16" x14ac:dyDescent="0.35">
      <c r="A7" s="150" t="s">
        <v>384</v>
      </c>
      <c r="B7" s="131">
        <v>2.2749999999999999</v>
      </c>
      <c r="C7" s="144">
        <f t="shared" si="0"/>
        <v>3.5638393280243867E-2</v>
      </c>
      <c r="D7" s="131">
        <v>2.9590000000000001</v>
      </c>
      <c r="E7" s="144">
        <f t="shared" si="1"/>
        <v>3.9035373779204609E-2</v>
      </c>
      <c r="F7" s="131">
        <v>698.33199999999999</v>
      </c>
      <c r="G7" s="184">
        <f t="shared" si="2"/>
        <v>7.5279173978552105</v>
      </c>
      <c r="H7" s="144" t="s">
        <v>316</v>
      </c>
      <c r="I7" s="158" t="s">
        <v>316</v>
      </c>
    </row>
    <row r="8" spans="1:16" x14ac:dyDescent="0.35">
      <c r="A8" s="150" t="s">
        <v>355</v>
      </c>
      <c r="B8" s="131">
        <v>636.06899999999996</v>
      </c>
      <c r="C8" s="144">
        <f t="shared" si="0"/>
        <v>9.9641657913720589</v>
      </c>
      <c r="D8" s="131">
        <v>725.36</v>
      </c>
      <c r="E8" s="144">
        <f t="shared" si="1"/>
        <v>9.5690093695450678</v>
      </c>
      <c r="F8" s="131">
        <v>671.93399999999997</v>
      </c>
      <c r="G8" s="184">
        <f t="shared" si="2"/>
        <v>7.2433507970570492</v>
      </c>
      <c r="H8" s="144" t="s">
        <v>316</v>
      </c>
      <c r="I8" s="158" t="s">
        <v>316</v>
      </c>
    </row>
    <row r="9" spans="1:16" x14ac:dyDescent="0.35">
      <c r="A9" s="150" t="s">
        <v>362</v>
      </c>
      <c r="B9" s="131">
        <v>266.63600000000002</v>
      </c>
      <c r="C9" s="144">
        <f t="shared" si="0"/>
        <v>4.1769136838114749</v>
      </c>
      <c r="D9" s="131">
        <v>648.92100000000005</v>
      </c>
      <c r="E9" s="144">
        <f t="shared" si="1"/>
        <v>8.5606197324012285</v>
      </c>
      <c r="F9" s="131">
        <v>540.43899999999996</v>
      </c>
      <c r="G9" s="184">
        <f t="shared" si="2"/>
        <v>5.8258538210757518</v>
      </c>
      <c r="H9" s="144">
        <f t="shared" si="3"/>
        <v>-16.717289161546645</v>
      </c>
      <c r="I9" s="158">
        <f t="shared" si="4"/>
        <v>102.68793411242289</v>
      </c>
    </row>
    <row r="10" spans="1:16" x14ac:dyDescent="0.35">
      <c r="A10" s="150" t="s">
        <v>359</v>
      </c>
      <c r="B10" s="131">
        <v>340.52600000000001</v>
      </c>
      <c r="C10" s="144">
        <f t="shared" si="0"/>
        <v>5.3344173670981645</v>
      </c>
      <c r="D10" s="131">
        <v>545.39599999999996</v>
      </c>
      <c r="E10" s="144">
        <f t="shared" si="1"/>
        <v>7.1949093334515295</v>
      </c>
      <c r="F10" s="131">
        <v>416.35399999999998</v>
      </c>
      <c r="G10" s="184">
        <f t="shared" si="2"/>
        <v>4.4882355674186609</v>
      </c>
      <c r="H10" s="144">
        <f t="shared" si="3"/>
        <v>-23.660239532376469</v>
      </c>
      <c r="I10" s="158">
        <f t="shared" si="4"/>
        <v>22.267903185072502</v>
      </c>
    </row>
    <row r="11" spans="1:16" x14ac:dyDescent="0.35">
      <c r="A11" s="150" t="s">
        <v>357</v>
      </c>
      <c r="B11" s="131">
        <v>424.75700000000001</v>
      </c>
      <c r="C11" s="144">
        <f t="shared" si="0"/>
        <v>6.6539151712248543</v>
      </c>
      <c r="D11" s="131">
        <v>445.96</v>
      </c>
      <c r="E11" s="144">
        <f t="shared" si="1"/>
        <v>5.8831413621406172</v>
      </c>
      <c r="F11" s="131">
        <v>298.286</v>
      </c>
      <c r="G11" s="184">
        <f t="shared" si="2"/>
        <v>3.2154796986771901</v>
      </c>
      <c r="H11" s="144" t="s">
        <v>316</v>
      </c>
      <c r="I11" s="158" t="s">
        <v>316</v>
      </c>
    </row>
    <row r="12" spans="1:16" x14ac:dyDescent="0.35">
      <c r="A12" s="150" t="s">
        <v>361</v>
      </c>
      <c r="B12" s="131">
        <v>251.59299999999999</v>
      </c>
      <c r="C12" s="144">
        <f t="shared" si="0"/>
        <v>3.9412616617830305</v>
      </c>
      <c r="D12" s="131">
        <v>225.91399999999999</v>
      </c>
      <c r="E12" s="144">
        <f t="shared" si="1"/>
        <v>2.980276252772974</v>
      </c>
      <c r="F12" s="131">
        <v>262.096</v>
      </c>
      <c r="G12" s="184">
        <f t="shared" si="2"/>
        <v>2.8253567619817788</v>
      </c>
      <c r="H12" s="144" t="s">
        <v>316</v>
      </c>
      <c r="I12" s="158" t="s">
        <v>316</v>
      </c>
      <c r="J12" s="28"/>
    </row>
    <row r="13" spans="1:16" x14ac:dyDescent="0.35">
      <c r="A13" s="150" t="s">
        <v>356</v>
      </c>
      <c r="B13" s="131">
        <v>508.82499999999999</v>
      </c>
      <c r="C13" s="144">
        <f t="shared" si="0"/>
        <v>7.9708595432176201</v>
      </c>
      <c r="D13" s="131">
        <v>133.09899999999999</v>
      </c>
      <c r="E13" s="144">
        <f t="shared" si="1"/>
        <v>1.7558530634127589</v>
      </c>
      <c r="F13" s="131">
        <v>226.137</v>
      </c>
      <c r="G13" s="184">
        <f t="shared" si="2"/>
        <v>2.4377239716908061</v>
      </c>
      <c r="H13" s="144" t="s">
        <v>316</v>
      </c>
      <c r="I13" s="158" t="s">
        <v>316</v>
      </c>
    </row>
    <row r="14" spans="1:16" x14ac:dyDescent="0.35">
      <c r="A14" s="150" t="s">
        <v>365</v>
      </c>
      <c r="B14" s="131">
        <v>62.151000000000003</v>
      </c>
      <c r="C14" s="144">
        <f t="shared" si="0"/>
        <v>0.97360957396063152</v>
      </c>
      <c r="D14" s="131">
        <v>87.802000000000007</v>
      </c>
      <c r="E14" s="144">
        <f t="shared" si="1"/>
        <v>1.1582912769725324</v>
      </c>
      <c r="F14" s="131">
        <v>132.965</v>
      </c>
      <c r="G14" s="184">
        <f t="shared" si="2"/>
        <v>1.4333433621913618</v>
      </c>
      <c r="H14" s="144" t="s">
        <v>316</v>
      </c>
      <c r="I14" s="158" t="s">
        <v>316</v>
      </c>
    </row>
    <row r="15" spans="1:16" x14ac:dyDescent="0.35">
      <c r="A15" s="150" t="s">
        <v>367</v>
      </c>
      <c r="B15" s="131">
        <v>71.686999999999998</v>
      </c>
      <c r="C15" s="144">
        <f t="shared" si="0"/>
        <v>1.1229931864091613</v>
      </c>
      <c r="D15" s="131">
        <v>60.62</v>
      </c>
      <c r="E15" s="144">
        <f t="shared" si="1"/>
        <v>0.7997040751927621</v>
      </c>
      <c r="F15" s="131">
        <v>122.242</v>
      </c>
      <c r="G15" s="184">
        <f t="shared" si="2"/>
        <v>1.3177509816944042</v>
      </c>
      <c r="H15" s="144">
        <f>((F15/D15)-1)*100</f>
        <v>101.65291982843949</v>
      </c>
      <c r="I15" s="158" t="s">
        <v>316</v>
      </c>
    </row>
    <row r="16" spans="1:16" x14ac:dyDescent="0.35">
      <c r="A16" s="150" t="s">
        <v>364</v>
      </c>
      <c r="B16" s="131">
        <v>64.328000000000003</v>
      </c>
      <c r="C16" s="144">
        <f t="shared" si="0"/>
        <v>1.0077127749149573</v>
      </c>
      <c r="D16" s="131">
        <v>99.73</v>
      </c>
      <c r="E16" s="144">
        <f t="shared" si="1"/>
        <v>1.3156464437310158</v>
      </c>
      <c r="F16" s="131">
        <v>83.307000000000002</v>
      </c>
      <c r="G16" s="184">
        <f t="shared" si="2"/>
        <v>0.8980373442189733</v>
      </c>
      <c r="H16" s="144" t="s">
        <v>316</v>
      </c>
      <c r="I16" s="158">
        <f>((F16/B16)-1)*100</f>
        <v>29.503482153960945</v>
      </c>
    </row>
    <row r="17" spans="1:9" x14ac:dyDescent="0.35">
      <c r="A17" s="150" t="s">
        <v>369</v>
      </c>
      <c r="B17" s="131">
        <v>48.051000000000002</v>
      </c>
      <c r="C17" s="144">
        <f t="shared" si="0"/>
        <v>0.75272986176219703</v>
      </c>
      <c r="D17" s="131">
        <v>90.655000000000001</v>
      </c>
      <c r="E17" s="144">
        <f t="shared" si="1"/>
        <v>1.1959282899472099</v>
      </c>
      <c r="F17" s="131">
        <v>79.549000000000007</v>
      </c>
      <c r="G17" s="184">
        <f t="shared" si="2"/>
        <v>0.85752665076494305</v>
      </c>
      <c r="H17" s="144" t="s">
        <v>316</v>
      </c>
      <c r="I17" s="158" t="s">
        <v>316</v>
      </c>
    </row>
    <row r="18" spans="1:9" x14ac:dyDescent="0.35">
      <c r="A18" s="150" t="s">
        <v>381</v>
      </c>
      <c r="B18" s="131">
        <v>6.6989999999999998</v>
      </c>
      <c r="C18" s="144">
        <f t="shared" si="0"/>
        <v>0.10494136113597963</v>
      </c>
      <c r="D18" s="131">
        <v>23.719000000000001</v>
      </c>
      <c r="E18" s="144">
        <f t="shared" si="1"/>
        <v>0.31290301813753096</v>
      </c>
      <c r="F18" s="131">
        <v>73.569999999999993</v>
      </c>
      <c r="G18" s="184">
        <f t="shared" si="2"/>
        <v>0.79307390032278025</v>
      </c>
      <c r="H18" s="144" t="s">
        <v>316</v>
      </c>
      <c r="I18" s="158" t="s">
        <v>316</v>
      </c>
    </row>
    <row r="19" spans="1:9" x14ac:dyDescent="0.35">
      <c r="A19" s="150" t="s">
        <v>368</v>
      </c>
      <c r="B19" s="131">
        <v>89.316999999999993</v>
      </c>
      <c r="C19" s="144">
        <f t="shared" si="0"/>
        <v>1.399171152796282</v>
      </c>
      <c r="D19" s="131">
        <v>96.766000000000005</v>
      </c>
      <c r="E19" s="144">
        <f t="shared" si="1"/>
        <v>1.2765451095365035</v>
      </c>
      <c r="F19" s="131">
        <v>70.231999999999999</v>
      </c>
      <c r="G19" s="184">
        <f t="shared" si="2"/>
        <v>0.75709074578591151</v>
      </c>
      <c r="H19" s="144" t="s">
        <v>316</v>
      </c>
      <c r="I19" s="158" t="s">
        <v>316</v>
      </c>
    </row>
    <row r="20" spans="1:9" x14ac:dyDescent="0.35">
      <c r="A20" s="150" t="s">
        <v>371</v>
      </c>
      <c r="B20" s="131">
        <v>88.853999999999999</v>
      </c>
      <c r="C20" s="144">
        <f t="shared" si="0"/>
        <v>1.3919181523177093</v>
      </c>
      <c r="D20" s="131">
        <v>76.506</v>
      </c>
      <c r="E20" s="144">
        <f t="shared" si="1"/>
        <v>1.0092735067089651</v>
      </c>
      <c r="F20" s="131">
        <v>66.373999999999995</v>
      </c>
      <c r="G20" s="184">
        <f t="shared" si="2"/>
        <v>0.71550206687541418</v>
      </c>
      <c r="H20" s="144">
        <f t="shared" si="3"/>
        <v>-13.243405745954572</v>
      </c>
      <c r="I20" s="158" t="s">
        <v>316</v>
      </c>
    </row>
    <row r="21" spans="1:9" x14ac:dyDescent="0.35">
      <c r="A21" s="150" t="s">
        <v>360</v>
      </c>
      <c r="B21" s="131">
        <v>73.843999999999994</v>
      </c>
      <c r="C21" s="144">
        <f t="shared" si="0"/>
        <v>1.1567830828071772</v>
      </c>
      <c r="D21" s="131">
        <v>200.29300000000001</v>
      </c>
      <c r="E21" s="144">
        <f t="shared" si="1"/>
        <v>2.6422818926523246</v>
      </c>
      <c r="F21" s="131">
        <v>63.018999999999998</v>
      </c>
      <c r="G21" s="184">
        <f t="shared" si="2"/>
        <v>0.67933565481094604</v>
      </c>
      <c r="H21" s="144" t="s">
        <v>316</v>
      </c>
      <c r="I21" s="158" t="s">
        <v>316</v>
      </c>
    </row>
    <row r="22" spans="1:9" x14ac:dyDescent="0.35">
      <c r="A22" s="150" t="s">
        <v>366</v>
      </c>
      <c r="B22" s="131">
        <v>48.399000000000001</v>
      </c>
      <c r="C22" s="144">
        <f t="shared" si="0"/>
        <v>0.75818136104198808</v>
      </c>
      <c r="D22" s="131">
        <v>51.249000000000002</v>
      </c>
      <c r="E22" s="144">
        <f t="shared" si="1"/>
        <v>0.67608106482272967</v>
      </c>
      <c r="F22" s="131">
        <v>52.436</v>
      </c>
      <c r="G22" s="184">
        <f t="shared" si="2"/>
        <v>0.56525245395304224</v>
      </c>
      <c r="H22" s="144">
        <f t="shared" si="3"/>
        <v>2.3161427540049573</v>
      </c>
      <c r="I22" s="158">
        <f t="shared" si="4"/>
        <v>8.3410814273022105</v>
      </c>
    </row>
    <row r="23" spans="1:9" x14ac:dyDescent="0.35">
      <c r="A23" s="150" t="s">
        <v>372</v>
      </c>
      <c r="B23" s="131">
        <v>27.222999999999999</v>
      </c>
      <c r="C23" s="144">
        <f t="shared" si="0"/>
        <v>0.42645449682113351</v>
      </c>
      <c r="D23" s="131">
        <v>31.225999999999999</v>
      </c>
      <c r="E23" s="144">
        <f t="shared" si="1"/>
        <v>0.4119359856807851</v>
      </c>
      <c r="F23" s="131">
        <v>29.411999999999999</v>
      </c>
      <c r="G23" s="184">
        <f t="shared" si="2"/>
        <v>0.31705708245607744</v>
      </c>
      <c r="H23" s="144" t="s">
        <v>316</v>
      </c>
      <c r="I23" s="158" t="s">
        <v>316</v>
      </c>
    </row>
    <row r="24" spans="1:9" x14ac:dyDescent="0.35">
      <c r="A24" s="150" t="s">
        <v>363</v>
      </c>
      <c r="B24" s="131">
        <v>188.1</v>
      </c>
      <c r="C24" s="144">
        <f t="shared" si="0"/>
        <v>2.9466293520940092</v>
      </c>
      <c r="D24" s="131">
        <v>42.701999999999998</v>
      </c>
      <c r="E24" s="144">
        <f t="shared" si="1"/>
        <v>0.5633283308954361</v>
      </c>
      <c r="F24" s="131">
        <v>28.568999999999999</v>
      </c>
      <c r="G24" s="184">
        <f t="shared" si="2"/>
        <v>0.3079696650580605</v>
      </c>
      <c r="H24" s="144" t="s">
        <v>316</v>
      </c>
      <c r="I24" s="158">
        <f t="shared" si="4"/>
        <v>-84.811802232854859</v>
      </c>
    </row>
    <row r="25" spans="1:9" x14ac:dyDescent="0.35">
      <c r="A25" s="150" t="s">
        <v>370</v>
      </c>
      <c r="B25" s="131">
        <v>29.486999999999998</v>
      </c>
      <c r="C25" s="144">
        <f t="shared" si="0"/>
        <v>0.46192057259540698</v>
      </c>
      <c r="D25" s="131">
        <v>36.31</v>
      </c>
      <c r="E25" s="144">
        <f t="shared" si="1"/>
        <v>0.47900453596583964</v>
      </c>
      <c r="F25" s="131">
        <v>26.265999999999998</v>
      </c>
      <c r="G25" s="184">
        <f t="shared" si="2"/>
        <v>0.28314365999562524</v>
      </c>
      <c r="H25" s="144">
        <f t="shared" si="3"/>
        <v>-27.661801156706154</v>
      </c>
      <c r="I25" s="158">
        <f t="shared" si="4"/>
        <v>-10.923457794960489</v>
      </c>
    </row>
    <row r="26" spans="1:9" x14ac:dyDescent="0.35">
      <c r="A26" s="150" t="s">
        <v>374</v>
      </c>
      <c r="B26" s="131">
        <v>30.687000000000001</v>
      </c>
      <c r="C26" s="144">
        <f t="shared" si="0"/>
        <v>0.48071884597399722</v>
      </c>
      <c r="D26" s="131">
        <v>34.017000000000003</v>
      </c>
      <c r="E26" s="144">
        <f t="shared" si="1"/>
        <v>0.44875508950564491</v>
      </c>
      <c r="F26" s="131">
        <v>21.896999999999998</v>
      </c>
      <c r="G26" s="184">
        <f t="shared" si="2"/>
        <v>0.2360464754025815</v>
      </c>
      <c r="H26" s="144">
        <f t="shared" si="3"/>
        <v>-35.629244201428712</v>
      </c>
      <c r="I26" s="158" t="s">
        <v>316</v>
      </c>
    </row>
    <row r="27" spans="1:9" x14ac:dyDescent="0.35">
      <c r="A27" s="150" t="s">
        <v>411</v>
      </c>
      <c r="B27" s="131">
        <v>9.7810000000000006</v>
      </c>
      <c r="C27" s="144">
        <f t="shared" si="0"/>
        <v>0.15322159326332541</v>
      </c>
      <c r="D27" s="131">
        <v>0.57399999999999995</v>
      </c>
      <c r="E27" s="144">
        <f t="shared" si="1"/>
        <v>7.5722556773448616E-3</v>
      </c>
      <c r="F27" s="131">
        <v>21.353000000000002</v>
      </c>
      <c r="G27" s="184">
        <f t="shared" si="2"/>
        <v>0.23018223451940098</v>
      </c>
      <c r="H27" s="144">
        <f t="shared" si="3"/>
        <v>3620.0348432055753</v>
      </c>
      <c r="I27" s="158">
        <f t="shared" si="4"/>
        <v>118.3110111440548</v>
      </c>
    </row>
    <row r="28" spans="1:9" x14ac:dyDescent="0.35">
      <c r="A28" s="150" t="s">
        <v>377</v>
      </c>
      <c r="B28" s="131">
        <v>5.2720000000000002</v>
      </c>
      <c r="C28" s="144">
        <f t="shared" si="0"/>
        <v>8.2587081043272823E-2</v>
      </c>
      <c r="D28" s="131">
        <v>8.359</v>
      </c>
      <c r="E28" s="144">
        <f t="shared" si="1"/>
        <v>0.11027262231171724</v>
      </c>
      <c r="F28" s="131">
        <v>19.457999999999998</v>
      </c>
      <c r="G28" s="184">
        <f t="shared" si="2"/>
        <v>0.20975441011935109</v>
      </c>
      <c r="H28" s="144" t="s">
        <v>316</v>
      </c>
      <c r="I28" s="158">
        <f t="shared" si="4"/>
        <v>269.08194233687396</v>
      </c>
    </row>
    <row r="29" spans="1:9" x14ac:dyDescent="0.35">
      <c r="A29" s="150" t="s">
        <v>415</v>
      </c>
      <c r="B29" s="131">
        <v>0.126</v>
      </c>
      <c r="C29" s="144">
        <f t="shared" si="0"/>
        <v>1.9738187047519682E-3</v>
      </c>
      <c r="D29" s="131">
        <v>0.15</v>
      </c>
      <c r="E29" s="144">
        <f t="shared" si="1"/>
        <v>1.9788124592364622E-3</v>
      </c>
      <c r="F29" s="131">
        <v>14.097</v>
      </c>
      <c r="G29" s="184">
        <f t="shared" si="2"/>
        <v>0.1519636097981546</v>
      </c>
      <c r="H29" s="144">
        <f t="shared" si="3"/>
        <v>9298</v>
      </c>
      <c r="I29" s="158" t="s">
        <v>316</v>
      </c>
    </row>
    <row r="30" spans="1:9" x14ac:dyDescent="0.35">
      <c r="A30" s="150" t="s">
        <v>388</v>
      </c>
      <c r="B30" s="131">
        <v>2.899</v>
      </c>
      <c r="C30" s="144">
        <f t="shared" si="0"/>
        <v>4.5413495437110755E-2</v>
      </c>
      <c r="D30" s="131">
        <v>45.15</v>
      </c>
      <c r="E30" s="144">
        <f t="shared" si="1"/>
        <v>0.59562255023017507</v>
      </c>
      <c r="F30" s="131">
        <v>14.095000000000001</v>
      </c>
      <c r="G30" s="184">
        <f t="shared" si="2"/>
        <v>0.15194205008902528</v>
      </c>
      <c r="H30" s="144">
        <f t="shared" si="3"/>
        <v>-68.78183831672203</v>
      </c>
      <c r="I30" s="158">
        <f t="shared" si="4"/>
        <v>386.20213866850639</v>
      </c>
    </row>
    <row r="31" spans="1:9" x14ac:dyDescent="0.35">
      <c r="A31" s="150" t="s">
        <v>409</v>
      </c>
      <c r="B31" s="131">
        <v>9.0999999999999998E-2</v>
      </c>
      <c r="C31" s="144">
        <f t="shared" si="0"/>
        <v>1.4255357312097548E-3</v>
      </c>
      <c r="D31" s="131">
        <v>2E-3</v>
      </c>
      <c r="E31" s="144">
        <f t="shared" si="1"/>
        <v>2.6384166123152832E-5</v>
      </c>
      <c r="F31" s="131">
        <v>13.949</v>
      </c>
      <c r="G31" s="184">
        <f t="shared" si="2"/>
        <v>0.15036819132258344</v>
      </c>
      <c r="H31" s="144" t="s">
        <v>316</v>
      </c>
      <c r="I31" s="158">
        <f t="shared" si="4"/>
        <v>15228.571428571428</v>
      </c>
    </row>
    <row r="32" spans="1:9" x14ac:dyDescent="0.35">
      <c r="A32" s="150" t="s">
        <v>517</v>
      </c>
      <c r="B32" s="131">
        <v>0.14199999999999999</v>
      </c>
      <c r="C32" s="144">
        <f t="shared" si="0"/>
        <v>2.2244623497998366E-3</v>
      </c>
      <c r="D32" s="131" t="s">
        <v>316</v>
      </c>
      <c r="E32" s="144" t="s">
        <v>316</v>
      </c>
      <c r="F32" s="131">
        <v>13.427</v>
      </c>
      <c r="G32" s="184">
        <f t="shared" si="2"/>
        <v>0.14474110723982564</v>
      </c>
      <c r="H32" s="144" t="s">
        <v>316</v>
      </c>
      <c r="I32" s="158">
        <f t="shared" si="4"/>
        <v>9355.633802816903</v>
      </c>
    </row>
    <row r="33" spans="1:9" x14ac:dyDescent="0.35">
      <c r="A33" s="150" t="s">
        <v>375</v>
      </c>
      <c r="B33" s="131">
        <v>6.9290000000000003</v>
      </c>
      <c r="C33" s="144">
        <f t="shared" si="0"/>
        <v>0.10854436353354277</v>
      </c>
      <c r="D33" s="131">
        <v>8.0050000000000008</v>
      </c>
      <c r="E33" s="144">
        <f t="shared" si="1"/>
        <v>0.1056026249079192</v>
      </c>
      <c r="F33" s="131">
        <v>13.24</v>
      </c>
      <c r="G33" s="184">
        <f t="shared" si="2"/>
        <v>0.14272527443623231</v>
      </c>
      <c r="H33" s="144">
        <f t="shared" si="3"/>
        <v>65.396627108057444</v>
      </c>
      <c r="I33" s="158" t="s">
        <v>316</v>
      </c>
    </row>
    <row r="34" spans="1:9" x14ac:dyDescent="0.35">
      <c r="A34" s="150" t="s">
        <v>399</v>
      </c>
      <c r="B34" s="131">
        <v>13.199</v>
      </c>
      <c r="C34" s="144">
        <f t="shared" si="0"/>
        <v>0.20676534193667639</v>
      </c>
      <c r="D34" s="131">
        <v>2.9340000000000002</v>
      </c>
      <c r="E34" s="144">
        <f t="shared" si="1"/>
        <v>3.8705571702665198E-2</v>
      </c>
      <c r="F34" s="131">
        <v>12.957000000000001</v>
      </c>
      <c r="G34" s="184">
        <f t="shared" si="2"/>
        <v>0.13967457559443069</v>
      </c>
      <c r="H34" s="144" t="s">
        <v>316</v>
      </c>
      <c r="I34" s="158">
        <f t="shared" si="4"/>
        <v>-1.8334722327448927</v>
      </c>
    </row>
    <row r="35" spans="1:9" x14ac:dyDescent="0.35">
      <c r="A35" s="150" t="s">
        <v>378</v>
      </c>
      <c r="B35" s="131">
        <v>6.4420000000000002</v>
      </c>
      <c r="C35" s="144">
        <f t="shared" si="0"/>
        <v>0.10091539758739823</v>
      </c>
      <c r="D35" s="131">
        <v>21.395</v>
      </c>
      <c r="E35" s="144">
        <f t="shared" si="1"/>
        <v>0.28224461710242738</v>
      </c>
      <c r="F35" s="131">
        <v>9.08</v>
      </c>
      <c r="G35" s="184">
        <f t="shared" si="2"/>
        <v>9.7881079447204644E-2</v>
      </c>
      <c r="H35" s="144">
        <f t="shared" si="3"/>
        <v>-57.560177611591492</v>
      </c>
      <c r="I35" s="158">
        <f t="shared" si="4"/>
        <v>40.950015523129466</v>
      </c>
    </row>
    <row r="36" spans="1:9" x14ac:dyDescent="0.35">
      <c r="A36" s="150" t="s">
        <v>380</v>
      </c>
      <c r="B36" s="131">
        <v>2.4790000000000001</v>
      </c>
      <c r="C36" s="144">
        <f t="shared" si="0"/>
        <v>3.8834099754604202E-2</v>
      </c>
      <c r="D36" s="131">
        <v>10.954000000000001</v>
      </c>
      <c r="E36" s="144">
        <f t="shared" si="1"/>
        <v>0.14450607785650804</v>
      </c>
      <c r="F36" s="131">
        <v>8.6120000000000001</v>
      </c>
      <c r="G36" s="184">
        <f t="shared" si="2"/>
        <v>9.2836107510939028E-2</v>
      </c>
      <c r="H36" s="144">
        <f t="shared" si="3"/>
        <v>-21.38031769216725</v>
      </c>
      <c r="I36" s="158">
        <f t="shared" si="4"/>
        <v>247.39814441306979</v>
      </c>
    </row>
    <row r="37" spans="1:9" x14ac:dyDescent="0.35">
      <c r="A37" s="150" t="s">
        <v>514</v>
      </c>
      <c r="B37" s="131">
        <v>8.2000000000000003E-2</v>
      </c>
      <c r="C37" s="144">
        <f t="shared" si="0"/>
        <v>1.2845486808703284E-3</v>
      </c>
      <c r="D37" s="131">
        <v>0.34499999999999997</v>
      </c>
      <c r="E37" s="144">
        <f t="shared" si="1"/>
        <v>4.551268656243862E-3</v>
      </c>
      <c r="F37" s="131">
        <v>7.0549999999999997</v>
      </c>
      <c r="G37" s="184">
        <f t="shared" si="2"/>
        <v>7.6051873953747656E-2</v>
      </c>
      <c r="H37" s="144">
        <f t="shared" si="3"/>
        <v>1944.927536231884</v>
      </c>
      <c r="I37" s="158">
        <f t="shared" si="4"/>
        <v>8503.6585365853662</v>
      </c>
    </row>
    <row r="38" spans="1:9" x14ac:dyDescent="0.35">
      <c r="A38" s="150" t="s">
        <v>376</v>
      </c>
      <c r="B38" s="131">
        <v>7.0629999999999997</v>
      </c>
      <c r="C38" s="144">
        <f t="shared" si="0"/>
        <v>0.11064350406081866</v>
      </c>
      <c r="D38" s="131">
        <v>8.9529999999999994</v>
      </c>
      <c r="E38" s="144">
        <f t="shared" si="1"/>
        <v>0.11810871965029363</v>
      </c>
      <c r="F38" s="131">
        <v>6.4560000000000004</v>
      </c>
      <c r="G38" s="184">
        <f t="shared" si="2"/>
        <v>6.9594741069510274E-2</v>
      </c>
      <c r="H38" s="144" t="s">
        <v>316</v>
      </c>
      <c r="I38" s="158" t="s">
        <v>316</v>
      </c>
    </row>
    <row r="39" spans="1:9" x14ac:dyDescent="0.35">
      <c r="A39" s="150" t="s">
        <v>385</v>
      </c>
      <c r="B39" s="131">
        <v>1.4890000000000001</v>
      </c>
      <c r="C39" s="144">
        <f t="shared" si="0"/>
        <v>2.3325524217267305E-2</v>
      </c>
      <c r="D39" s="131">
        <v>5.1840000000000002</v>
      </c>
      <c r="E39" s="144">
        <f t="shared" si="1"/>
        <v>6.8387758591212128E-2</v>
      </c>
      <c r="F39" s="131">
        <v>5.6980000000000004</v>
      </c>
      <c r="G39" s="184">
        <f t="shared" si="2"/>
        <v>6.1423611309490325E-2</v>
      </c>
      <c r="H39" s="144" t="s">
        <v>316</v>
      </c>
      <c r="I39" s="158">
        <f t="shared" si="4"/>
        <v>282.67293485560782</v>
      </c>
    </row>
    <row r="40" spans="1:9" x14ac:dyDescent="0.35">
      <c r="A40" s="150" t="s">
        <v>379</v>
      </c>
      <c r="B40" s="131">
        <v>9.1449999999999996</v>
      </c>
      <c r="C40" s="144">
        <f t="shared" si="0"/>
        <v>0.14325850837267259</v>
      </c>
      <c r="D40" s="131">
        <v>8.2590000000000003</v>
      </c>
      <c r="E40" s="144">
        <f t="shared" si="1"/>
        <v>0.10895341400555961</v>
      </c>
      <c r="F40" s="131">
        <v>4.8170000000000002</v>
      </c>
      <c r="G40" s="184">
        <f t="shared" si="2"/>
        <v>5.1926559438015947E-2</v>
      </c>
      <c r="H40" s="144" t="s">
        <v>316</v>
      </c>
      <c r="I40" s="158" t="s">
        <v>316</v>
      </c>
    </row>
    <row r="41" spans="1:9" x14ac:dyDescent="0.35">
      <c r="A41" s="150" t="s">
        <v>391</v>
      </c>
      <c r="B41" s="131">
        <v>3.399</v>
      </c>
      <c r="C41" s="144">
        <f t="shared" si="0"/>
        <v>5.3246109344856664E-2</v>
      </c>
      <c r="D41" s="131">
        <v>1.712</v>
      </c>
      <c r="E41" s="144">
        <f t="shared" si="1"/>
        <v>2.2584846201418821E-2</v>
      </c>
      <c r="F41" s="131">
        <v>4.8140000000000001</v>
      </c>
      <c r="G41" s="184">
        <f t="shared" si="2"/>
        <v>5.1894219874321933E-2</v>
      </c>
      <c r="H41" s="144" t="s">
        <v>316</v>
      </c>
      <c r="I41" s="158" t="s">
        <v>316</v>
      </c>
    </row>
    <row r="42" spans="1:9" x14ac:dyDescent="0.35">
      <c r="A42" s="150" t="s">
        <v>358</v>
      </c>
      <c r="B42" s="131">
        <v>284.80700000000002</v>
      </c>
      <c r="C42" s="144">
        <f t="shared" si="0"/>
        <v>4.4615665384467764</v>
      </c>
      <c r="D42" s="131">
        <v>0.2</v>
      </c>
      <c r="E42" s="144">
        <f t="shared" si="1"/>
        <v>2.6384166123152829E-3</v>
      </c>
      <c r="F42" s="131">
        <v>4.383</v>
      </c>
      <c r="G42" s="184">
        <f t="shared" si="2"/>
        <v>4.7248102556949112E-2</v>
      </c>
      <c r="H42" s="144" t="s">
        <v>316</v>
      </c>
      <c r="I42" s="158" t="s">
        <v>316</v>
      </c>
    </row>
    <row r="43" spans="1:9" x14ac:dyDescent="0.35">
      <c r="A43" s="150" t="s">
        <v>389</v>
      </c>
      <c r="B43" s="131">
        <v>2.3460000000000001</v>
      </c>
      <c r="C43" s="144">
        <f t="shared" si="0"/>
        <v>3.6750624455143786E-2</v>
      </c>
      <c r="D43" s="131">
        <v>2.0289999999999999</v>
      </c>
      <c r="E43" s="144">
        <f t="shared" si="1"/>
        <v>2.6766736531938545E-2</v>
      </c>
      <c r="F43" s="131">
        <v>3.8849999999999998</v>
      </c>
      <c r="G43" s="184">
        <f t="shared" si="2"/>
        <v>4.1879734983743394E-2</v>
      </c>
      <c r="H43" s="144" t="s">
        <v>316</v>
      </c>
      <c r="I43" s="158" t="s">
        <v>316</v>
      </c>
    </row>
    <row r="44" spans="1:9" x14ac:dyDescent="0.35">
      <c r="A44" s="150" t="s">
        <v>387</v>
      </c>
      <c r="B44" s="131">
        <v>2.919</v>
      </c>
      <c r="C44" s="144">
        <f t="shared" si="0"/>
        <v>4.5726799993420594E-2</v>
      </c>
      <c r="D44" s="131">
        <v>6.9059999999999997</v>
      </c>
      <c r="E44" s="144">
        <f t="shared" si="1"/>
        <v>9.110452562324671E-2</v>
      </c>
      <c r="F44" s="131">
        <v>3.5649999999999999</v>
      </c>
      <c r="G44" s="184">
        <f t="shared" si="2"/>
        <v>3.8430181523048959E-2</v>
      </c>
      <c r="H44" s="144">
        <f t="shared" si="3"/>
        <v>-48.37822183608457</v>
      </c>
      <c r="I44" s="158" t="s">
        <v>316</v>
      </c>
    </row>
    <row r="45" spans="1:9" x14ac:dyDescent="0.35">
      <c r="A45" s="150" t="s">
        <v>373</v>
      </c>
      <c r="B45" s="131">
        <v>3.137</v>
      </c>
      <c r="C45" s="144">
        <f t="shared" si="0"/>
        <v>4.9141819657197806E-2</v>
      </c>
      <c r="D45" s="131">
        <v>11.375</v>
      </c>
      <c r="E45" s="144">
        <f t="shared" si="1"/>
        <v>0.15005994482543172</v>
      </c>
      <c r="F45" s="131">
        <v>3.472</v>
      </c>
      <c r="G45" s="184">
        <f t="shared" si="2"/>
        <v>3.7427655048534646E-2</v>
      </c>
      <c r="H45" s="144">
        <f t="shared" si="3"/>
        <v>-69.476923076923086</v>
      </c>
      <c r="I45" s="158" t="s">
        <v>316</v>
      </c>
    </row>
    <row r="46" spans="1:9" x14ac:dyDescent="0.35">
      <c r="A46" s="150" t="s">
        <v>390</v>
      </c>
      <c r="B46" s="131">
        <v>3.5510000000000002</v>
      </c>
      <c r="C46" s="144">
        <f t="shared" si="0"/>
        <v>5.5627223972811425E-2</v>
      </c>
      <c r="D46" s="131">
        <v>1.6779999999999999</v>
      </c>
      <c r="E46" s="144">
        <f t="shared" si="1"/>
        <v>2.2136315377325223E-2</v>
      </c>
      <c r="F46" s="131">
        <v>3.0470000000000002</v>
      </c>
      <c r="G46" s="184">
        <f t="shared" si="2"/>
        <v>3.2846216858549847E-2</v>
      </c>
      <c r="H46" s="144">
        <f t="shared" si="3"/>
        <v>81.585220500595952</v>
      </c>
      <c r="I46" s="158" t="s">
        <v>316</v>
      </c>
    </row>
    <row r="47" spans="1:9" x14ac:dyDescent="0.35">
      <c r="A47" s="150" t="s">
        <v>314</v>
      </c>
      <c r="B47" s="131">
        <v>1.784</v>
      </c>
      <c r="C47" s="144">
        <f t="shared" si="0"/>
        <v>2.7946766422837388E-2</v>
      </c>
      <c r="D47" s="131">
        <v>0.94299999999999995</v>
      </c>
      <c r="E47" s="144">
        <f t="shared" si="1"/>
        <v>1.2440134327066558E-2</v>
      </c>
      <c r="F47" s="131">
        <v>2.4510000000000001</v>
      </c>
      <c r="G47" s="184">
        <f t="shared" si="2"/>
        <v>2.6421423538006455E-2</v>
      </c>
      <c r="H47" s="144">
        <f t="shared" si="3"/>
        <v>159.91516436903504</v>
      </c>
      <c r="I47" s="158">
        <f t="shared" si="4"/>
        <v>37.387892376681606</v>
      </c>
    </row>
    <row r="48" spans="1:9" x14ac:dyDescent="0.35">
      <c r="A48" s="150" t="s">
        <v>445</v>
      </c>
      <c r="B48" s="131" t="s">
        <v>316</v>
      </c>
      <c r="C48" s="144" t="s">
        <v>316</v>
      </c>
      <c r="D48" s="131">
        <v>3.2290000000000001</v>
      </c>
      <c r="E48" s="144">
        <f t="shared" si="1"/>
        <v>4.2597236205830245E-2</v>
      </c>
      <c r="F48" s="131">
        <v>2.375</v>
      </c>
      <c r="G48" s="184">
        <f t="shared" si="2"/>
        <v>2.5602154591091525E-2</v>
      </c>
      <c r="H48" s="144">
        <f t="shared" si="3"/>
        <v>-26.447816661505108</v>
      </c>
      <c r="I48" s="158" t="s">
        <v>316</v>
      </c>
    </row>
    <row r="49" spans="1:9" x14ac:dyDescent="0.35">
      <c r="A49" s="150" t="s">
        <v>405</v>
      </c>
      <c r="B49" s="131">
        <v>0.17599999999999999</v>
      </c>
      <c r="C49" s="144">
        <f t="shared" si="0"/>
        <v>2.7570800955265583E-3</v>
      </c>
      <c r="D49" s="131">
        <v>3.3439999999999999</v>
      </c>
      <c r="E49" s="144">
        <f t="shared" si="1"/>
        <v>4.4114325757911528E-2</v>
      </c>
      <c r="F49" s="131">
        <v>2.181</v>
      </c>
      <c r="G49" s="184">
        <f t="shared" si="2"/>
        <v>2.3510862805545523E-2</v>
      </c>
      <c r="H49" s="144">
        <f t="shared" si="3"/>
        <v>-34.778708133971293</v>
      </c>
      <c r="I49" s="158">
        <f t="shared" si="4"/>
        <v>1139.2045454545455</v>
      </c>
    </row>
    <row r="50" spans="1:9" x14ac:dyDescent="0.35">
      <c r="A50" s="150" t="s">
        <v>626</v>
      </c>
      <c r="B50" s="131" t="s">
        <v>316</v>
      </c>
      <c r="C50" s="144" t="s">
        <v>316</v>
      </c>
      <c r="D50" s="131" t="s">
        <v>316</v>
      </c>
      <c r="E50" s="144" t="s">
        <v>316</v>
      </c>
      <c r="F50" s="131">
        <v>2.0649999999999999</v>
      </c>
      <c r="G50" s="184">
        <f t="shared" si="2"/>
        <v>2.2260399676043787E-2</v>
      </c>
      <c r="H50" s="144" t="s">
        <v>316</v>
      </c>
      <c r="I50" s="158" t="s">
        <v>316</v>
      </c>
    </row>
    <row r="51" spans="1:9" x14ac:dyDescent="0.35">
      <c r="A51" s="150" t="s">
        <v>300</v>
      </c>
      <c r="B51" s="131">
        <v>3.2919999999999998</v>
      </c>
      <c r="C51" s="144">
        <f t="shared" si="0"/>
        <v>5.1569929968599035E-2</v>
      </c>
      <c r="D51" s="131">
        <v>1.4350000000000001</v>
      </c>
      <c r="E51" s="144">
        <f t="shared" si="1"/>
        <v>1.8930639193362155E-2</v>
      </c>
      <c r="F51" s="131">
        <v>1.9079999999999999</v>
      </c>
      <c r="G51" s="184">
        <f t="shared" si="2"/>
        <v>2.056796250939058E-2</v>
      </c>
      <c r="H51" s="144">
        <f t="shared" si="3"/>
        <v>32.961672473867587</v>
      </c>
      <c r="I51" s="158">
        <f t="shared" si="4"/>
        <v>-42.04131227217497</v>
      </c>
    </row>
    <row r="52" spans="1:9" x14ac:dyDescent="0.35">
      <c r="A52" s="150" t="s">
        <v>305</v>
      </c>
      <c r="B52" s="131">
        <v>0.41299999999999998</v>
      </c>
      <c r="C52" s="144">
        <f t="shared" si="0"/>
        <v>6.4697390877981164E-3</v>
      </c>
      <c r="D52" s="131">
        <v>1.6930000000000001</v>
      </c>
      <c r="E52" s="144">
        <f t="shared" si="1"/>
        <v>2.233419662324887E-2</v>
      </c>
      <c r="F52" s="131">
        <v>1.631</v>
      </c>
      <c r="G52" s="184">
        <f t="shared" si="2"/>
        <v>1.7581942794976959E-2</v>
      </c>
      <c r="H52" s="144">
        <f t="shared" si="3"/>
        <v>-3.6621382161842964</v>
      </c>
      <c r="I52" s="158">
        <f t="shared" si="4"/>
        <v>294.91525423728814</v>
      </c>
    </row>
    <row r="53" spans="1:9" x14ac:dyDescent="0.35">
      <c r="A53" s="150" t="s">
        <v>446</v>
      </c>
      <c r="B53" s="131">
        <v>0</v>
      </c>
      <c r="C53" s="144">
        <f t="shared" si="0"/>
        <v>0</v>
      </c>
      <c r="D53" s="131">
        <v>3.5999999999999997E-2</v>
      </c>
      <c r="E53" s="144">
        <f t="shared" si="1"/>
        <v>4.7491499021675083E-4</v>
      </c>
      <c r="F53" s="131">
        <v>1.62</v>
      </c>
      <c r="G53" s="184">
        <f t="shared" si="2"/>
        <v>1.7463364394765587E-2</v>
      </c>
      <c r="H53" s="144" t="s">
        <v>316</v>
      </c>
      <c r="I53" s="158" t="s">
        <v>316</v>
      </c>
    </row>
    <row r="54" spans="1:9" x14ac:dyDescent="0.35">
      <c r="A54" s="150" t="s">
        <v>403</v>
      </c>
      <c r="B54" s="131">
        <v>3.097</v>
      </c>
      <c r="C54" s="144">
        <f t="shared" si="0"/>
        <v>4.8515210544578136E-2</v>
      </c>
      <c r="D54" s="131">
        <v>0.14899999999999999</v>
      </c>
      <c r="E54" s="144">
        <f t="shared" si="1"/>
        <v>1.9656203761748859E-3</v>
      </c>
      <c r="F54" s="131">
        <v>1.54</v>
      </c>
      <c r="G54" s="184">
        <f t="shared" si="2"/>
        <v>1.6600976029591978E-2</v>
      </c>
      <c r="H54" s="144" t="s">
        <v>316</v>
      </c>
      <c r="I54" s="158" t="s">
        <v>316</v>
      </c>
    </row>
    <row r="55" spans="1:9" x14ac:dyDescent="0.35">
      <c r="A55" s="150" t="s">
        <v>382</v>
      </c>
      <c r="B55" s="131">
        <v>0.40400000000000003</v>
      </c>
      <c r="C55" s="144">
        <f t="shared" si="0"/>
        <v>6.3287520374586915E-3</v>
      </c>
      <c r="D55" s="131">
        <v>1.3080000000000001</v>
      </c>
      <c r="E55" s="144">
        <f t="shared" si="1"/>
        <v>1.7255244644541951E-2</v>
      </c>
      <c r="F55" s="131">
        <v>1.4650000000000001</v>
      </c>
      <c r="G55" s="184">
        <f t="shared" si="2"/>
        <v>1.579248693724172E-2</v>
      </c>
      <c r="H55" s="144">
        <f t="shared" si="3"/>
        <v>12.003058103975528</v>
      </c>
      <c r="I55" s="158" t="s">
        <v>316</v>
      </c>
    </row>
    <row r="56" spans="1:9" x14ac:dyDescent="0.35">
      <c r="A56" s="150" t="s">
        <v>408</v>
      </c>
      <c r="B56" s="131">
        <v>0.28499999999999998</v>
      </c>
      <c r="C56" s="144">
        <f t="shared" si="0"/>
        <v>4.4645899274151652E-3</v>
      </c>
      <c r="D56" s="131">
        <v>0.29699999999999999</v>
      </c>
      <c r="E56" s="144">
        <f t="shared" si="1"/>
        <v>3.9180486692881947E-3</v>
      </c>
      <c r="F56" s="131">
        <v>1.349</v>
      </c>
      <c r="G56" s="184">
        <f t="shared" si="2"/>
        <v>1.4542023807739987E-2</v>
      </c>
      <c r="H56" s="144">
        <f t="shared" si="3"/>
        <v>354.20875420875421</v>
      </c>
      <c r="I56" s="158">
        <f t="shared" si="4"/>
        <v>373.33333333333331</v>
      </c>
    </row>
    <row r="57" spans="1:9" x14ac:dyDescent="0.35">
      <c r="A57" s="150" t="s">
        <v>398</v>
      </c>
      <c r="B57" s="131">
        <v>0.27</v>
      </c>
      <c r="C57" s="144">
        <f t="shared" si="0"/>
        <v>4.2296115101827896E-3</v>
      </c>
      <c r="D57" s="131">
        <v>0.252</v>
      </c>
      <c r="E57" s="144">
        <f t="shared" si="1"/>
        <v>3.3244049315172565E-3</v>
      </c>
      <c r="F57" s="131">
        <v>1.196</v>
      </c>
      <c r="G57" s="184">
        <f t="shared" si="2"/>
        <v>1.2892706059345458E-2</v>
      </c>
      <c r="H57" s="144">
        <f t="shared" si="3"/>
        <v>374.60317460317458</v>
      </c>
      <c r="I57" s="158" t="s">
        <v>316</v>
      </c>
    </row>
    <row r="58" spans="1:9" x14ac:dyDescent="0.35">
      <c r="A58" s="150" t="s">
        <v>448</v>
      </c>
      <c r="B58" s="131">
        <v>0.55900000000000005</v>
      </c>
      <c r="C58" s="144">
        <f t="shared" si="0"/>
        <v>8.7568623488599225E-3</v>
      </c>
      <c r="D58" s="131" t="s">
        <v>316</v>
      </c>
      <c r="E58" s="144" t="s">
        <v>316</v>
      </c>
      <c r="F58" s="131">
        <v>1.127</v>
      </c>
      <c r="G58" s="184">
        <f t="shared" si="2"/>
        <v>1.2148896094383219E-2</v>
      </c>
      <c r="H58" s="144" t="s">
        <v>316</v>
      </c>
      <c r="I58" s="158" t="s">
        <v>316</v>
      </c>
    </row>
    <row r="59" spans="1:9" x14ac:dyDescent="0.35">
      <c r="A59" s="150" t="s">
        <v>392</v>
      </c>
      <c r="B59" s="131">
        <v>0.53700000000000003</v>
      </c>
      <c r="C59" s="144">
        <f t="shared" si="0"/>
        <v>8.4122273369191033E-3</v>
      </c>
      <c r="D59" s="131" t="s">
        <v>316</v>
      </c>
      <c r="E59" s="144" t="s">
        <v>316</v>
      </c>
      <c r="F59" s="131">
        <v>0.879</v>
      </c>
      <c r="G59" s="184">
        <f t="shared" si="2"/>
        <v>9.4754921623450318E-3</v>
      </c>
      <c r="H59" s="144" t="s">
        <v>316</v>
      </c>
      <c r="I59" s="158">
        <f t="shared" si="4"/>
        <v>63.687150837988817</v>
      </c>
    </row>
    <row r="60" spans="1:9" x14ac:dyDescent="0.35">
      <c r="A60" s="150" t="s">
        <v>308</v>
      </c>
      <c r="B60" s="131" t="s">
        <v>316</v>
      </c>
      <c r="C60" s="144" t="s">
        <v>316</v>
      </c>
      <c r="D60" s="131">
        <v>1.889</v>
      </c>
      <c r="E60" s="144">
        <f t="shared" si="1"/>
        <v>2.4919844903317848E-2</v>
      </c>
      <c r="F60" s="131">
        <v>0.59899999999999998</v>
      </c>
      <c r="G60" s="184">
        <f t="shared" si="2"/>
        <v>6.4571328842373986E-3</v>
      </c>
      <c r="H60" s="144">
        <f t="shared" si="3"/>
        <v>-68.290100582318686</v>
      </c>
      <c r="I60" s="158" t="s">
        <v>316</v>
      </c>
    </row>
    <row r="61" spans="1:9" x14ac:dyDescent="0.35">
      <c r="A61" s="150" t="s">
        <v>397</v>
      </c>
      <c r="B61" s="131">
        <v>2.6909999999999998</v>
      </c>
      <c r="C61" s="144">
        <f t="shared" si="0"/>
        <v>4.2155128051488459E-2</v>
      </c>
      <c r="D61" s="131">
        <v>1.8580000000000001</v>
      </c>
      <c r="E61" s="144">
        <f t="shared" si="1"/>
        <v>2.4510890328408978E-2</v>
      </c>
      <c r="F61" s="131">
        <v>0.496</v>
      </c>
      <c r="G61" s="184">
        <f t="shared" si="2"/>
        <v>5.3468078640763776E-3</v>
      </c>
      <c r="H61" s="144">
        <f t="shared" si="3"/>
        <v>-73.304628632938645</v>
      </c>
      <c r="I61" s="158">
        <f t="shared" si="4"/>
        <v>-81.568190263842439</v>
      </c>
    </row>
    <row r="62" spans="1:9" x14ac:dyDescent="0.35">
      <c r="A62" s="150" t="s">
        <v>395</v>
      </c>
      <c r="B62" s="131">
        <v>1.204</v>
      </c>
      <c r="C62" s="144">
        <f t="shared" si="0"/>
        <v>1.8860934289852138E-2</v>
      </c>
      <c r="D62" s="131">
        <v>0.36399999999999999</v>
      </c>
      <c r="E62" s="144">
        <f t="shared" si="1"/>
        <v>4.8019182344138144E-3</v>
      </c>
      <c r="F62" s="131">
        <v>0.40899999999999997</v>
      </c>
      <c r="G62" s="184">
        <f t="shared" si="2"/>
        <v>4.4089605169500773E-3</v>
      </c>
      <c r="H62" s="144" t="s">
        <v>316</v>
      </c>
      <c r="I62" s="158" t="s">
        <v>316</v>
      </c>
    </row>
    <row r="63" spans="1:9" x14ac:dyDescent="0.35">
      <c r="A63" s="150" t="s">
        <v>548</v>
      </c>
      <c r="B63" s="131" t="s">
        <v>316</v>
      </c>
      <c r="C63" s="144" t="s">
        <v>316</v>
      </c>
      <c r="D63" s="131" t="s">
        <v>316</v>
      </c>
      <c r="E63" s="144" t="s">
        <v>316</v>
      </c>
      <c r="F63" s="131">
        <v>0.40400000000000003</v>
      </c>
      <c r="G63" s="184">
        <f t="shared" si="2"/>
        <v>4.355061244126727E-3</v>
      </c>
      <c r="H63" s="144" t="s">
        <v>316</v>
      </c>
      <c r="I63" s="158" t="s">
        <v>316</v>
      </c>
    </row>
    <row r="64" spans="1:9" x14ac:dyDescent="0.35">
      <c r="A64" s="150" t="s">
        <v>406</v>
      </c>
      <c r="B64" s="131">
        <v>0.317</v>
      </c>
      <c r="C64" s="144">
        <f t="shared" si="0"/>
        <v>4.9658772175109039E-3</v>
      </c>
      <c r="D64" s="131" t="s">
        <v>316</v>
      </c>
      <c r="E64" s="144" t="s">
        <v>316</v>
      </c>
      <c r="F64" s="131">
        <v>0.36099999999999999</v>
      </c>
      <c r="G64" s="184">
        <f t="shared" si="2"/>
        <v>3.8915274978459113E-3</v>
      </c>
      <c r="H64" s="144" t="s">
        <v>316</v>
      </c>
      <c r="I64" s="158" t="s">
        <v>316</v>
      </c>
    </row>
    <row r="65" spans="1:9" x14ac:dyDescent="0.35">
      <c r="A65" s="150" t="s">
        <v>451</v>
      </c>
      <c r="B65" s="131" t="s">
        <v>316</v>
      </c>
      <c r="C65" s="144" t="s">
        <v>316</v>
      </c>
      <c r="D65" s="131">
        <v>1.4810000000000001</v>
      </c>
      <c r="E65" s="144">
        <f t="shared" si="1"/>
        <v>1.9537475014194672E-2</v>
      </c>
      <c r="F65" s="131">
        <v>0.35799999999999998</v>
      </c>
      <c r="G65" s="184">
        <f t="shared" si="2"/>
        <v>3.8591879341519008E-3</v>
      </c>
      <c r="H65" s="144">
        <f t="shared" si="3"/>
        <v>-75.827143821742069</v>
      </c>
      <c r="I65" s="158" t="s">
        <v>316</v>
      </c>
    </row>
    <row r="66" spans="1:9" x14ac:dyDescent="0.35">
      <c r="A66" s="150" t="s">
        <v>303</v>
      </c>
      <c r="B66" s="131">
        <v>2.427</v>
      </c>
      <c r="C66" s="144">
        <f t="shared" si="0"/>
        <v>3.8019507908198621E-2</v>
      </c>
      <c r="D66" s="131" t="s">
        <v>316</v>
      </c>
      <c r="E66" s="144" t="s">
        <v>316</v>
      </c>
      <c r="F66" s="131">
        <v>0.33100000000000002</v>
      </c>
      <c r="G66" s="184">
        <f t="shared" si="2"/>
        <v>3.568131860905808E-3</v>
      </c>
      <c r="H66" s="144" t="s">
        <v>316</v>
      </c>
      <c r="I66" s="158">
        <f t="shared" si="4"/>
        <v>-86.361763494025539</v>
      </c>
    </row>
    <row r="67" spans="1:9" x14ac:dyDescent="0.35">
      <c r="A67" s="150" t="s">
        <v>423</v>
      </c>
      <c r="B67" s="131">
        <v>0.185</v>
      </c>
      <c r="C67" s="144">
        <f t="shared" si="0"/>
        <v>2.8980671458659849E-3</v>
      </c>
      <c r="D67" s="131">
        <v>1.4E-2</v>
      </c>
      <c r="E67" s="144">
        <f t="shared" si="1"/>
        <v>1.8468916286206981E-4</v>
      </c>
      <c r="F67" s="131">
        <v>0.29699999999999999</v>
      </c>
      <c r="G67" s="184">
        <f t="shared" si="2"/>
        <v>3.2016168057070241E-3</v>
      </c>
      <c r="H67" s="144">
        <f t="shared" si="3"/>
        <v>2021.4285714285711</v>
      </c>
      <c r="I67" s="158">
        <f t="shared" si="4"/>
        <v>60.540540540540547</v>
      </c>
    </row>
    <row r="68" spans="1:9" x14ac:dyDescent="0.35">
      <c r="A68" s="150" t="s">
        <v>386</v>
      </c>
      <c r="B68" s="131">
        <v>1.2549999999999999</v>
      </c>
      <c r="C68" s="144">
        <f t="shared" si="0"/>
        <v>1.9659860908442219E-2</v>
      </c>
      <c r="D68" s="131">
        <v>0.252</v>
      </c>
      <c r="E68" s="144">
        <f t="shared" si="1"/>
        <v>3.3244049315172565E-3</v>
      </c>
      <c r="F68" s="131">
        <v>0.27800000000000002</v>
      </c>
      <c r="G68" s="184">
        <f t="shared" si="2"/>
        <v>2.9967995689782925E-3</v>
      </c>
      <c r="H68" s="144" t="s">
        <v>316</v>
      </c>
      <c r="I68" s="158" t="s">
        <v>316</v>
      </c>
    </row>
    <row r="69" spans="1:9" x14ac:dyDescent="0.35">
      <c r="A69" s="150" t="s">
        <v>426</v>
      </c>
      <c r="B69" s="131">
        <v>0</v>
      </c>
      <c r="C69" s="144">
        <f t="shared" ref="C69:C127" si="5">(B69/$B$132)*100</f>
        <v>0</v>
      </c>
      <c r="D69" s="131" t="s">
        <v>316</v>
      </c>
      <c r="E69" s="144" t="s">
        <v>316</v>
      </c>
      <c r="F69" s="131">
        <v>0.27400000000000002</v>
      </c>
      <c r="G69" s="184">
        <f t="shared" ref="G69:G128" si="6">(F69/$F$132)*100</f>
        <v>2.9536801507196119E-3</v>
      </c>
      <c r="H69" s="144" t="s">
        <v>316</v>
      </c>
      <c r="I69" s="158" t="s">
        <v>316</v>
      </c>
    </row>
    <row r="70" spans="1:9" x14ac:dyDescent="0.35">
      <c r="A70" s="150" t="s">
        <v>299</v>
      </c>
      <c r="B70" s="131">
        <v>7.1589999999999998</v>
      </c>
      <c r="C70" s="144">
        <f t="shared" si="5"/>
        <v>0.11214736593110587</v>
      </c>
      <c r="D70" s="131">
        <v>32.451000000000001</v>
      </c>
      <c r="E70" s="144">
        <f t="shared" ref="E70:E131" si="7">(D70/$D$132)*100</f>
        <v>0.42809628743121619</v>
      </c>
      <c r="F70" s="131">
        <v>0.22</v>
      </c>
      <c r="G70" s="184">
        <f t="shared" si="6"/>
        <v>2.3715680042274254E-3</v>
      </c>
      <c r="H70" s="144">
        <f t="shared" ref="H70:H97" si="8">((F70/D70)-1)*100</f>
        <v>-99.322054790299219</v>
      </c>
      <c r="I70" s="158" t="s">
        <v>316</v>
      </c>
    </row>
    <row r="71" spans="1:9" x14ac:dyDescent="0.35">
      <c r="A71" s="150" t="s">
        <v>439</v>
      </c>
      <c r="B71" s="131">
        <v>2.3E-2</v>
      </c>
      <c r="C71" s="144">
        <f t="shared" si="5"/>
        <v>3.6030023975631162E-4</v>
      </c>
      <c r="D71" s="131" t="s">
        <v>316</v>
      </c>
      <c r="E71" s="144" t="s">
        <v>316</v>
      </c>
      <c r="F71" s="131">
        <v>0.186</v>
      </c>
      <c r="G71" s="184">
        <f t="shared" si="6"/>
        <v>2.0050529490286415E-3</v>
      </c>
      <c r="H71" s="144" t="s">
        <v>316</v>
      </c>
      <c r="I71" s="158">
        <f t="shared" ref="I71:I93" si="9">((F71/B71)-1)*100</f>
        <v>708.69565217391312</v>
      </c>
    </row>
    <row r="72" spans="1:9" x14ac:dyDescent="0.35">
      <c r="A72" s="150" t="s">
        <v>427</v>
      </c>
      <c r="B72" s="131">
        <v>6.5000000000000002E-2</v>
      </c>
      <c r="C72" s="144">
        <f t="shared" si="5"/>
        <v>1.0182398080069678E-3</v>
      </c>
      <c r="D72" s="131">
        <v>2.1000000000000001E-2</v>
      </c>
      <c r="E72" s="144">
        <f t="shared" si="7"/>
        <v>2.7703374429310473E-4</v>
      </c>
      <c r="F72" s="131">
        <v>0.17899999999999999</v>
      </c>
      <c r="G72" s="184">
        <f t="shared" si="6"/>
        <v>1.9295939670759504E-3</v>
      </c>
      <c r="H72" s="144" t="s">
        <v>316</v>
      </c>
      <c r="I72" s="158" t="s">
        <v>316</v>
      </c>
    </row>
    <row r="73" spans="1:9" x14ac:dyDescent="0.35">
      <c r="A73" s="150" t="s">
        <v>306</v>
      </c>
      <c r="B73" s="131">
        <v>3.1E-2</v>
      </c>
      <c r="C73" s="144">
        <f t="shared" si="5"/>
        <v>4.8562206228024613E-4</v>
      </c>
      <c r="D73" s="131">
        <v>9.5000000000000001E-2</v>
      </c>
      <c r="E73" s="144">
        <f t="shared" si="7"/>
        <v>1.2532478908497593E-3</v>
      </c>
      <c r="F73" s="131">
        <v>0.17899999999999999</v>
      </c>
      <c r="G73" s="184">
        <f t="shared" si="6"/>
        <v>1.9295939670759504E-3</v>
      </c>
      <c r="H73" s="144">
        <f t="shared" si="8"/>
        <v>88.421052631578931</v>
      </c>
      <c r="I73" s="158">
        <f t="shared" si="9"/>
        <v>477.41935483870969</v>
      </c>
    </row>
    <row r="74" spans="1:9" x14ac:dyDescent="0.35">
      <c r="A74" s="150" t="s">
        <v>394</v>
      </c>
      <c r="B74" s="131">
        <v>2.08</v>
      </c>
      <c r="C74" s="144">
        <f t="shared" si="5"/>
        <v>3.2583673856222968E-2</v>
      </c>
      <c r="D74" s="131">
        <v>0.09</v>
      </c>
      <c r="E74" s="144">
        <f t="shared" si="7"/>
        <v>1.1872874755418771E-3</v>
      </c>
      <c r="F74" s="131">
        <v>0.13800000000000001</v>
      </c>
      <c r="G74" s="184">
        <f t="shared" si="6"/>
        <v>1.4876199299244761E-3</v>
      </c>
      <c r="H74" s="144">
        <f t="shared" si="8"/>
        <v>53.333333333333343</v>
      </c>
      <c r="I74" s="158">
        <f t="shared" si="9"/>
        <v>-93.365384615384613</v>
      </c>
    </row>
    <row r="75" spans="1:9" x14ac:dyDescent="0.35">
      <c r="A75" s="150" t="s">
        <v>512</v>
      </c>
      <c r="B75" s="131">
        <v>1.641</v>
      </c>
      <c r="C75" s="144">
        <f t="shared" si="5"/>
        <v>2.5706638845222059E-2</v>
      </c>
      <c r="D75" s="131">
        <v>7.2649999999999997</v>
      </c>
      <c r="E75" s="144">
        <f t="shared" si="7"/>
        <v>9.5840483442352645E-2</v>
      </c>
      <c r="F75" s="131">
        <v>0.129</v>
      </c>
      <c r="G75" s="184">
        <f t="shared" si="6"/>
        <v>1.3906012388424449E-3</v>
      </c>
      <c r="H75" s="144" t="s">
        <v>316</v>
      </c>
      <c r="I75" s="158">
        <f t="shared" si="9"/>
        <v>-92.138939670932359</v>
      </c>
    </row>
    <row r="76" spans="1:9" x14ac:dyDescent="0.35">
      <c r="A76" s="150" t="s">
        <v>422</v>
      </c>
      <c r="B76" s="131">
        <v>2E-3</v>
      </c>
      <c r="C76" s="144">
        <f t="shared" si="5"/>
        <v>3.1330455630983626E-5</v>
      </c>
      <c r="D76" s="131" t="s">
        <v>316</v>
      </c>
      <c r="E76" s="144" t="s">
        <v>316</v>
      </c>
      <c r="F76" s="131">
        <v>0.125</v>
      </c>
      <c r="G76" s="184">
        <f t="shared" si="6"/>
        <v>1.3474818205837643E-3</v>
      </c>
      <c r="H76" s="144" t="s">
        <v>316</v>
      </c>
      <c r="I76" s="158" t="s">
        <v>316</v>
      </c>
    </row>
    <row r="77" spans="1:9" x14ac:dyDescent="0.35">
      <c r="A77" s="150" t="s">
        <v>404</v>
      </c>
      <c r="B77" s="131">
        <v>0.41199999999999998</v>
      </c>
      <c r="C77" s="144">
        <f t="shared" si="5"/>
        <v>6.4540738599826253E-3</v>
      </c>
      <c r="D77" s="131" t="s">
        <v>316</v>
      </c>
      <c r="E77" s="144" t="s">
        <v>316</v>
      </c>
      <c r="F77" s="131">
        <v>9.4E-2</v>
      </c>
      <c r="G77" s="184">
        <f t="shared" si="6"/>
        <v>1.0133063290789909E-3</v>
      </c>
      <c r="H77" s="144" t="s">
        <v>316</v>
      </c>
      <c r="I77" s="158" t="s">
        <v>316</v>
      </c>
    </row>
    <row r="78" spans="1:9" x14ac:dyDescent="0.35">
      <c r="A78" s="150" t="s">
        <v>401</v>
      </c>
      <c r="B78" s="131" t="s">
        <v>316</v>
      </c>
      <c r="C78" s="144" t="s">
        <v>316</v>
      </c>
      <c r="D78" s="131">
        <v>6.4000000000000001E-2</v>
      </c>
      <c r="E78" s="144">
        <f t="shared" si="7"/>
        <v>8.4429331594089061E-4</v>
      </c>
      <c r="F78" s="131">
        <v>8.2000000000000003E-2</v>
      </c>
      <c r="G78" s="184">
        <f t="shared" si="6"/>
        <v>8.839480743029495E-4</v>
      </c>
      <c r="H78" s="144" t="s">
        <v>316</v>
      </c>
      <c r="I78" s="158" t="s">
        <v>316</v>
      </c>
    </row>
    <row r="79" spans="1:9" x14ac:dyDescent="0.35">
      <c r="A79" s="150" t="s">
        <v>396</v>
      </c>
      <c r="B79" s="131">
        <v>1E-3</v>
      </c>
      <c r="C79" s="144">
        <f t="shared" si="5"/>
        <v>1.5665227815491813E-5</v>
      </c>
      <c r="D79" s="131">
        <v>7.1999999999999995E-2</v>
      </c>
      <c r="E79" s="144">
        <f t="shared" si="7"/>
        <v>9.4982998043350165E-4</v>
      </c>
      <c r="F79" s="131">
        <v>8.2000000000000003E-2</v>
      </c>
      <c r="G79" s="184">
        <f t="shared" si="6"/>
        <v>8.839480743029495E-4</v>
      </c>
      <c r="H79" s="144">
        <f t="shared" si="8"/>
        <v>13.888888888888907</v>
      </c>
      <c r="I79" s="158" t="s">
        <v>316</v>
      </c>
    </row>
    <row r="80" spans="1:9" x14ac:dyDescent="0.35">
      <c r="A80" s="150" t="s">
        <v>515</v>
      </c>
      <c r="B80" s="131">
        <v>1.2290000000000001</v>
      </c>
      <c r="C80" s="144">
        <f t="shared" si="5"/>
        <v>1.9252564985239438E-2</v>
      </c>
      <c r="D80" s="131">
        <v>4.4939999999999998</v>
      </c>
      <c r="E80" s="144">
        <f t="shared" si="7"/>
        <v>5.9285221278724404E-2</v>
      </c>
      <c r="F80" s="131">
        <v>0.08</v>
      </c>
      <c r="G80" s="184">
        <f t="shared" si="6"/>
        <v>8.6238836517360919E-4</v>
      </c>
      <c r="H80" s="144">
        <f t="shared" si="8"/>
        <v>-98.219848687138409</v>
      </c>
      <c r="I80" s="158" t="s">
        <v>316</v>
      </c>
    </row>
    <row r="81" spans="1:9" x14ac:dyDescent="0.35">
      <c r="A81" s="150" t="s">
        <v>442</v>
      </c>
      <c r="B81" s="131">
        <v>1.2490000000000001</v>
      </c>
      <c r="C81" s="144">
        <f t="shared" si="5"/>
        <v>1.956586954154927E-2</v>
      </c>
      <c r="D81" s="131" t="s">
        <v>316</v>
      </c>
      <c r="E81" s="144" t="s">
        <v>316</v>
      </c>
      <c r="F81" s="131">
        <v>7.1999999999999995E-2</v>
      </c>
      <c r="G81" s="184">
        <f t="shared" si="6"/>
        <v>7.7614952865624829E-4</v>
      </c>
      <c r="H81" s="144" t="s">
        <v>316</v>
      </c>
      <c r="I81" s="158" t="s">
        <v>316</v>
      </c>
    </row>
    <row r="82" spans="1:9" x14ac:dyDescent="0.35">
      <c r="A82" s="150" t="s">
        <v>301</v>
      </c>
      <c r="B82" s="131">
        <v>0.27800000000000002</v>
      </c>
      <c r="C82" s="144">
        <f t="shared" si="5"/>
        <v>4.3549333327067234E-3</v>
      </c>
      <c r="D82" s="131">
        <v>2.1999999999999999E-2</v>
      </c>
      <c r="E82" s="144">
        <f t="shared" si="7"/>
        <v>2.902258273546811E-4</v>
      </c>
      <c r="F82" s="131">
        <v>4.9000000000000002E-2</v>
      </c>
      <c r="G82" s="184">
        <f t="shared" si="6"/>
        <v>5.2821287366883565E-4</v>
      </c>
      <c r="H82" s="144" t="s">
        <v>316</v>
      </c>
      <c r="I82" s="158" t="s">
        <v>316</v>
      </c>
    </row>
    <row r="83" spans="1:9" x14ac:dyDescent="0.35">
      <c r="A83" s="150" t="s">
        <v>430</v>
      </c>
      <c r="B83" s="131" t="s">
        <v>316</v>
      </c>
      <c r="C83" s="144" t="s">
        <v>316</v>
      </c>
      <c r="D83" s="131">
        <v>0</v>
      </c>
      <c r="E83" s="144">
        <f t="shared" si="7"/>
        <v>0</v>
      </c>
      <c r="F83" s="131">
        <v>3.6999999999999998E-2</v>
      </c>
      <c r="G83" s="184">
        <f t="shared" si="6"/>
        <v>3.9885461889279424E-4</v>
      </c>
      <c r="H83" s="144" t="s">
        <v>316</v>
      </c>
      <c r="I83" s="158" t="s">
        <v>316</v>
      </c>
    </row>
    <row r="84" spans="1:9" x14ac:dyDescent="0.35">
      <c r="A84" s="150" t="s">
        <v>420</v>
      </c>
      <c r="B84" s="131">
        <v>1.7999999999999999E-2</v>
      </c>
      <c r="C84" s="144">
        <f t="shared" si="5"/>
        <v>2.8197410067885256E-4</v>
      </c>
      <c r="D84" s="131">
        <v>0.28299999999999997</v>
      </c>
      <c r="E84" s="144">
        <f t="shared" si="7"/>
        <v>3.7333595064261249E-3</v>
      </c>
      <c r="F84" s="131">
        <v>3.4000000000000002E-2</v>
      </c>
      <c r="G84" s="184">
        <f t="shared" si="6"/>
        <v>3.6651505519878395E-4</v>
      </c>
      <c r="H84" s="144" t="s">
        <v>316</v>
      </c>
      <c r="I84" s="158" t="s">
        <v>316</v>
      </c>
    </row>
    <row r="85" spans="1:9" x14ac:dyDescent="0.35">
      <c r="A85" s="150" t="s">
        <v>433</v>
      </c>
      <c r="B85" s="131">
        <v>0.38400000000000001</v>
      </c>
      <c r="C85" s="144">
        <f t="shared" si="5"/>
        <v>6.0154474811488553E-3</v>
      </c>
      <c r="D85" s="131">
        <v>3.4000000000000002E-2</v>
      </c>
      <c r="E85" s="144">
        <f t="shared" si="7"/>
        <v>4.4853082409359809E-4</v>
      </c>
      <c r="F85" s="131">
        <v>2.9000000000000001E-2</v>
      </c>
      <c r="G85" s="184">
        <f t="shared" si="6"/>
        <v>3.1261578237543335E-4</v>
      </c>
      <c r="H85" s="144">
        <f t="shared" si="8"/>
        <v>-14.705882352941179</v>
      </c>
      <c r="I85" s="158" t="s">
        <v>316</v>
      </c>
    </row>
    <row r="86" spans="1:9" x14ac:dyDescent="0.35">
      <c r="A86" s="150" t="s">
        <v>410</v>
      </c>
      <c r="B86" s="131">
        <v>0.01</v>
      </c>
      <c r="C86" s="144">
        <f t="shared" si="5"/>
        <v>1.5665227815491812E-4</v>
      </c>
      <c r="D86" s="131" t="s">
        <v>316</v>
      </c>
      <c r="E86" s="144" t="s">
        <v>316</v>
      </c>
      <c r="F86" s="131">
        <v>2.3E-2</v>
      </c>
      <c r="G86" s="184">
        <f t="shared" si="6"/>
        <v>2.4793665498741265E-4</v>
      </c>
      <c r="H86" s="144" t="s">
        <v>316</v>
      </c>
      <c r="I86" s="158" t="s">
        <v>316</v>
      </c>
    </row>
    <row r="87" spans="1:9" x14ac:dyDescent="0.35">
      <c r="A87" s="150" t="s">
        <v>383</v>
      </c>
      <c r="B87" s="131">
        <v>3.7669999999999999</v>
      </c>
      <c r="C87" s="144">
        <f t="shared" si="5"/>
        <v>5.901091318095765E-2</v>
      </c>
      <c r="D87" s="131">
        <v>3.35</v>
      </c>
      <c r="E87" s="144">
        <f t="shared" si="7"/>
        <v>4.4193478256280991E-2</v>
      </c>
      <c r="F87" s="131">
        <v>0.02</v>
      </c>
      <c r="G87" s="184">
        <f t="shared" si="6"/>
        <v>2.155970912934023E-4</v>
      </c>
      <c r="H87" s="144" t="s">
        <v>316</v>
      </c>
      <c r="I87" s="158">
        <f t="shared" si="9"/>
        <v>-99.469073533315637</v>
      </c>
    </row>
    <row r="88" spans="1:9" x14ac:dyDescent="0.35">
      <c r="A88" s="150" t="s">
        <v>554</v>
      </c>
      <c r="B88" s="131" t="s">
        <v>316</v>
      </c>
      <c r="C88" s="144" t="s">
        <v>316</v>
      </c>
      <c r="D88" s="131" t="s">
        <v>316</v>
      </c>
      <c r="E88" s="144" t="s">
        <v>316</v>
      </c>
      <c r="F88" s="131">
        <v>1.6E-2</v>
      </c>
      <c r="G88" s="184">
        <f t="shared" si="6"/>
        <v>1.7247767303472185E-4</v>
      </c>
      <c r="H88" s="144" t="s">
        <v>316</v>
      </c>
      <c r="I88" s="158" t="s">
        <v>316</v>
      </c>
    </row>
    <row r="89" spans="1:9" x14ac:dyDescent="0.35">
      <c r="A89" s="150" t="s">
        <v>627</v>
      </c>
      <c r="B89" s="131" t="s">
        <v>316</v>
      </c>
      <c r="C89" s="144" t="s">
        <v>316</v>
      </c>
      <c r="D89" s="131" t="s">
        <v>316</v>
      </c>
      <c r="E89" s="144" t="s">
        <v>316</v>
      </c>
      <c r="F89" s="131">
        <v>7.0000000000000001E-3</v>
      </c>
      <c r="G89" s="184">
        <f t="shared" si="6"/>
        <v>7.5458981952690812E-5</v>
      </c>
      <c r="H89" s="144" t="s">
        <v>316</v>
      </c>
      <c r="I89" s="158" t="s">
        <v>316</v>
      </c>
    </row>
    <row r="90" spans="1:9" x14ac:dyDescent="0.35">
      <c r="A90" s="150" t="s">
        <v>547</v>
      </c>
      <c r="B90" s="131" t="s">
        <v>316</v>
      </c>
      <c r="C90" s="144" t="s">
        <v>316</v>
      </c>
      <c r="D90" s="131" t="s">
        <v>316</v>
      </c>
      <c r="E90" s="144" t="s">
        <v>316</v>
      </c>
      <c r="F90" s="131">
        <v>4.0000000000000001E-3</v>
      </c>
      <c r="G90" s="184">
        <f t="shared" si="6"/>
        <v>4.3119418258680462E-5</v>
      </c>
      <c r="H90" s="144" t="s">
        <v>316</v>
      </c>
      <c r="I90" s="158" t="s">
        <v>316</v>
      </c>
    </row>
    <row r="91" spans="1:9" x14ac:dyDescent="0.35">
      <c r="A91" s="150" t="s">
        <v>550</v>
      </c>
      <c r="B91" s="131" t="s">
        <v>316</v>
      </c>
      <c r="C91" s="144" t="s">
        <v>316</v>
      </c>
      <c r="D91" s="131" t="s">
        <v>316</v>
      </c>
      <c r="E91" s="144" t="s">
        <v>316</v>
      </c>
      <c r="F91" s="131">
        <v>4.0000000000000001E-3</v>
      </c>
      <c r="G91" s="184">
        <f t="shared" si="6"/>
        <v>4.3119418258680462E-5</v>
      </c>
      <c r="H91" s="144" t="s">
        <v>316</v>
      </c>
      <c r="I91" s="158" t="s">
        <v>316</v>
      </c>
    </row>
    <row r="92" spans="1:9" x14ac:dyDescent="0.35">
      <c r="A92" s="150" t="s">
        <v>312</v>
      </c>
      <c r="B92" s="131" t="s">
        <v>316</v>
      </c>
      <c r="C92" s="144" t="s">
        <v>316</v>
      </c>
      <c r="D92" s="131">
        <v>4.2000000000000003E-2</v>
      </c>
      <c r="E92" s="144">
        <f t="shared" si="7"/>
        <v>5.5406748858620946E-4</v>
      </c>
      <c r="F92" s="131">
        <v>3.0000000000000001E-3</v>
      </c>
      <c r="G92" s="184">
        <f t="shared" si="6"/>
        <v>3.233956369401035E-5</v>
      </c>
      <c r="H92" s="144">
        <f t="shared" si="8"/>
        <v>-92.857142857142861</v>
      </c>
      <c r="I92" s="158" t="s">
        <v>316</v>
      </c>
    </row>
    <row r="93" spans="1:9" x14ac:dyDescent="0.35">
      <c r="A93" s="150" t="s">
        <v>413</v>
      </c>
      <c r="B93" s="131">
        <v>8.5000000000000006E-2</v>
      </c>
      <c r="C93" s="144">
        <f t="shared" si="5"/>
        <v>1.331544364316804E-3</v>
      </c>
      <c r="D93" s="131" t="s">
        <v>316</v>
      </c>
      <c r="E93" s="144" t="s">
        <v>316</v>
      </c>
      <c r="F93" s="131">
        <v>1E-3</v>
      </c>
      <c r="G93" s="184">
        <f t="shared" si="6"/>
        <v>1.0779854564670116E-5</v>
      </c>
      <c r="H93" s="144" t="s">
        <v>316</v>
      </c>
      <c r="I93" s="158">
        <f t="shared" si="9"/>
        <v>-98.82352941176471</v>
      </c>
    </row>
    <row r="94" spans="1:9" x14ac:dyDescent="0.35">
      <c r="A94" s="150" t="s">
        <v>424</v>
      </c>
      <c r="B94" s="131">
        <v>2E-3</v>
      </c>
      <c r="C94" s="144">
        <f t="shared" si="5"/>
        <v>3.1330455630983626E-5</v>
      </c>
      <c r="D94" s="131">
        <v>1E-3</v>
      </c>
      <c r="E94" s="144">
        <f t="shared" si="7"/>
        <v>1.3192083061576416E-5</v>
      </c>
      <c r="F94" s="131">
        <v>1E-3</v>
      </c>
      <c r="G94" s="184">
        <f t="shared" si="6"/>
        <v>1.0779854564670116E-5</v>
      </c>
      <c r="H94" s="144" t="s">
        <v>316</v>
      </c>
      <c r="I94" s="158" t="s">
        <v>316</v>
      </c>
    </row>
    <row r="95" spans="1:9" x14ac:dyDescent="0.35">
      <c r="A95" s="150" t="s">
        <v>536</v>
      </c>
      <c r="B95" s="131">
        <v>1E-3</v>
      </c>
      <c r="C95" s="144">
        <f t="shared" si="5"/>
        <v>1.5665227815491813E-5</v>
      </c>
      <c r="D95" s="131" t="s">
        <v>316</v>
      </c>
      <c r="E95" s="144" t="s">
        <v>316</v>
      </c>
      <c r="F95" s="131">
        <v>1E-3</v>
      </c>
      <c r="G95" s="184">
        <f t="shared" si="6"/>
        <v>1.0779854564670116E-5</v>
      </c>
      <c r="H95" s="144" t="s">
        <v>316</v>
      </c>
      <c r="I95" s="158" t="s">
        <v>316</v>
      </c>
    </row>
    <row r="96" spans="1:9" x14ac:dyDescent="0.35">
      <c r="A96" s="150" t="s">
        <v>477</v>
      </c>
      <c r="B96" s="131" t="s">
        <v>316</v>
      </c>
      <c r="C96" s="144" t="s">
        <v>316</v>
      </c>
      <c r="D96" s="131">
        <v>5.0000000000000001E-3</v>
      </c>
      <c r="E96" s="144">
        <f t="shared" si="7"/>
        <v>6.5960415307882064E-5</v>
      </c>
      <c r="F96" s="131">
        <v>1E-3</v>
      </c>
      <c r="G96" s="184">
        <f t="shared" si="6"/>
        <v>1.0779854564670116E-5</v>
      </c>
      <c r="H96" s="144" t="s">
        <v>316</v>
      </c>
      <c r="I96" s="158" t="s">
        <v>316</v>
      </c>
    </row>
    <row r="97" spans="1:9" x14ac:dyDescent="0.35">
      <c r="A97" s="150" t="s">
        <v>432</v>
      </c>
      <c r="B97" s="131" t="s">
        <v>316</v>
      </c>
      <c r="C97" s="144" t="s">
        <v>316</v>
      </c>
      <c r="D97" s="131">
        <v>1E-3</v>
      </c>
      <c r="E97" s="144">
        <f t="shared" si="7"/>
        <v>1.3192083061576416E-5</v>
      </c>
      <c r="F97" s="131">
        <v>1E-3</v>
      </c>
      <c r="G97" s="184">
        <f t="shared" si="6"/>
        <v>1.0779854564670116E-5</v>
      </c>
      <c r="H97" s="144">
        <f t="shared" si="8"/>
        <v>0</v>
      </c>
      <c r="I97" s="158" t="s">
        <v>316</v>
      </c>
    </row>
    <row r="98" spans="1:9" x14ac:dyDescent="0.35">
      <c r="A98" s="150" t="s">
        <v>516</v>
      </c>
      <c r="B98" s="131">
        <v>8.7999999999999995E-2</v>
      </c>
      <c r="C98" s="144">
        <f t="shared" si="5"/>
        <v>1.3785400477632792E-3</v>
      </c>
      <c r="D98" s="131">
        <v>0.61799999999999999</v>
      </c>
      <c r="E98" s="144">
        <f t="shared" si="7"/>
        <v>8.1527073320542248E-3</v>
      </c>
      <c r="F98" s="131">
        <v>1E-3</v>
      </c>
      <c r="G98" s="184">
        <f t="shared" si="6"/>
        <v>1.0779854564670116E-5</v>
      </c>
      <c r="H98" s="144" t="s">
        <v>316</v>
      </c>
      <c r="I98" s="158" t="s">
        <v>316</v>
      </c>
    </row>
    <row r="99" spans="1:9" x14ac:dyDescent="0.35">
      <c r="A99" s="150" t="s">
        <v>447</v>
      </c>
      <c r="B99" s="131" t="s">
        <v>316</v>
      </c>
      <c r="C99" s="144" t="s">
        <v>316</v>
      </c>
      <c r="D99" s="131" t="s">
        <v>316</v>
      </c>
      <c r="E99" s="144" t="s">
        <v>316</v>
      </c>
      <c r="F99" s="131">
        <v>1E-3</v>
      </c>
      <c r="G99" s="184">
        <f t="shared" si="6"/>
        <v>1.0779854564670116E-5</v>
      </c>
      <c r="H99" s="144" t="s">
        <v>316</v>
      </c>
      <c r="I99" s="158" t="s">
        <v>316</v>
      </c>
    </row>
    <row r="100" spans="1:9" x14ac:dyDescent="0.35">
      <c r="A100" s="150" t="s">
        <v>407</v>
      </c>
      <c r="B100" s="131">
        <v>2E-3</v>
      </c>
      <c r="C100" s="144">
        <f t="shared" si="5"/>
        <v>3.1330455630983626E-5</v>
      </c>
      <c r="D100" s="131" t="s">
        <v>316</v>
      </c>
      <c r="E100" s="144" t="s">
        <v>316</v>
      </c>
      <c r="F100" s="131" t="s">
        <v>316</v>
      </c>
      <c r="G100" s="184" t="s">
        <v>316</v>
      </c>
      <c r="H100" s="144" t="s">
        <v>316</v>
      </c>
      <c r="I100" s="158" t="s">
        <v>316</v>
      </c>
    </row>
    <row r="101" spans="1:9" x14ac:dyDescent="0.35">
      <c r="A101" s="150" t="s">
        <v>429</v>
      </c>
      <c r="B101" s="131" t="s">
        <v>316</v>
      </c>
      <c r="C101" s="144" t="s">
        <v>316</v>
      </c>
      <c r="D101" s="131" t="s">
        <v>316</v>
      </c>
      <c r="E101" s="144" t="s">
        <v>316</v>
      </c>
      <c r="F101" s="131" t="s">
        <v>316</v>
      </c>
      <c r="G101" s="184" t="s">
        <v>316</v>
      </c>
      <c r="H101" s="144" t="s">
        <v>316</v>
      </c>
      <c r="I101" s="158" t="s">
        <v>316</v>
      </c>
    </row>
    <row r="102" spans="1:9" x14ac:dyDescent="0.35">
      <c r="A102" s="150" t="s">
        <v>541</v>
      </c>
      <c r="B102" s="131" t="s">
        <v>316</v>
      </c>
      <c r="C102" s="144" t="s">
        <v>316</v>
      </c>
      <c r="D102" s="131">
        <v>2E-3</v>
      </c>
      <c r="E102" s="144">
        <f t="shared" si="7"/>
        <v>2.6384166123152832E-5</v>
      </c>
      <c r="F102" s="131" t="s">
        <v>316</v>
      </c>
      <c r="G102" s="184" t="s">
        <v>316</v>
      </c>
      <c r="H102" s="144" t="s">
        <v>316</v>
      </c>
      <c r="I102" s="158" t="s">
        <v>316</v>
      </c>
    </row>
    <row r="103" spans="1:9" x14ac:dyDescent="0.35">
      <c r="A103" s="150" t="s">
        <v>416</v>
      </c>
      <c r="B103" s="131" t="s">
        <v>316</v>
      </c>
      <c r="C103" s="144" t="s">
        <v>316</v>
      </c>
      <c r="D103" s="131" t="s">
        <v>316</v>
      </c>
      <c r="E103" s="144" t="s">
        <v>316</v>
      </c>
      <c r="F103" s="131" t="s">
        <v>316</v>
      </c>
      <c r="G103" s="184" t="s">
        <v>316</v>
      </c>
      <c r="H103" s="144" t="s">
        <v>316</v>
      </c>
      <c r="I103" s="158" t="s">
        <v>316</v>
      </c>
    </row>
    <row r="104" spans="1:9" x14ac:dyDescent="0.35">
      <c r="A104" s="150" t="s">
        <v>578</v>
      </c>
      <c r="B104" s="131" t="s">
        <v>316</v>
      </c>
      <c r="C104" s="144" t="s">
        <v>316</v>
      </c>
      <c r="D104" s="131" t="s">
        <v>316</v>
      </c>
      <c r="E104" s="144" t="s">
        <v>316</v>
      </c>
      <c r="F104" s="131" t="s">
        <v>316</v>
      </c>
      <c r="G104" s="184" t="s">
        <v>316</v>
      </c>
      <c r="H104" s="144" t="s">
        <v>316</v>
      </c>
      <c r="I104" s="158" t="s">
        <v>316</v>
      </c>
    </row>
    <row r="105" spans="1:9" x14ac:dyDescent="0.35">
      <c r="A105" s="150" t="s">
        <v>511</v>
      </c>
      <c r="B105" s="131" t="s">
        <v>316</v>
      </c>
      <c r="C105" s="144" t="s">
        <v>316</v>
      </c>
      <c r="D105" s="131">
        <v>3.0000000000000001E-3</v>
      </c>
      <c r="E105" s="144">
        <f t="shared" si="7"/>
        <v>3.9576249184729242E-5</v>
      </c>
      <c r="F105" s="131">
        <v>0</v>
      </c>
      <c r="G105" s="184">
        <f t="shared" si="6"/>
        <v>0</v>
      </c>
      <c r="H105" s="144" t="s">
        <v>316</v>
      </c>
      <c r="I105" s="158" t="s">
        <v>316</v>
      </c>
    </row>
    <row r="106" spans="1:9" x14ac:dyDescent="0.35">
      <c r="A106" s="150" t="s">
        <v>544</v>
      </c>
      <c r="B106" s="131">
        <v>0.15</v>
      </c>
      <c r="C106" s="144">
        <f t="shared" si="5"/>
        <v>2.3497841723237717E-3</v>
      </c>
      <c r="D106" s="131" t="s">
        <v>316</v>
      </c>
      <c r="E106" s="144" t="s">
        <v>316</v>
      </c>
      <c r="F106" s="131" t="s">
        <v>316</v>
      </c>
      <c r="G106" s="184" t="s">
        <v>316</v>
      </c>
      <c r="H106" s="144" t="s">
        <v>316</v>
      </c>
      <c r="I106" s="158" t="s">
        <v>316</v>
      </c>
    </row>
    <row r="107" spans="1:9" x14ac:dyDescent="0.35">
      <c r="A107" s="150" t="s">
        <v>302</v>
      </c>
      <c r="B107" s="131">
        <v>1.2999999999999999E-2</v>
      </c>
      <c r="C107" s="144">
        <f t="shared" si="5"/>
        <v>2.0364796160139351E-4</v>
      </c>
      <c r="D107" s="131">
        <v>1.9E-2</v>
      </c>
      <c r="E107" s="144">
        <f t="shared" si="7"/>
        <v>2.5064957816995189E-4</v>
      </c>
      <c r="F107" s="131" t="s">
        <v>316</v>
      </c>
      <c r="G107" s="184" t="s">
        <v>316</v>
      </c>
      <c r="H107" s="144" t="s">
        <v>316</v>
      </c>
      <c r="I107" s="158" t="s">
        <v>316</v>
      </c>
    </row>
    <row r="108" spans="1:9" x14ac:dyDescent="0.35">
      <c r="A108" s="150" t="s">
        <v>546</v>
      </c>
      <c r="B108" s="131">
        <v>8.9999999999999993E-3</v>
      </c>
      <c r="C108" s="144">
        <f t="shared" si="5"/>
        <v>1.4098705033942628E-4</v>
      </c>
      <c r="D108" s="131">
        <v>0.02</v>
      </c>
      <c r="E108" s="144">
        <f t="shared" si="7"/>
        <v>2.6384166123152826E-4</v>
      </c>
      <c r="F108" s="131" t="s">
        <v>316</v>
      </c>
      <c r="G108" s="184" t="s">
        <v>316</v>
      </c>
      <c r="H108" s="144" t="s">
        <v>316</v>
      </c>
      <c r="I108" s="158" t="s">
        <v>316</v>
      </c>
    </row>
    <row r="109" spans="1:9" x14ac:dyDescent="0.35">
      <c r="A109" s="150" t="s">
        <v>628</v>
      </c>
      <c r="B109" s="131">
        <v>1E-3</v>
      </c>
      <c r="C109" s="144">
        <f t="shared" si="5"/>
        <v>1.5665227815491813E-5</v>
      </c>
      <c r="D109" s="131" t="s">
        <v>316</v>
      </c>
      <c r="E109" s="144" t="s">
        <v>316</v>
      </c>
      <c r="F109" s="131" t="s">
        <v>316</v>
      </c>
      <c r="G109" s="184" t="s">
        <v>316</v>
      </c>
      <c r="H109" s="144" t="s">
        <v>316</v>
      </c>
      <c r="I109" s="158" t="s">
        <v>316</v>
      </c>
    </row>
    <row r="110" spans="1:9" x14ac:dyDescent="0.35">
      <c r="A110" s="150" t="s">
        <v>468</v>
      </c>
      <c r="B110" s="131" t="s">
        <v>316</v>
      </c>
      <c r="C110" s="144" t="s">
        <v>316</v>
      </c>
      <c r="D110" s="131" t="s">
        <v>316</v>
      </c>
      <c r="E110" s="144" t="s">
        <v>316</v>
      </c>
      <c r="F110" s="131">
        <v>0</v>
      </c>
      <c r="G110" s="184">
        <f t="shared" si="6"/>
        <v>0</v>
      </c>
      <c r="H110" s="144" t="s">
        <v>316</v>
      </c>
      <c r="I110" s="158" t="s">
        <v>316</v>
      </c>
    </row>
    <row r="111" spans="1:9" x14ac:dyDescent="0.35">
      <c r="A111" s="150" t="s">
        <v>458</v>
      </c>
      <c r="B111" s="131">
        <v>1E-3</v>
      </c>
      <c r="C111" s="144">
        <f t="shared" si="5"/>
        <v>1.5665227815491813E-5</v>
      </c>
      <c r="D111" s="131" t="s">
        <v>316</v>
      </c>
      <c r="E111" s="144" t="s">
        <v>316</v>
      </c>
      <c r="F111" s="131" t="s">
        <v>316</v>
      </c>
      <c r="G111" s="184" t="s">
        <v>316</v>
      </c>
      <c r="H111" s="144" t="s">
        <v>316</v>
      </c>
      <c r="I111" s="158" t="s">
        <v>316</v>
      </c>
    </row>
    <row r="112" spans="1:9" x14ac:dyDescent="0.35">
      <c r="A112" s="150" t="s">
        <v>629</v>
      </c>
      <c r="B112" s="131" t="s">
        <v>316</v>
      </c>
      <c r="C112" s="144" t="s">
        <v>316</v>
      </c>
      <c r="D112" s="131" t="s">
        <v>316</v>
      </c>
      <c r="E112" s="144" t="s">
        <v>316</v>
      </c>
      <c r="F112" s="131" t="s">
        <v>316</v>
      </c>
      <c r="G112" s="184" t="s">
        <v>316</v>
      </c>
      <c r="H112" s="144" t="s">
        <v>316</v>
      </c>
      <c r="I112" s="158" t="s">
        <v>316</v>
      </c>
    </row>
    <row r="113" spans="1:9" x14ac:dyDescent="0.35">
      <c r="A113" s="150" t="s">
        <v>538</v>
      </c>
      <c r="B113" s="131">
        <v>1.5640000000000001</v>
      </c>
      <c r="C113" s="144">
        <f t="shared" si="5"/>
        <v>2.4500416303429192E-2</v>
      </c>
      <c r="D113" s="131">
        <v>1E-3</v>
      </c>
      <c r="E113" s="144">
        <f t="shared" si="7"/>
        <v>1.3192083061576416E-5</v>
      </c>
      <c r="F113" s="131" t="s">
        <v>316</v>
      </c>
      <c r="G113" s="184" t="s">
        <v>316</v>
      </c>
      <c r="H113" s="144" t="s">
        <v>316</v>
      </c>
      <c r="I113" s="158" t="s">
        <v>316</v>
      </c>
    </row>
    <row r="114" spans="1:9" x14ac:dyDescent="0.35">
      <c r="A114" s="150" t="s">
        <v>400</v>
      </c>
      <c r="B114" s="131">
        <v>0.01</v>
      </c>
      <c r="C114" s="144">
        <f t="shared" si="5"/>
        <v>1.5665227815491812E-4</v>
      </c>
      <c r="D114" s="131">
        <v>1.7000000000000001E-2</v>
      </c>
      <c r="E114" s="144">
        <f t="shared" si="7"/>
        <v>2.2426541204679905E-4</v>
      </c>
      <c r="F114" s="131">
        <v>0</v>
      </c>
      <c r="G114" s="184">
        <f t="shared" si="6"/>
        <v>0</v>
      </c>
      <c r="H114" s="144" t="s">
        <v>316</v>
      </c>
      <c r="I114" s="158" t="s">
        <v>316</v>
      </c>
    </row>
    <row r="115" spans="1:9" x14ac:dyDescent="0.35">
      <c r="A115" s="150" t="s">
        <v>435</v>
      </c>
      <c r="B115" s="131">
        <v>2.7E-2</v>
      </c>
      <c r="C115" s="144">
        <f t="shared" si="5"/>
        <v>4.2296115101827885E-4</v>
      </c>
      <c r="D115" s="131" t="s">
        <v>316</v>
      </c>
      <c r="E115" s="144" t="s">
        <v>316</v>
      </c>
      <c r="F115" s="131">
        <v>0</v>
      </c>
      <c r="G115" s="184">
        <f t="shared" si="6"/>
        <v>0</v>
      </c>
      <c r="H115" s="144" t="s">
        <v>316</v>
      </c>
      <c r="I115" s="158" t="s">
        <v>316</v>
      </c>
    </row>
    <row r="116" spans="1:9" x14ac:dyDescent="0.35">
      <c r="A116" s="150" t="s">
        <v>438</v>
      </c>
      <c r="B116" s="131">
        <v>4.2999999999999997E-2</v>
      </c>
      <c r="C116" s="144">
        <f t="shared" si="5"/>
        <v>6.7360479606614774E-4</v>
      </c>
      <c r="D116" s="131" t="s">
        <v>316</v>
      </c>
      <c r="E116" s="144" t="s">
        <v>316</v>
      </c>
      <c r="F116" s="131" t="s">
        <v>316</v>
      </c>
      <c r="G116" s="184" t="s">
        <v>316</v>
      </c>
      <c r="H116" s="144" t="s">
        <v>316</v>
      </c>
      <c r="I116" s="158" t="s">
        <v>316</v>
      </c>
    </row>
    <row r="117" spans="1:9" x14ac:dyDescent="0.35">
      <c r="A117" s="150" t="s">
        <v>414</v>
      </c>
      <c r="B117" s="131">
        <v>9.1999999999999998E-2</v>
      </c>
      <c r="C117" s="144">
        <f t="shared" si="5"/>
        <v>1.4412009590252465E-3</v>
      </c>
      <c r="D117" s="131">
        <v>0.13600000000000001</v>
      </c>
      <c r="E117" s="144">
        <f t="shared" si="7"/>
        <v>1.7941232963743924E-3</v>
      </c>
      <c r="F117" s="131" t="s">
        <v>316</v>
      </c>
      <c r="G117" s="184" t="s">
        <v>316</v>
      </c>
      <c r="H117" s="144" t="s">
        <v>316</v>
      </c>
      <c r="I117" s="158" t="s">
        <v>316</v>
      </c>
    </row>
    <row r="118" spans="1:9" x14ac:dyDescent="0.35">
      <c r="A118" s="150" t="s">
        <v>440</v>
      </c>
      <c r="B118" s="131" t="s">
        <v>316</v>
      </c>
      <c r="C118" s="144" t="s">
        <v>316</v>
      </c>
      <c r="D118" s="131" t="s">
        <v>316</v>
      </c>
      <c r="E118" s="144" t="s">
        <v>316</v>
      </c>
      <c r="F118" s="131" t="s">
        <v>316</v>
      </c>
      <c r="G118" s="184" t="s">
        <v>316</v>
      </c>
      <c r="H118" s="144" t="s">
        <v>316</v>
      </c>
      <c r="I118" s="158" t="s">
        <v>316</v>
      </c>
    </row>
    <row r="119" spans="1:9" s="4" customFormat="1" x14ac:dyDescent="0.35">
      <c r="A119" s="150" t="s">
        <v>523</v>
      </c>
      <c r="B119" s="131" t="s">
        <v>316</v>
      </c>
      <c r="C119" s="144" t="s">
        <v>316</v>
      </c>
      <c r="D119" s="131" t="s">
        <v>316</v>
      </c>
      <c r="E119" s="144" t="s">
        <v>316</v>
      </c>
      <c r="F119" s="131" t="s">
        <v>316</v>
      </c>
      <c r="G119" s="184" t="s">
        <v>316</v>
      </c>
      <c r="H119" s="144" t="s">
        <v>316</v>
      </c>
      <c r="I119" s="158" t="s">
        <v>316</v>
      </c>
    </row>
    <row r="120" spans="1:9" x14ac:dyDescent="0.35">
      <c r="A120" s="150" t="s">
        <v>550</v>
      </c>
      <c r="B120" s="131">
        <v>3.0000000000000001E-3</v>
      </c>
      <c r="C120" s="144">
        <f t="shared" si="5"/>
        <v>4.6995683446475432E-5</v>
      </c>
      <c r="D120" s="131">
        <v>2E-3</v>
      </c>
      <c r="E120" s="144">
        <f t="shared" si="7"/>
        <v>2.6384166123152832E-5</v>
      </c>
      <c r="F120" s="131" t="s">
        <v>316</v>
      </c>
      <c r="G120" s="184" t="s">
        <v>316</v>
      </c>
      <c r="H120" s="144" t="s">
        <v>316</v>
      </c>
      <c r="I120" s="158" t="s">
        <v>316</v>
      </c>
    </row>
    <row r="121" spans="1:9" x14ac:dyDescent="0.35">
      <c r="A121" s="150" t="s">
        <v>444</v>
      </c>
      <c r="B121" s="131">
        <v>6.6000000000000003E-2</v>
      </c>
      <c r="C121" s="144">
        <f t="shared" si="5"/>
        <v>1.0339050358224595E-3</v>
      </c>
      <c r="D121" s="131" t="s">
        <v>316</v>
      </c>
      <c r="E121" s="144" t="s">
        <v>316</v>
      </c>
      <c r="F121" s="131" t="s">
        <v>316</v>
      </c>
      <c r="G121" s="184" t="s">
        <v>316</v>
      </c>
      <c r="H121" s="144" t="s">
        <v>316</v>
      </c>
      <c r="I121" s="158" t="s">
        <v>316</v>
      </c>
    </row>
    <row r="122" spans="1:9" s="4" customFormat="1" x14ac:dyDescent="0.35">
      <c r="A122" s="150" t="s">
        <v>563</v>
      </c>
      <c r="B122" s="131">
        <v>2.258</v>
      </c>
      <c r="C122" s="144">
        <f t="shared" si="5"/>
        <v>3.5372084407380509E-2</v>
      </c>
      <c r="D122" s="131">
        <v>0.17299999999999999</v>
      </c>
      <c r="E122" s="144">
        <f t="shared" si="7"/>
        <v>2.2822303696527196E-3</v>
      </c>
      <c r="F122" s="131" t="s">
        <v>316</v>
      </c>
      <c r="G122" s="184" t="s">
        <v>316</v>
      </c>
      <c r="H122" s="144" t="s">
        <v>316</v>
      </c>
      <c r="I122" s="158" t="s">
        <v>316</v>
      </c>
    </row>
    <row r="123" spans="1:9" x14ac:dyDescent="0.35">
      <c r="A123" s="150" t="s">
        <v>421</v>
      </c>
      <c r="B123" s="131">
        <v>0.128</v>
      </c>
      <c r="C123" s="144">
        <f t="shared" si="5"/>
        <v>2.0051491603829521E-3</v>
      </c>
      <c r="D123" s="131" t="s">
        <v>316</v>
      </c>
      <c r="E123" s="144" t="s">
        <v>316</v>
      </c>
      <c r="F123" s="131" t="s">
        <v>316</v>
      </c>
      <c r="G123" s="184" t="s">
        <v>316</v>
      </c>
      <c r="H123" s="144" t="s">
        <v>316</v>
      </c>
      <c r="I123" s="158" t="s">
        <v>316</v>
      </c>
    </row>
    <row r="124" spans="1:9" x14ac:dyDescent="0.35">
      <c r="A124" s="150" t="s">
        <v>513</v>
      </c>
      <c r="B124" s="131" t="s">
        <v>316</v>
      </c>
      <c r="C124" s="144" t="s">
        <v>316</v>
      </c>
      <c r="D124" s="131">
        <v>0.2</v>
      </c>
      <c r="E124" s="144">
        <f t="shared" si="7"/>
        <v>2.6384166123152829E-3</v>
      </c>
      <c r="F124" s="131" t="s">
        <v>316</v>
      </c>
      <c r="G124" s="184" t="s">
        <v>316</v>
      </c>
      <c r="H124" s="144" t="s">
        <v>316</v>
      </c>
      <c r="I124" s="158" t="s">
        <v>316</v>
      </c>
    </row>
    <row r="125" spans="1:9" x14ac:dyDescent="0.35">
      <c r="A125" s="150" t="s">
        <v>579</v>
      </c>
      <c r="B125" s="131">
        <v>2.3E-2</v>
      </c>
      <c r="C125" s="144">
        <f t="shared" si="5"/>
        <v>3.6030023975631162E-4</v>
      </c>
      <c r="D125" s="131" t="s">
        <v>316</v>
      </c>
      <c r="E125" s="144" t="s">
        <v>316</v>
      </c>
      <c r="F125" s="131" t="s">
        <v>316</v>
      </c>
      <c r="G125" s="184" t="s">
        <v>316</v>
      </c>
      <c r="H125" s="144" t="s">
        <v>316</v>
      </c>
      <c r="I125" s="158" t="s">
        <v>316</v>
      </c>
    </row>
    <row r="126" spans="1:9" x14ac:dyDescent="0.35">
      <c r="A126" s="150" t="s">
        <v>393</v>
      </c>
      <c r="B126" s="131">
        <v>8.3000000000000004E-2</v>
      </c>
      <c r="C126" s="144">
        <f t="shared" si="5"/>
        <v>1.3002139086858203E-3</v>
      </c>
      <c r="D126" s="131">
        <v>0.876</v>
      </c>
      <c r="E126" s="144">
        <f t="shared" si="7"/>
        <v>1.1556264761940938E-2</v>
      </c>
      <c r="F126" s="131" t="s">
        <v>316</v>
      </c>
      <c r="G126" s="184" t="s">
        <v>316</v>
      </c>
      <c r="H126" s="144" t="s">
        <v>316</v>
      </c>
      <c r="I126" s="158" t="s">
        <v>316</v>
      </c>
    </row>
    <row r="127" spans="1:9" x14ac:dyDescent="0.35">
      <c r="A127" s="150" t="s">
        <v>630</v>
      </c>
      <c r="B127" s="131">
        <v>0.50900000000000001</v>
      </c>
      <c r="C127" s="144">
        <f t="shared" si="5"/>
        <v>7.9736009580853324E-3</v>
      </c>
      <c r="D127" s="131" t="s">
        <v>316</v>
      </c>
      <c r="E127" s="144" t="s">
        <v>316</v>
      </c>
      <c r="F127" s="131" t="s">
        <v>316</v>
      </c>
      <c r="G127" s="184" t="s">
        <v>316</v>
      </c>
      <c r="H127" s="144" t="s">
        <v>316</v>
      </c>
      <c r="I127" s="158" t="s">
        <v>316</v>
      </c>
    </row>
    <row r="128" spans="1:9" x14ac:dyDescent="0.35">
      <c r="A128" s="150" t="s">
        <v>418</v>
      </c>
      <c r="B128" s="131" t="s">
        <v>316</v>
      </c>
      <c r="C128" s="144" t="s">
        <v>316</v>
      </c>
      <c r="D128" s="131">
        <v>7.0000000000000001E-3</v>
      </c>
      <c r="E128" s="144">
        <f t="shared" si="7"/>
        <v>9.2344581431034906E-5</v>
      </c>
      <c r="F128" s="131">
        <v>0</v>
      </c>
      <c r="G128" s="184">
        <f t="shared" si="6"/>
        <v>0</v>
      </c>
      <c r="H128" s="144" t="s">
        <v>316</v>
      </c>
      <c r="I128" s="158" t="s">
        <v>316</v>
      </c>
    </row>
    <row r="129" spans="1:9" x14ac:dyDescent="0.35">
      <c r="A129" s="150" t="s">
        <v>419</v>
      </c>
      <c r="B129" s="131" t="s">
        <v>316</v>
      </c>
      <c r="C129" s="144" t="s">
        <v>316</v>
      </c>
      <c r="D129" s="131" t="s">
        <v>316</v>
      </c>
      <c r="E129" s="144" t="s">
        <v>316</v>
      </c>
      <c r="F129" s="131" t="s">
        <v>316</v>
      </c>
      <c r="G129" s="184" t="s">
        <v>316</v>
      </c>
      <c r="H129" s="144" t="s">
        <v>316</v>
      </c>
      <c r="I129" s="158" t="s">
        <v>316</v>
      </c>
    </row>
    <row r="130" spans="1:9" x14ac:dyDescent="0.35">
      <c r="A130" s="150" t="s">
        <v>577</v>
      </c>
      <c r="B130" s="131" t="s">
        <v>316</v>
      </c>
      <c r="C130" s="144" t="s">
        <v>316</v>
      </c>
      <c r="D130" s="131">
        <v>0.151</v>
      </c>
      <c r="E130" s="144">
        <f t="shared" si="7"/>
        <v>1.9920045422980384E-3</v>
      </c>
      <c r="F130" s="131" t="s">
        <v>316</v>
      </c>
      <c r="G130" s="184" t="s">
        <v>316</v>
      </c>
      <c r="H130" s="144" t="s">
        <v>316</v>
      </c>
      <c r="I130" s="158" t="s">
        <v>316</v>
      </c>
    </row>
    <row r="131" spans="1:9" x14ac:dyDescent="0.35">
      <c r="A131" s="150" t="s">
        <v>564</v>
      </c>
      <c r="B131" s="131" t="s">
        <v>316</v>
      </c>
      <c r="C131" s="144" t="s">
        <v>316</v>
      </c>
      <c r="D131" s="131">
        <v>0.122</v>
      </c>
      <c r="E131" s="144">
        <f t="shared" si="7"/>
        <v>1.6094341335123224E-3</v>
      </c>
      <c r="F131" s="131" t="s">
        <v>316</v>
      </c>
      <c r="G131" s="184" t="s">
        <v>316</v>
      </c>
      <c r="H131" s="144" t="s">
        <v>316</v>
      </c>
      <c r="I131" s="158" t="s">
        <v>316</v>
      </c>
    </row>
    <row r="132" spans="1:9" s="283" customFormat="1" x14ac:dyDescent="0.35">
      <c r="A132" s="282" t="s">
        <v>263</v>
      </c>
      <c r="B132" s="185">
        <f>SUM(B4:B131)</f>
        <v>6383.5650000000014</v>
      </c>
      <c r="C132" s="185">
        <f t="shared" ref="C132:F132" si="10">SUM(C4:C131)</f>
        <v>100</v>
      </c>
      <c r="D132" s="185">
        <f>SUM(D4:D131)</f>
        <v>7580.3040000000046</v>
      </c>
      <c r="E132" s="185">
        <f t="shared" si="10"/>
        <v>99.999999999999929</v>
      </c>
      <c r="F132" s="185">
        <f t="shared" si="10"/>
        <v>9276.5630000000092</v>
      </c>
      <c r="G132" s="185">
        <f>SUM(G4:G131)</f>
        <v>99.999999999999943</v>
      </c>
      <c r="H132" s="159">
        <f>((F132/D132)-1)*100</f>
        <v>22.377189621946613</v>
      </c>
      <c r="I132" s="160">
        <f>((F132/B132)-1)*100</f>
        <v>45.31947273976229</v>
      </c>
    </row>
  </sheetData>
  <sortState xmlns:xlrd2="http://schemas.microsoft.com/office/spreadsheetml/2017/richdata2" ref="A4:I132">
    <sortCondition descending="1" ref="G4:G132"/>
  </sortState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A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182"/>
  <sheetViews>
    <sheetView zoomScale="70" zoomScaleNormal="70" workbookViewId="0"/>
  </sheetViews>
  <sheetFormatPr defaultColWidth="9.1796875" defaultRowHeight="15.5" x14ac:dyDescent="0.35"/>
  <cols>
    <col min="1" max="1" width="23.54296875" style="1" customWidth="1"/>
    <col min="2" max="2" width="14.90625" style="1" bestFit="1" customWidth="1"/>
    <col min="3" max="3" width="13.36328125" style="16" customWidth="1"/>
    <col min="4" max="4" width="14.90625" style="1" bestFit="1" customWidth="1"/>
    <col min="5" max="5" width="13.36328125" style="16" customWidth="1"/>
    <col min="6" max="6" width="14.90625" style="1" bestFit="1" customWidth="1"/>
    <col min="7" max="7" width="13.36328125" style="16" customWidth="1"/>
    <col min="8" max="9" width="13.36328125" style="1" customWidth="1"/>
    <col min="10" max="16384" width="9.1796875" style="1"/>
  </cols>
  <sheetData>
    <row r="1" spans="1:18" x14ac:dyDescent="0.35">
      <c r="A1" s="4" t="s">
        <v>527</v>
      </c>
      <c r="B1" s="4"/>
      <c r="C1" s="4"/>
      <c r="D1" s="37"/>
      <c r="K1" s="14" t="s">
        <v>315</v>
      </c>
      <c r="Q1" s="361"/>
      <c r="R1" s="361"/>
    </row>
    <row r="2" spans="1:18" x14ac:dyDescent="0.35">
      <c r="A2" s="349" t="s">
        <v>294</v>
      </c>
      <c r="B2" s="362">
        <v>44682</v>
      </c>
      <c r="C2" s="362"/>
      <c r="D2" s="362">
        <v>45017</v>
      </c>
      <c r="E2" s="362"/>
      <c r="F2" s="362">
        <v>45067</v>
      </c>
      <c r="G2" s="362"/>
      <c r="H2" s="349" t="s">
        <v>295</v>
      </c>
      <c r="I2" s="349" t="s">
        <v>522</v>
      </c>
    </row>
    <row r="3" spans="1:18" x14ac:dyDescent="0.35">
      <c r="A3" s="350"/>
      <c r="B3" s="2" t="s">
        <v>296</v>
      </c>
      <c r="C3" s="2" t="s">
        <v>297</v>
      </c>
      <c r="D3" s="2" t="s">
        <v>296</v>
      </c>
      <c r="E3" s="2" t="s">
        <v>297</v>
      </c>
      <c r="F3" s="2" t="s">
        <v>296</v>
      </c>
      <c r="G3" s="2" t="s">
        <v>297</v>
      </c>
      <c r="H3" s="350"/>
      <c r="I3" s="350"/>
    </row>
    <row r="4" spans="1:18" ht="14.5" customHeight="1" x14ac:dyDescent="0.35">
      <c r="A4" s="117" t="s">
        <v>298</v>
      </c>
      <c r="B4" s="131">
        <v>3879.6030000000001</v>
      </c>
      <c r="C4" s="144">
        <f t="shared" ref="C4:C35" si="0">(B4/$B$182)*100</f>
        <v>33.477153129122463</v>
      </c>
      <c r="D4" s="131">
        <v>4141.8519999999999</v>
      </c>
      <c r="E4" s="144">
        <f t="shared" ref="E4:E35" si="1">(D4/$D$182)*100</f>
        <v>46.672699101332462</v>
      </c>
      <c r="F4" s="131">
        <v>4048.0189999999998</v>
      </c>
      <c r="G4" s="144">
        <f t="shared" ref="G4:G35" si="2">(F4/$F$182)*100</f>
        <v>33.583028504623137</v>
      </c>
      <c r="H4" s="144">
        <f>((F4/D4)-1)*100</f>
        <v>-2.2654841360821187</v>
      </c>
      <c r="I4" s="144">
        <f>((F4/B4)-1)*100</f>
        <v>4.3410627324496742</v>
      </c>
    </row>
    <row r="5" spans="1:18" x14ac:dyDescent="0.35">
      <c r="A5" s="117" t="s">
        <v>388</v>
      </c>
      <c r="B5" s="131">
        <v>950.95</v>
      </c>
      <c r="C5" s="144">
        <f t="shared" si="0"/>
        <v>8.2057619731036926</v>
      </c>
      <c r="D5" s="131">
        <v>361.72199999999998</v>
      </c>
      <c r="E5" s="144">
        <f t="shared" si="1"/>
        <v>4.0760853029833459</v>
      </c>
      <c r="F5" s="131">
        <v>1533.6569999999999</v>
      </c>
      <c r="G5" s="144">
        <f t="shared" si="2"/>
        <v>12.723469614968408</v>
      </c>
      <c r="H5" s="144">
        <f t="shared" ref="H5:H68" si="3">((F5/D5)-1)*100</f>
        <v>323.98775855491238</v>
      </c>
      <c r="I5" s="144">
        <f t="shared" ref="I5:I68" si="4">((F5/B5)-1)*100</f>
        <v>61.276302644723678</v>
      </c>
      <c r="J5" s="38"/>
    </row>
    <row r="6" spans="1:18" x14ac:dyDescent="0.35">
      <c r="A6" s="117" t="s">
        <v>443</v>
      </c>
      <c r="B6" s="131">
        <v>757.79300000000001</v>
      </c>
      <c r="C6" s="144">
        <f t="shared" si="0"/>
        <v>6.5390072904823251</v>
      </c>
      <c r="D6" s="131">
        <v>1.7999999999999999E-2</v>
      </c>
      <c r="E6" s="144">
        <f t="shared" si="1"/>
        <v>2.028340423134347E-4</v>
      </c>
      <c r="F6" s="131">
        <v>1459.5229999999999</v>
      </c>
      <c r="G6" s="144">
        <f t="shared" si="2"/>
        <v>12.108441811205202</v>
      </c>
      <c r="H6" s="144">
        <f t="shared" si="3"/>
        <v>8108361.111111111</v>
      </c>
      <c r="I6" s="144">
        <f t="shared" si="4"/>
        <v>92.601805506253015</v>
      </c>
    </row>
    <row r="7" spans="1:18" x14ac:dyDescent="0.35">
      <c r="A7" s="117" t="s">
        <v>354</v>
      </c>
      <c r="B7" s="131">
        <v>707.42700000000002</v>
      </c>
      <c r="C7" s="144">
        <f t="shared" si="0"/>
        <v>6.1043983125788177</v>
      </c>
      <c r="D7" s="131">
        <v>1320.153</v>
      </c>
      <c r="E7" s="144">
        <f t="shared" si="1"/>
        <v>14.87622052567821</v>
      </c>
      <c r="F7" s="131">
        <v>1003.12</v>
      </c>
      <c r="G7" s="144">
        <f t="shared" si="2"/>
        <v>8.3220477852395369</v>
      </c>
      <c r="H7" s="144">
        <f t="shared" si="3"/>
        <v>-24.014867973636388</v>
      </c>
      <c r="I7" s="144">
        <f t="shared" si="4"/>
        <v>41.798376369575927</v>
      </c>
    </row>
    <row r="8" spans="1:18" x14ac:dyDescent="0.35">
      <c r="A8" s="117" t="s">
        <v>382</v>
      </c>
      <c r="B8" s="131">
        <v>21.113</v>
      </c>
      <c r="C8" s="144">
        <f t="shared" si="0"/>
        <v>0.18218439722187105</v>
      </c>
      <c r="D8" s="131">
        <v>41.228000000000002</v>
      </c>
      <c r="E8" s="144">
        <f t="shared" si="1"/>
        <v>0.46458010536101596</v>
      </c>
      <c r="F8" s="131">
        <v>564.04899999999998</v>
      </c>
      <c r="G8" s="144">
        <f t="shared" si="2"/>
        <v>4.6794428694638475</v>
      </c>
      <c r="H8" s="144">
        <f t="shared" si="3"/>
        <v>1268.1211797807314</v>
      </c>
      <c r="I8" s="144">
        <f t="shared" si="4"/>
        <v>2571.5720172405627</v>
      </c>
    </row>
    <row r="9" spans="1:18" x14ac:dyDescent="0.35">
      <c r="A9" s="117" t="s">
        <v>311</v>
      </c>
      <c r="B9" s="131">
        <v>258.86700000000002</v>
      </c>
      <c r="C9" s="144">
        <f t="shared" si="0"/>
        <v>2.2337672692480508</v>
      </c>
      <c r="D9" s="131" t="s">
        <v>316</v>
      </c>
      <c r="E9" s="144" t="s">
        <v>316</v>
      </c>
      <c r="F9" s="131">
        <v>530.41600000000005</v>
      </c>
      <c r="G9" s="144">
        <f t="shared" si="2"/>
        <v>4.4004179939146004</v>
      </c>
      <c r="H9" s="144" t="s">
        <v>316</v>
      </c>
      <c r="I9" s="144">
        <f t="shared" si="4"/>
        <v>104.89904082018953</v>
      </c>
    </row>
    <row r="10" spans="1:18" ht="12.5" customHeight="1" x14ac:dyDescent="0.35">
      <c r="A10" s="117" t="s">
        <v>403</v>
      </c>
      <c r="B10" s="131">
        <v>51.201999999999998</v>
      </c>
      <c r="C10" s="144">
        <f t="shared" si="0"/>
        <v>0.44182283458315924</v>
      </c>
      <c r="D10" s="131">
        <v>86.051000000000002</v>
      </c>
      <c r="E10" s="144">
        <f t="shared" si="1"/>
        <v>0.96967067639518734</v>
      </c>
      <c r="F10" s="131">
        <v>376.05099999999999</v>
      </c>
      <c r="G10" s="144">
        <f t="shared" si="2"/>
        <v>3.1197806759780611</v>
      </c>
      <c r="H10" s="144">
        <f t="shared" si="3"/>
        <v>337.0094478855562</v>
      </c>
      <c r="I10" s="144">
        <f t="shared" si="4"/>
        <v>634.44592008124687</v>
      </c>
    </row>
    <row r="11" spans="1:18" x14ac:dyDescent="0.35">
      <c r="A11" s="117" t="s">
        <v>558</v>
      </c>
      <c r="B11" s="131">
        <v>282.74200000000002</v>
      </c>
      <c r="C11" s="144">
        <f t="shared" si="0"/>
        <v>2.4397850063613067</v>
      </c>
      <c r="D11" s="131">
        <v>352.91800000000001</v>
      </c>
      <c r="E11" s="144">
        <f t="shared" si="1"/>
        <v>3.9768769191762643</v>
      </c>
      <c r="F11" s="131">
        <v>334.024</v>
      </c>
      <c r="G11" s="144">
        <f t="shared" si="2"/>
        <v>2.7711178018750009</v>
      </c>
      <c r="H11" s="144">
        <f t="shared" si="3"/>
        <v>-5.3536515564522098</v>
      </c>
      <c r="I11" s="144">
        <f t="shared" si="4"/>
        <v>18.137383197402567</v>
      </c>
    </row>
    <row r="12" spans="1:18" x14ac:dyDescent="0.35">
      <c r="A12" s="117" t="s">
        <v>364</v>
      </c>
      <c r="B12" s="131">
        <v>303.08999999999997</v>
      </c>
      <c r="C12" s="144">
        <f t="shared" si="0"/>
        <v>2.6153682069803859</v>
      </c>
      <c r="D12" s="131">
        <v>297.85000000000002</v>
      </c>
      <c r="E12" s="144">
        <f t="shared" si="1"/>
        <v>3.3563399723920297</v>
      </c>
      <c r="F12" s="131">
        <v>312.34699999999998</v>
      </c>
      <c r="G12" s="144">
        <f t="shared" si="2"/>
        <v>2.591281860172475</v>
      </c>
      <c r="H12" s="144">
        <f t="shared" si="3"/>
        <v>4.867215041128059</v>
      </c>
      <c r="I12" s="144">
        <f t="shared" si="4"/>
        <v>3.0542083209607718</v>
      </c>
    </row>
    <row r="13" spans="1:18" x14ac:dyDescent="0.35">
      <c r="A13" s="117" t="s">
        <v>370</v>
      </c>
      <c r="B13" s="131">
        <v>147.52500000000001</v>
      </c>
      <c r="C13" s="144">
        <f t="shared" si="0"/>
        <v>1.2729954625186626</v>
      </c>
      <c r="D13" s="131">
        <v>169.83</v>
      </c>
      <c r="E13" s="144">
        <f t="shared" si="1"/>
        <v>1.9137391892272568</v>
      </c>
      <c r="F13" s="131">
        <v>204.923</v>
      </c>
      <c r="G13" s="144">
        <f t="shared" si="2"/>
        <v>1.7000747650277548</v>
      </c>
      <c r="H13" s="144">
        <f t="shared" si="3"/>
        <v>20.663604781251841</v>
      </c>
      <c r="I13" s="144">
        <f t="shared" si="4"/>
        <v>38.907303846805632</v>
      </c>
    </row>
    <row r="14" spans="1:18" x14ac:dyDescent="0.35">
      <c r="A14" s="117" t="s">
        <v>361</v>
      </c>
      <c r="B14" s="131">
        <v>430.803</v>
      </c>
      <c r="C14" s="144">
        <f t="shared" si="0"/>
        <v>3.7174056210095063</v>
      </c>
      <c r="D14" s="131">
        <v>140.477</v>
      </c>
      <c r="E14" s="144">
        <f t="shared" si="1"/>
        <v>1.5829732090035762</v>
      </c>
      <c r="F14" s="131">
        <v>138.09100000000001</v>
      </c>
      <c r="G14" s="144">
        <f t="shared" si="2"/>
        <v>1.1456255489986371</v>
      </c>
      <c r="H14" s="144">
        <f t="shared" si="3"/>
        <v>-1.6984986866177332</v>
      </c>
      <c r="I14" s="144">
        <f t="shared" si="4"/>
        <v>-67.945673544520346</v>
      </c>
    </row>
    <row r="15" spans="1:18" x14ac:dyDescent="0.35">
      <c r="A15" s="117" t="s">
        <v>367</v>
      </c>
      <c r="B15" s="131">
        <v>98.326999999999998</v>
      </c>
      <c r="C15" s="144">
        <f t="shared" si="0"/>
        <v>0.84846517433026636</v>
      </c>
      <c r="D15" s="131">
        <v>122.94199999999999</v>
      </c>
      <c r="E15" s="144">
        <f t="shared" si="1"/>
        <v>1.3853790461165718</v>
      </c>
      <c r="F15" s="131">
        <v>134.10300000000001</v>
      </c>
      <c r="G15" s="144">
        <f t="shared" si="2"/>
        <v>1.112540447946385</v>
      </c>
      <c r="H15" s="144">
        <f t="shared" si="3"/>
        <v>9.0782645475102175</v>
      </c>
      <c r="I15" s="144">
        <f t="shared" si="4"/>
        <v>36.384716303761941</v>
      </c>
      <c r="J15" s="29"/>
    </row>
    <row r="16" spans="1:18" x14ac:dyDescent="0.35">
      <c r="A16" s="117" t="s">
        <v>373</v>
      </c>
      <c r="B16" s="131">
        <v>86.658000000000001</v>
      </c>
      <c r="C16" s="144">
        <f t="shared" si="0"/>
        <v>0.7477731963459906</v>
      </c>
      <c r="D16" s="131">
        <v>158.36799999999999</v>
      </c>
      <c r="E16" s="144">
        <f t="shared" si="1"/>
        <v>1.784578978505224</v>
      </c>
      <c r="F16" s="131">
        <v>111.261</v>
      </c>
      <c r="G16" s="144">
        <f t="shared" si="2"/>
        <v>0.92303947547006937</v>
      </c>
      <c r="H16" s="144">
        <f t="shared" si="3"/>
        <v>-29.745276823600729</v>
      </c>
      <c r="I16" s="144">
        <f>((F16/B16)-1)*100</f>
        <v>28.390916014678382</v>
      </c>
    </row>
    <row r="17" spans="1:9" x14ac:dyDescent="0.35">
      <c r="A17" s="117" t="s">
        <v>302</v>
      </c>
      <c r="B17" s="131" t="s">
        <v>316</v>
      </c>
      <c r="C17" s="144" t="s">
        <v>316</v>
      </c>
      <c r="D17" s="131">
        <v>0.29299999999999998</v>
      </c>
      <c r="E17" s="144">
        <f t="shared" si="1"/>
        <v>3.3016874665464653E-3</v>
      </c>
      <c r="F17" s="131">
        <v>98.155000000000001</v>
      </c>
      <c r="G17" s="144">
        <f t="shared" si="2"/>
        <v>0.8143099533058723</v>
      </c>
      <c r="H17" s="144">
        <f t="shared" si="3"/>
        <v>33400</v>
      </c>
      <c r="I17" s="144" t="s">
        <v>316</v>
      </c>
    </row>
    <row r="18" spans="1:9" x14ac:dyDescent="0.35">
      <c r="A18" s="117" t="s">
        <v>375</v>
      </c>
      <c r="B18" s="131">
        <v>8.2330000000000005</v>
      </c>
      <c r="C18" s="144">
        <f t="shared" si="0"/>
        <v>7.1042681870300967E-2</v>
      </c>
      <c r="D18" s="131">
        <v>159.886</v>
      </c>
      <c r="E18" s="144">
        <f t="shared" si="1"/>
        <v>1.8016846494069902</v>
      </c>
      <c r="F18" s="131">
        <v>93.918999999999997</v>
      </c>
      <c r="G18" s="144">
        <f t="shared" si="2"/>
        <v>0.77916740364254722</v>
      </c>
      <c r="H18" s="144">
        <f t="shared" si="3"/>
        <v>-41.258771874960907</v>
      </c>
      <c r="I18" s="144">
        <f t="shared" si="4"/>
        <v>1040.7627839183772</v>
      </c>
    </row>
    <row r="19" spans="1:9" x14ac:dyDescent="0.35">
      <c r="A19" s="117" t="s">
        <v>448</v>
      </c>
      <c r="B19" s="131">
        <v>0.61599999999999999</v>
      </c>
      <c r="C19" s="144">
        <f t="shared" si="0"/>
        <v>5.3154733429011773E-3</v>
      </c>
      <c r="D19" s="131">
        <v>2.9000000000000001E-2</v>
      </c>
      <c r="E19" s="144">
        <f t="shared" si="1"/>
        <v>3.2678817928275596E-4</v>
      </c>
      <c r="F19" s="131">
        <v>91.299000000000007</v>
      </c>
      <c r="G19" s="144">
        <f t="shared" si="2"/>
        <v>0.75743145460621308</v>
      </c>
      <c r="H19" s="144">
        <f t="shared" si="3"/>
        <v>314724.13793103449</v>
      </c>
      <c r="I19" s="144">
        <f t="shared" si="4"/>
        <v>14721.266233766235</v>
      </c>
    </row>
    <row r="20" spans="1:9" x14ac:dyDescent="0.35">
      <c r="A20" s="117" t="s">
        <v>376</v>
      </c>
      <c r="B20" s="131">
        <v>1.2589999999999999</v>
      </c>
      <c r="C20" s="144">
        <f t="shared" si="0"/>
        <v>1.0863930095312632E-2</v>
      </c>
      <c r="D20" s="131">
        <v>23.497</v>
      </c>
      <c r="E20" s="144">
        <f t="shared" si="1"/>
        <v>0.26477730512437642</v>
      </c>
      <c r="F20" s="131">
        <v>74.343999999999994</v>
      </c>
      <c r="G20" s="144">
        <f t="shared" si="2"/>
        <v>0.61676999815161504</v>
      </c>
      <c r="H20" s="144">
        <f t="shared" si="3"/>
        <v>216.39783802187509</v>
      </c>
      <c r="I20" s="144">
        <f t="shared" si="4"/>
        <v>5805.0039714058776</v>
      </c>
    </row>
    <row r="21" spans="1:9" x14ac:dyDescent="0.35">
      <c r="A21" s="117" t="s">
        <v>356</v>
      </c>
      <c r="B21" s="131">
        <v>209.78899999999999</v>
      </c>
      <c r="C21" s="144">
        <f t="shared" si="0"/>
        <v>1.8102724628796998</v>
      </c>
      <c r="D21" s="131">
        <v>77.236999999999995</v>
      </c>
      <c r="E21" s="144">
        <f t="shared" si="1"/>
        <v>0.87034960700904207</v>
      </c>
      <c r="F21" s="131">
        <v>71.525999999999996</v>
      </c>
      <c r="G21" s="144">
        <f t="shared" si="2"/>
        <v>0.59339140869192419</v>
      </c>
      <c r="H21" s="144">
        <f t="shared" si="3"/>
        <v>-7.3941245775988147</v>
      </c>
      <c r="I21" s="144">
        <f t="shared" si="4"/>
        <v>-65.905743389786878</v>
      </c>
    </row>
    <row r="22" spans="1:9" x14ac:dyDescent="0.35">
      <c r="A22" s="117" t="s">
        <v>359</v>
      </c>
      <c r="B22" s="131">
        <v>44.884999999999998</v>
      </c>
      <c r="C22" s="144">
        <f t="shared" si="0"/>
        <v>0.38731334577292098</v>
      </c>
      <c r="D22" s="131">
        <v>52.863</v>
      </c>
      <c r="E22" s="144">
        <f t="shared" si="1"/>
        <v>0.59568977660083888</v>
      </c>
      <c r="F22" s="131">
        <v>58.567</v>
      </c>
      <c r="G22" s="144">
        <f t="shared" si="2"/>
        <v>0.48588142259961309</v>
      </c>
      <c r="H22" s="144">
        <f t="shared" si="3"/>
        <v>10.790155685451076</v>
      </c>
      <c r="I22" s="144">
        <f t="shared" si="4"/>
        <v>30.482343767405595</v>
      </c>
    </row>
    <row r="23" spans="1:9" x14ac:dyDescent="0.35">
      <c r="A23" s="117" t="s">
        <v>355</v>
      </c>
      <c r="B23" s="131">
        <v>44.646999999999998</v>
      </c>
      <c r="C23" s="144">
        <f t="shared" si="0"/>
        <v>0.38525964016316372</v>
      </c>
      <c r="D23" s="131">
        <v>43.192999999999998</v>
      </c>
      <c r="E23" s="144">
        <f t="shared" si="1"/>
        <v>0.48672282164689923</v>
      </c>
      <c r="F23" s="131">
        <v>57.447000000000003</v>
      </c>
      <c r="G23" s="144">
        <f t="shared" si="2"/>
        <v>0.476589719194768</v>
      </c>
      <c r="H23" s="144">
        <f t="shared" si="3"/>
        <v>33.000717708888018</v>
      </c>
      <c r="I23" s="144">
        <f t="shared" si="4"/>
        <v>28.669339485295776</v>
      </c>
    </row>
    <row r="24" spans="1:9" x14ac:dyDescent="0.35">
      <c r="A24" s="117" t="s">
        <v>389</v>
      </c>
      <c r="B24" s="131">
        <v>2.984</v>
      </c>
      <c r="C24" s="144">
        <f t="shared" si="0"/>
        <v>2.574898125846934E-2</v>
      </c>
      <c r="D24" s="131">
        <v>33.253999999999998</v>
      </c>
      <c r="E24" s="144">
        <f t="shared" si="1"/>
        <v>0.37472462461616435</v>
      </c>
      <c r="F24" s="131">
        <v>56.235999999999997</v>
      </c>
      <c r="G24" s="144">
        <f t="shared" si="2"/>
        <v>0.46654306488827912</v>
      </c>
      <c r="H24" s="144">
        <f t="shared" si="3"/>
        <v>69.11048294941962</v>
      </c>
      <c r="I24" s="144">
        <f t="shared" si="4"/>
        <v>1784.5844504021447</v>
      </c>
    </row>
    <row r="25" spans="1:9" x14ac:dyDescent="0.35">
      <c r="A25" s="117" t="s">
        <v>369</v>
      </c>
      <c r="B25" s="131">
        <v>48.301000000000002</v>
      </c>
      <c r="C25" s="144">
        <f t="shared" si="0"/>
        <v>0.41679006158355486</v>
      </c>
      <c r="D25" s="131">
        <v>53.764000000000003</v>
      </c>
      <c r="E25" s="144">
        <f t="shared" si="1"/>
        <v>0.605842747274417</v>
      </c>
      <c r="F25" s="131">
        <v>55.058999999999997</v>
      </c>
      <c r="G25" s="144">
        <f t="shared" si="2"/>
        <v>0.45677848014943734</v>
      </c>
      <c r="H25" s="144">
        <f t="shared" si="3"/>
        <v>2.4086749497805204</v>
      </c>
      <c r="I25" s="144">
        <f t="shared" si="4"/>
        <v>13.99142874888717</v>
      </c>
    </row>
    <row r="26" spans="1:9" x14ac:dyDescent="0.35">
      <c r="A26" s="117" t="s">
        <v>430</v>
      </c>
      <c r="B26" s="131">
        <v>220.53299999999999</v>
      </c>
      <c r="C26" s="144">
        <f t="shared" si="0"/>
        <v>1.9029826018344564</v>
      </c>
      <c r="D26" s="131">
        <v>41.555999999999997</v>
      </c>
      <c r="E26" s="144">
        <f t="shared" si="1"/>
        <v>0.46827619235428297</v>
      </c>
      <c r="F26" s="131">
        <v>44.427</v>
      </c>
      <c r="G26" s="144">
        <f t="shared" si="2"/>
        <v>0.36857366711344292</v>
      </c>
      <c r="H26" s="144">
        <f t="shared" si="3"/>
        <v>6.9087496390412895</v>
      </c>
      <c r="I26" s="144">
        <f t="shared" si="4"/>
        <v>-79.854715620791453</v>
      </c>
    </row>
    <row r="27" spans="1:9" x14ac:dyDescent="0.35">
      <c r="A27" s="117" t="s">
        <v>393</v>
      </c>
      <c r="B27" s="131">
        <v>37.265999999999998</v>
      </c>
      <c r="C27" s="144">
        <f t="shared" si="0"/>
        <v>0.32156887921518712</v>
      </c>
      <c r="D27" s="131">
        <v>28.905000000000001</v>
      </c>
      <c r="E27" s="144">
        <f t="shared" si="1"/>
        <v>0.32571766628165733</v>
      </c>
      <c r="F27" s="131">
        <v>42.744</v>
      </c>
      <c r="G27" s="144">
        <f t="shared" si="2"/>
        <v>0.3546112235149122</v>
      </c>
      <c r="H27" s="144">
        <f t="shared" si="3"/>
        <v>47.877529839128165</v>
      </c>
      <c r="I27" s="144">
        <f t="shared" si="4"/>
        <v>14.699726292062465</v>
      </c>
    </row>
    <row r="28" spans="1:9" x14ac:dyDescent="0.35">
      <c r="A28" s="117" t="s">
        <v>360</v>
      </c>
      <c r="B28" s="131">
        <v>14.467000000000001</v>
      </c>
      <c r="C28" s="144">
        <f t="shared" si="0"/>
        <v>0.12483596242167425</v>
      </c>
      <c r="D28" s="131">
        <v>9.2040000000000006</v>
      </c>
      <c r="E28" s="144">
        <f t="shared" si="1"/>
        <v>0.10371580696960296</v>
      </c>
      <c r="F28" s="131">
        <v>37.421999999999997</v>
      </c>
      <c r="G28" s="144">
        <f t="shared" si="2"/>
        <v>0.31045904001438901</v>
      </c>
      <c r="H28" s="144">
        <f t="shared" si="3"/>
        <v>306.5840938722294</v>
      </c>
      <c r="I28" s="144">
        <f t="shared" si="4"/>
        <v>158.67145918296811</v>
      </c>
    </row>
    <row r="29" spans="1:9" x14ac:dyDescent="0.35">
      <c r="A29" s="117" t="s">
        <v>394</v>
      </c>
      <c r="B29" s="131">
        <v>75.763999999999996</v>
      </c>
      <c r="C29" s="144">
        <f t="shared" si="0"/>
        <v>0.65376870511617657</v>
      </c>
      <c r="D29" s="131">
        <v>61.972999999999999</v>
      </c>
      <c r="E29" s="144">
        <f t="shared" si="1"/>
        <v>0.69834633912724953</v>
      </c>
      <c r="F29" s="131">
        <v>36.982999999999997</v>
      </c>
      <c r="G29" s="144">
        <f t="shared" si="2"/>
        <v>0.3068170241262399</v>
      </c>
      <c r="H29" s="144">
        <f t="shared" si="3"/>
        <v>-40.324012069772323</v>
      </c>
      <c r="I29" s="144">
        <f t="shared" si="4"/>
        <v>-51.186579378068743</v>
      </c>
    </row>
    <row r="30" spans="1:9" x14ac:dyDescent="0.35">
      <c r="A30" s="117" t="s">
        <v>368</v>
      </c>
      <c r="B30" s="131">
        <v>216.43700000000001</v>
      </c>
      <c r="C30" s="144">
        <f t="shared" si="0"/>
        <v>1.8676381557102308</v>
      </c>
      <c r="D30" s="131">
        <v>34.692999999999998</v>
      </c>
      <c r="E30" s="144">
        <f t="shared" si="1"/>
        <v>0.39094007944333287</v>
      </c>
      <c r="F30" s="131">
        <v>36.023000000000003</v>
      </c>
      <c r="G30" s="144">
        <f t="shared" si="2"/>
        <v>0.29885270692208693</v>
      </c>
      <c r="H30" s="144">
        <f t="shared" si="3"/>
        <v>3.8336263799613857</v>
      </c>
      <c r="I30" s="144">
        <f t="shared" si="4"/>
        <v>-83.35635773920356</v>
      </c>
    </row>
    <row r="31" spans="1:9" x14ac:dyDescent="0.35">
      <c r="A31" s="117" t="s">
        <v>374</v>
      </c>
      <c r="B31" s="131">
        <v>28.064</v>
      </c>
      <c r="C31" s="144">
        <f t="shared" si="0"/>
        <v>0.2421646816480173</v>
      </c>
      <c r="D31" s="131">
        <v>40.42</v>
      </c>
      <c r="E31" s="144">
        <f t="shared" si="1"/>
        <v>0.45547511057272405</v>
      </c>
      <c r="F31" s="131">
        <v>33.688000000000002</v>
      </c>
      <c r="G31" s="144">
        <f t="shared" si="2"/>
        <v>0.27948116455573563</v>
      </c>
      <c r="H31" s="144">
        <f t="shared" si="3"/>
        <v>-16.655121227115288</v>
      </c>
      <c r="I31" s="144">
        <f t="shared" si="4"/>
        <v>20.039908779931604</v>
      </c>
    </row>
    <row r="32" spans="1:9" x14ac:dyDescent="0.35">
      <c r="A32" s="117" t="s">
        <v>407</v>
      </c>
      <c r="B32" s="131">
        <v>0.247</v>
      </c>
      <c r="C32" s="144">
        <f t="shared" si="0"/>
        <v>2.1313667462606995E-3</v>
      </c>
      <c r="D32" s="131">
        <v>62.110999999999997</v>
      </c>
      <c r="E32" s="144">
        <f t="shared" si="1"/>
        <v>0.69990140011831914</v>
      </c>
      <c r="F32" s="131">
        <v>33.151000000000003</v>
      </c>
      <c r="G32" s="144">
        <f t="shared" si="2"/>
        <v>0.27502612461966253</v>
      </c>
      <c r="H32" s="144">
        <f t="shared" si="3"/>
        <v>-46.626201477999061</v>
      </c>
      <c r="I32" s="144">
        <f t="shared" si="4"/>
        <v>13321.457489878543</v>
      </c>
    </row>
    <row r="33" spans="1:9" x14ac:dyDescent="0.35">
      <c r="A33" s="117" t="s">
        <v>378</v>
      </c>
      <c r="B33" s="131">
        <v>42.137</v>
      </c>
      <c r="C33" s="144">
        <f t="shared" si="0"/>
        <v>0.36360081209387485</v>
      </c>
      <c r="D33" s="131">
        <v>25.129000000000001</v>
      </c>
      <c r="E33" s="144">
        <f t="shared" si="1"/>
        <v>0.28316759162746119</v>
      </c>
      <c r="F33" s="131">
        <v>29.497</v>
      </c>
      <c r="G33" s="144">
        <f t="shared" si="2"/>
        <v>0.24471194226135515</v>
      </c>
      <c r="H33" s="144">
        <f t="shared" si="3"/>
        <v>17.382307294361098</v>
      </c>
      <c r="I33" s="144">
        <f t="shared" si="4"/>
        <v>-29.997389467688727</v>
      </c>
    </row>
    <row r="34" spans="1:9" x14ac:dyDescent="0.35">
      <c r="A34" s="117" t="s">
        <v>366</v>
      </c>
      <c r="B34" s="131">
        <v>5.93</v>
      </c>
      <c r="C34" s="144">
        <f t="shared" si="0"/>
        <v>5.117005994059088E-2</v>
      </c>
      <c r="D34" s="131">
        <v>19.686</v>
      </c>
      <c r="E34" s="144">
        <f t="shared" si="1"/>
        <v>0.22183283094345976</v>
      </c>
      <c r="F34" s="131">
        <v>27.355</v>
      </c>
      <c r="G34" s="144">
        <f t="shared" si="2"/>
        <v>0.2269415594995888</v>
      </c>
      <c r="H34" s="144">
        <f t="shared" si="3"/>
        <v>38.956618916996845</v>
      </c>
      <c r="I34" s="144">
        <f t="shared" si="4"/>
        <v>361.29848229342326</v>
      </c>
    </row>
    <row r="35" spans="1:9" x14ac:dyDescent="0.35">
      <c r="A35" s="117" t="s">
        <v>353</v>
      </c>
      <c r="B35" s="131">
        <v>130.37100000000001</v>
      </c>
      <c r="C35" s="144">
        <f t="shared" si="0"/>
        <v>1.1249733363431322</v>
      </c>
      <c r="D35" s="131">
        <v>25.015000000000001</v>
      </c>
      <c r="E35" s="144">
        <f t="shared" si="1"/>
        <v>0.28188297602614276</v>
      </c>
      <c r="F35" s="131">
        <v>26.768999999999998</v>
      </c>
      <c r="G35" s="144">
        <f t="shared" si="2"/>
        <v>0.22208000753955373</v>
      </c>
      <c r="H35" s="144">
        <f t="shared" si="3"/>
        <v>7.0117929242454524</v>
      </c>
      <c r="I35" s="144">
        <f t="shared" si="4"/>
        <v>-79.4670593920427</v>
      </c>
    </row>
    <row r="36" spans="1:9" x14ac:dyDescent="0.35">
      <c r="A36" s="117" t="s">
        <v>381</v>
      </c>
      <c r="B36" s="131">
        <v>10.241</v>
      </c>
      <c r="C36" s="144">
        <f t="shared" ref="C36:C67" si="5">(B36/$B$182)*100</f>
        <v>8.836974432573208E-2</v>
      </c>
      <c r="D36" s="131">
        <v>34.366999999999997</v>
      </c>
      <c r="E36" s="144">
        <f t="shared" ref="E36:E67" si="6">(D36/$D$182)*100</f>
        <v>0.38726652956587837</v>
      </c>
      <c r="F36" s="131">
        <v>25.928000000000001</v>
      </c>
      <c r="G36" s="144">
        <f t="shared" ref="G36:G67" si="7">(F36/$F$182)*100</f>
        <v>0.21510293382216555</v>
      </c>
      <c r="H36" s="144">
        <f t="shared" si="3"/>
        <v>-24.555532924025947</v>
      </c>
      <c r="I36" s="144">
        <f t="shared" si="4"/>
        <v>153.17840054682162</v>
      </c>
    </row>
    <row r="37" spans="1:9" x14ac:dyDescent="0.35">
      <c r="A37" s="117" t="s">
        <v>362</v>
      </c>
      <c r="B37" s="131">
        <v>10.946</v>
      </c>
      <c r="C37" s="144">
        <f t="shared" si="5"/>
        <v>9.4453200018500466E-2</v>
      </c>
      <c r="D37" s="131">
        <v>42.960999999999999</v>
      </c>
      <c r="E37" s="144">
        <f t="shared" si="6"/>
        <v>0.48410851621263717</v>
      </c>
      <c r="F37" s="131">
        <v>23.774000000000001</v>
      </c>
      <c r="G37" s="144">
        <f t="shared" si="7"/>
        <v>0.19723299709534728</v>
      </c>
      <c r="H37" s="144">
        <f t="shared" si="3"/>
        <v>-44.661437117385525</v>
      </c>
      <c r="I37" s="144">
        <f t="shared" si="4"/>
        <v>117.19349534076375</v>
      </c>
    </row>
    <row r="38" spans="1:9" x14ac:dyDescent="0.35">
      <c r="A38" s="117" t="s">
        <v>372</v>
      </c>
      <c r="B38" s="131">
        <v>3.8220000000000001</v>
      </c>
      <c r="C38" s="144">
        <f t="shared" si="5"/>
        <v>3.2980095968455032E-2</v>
      </c>
      <c r="D38" s="131">
        <v>29.416</v>
      </c>
      <c r="E38" s="144">
        <f t="shared" si="6"/>
        <v>0.33147589937177757</v>
      </c>
      <c r="F38" s="131">
        <v>20.942</v>
      </c>
      <c r="G38" s="144">
        <f t="shared" si="7"/>
        <v>0.17373826134309589</v>
      </c>
      <c r="H38" s="144">
        <f t="shared" si="3"/>
        <v>-28.807451726951317</v>
      </c>
      <c r="I38" s="144">
        <f t="shared" si="4"/>
        <v>447.93301936159082</v>
      </c>
    </row>
    <row r="39" spans="1:9" x14ac:dyDescent="0.35">
      <c r="A39" s="117" t="s">
        <v>385</v>
      </c>
      <c r="B39" s="131">
        <v>31.54</v>
      </c>
      <c r="C39" s="144">
        <f t="shared" si="5"/>
        <v>0.27215913836867395</v>
      </c>
      <c r="D39" s="131">
        <v>12.561999999999999</v>
      </c>
      <c r="E39" s="144">
        <f t="shared" si="6"/>
        <v>0.14155562441896483</v>
      </c>
      <c r="F39" s="131">
        <v>20.478000000000002</v>
      </c>
      <c r="G39" s="144">
        <f t="shared" si="7"/>
        <v>0.16988884136108864</v>
      </c>
      <c r="H39" s="144">
        <f t="shared" si="3"/>
        <v>63.015443400732394</v>
      </c>
      <c r="I39" s="144">
        <f t="shared" si="4"/>
        <v>-35.072923272035503</v>
      </c>
    </row>
    <row r="40" spans="1:9" x14ac:dyDescent="0.35">
      <c r="A40" s="117" t="s">
        <v>398</v>
      </c>
      <c r="B40" s="131">
        <v>27.718</v>
      </c>
      <c r="C40" s="144">
        <f t="shared" si="5"/>
        <v>0.23917904240021887</v>
      </c>
      <c r="D40" s="131">
        <v>34.411999999999999</v>
      </c>
      <c r="E40" s="144">
        <f t="shared" si="6"/>
        <v>0.38777361467166199</v>
      </c>
      <c r="F40" s="131">
        <v>19.63</v>
      </c>
      <c r="G40" s="144">
        <f t="shared" si="7"/>
        <v>0.16285369449742015</v>
      </c>
      <c r="H40" s="144">
        <f t="shared" si="3"/>
        <v>-42.955945600371969</v>
      </c>
      <c r="I40" s="144">
        <f t="shared" si="4"/>
        <v>-29.179594487336757</v>
      </c>
    </row>
    <row r="41" spans="1:9" x14ac:dyDescent="0.35">
      <c r="A41" s="117" t="s">
        <v>405</v>
      </c>
      <c r="B41" s="131">
        <v>14.39</v>
      </c>
      <c r="C41" s="144">
        <f t="shared" si="5"/>
        <v>0.1241715282538116</v>
      </c>
      <c r="D41" s="131">
        <v>8.0909999999999993</v>
      </c>
      <c r="E41" s="144">
        <f t="shared" si="6"/>
        <v>9.1173902019888911E-2</v>
      </c>
      <c r="F41" s="131">
        <v>16.265000000000001</v>
      </c>
      <c r="G41" s="144">
        <f t="shared" si="7"/>
        <v>0.13493710346411303</v>
      </c>
      <c r="H41" s="144">
        <f t="shared" si="3"/>
        <v>101.02583117043631</v>
      </c>
      <c r="I41" s="144">
        <f t="shared" si="4"/>
        <v>13.029881862404459</v>
      </c>
    </row>
    <row r="42" spans="1:9" x14ac:dyDescent="0.35">
      <c r="A42" s="117" t="s">
        <v>380</v>
      </c>
      <c r="B42" s="131">
        <v>38.933</v>
      </c>
      <c r="C42" s="144">
        <f t="shared" si="5"/>
        <v>0.33595344749865508</v>
      </c>
      <c r="D42" s="131">
        <v>45.39</v>
      </c>
      <c r="E42" s="144">
        <f t="shared" si="6"/>
        <v>0.51147984336704466</v>
      </c>
      <c r="F42" s="131">
        <v>11.769</v>
      </c>
      <c r="G42" s="144">
        <f t="shared" si="7"/>
        <v>9.7637551224663152E-2</v>
      </c>
      <c r="H42" s="144">
        <f t="shared" si="3"/>
        <v>-74.071381361533369</v>
      </c>
      <c r="I42" s="144">
        <f t="shared" si="4"/>
        <v>-69.771145300901551</v>
      </c>
    </row>
    <row r="43" spans="1:9" x14ac:dyDescent="0.35">
      <c r="A43" s="117" t="s">
        <v>442</v>
      </c>
      <c r="B43" s="131">
        <v>10.638</v>
      </c>
      <c r="C43" s="144">
        <f t="shared" si="5"/>
        <v>9.1795463347049883E-2</v>
      </c>
      <c r="D43" s="131">
        <v>24.992999999999999</v>
      </c>
      <c r="E43" s="144">
        <f t="shared" si="6"/>
        <v>0.28163506775220409</v>
      </c>
      <c r="F43" s="131">
        <v>11.632999999999999</v>
      </c>
      <c r="G43" s="144">
        <f t="shared" si="7"/>
        <v>9.6509272954074798E-2</v>
      </c>
      <c r="H43" s="144">
        <f t="shared" si="3"/>
        <v>-53.454967390869449</v>
      </c>
      <c r="I43" s="144">
        <f t="shared" si="4"/>
        <v>9.3532618913329415</v>
      </c>
    </row>
    <row r="44" spans="1:9" x14ac:dyDescent="0.35">
      <c r="A44" s="117" t="s">
        <v>404</v>
      </c>
      <c r="B44" s="131">
        <v>12.823</v>
      </c>
      <c r="C44" s="144">
        <f t="shared" si="5"/>
        <v>0.11064986148704838</v>
      </c>
      <c r="D44" s="131">
        <v>8.0510000000000002</v>
      </c>
      <c r="E44" s="144">
        <f t="shared" si="6"/>
        <v>9.0723159703636841E-2</v>
      </c>
      <c r="F44" s="131">
        <v>10.464</v>
      </c>
      <c r="G44" s="144">
        <f t="shared" si="7"/>
        <v>8.6811057525267674E-2</v>
      </c>
      <c r="H44" s="144">
        <f t="shared" si="3"/>
        <v>29.971432120233523</v>
      </c>
      <c r="I44" s="144">
        <f t="shared" si="4"/>
        <v>-18.396631053575607</v>
      </c>
    </row>
    <row r="45" spans="1:9" x14ac:dyDescent="0.35">
      <c r="A45" s="117" t="s">
        <v>306</v>
      </c>
      <c r="B45" s="131">
        <v>10.853999999999999</v>
      </c>
      <c r="C45" s="144">
        <f t="shared" si="5"/>
        <v>9.36593306231321E-2</v>
      </c>
      <c r="D45" s="131">
        <v>7.8079999999999998</v>
      </c>
      <c r="E45" s="144">
        <f t="shared" si="6"/>
        <v>8.7984900132405466E-2</v>
      </c>
      <c r="F45" s="131">
        <v>9.3190000000000008</v>
      </c>
      <c r="G45" s="144">
        <f t="shared" si="7"/>
        <v>7.7311950026564366E-2</v>
      </c>
      <c r="H45" s="144">
        <f t="shared" si="3"/>
        <v>19.351946721311485</v>
      </c>
      <c r="I45" s="144">
        <f t="shared" si="4"/>
        <v>-14.142251704440746</v>
      </c>
    </row>
    <row r="46" spans="1:9" x14ac:dyDescent="0.35">
      <c r="A46" s="117" t="s">
        <v>358</v>
      </c>
      <c r="B46" s="131">
        <v>35.247</v>
      </c>
      <c r="C46" s="144">
        <f t="shared" si="5"/>
        <v>0.30414689759291852</v>
      </c>
      <c r="D46" s="131">
        <v>3.6070000000000002</v>
      </c>
      <c r="E46" s="144">
        <f t="shared" si="6"/>
        <v>4.0645688368031056E-2</v>
      </c>
      <c r="F46" s="131">
        <v>9.0839999999999996</v>
      </c>
      <c r="G46" s="144">
        <f t="shared" si="7"/>
        <v>7.536235154429774E-2</v>
      </c>
      <c r="H46" s="144">
        <f t="shared" si="3"/>
        <v>151.84363737177708</v>
      </c>
      <c r="I46" s="144">
        <f t="shared" si="4"/>
        <v>-74.227593837773426</v>
      </c>
    </row>
    <row r="47" spans="1:9" x14ac:dyDescent="0.35">
      <c r="A47" s="117" t="s">
        <v>312</v>
      </c>
      <c r="B47" s="131">
        <v>0.503</v>
      </c>
      <c r="C47" s="144">
        <f t="shared" si="5"/>
        <v>4.3403946290248253E-3</v>
      </c>
      <c r="D47" s="131">
        <v>3.879</v>
      </c>
      <c r="E47" s="144">
        <f t="shared" si="6"/>
        <v>4.3710736118545181E-2</v>
      </c>
      <c r="F47" s="131">
        <v>9.0809999999999995</v>
      </c>
      <c r="G47" s="144">
        <f t="shared" si="7"/>
        <v>7.5337463053034751E-2</v>
      </c>
      <c r="H47" s="144">
        <f t="shared" si="3"/>
        <v>134.10672853828305</v>
      </c>
      <c r="I47" s="144">
        <f t="shared" si="4"/>
        <v>1705.3677932405567</v>
      </c>
    </row>
    <row r="48" spans="1:9" x14ac:dyDescent="0.35">
      <c r="A48" s="117" t="s">
        <v>300</v>
      </c>
      <c r="B48" s="131">
        <v>6.593</v>
      </c>
      <c r="C48" s="144">
        <f t="shared" si="5"/>
        <v>5.6891096996343288E-2</v>
      </c>
      <c r="D48" s="131">
        <v>62.006999999999998</v>
      </c>
      <c r="E48" s="144">
        <f t="shared" si="6"/>
        <v>0.69872947009606379</v>
      </c>
      <c r="F48" s="131">
        <v>8.4809999999999999</v>
      </c>
      <c r="G48" s="144">
        <f t="shared" si="7"/>
        <v>7.0359764800439137E-2</v>
      </c>
      <c r="H48" s="144">
        <f t="shared" si="3"/>
        <v>-86.3225119744545</v>
      </c>
      <c r="I48" s="144">
        <f t="shared" si="4"/>
        <v>28.636432580009096</v>
      </c>
    </row>
    <row r="49" spans="1:9" x14ac:dyDescent="0.35">
      <c r="A49" s="117" t="s">
        <v>363</v>
      </c>
      <c r="B49" s="131">
        <v>1.2330000000000001</v>
      </c>
      <c r="C49" s="144">
        <f t="shared" si="5"/>
        <v>1.0639575700969402E-2</v>
      </c>
      <c r="D49" s="131">
        <v>1.093</v>
      </c>
      <c r="E49" s="144">
        <f t="shared" si="6"/>
        <v>1.231653379158801E-2</v>
      </c>
      <c r="F49" s="131">
        <v>8.4269999999999996</v>
      </c>
      <c r="G49" s="144">
        <f t="shared" si="7"/>
        <v>6.9911771957705524E-2</v>
      </c>
      <c r="H49" s="144">
        <f t="shared" si="3"/>
        <v>670.99725526075019</v>
      </c>
      <c r="I49" s="144">
        <f t="shared" si="4"/>
        <v>583.4549878345498</v>
      </c>
    </row>
    <row r="50" spans="1:9" x14ac:dyDescent="0.35">
      <c r="A50" s="117" t="s">
        <v>401</v>
      </c>
      <c r="B50" s="131">
        <v>2.4430000000000001</v>
      </c>
      <c r="C50" s="144">
        <f t="shared" si="5"/>
        <v>2.1080684053096717E-2</v>
      </c>
      <c r="D50" s="131">
        <v>3.0169999999999999</v>
      </c>
      <c r="E50" s="144">
        <f t="shared" si="6"/>
        <v>3.3997239203312921E-2</v>
      </c>
      <c r="F50" s="131">
        <v>8.1859999999999999</v>
      </c>
      <c r="G50" s="144">
        <f t="shared" si="7"/>
        <v>6.791239649291296E-2</v>
      </c>
      <c r="H50" s="144">
        <f t="shared" si="3"/>
        <v>171.32913490222074</v>
      </c>
      <c r="I50" s="144">
        <f t="shared" si="4"/>
        <v>235.07981989357347</v>
      </c>
    </row>
    <row r="51" spans="1:9" x14ac:dyDescent="0.35">
      <c r="A51" s="117" t="s">
        <v>417</v>
      </c>
      <c r="B51" s="131">
        <v>0.22</v>
      </c>
      <c r="C51" s="144">
        <f t="shared" si="5"/>
        <v>1.8983833367504203E-3</v>
      </c>
      <c r="D51" s="131">
        <v>6.0129999999999999</v>
      </c>
      <c r="E51" s="144">
        <f t="shared" si="6"/>
        <v>6.77578386905935E-2</v>
      </c>
      <c r="F51" s="131">
        <v>8.0340000000000007</v>
      </c>
      <c r="G51" s="144">
        <f t="shared" si="7"/>
        <v>6.6651379602255409E-2</v>
      </c>
      <c r="H51" s="144">
        <f t="shared" si="3"/>
        <v>33.610510560452369</v>
      </c>
      <c r="I51" s="144">
        <f t="shared" si="4"/>
        <v>3551.8181818181824</v>
      </c>
    </row>
    <row r="52" spans="1:9" x14ac:dyDescent="0.35">
      <c r="A52" s="117" t="s">
        <v>384</v>
      </c>
      <c r="B52" s="131">
        <v>11.574999999999999</v>
      </c>
      <c r="C52" s="144">
        <f t="shared" si="5"/>
        <v>9.988085055857325E-2</v>
      </c>
      <c r="D52" s="131">
        <v>17.257999999999999</v>
      </c>
      <c r="E52" s="144">
        <f t="shared" si="6"/>
        <v>0.19447277234695867</v>
      </c>
      <c r="F52" s="131">
        <v>7.218</v>
      </c>
      <c r="G52" s="144">
        <f t="shared" si="7"/>
        <v>5.9881709978725349E-2</v>
      </c>
      <c r="H52" s="144">
        <f t="shared" si="3"/>
        <v>-58.175918414648272</v>
      </c>
      <c r="I52" s="144">
        <f t="shared" si="4"/>
        <v>-37.641468682505398</v>
      </c>
    </row>
    <row r="53" spans="1:9" x14ac:dyDescent="0.35">
      <c r="A53" s="117" t="s">
        <v>303</v>
      </c>
      <c r="B53" s="131">
        <v>3.4860000000000002</v>
      </c>
      <c r="C53" s="144">
        <f t="shared" si="5"/>
        <v>3.0080746872327119E-2</v>
      </c>
      <c r="D53" s="131">
        <v>4.0990000000000002</v>
      </c>
      <c r="E53" s="144">
        <f t="shared" si="6"/>
        <v>4.6189818857931608E-2</v>
      </c>
      <c r="F53" s="131">
        <v>6.2359999999999998</v>
      </c>
      <c r="G53" s="144">
        <f t="shared" si="7"/>
        <v>5.1734877171977181E-2</v>
      </c>
      <c r="H53" s="144">
        <f t="shared" si="3"/>
        <v>52.134666991949238</v>
      </c>
      <c r="I53" s="144">
        <f t="shared" si="4"/>
        <v>78.88697647733791</v>
      </c>
    </row>
    <row r="54" spans="1:9" x14ac:dyDescent="0.35">
      <c r="A54" s="117" t="s">
        <v>428</v>
      </c>
      <c r="B54" s="131">
        <v>4.5990000000000002</v>
      </c>
      <c r="C54" s="144">
        <f t="shared" si="5"/>
        <v>3.9684840753250836E-2</v>
      </c>
      <c r="D54" s="131">
        <v>5.49</v>
      </c>
      <c r="E54" s="144">
        <f t="shared" si="6"/>
        <v>6.1864382905597599E-2</v>
      </c>
      <c r="F54" s="131">
        <v>5.9889999999999999</v>
      </c>
      <c r="G54" s="144">
        <f t="shared" si="7"/>
        <v>4.9685724724658646E-2</v>
      </c>
      <c r="H54" s="144">
        <f t="shared" si="3"/>
        <v>9.0892531876138438</v>
      </c>
      <c r="I54" s="144">
        <f t="shared" si="4"/>
        <v>30.223961730811034</v>
      </c>
    </row>
    <row r="55" spans="1:9" x14ac:dyDescent="0.35">
      <c r="A55" s="117" t="s">
        <v>386</v>
      </c>
      <c r="B55" s="131">
        <v>5.0449999999999999</v>
      </c>
      <c r="C55" s="144">
        <f t="shared" si="5"/>
        <v>4.3533381517753961E-2</v>
      </c>
      <c r="D55" s="131">
        <v>12.051</v>
      </c>
      <c r="E55" s="144">
        <f t="shared" si="6"/>
        <v>0.13579739132884455</v>
      </c>
      <c r="F55" s="131">
        <v>5.82</v>
      </c>
      <c r="G55" s="144">
        <f t="shared" si="7"/>
        <v>4.8283673050177549E-2</v>
      </c>
      <c r="H55" s="144">
        <f t="shared" si="3"/>
        <v>-51.70525267612647</v>
      </c>
      <c r="I55" s="144">
        <f t="shared" si="4"/>
        <v>15.361744301288404</v>
      </c>
    </row>
    <row r="56" spans="1:9" x14ac:dyDescent="0.35">
      <c r="A56" s="117" t="s">
        <v>445</v>
      </c>
      <c r="B56" s="131">
        <v>1.877</v>
      </c>
      <c r="C56" s="144">
        <f t="shared" si="5"/>
        <v>1.6196661468547906E-2</v>
      </c>
      <c r="D56" s="131">
        <v>3.302</v>
      </c>
      <c r="E56" s="144">
        <f t="shared" si="6"/>
        <v>3.7208778206608971E-2</v>
      </c>
      <c r="F56" s="131">
        <v>5.75</v>
      </c>
      <c r="G56" s="144">
        <f t="shared" si="7"/>
        <v>4.7702941587374724E-2</v>
      </c>
      <c r="H56" s="144">
        <f t="shared" si="3"/>
        <v>74.136886735311933</v>
      </c>
      <c r="I56" s="144">
        <f t="shared" si="4"/>
        <v>206.33990410229092</v>
      </c>
    </row>
    <row r="57" spans="1:9" x14ac:dyDescent="0.35">
      <c r="A57" s="117" t="s">
        <v>377</v>
      </c>
      <c r="B57" s="131">
        <v>58.664000000000001</v>
      </c>
      <c r="C57" s="144">
        <f t="shared" si="5"/>
        <v>0.50621254575966668</v>
      </c>
      <c r="D57" s="131">
        <v>296.67700000000002</v>
      </c>
      <c r="E57" s="144">
        <f t="shared" si="6"/>
        <v>3.3431219539679375</v>
      </c>
      <c r="F57" s="131">
        <v>5.085</v>
      </c>
      <c r="G57" s="144">
        <f t="shared" si="7"/>
        <v>4.2185992690747909E-2</v>
      </c>
      <c r="H57" s="144">
        <f t="shared" si="3"/>
        <v>-98.28601475678937</v>
      </c>
      <c r="I57" s="144">
        <f t="shared" si="4"/>
        <v>-91.331992363289231</v>
      </c>
    </row>
    <row r="58" spans="1:9" x14ac:dyDescent="0.35">
      <c r="A58" s="117" t="s">
        <v>365</v>
      </c>
      <c r="B58" s="131">
        <v>5.4610000000000003</v>
      </c>
      <c r="C58" s="144">
        <f t="shared" si="5"/>
        <v>4.7123051827245667E-2</v>
      </c>
      <c r="D58" s="131">
        <v>4.6109999999999998</v>
      </c>
      <c r="E58" s="144">
        <f t="shared" si="6"/>
        <v>5.1959320505958188E-2</v>
      </c>
      <c r="F58" s="131">
        <v>4.3600000000000003</v>
      </c>
      <c r="G58" s="144">
        <f t="shared" si="7"/>
        <v>3.617127396886153E-2</v>
      </c>
      <c r="H58" s="144">
        <f t="shared" si="3"/>
        <v>-5.443504662762944</v>
      </c>
      <c r="I58" s="144">
        <f t="shared" si="4"/>
        <v>-20.161142647866694</v>
      </c>
    </row>
    <row r="59" spans="1:9" x14ac:dyDescent="0.35">
      <c r="A59" s="117" t="s">
        <v>399</v>
      </c>
      <c r="B59" s="131">
        <v>8.7040000000000006</v>
      </c>
      <c r="C59" s="144">
        <f t="shared" si="5"/>
        <v>7.5106948013980268E-2</v>
      </c>
      <c r="D59" s="131">
        <v>9.65</v>
      </c>
      <c r="E59" s="144">
        <f t="shared" si="6"/>
        <v>0.10874158379581363</v>
      </c>
      <c r="F59" s="131">
        <v>4.2290000000000001</v>
      </c>
      <c r="G59" s="144">
        <f t="shared" si="7"/>
        <v>3.5084476517044813E-2</v>
      </c>
      <c r="H59" s="144">
        <f t="shared" si="3"/>
        <v>-56.176165803108802</v>
      </c>
      <c r="I59" s="144">
        <f t="shared" si="4"/>
        <v>-51.413143382352942</v>
      </c>
    </row>
    <row r="60" spans="1:9" x14ac:dyDescent="0.35">
      <c r="A60" s="117" t="s">
        <v>379</v>
      </c>
      <c r="B60" s="131">
        <v>0.30299999999999999</v>
      </c>
      <c r="C60" s="144">
        <f t="shared" si="5"/>
        <v>2.6145915956153521E-3</v>
      </c>
      <c r="D60" s="131">
        <v>1.9E-2</v>
      </c>
      <c r="E60" s="144">
        <f t="shared" si="6"/>
        <v>2.1410260021973668E-4</v>
      </c>
      <c r="F60" s="131">
        <v>3.827</v>
      </c>
      <c r="G60" s="144">
        <f t="shared" si="7"/>
        <v>3.1749418687805751E-2</v>
      </c>
      <c r="H60" s="144">
        <f t="shared" si="3"/>
        <v>20042.105263157897</v>
      </c>
      <c r="I60" s="144">
        <f t="shared" si="4"/>
        <v>1163.0363036303631</v>
      </c>
    </row>
    <row r="61" spans="1:9" x14ac:dyDescent="0.35">
      <c r="A61" s="117" t="s">
        <v>420</v>
      </c>
      <c r="B61" s="131">
        <v>0.20799999999999999</v>
      </c>
      <c r="C61" s="144">
        <f t="shared" si="5"/>
        <v>1.794835154745852E-3</v>
      </c>
      <c r="D61" s="131">
        <v>1.4990000000000001</v>
      </c>
      <c r="E61" s="144">
        <f t="shared" si="6"/>
        <v>1.6891568301546592E-2</v>
      </c>
      <c r="F61" s="131">
        <v>3.488</v>
      </c>
      <c r="G61" s="144">
        <f t="shared" si="7"/>
        <v>2.8937019175089222E-2</v>
      </c>
      <c r="H61" s="144">
        <f t="shared" si="3"/>
        <v>132.68845897264842</v>
      </c>
      <c r="I61" s="144">
        <f t="shared" si="4"/>
        <v>1576.9230769230769</v>
      </c>
    </row>
    <row r="62" spans="1:9" x14ac:dyDescent="0.35">
      <c r="A62" s="117" t="s">
        <v>429</v>
      </c>
      <c r="B62" s="131">
        <v>2.9420000000000002</v>
      </c>
      <c r="C62" s="144">
        <f t="shared" si="5"/>
        <v>2.5386562621453349E-2</v>
      </c>
      <c r="D62" s="131">
        <v>3.4540000000000002</v>
      </c>
      <c r="E62" s="144">
        <f t="shared" si="6"/>
        <v>3.8921599008366871E-2</v>
      </c>
      <c r="F62" s="131">
        <v>3.3940000000000001</v>
      </c>
      <c r="G62" s="144">
        <f t="shared" si="7"/>
        <v>2.815717978218258E-2</v>
      </c>
      <c r="H62" s="144">
        <f t="shared" si="3"/>
        <v>-1.7371163867979211</v>
      </c>
      <c r="I62" s="144">
        <f t="shared" si="4"/>
        <v>15.363698164513927</v>
      </c>
    </row>
    <row r="63" spans="1:9" x14ac:dyDescent="0.35">
      <c r="A63" s="117" t="s">
        <v>383</v>
      </c>
      <c r="B63" s="131">
        <v>3.984</v>
      </c>
      <c r="C63" s="144">
        <f t="shared" si="5"/>
        <v>3.4377996425516706E-2</v>
      </c>
      <c r="D63" s="131">
        <v>4.6050000000000004</v>
      </c>
      <c r="E63" s="144">
        <f t="shared" si="6"/>
        <v>5.1891709158520385E-2</v>
      </c>
      <c r="F63" s="131">
        <v>2.9950000000000001</v>
      </c>
      <c r="G63" s="144">
        <f t="shared" si="7"/>
        <v>2.484701044420649E-2</v>
      </c>
      <c r="H63" s="144">
        <f t="shared" si="3"/>
        <v>-34.961997828447345</v>
      </c>
      <c r="I63" s="144">
        <f t="shared" si="4"/>
        <v>-24.824297188755018</v>
      </c>
    </row>
    <row r="64" spans="1:9" x14ac:dyDescent="0.35">
      <c r="A64" s="117" t="s">
        <v>400</v>
      </c>
      <c r="B64" s="131">
        <v>6.8579999999999997</v>
      </c>
      <c r="C64" s="144">
        <f t="shared" si="5"/>
        <v>5.9177786015610835E-2</v>
      </c>
      <c r="D64" s="131">
        <v>6.7320000000000002</v>
      </c>
      <c r="E64" s="144">
        <f t="shared" si="6"/>
        <v>7.5859931825224589E-2</v>
      </c>
      <c r="F64" s="131">
        <v>2.1909999999999998</v>
      </c>
      <c r="G64" s="144">
        <f t="shared" si="7"/>
        <v>1.8176894785728349E-2</v>
      </c>
      <c r="H64" s="144">
        <f t="shared" si="3"/>
        <v>-67.453951277480698</v>
      </c>
      <c r="I64" s="144">
        <f t="shared" si="4"/>
        <v>-68.051910177894428</v>
      </c>
    </row>
    <row r="65" spans="1:9" x14ac:dyDescent="0.35">
      <c r="A65" s="117" t="s">
        <v>392</v>
      </c>
      <c r="B65" s="131">
        <v>1.6439999999999999</v>
      </c>
      <c r="C65" s="144">
        <f t="shared" si="5"/>
        <v>1.418610093462587E-2</v>
      </c>
      <c r="D65" s="131">
        <v>2.036</v>
      </c>
      <c r="E65" s="144">
        <f t="shared" si="6"/>
        <v>2.2942783897230729E-2</v>
      </c>
      <c r="F65" s="131">
        <v>2.0630000000000002</v>
      </c>
      <c r="G65" s="144">
        <f t="shared" si="7"/>
        <v>1.7114985825174619E-2</v>
      </c>
      <c r="H65" s="144">
        <f t="shared" si="3"/>
        <v>1.3261296660117994</v>
      </c>
      <c r="I65" s="144">
        <f t="shared" si="4"/>
        <v>25.486618004866202</v>
      </c>
    </row>
    <row r="66" spans="1:9" x14ac:dyDescent="0.35">
      <c r="A66" s="117" t="s">
        <v>309</v>
      </c>
      <c r="B66" s="131">
        <v>2.0499999999999998</v>
      </c>
      <c r="C66" s="144">
        <f t="shared" si="5"/>
        <v>1.7689481092447099E-2</v>
      </c>
      <c r="D66" s="131">
        <v>2.911</v>
      </c>
      <c r="E66" s="144">
        <f t="shared" si="6"/>
        <v>3.2802772065244915E-2</v>
      </c>
      <c r="F66" s="131">
        <v>1.9330000000000001</v>
      </c>
      <c r="G66" s="144">
        <f t="shared" si="7"/>
        <v>1.6036484537112233E-2</v>
      </c>
      <c r="H66" s="144">
        <f t="shared" si="3"/>
        <v>-33.596702164204743</v>
      </c>
      <c r="I66" s="144">
        <f t="shared" si="4"/>
        <v>-5.7073170731707261</v>
      </c>
    </row>
    <row r="67" spans="1:9" x14ac:dyDescent="0.35">
      <c r="A67" s="117" t="s">
        <v>454</v>
      </c>
      <c r="B67" s="131">
        <v>3.1E-2</v>
      </c>
      <c r="C67" s="144">
        <f t="shared" si="5"/>
        <v>2.674994701784683E-4</v>
      </c>
      <c r="D67" s="131">
        <v>2.056</v>
      </c>
      <c r="E67" s="144">
        <f t="shared" si="6"/>
        <v>2.3168155055356767E-2</v>
      </c>
      <c r="F67" s="131">
        <v>1.7549999999999999</v>
      </c>
      <c r="G67" s="144">
        <f t="shared" si="7"/>
        <v>1.4559767388842198E-2</v>
      </c>
      <c r="H67" s="144">
        <f t="shared" si="3"/>
        <v>-14.640077821011676</v>
      </c>
      <c r="I67" s="144">
        <f t="shared" si="4"/>
        <v>5561.2903225806449</v>
      </c>
    </row>
    <row r="68" spans="1:9" x14ac:dyDescent="0.35">
      <c r="A68" s="117" t="s">
        <v>431</v>
      </c>
      <c r="B68" s="131">
        <v>698.09</v>
      </c>
      <c r="C68" s="144">
        <f t="shared" ref="C68:C99" si="8">(B68/$B$182)*100</f>
        <v>6.0238291979640959</v>
      </c>
      <c r="D68" s="131">
        <v>7.6999999999999999E-2</v>
      </c>
      <c r="E68" s="144">
        <f t="shared" ref="E68:E99" si="9">(D68/$D$182)*100</f>
        <v>8.6767895878524866E-4</v>
      </c>
      <c r="F68" s="131">
        <v>1.407</v>
      </c>
      <c r="G68" s="144">
        <f t="shared" ref="G68:G99" si="10">(F68/$F$182)*100</f>
        <v>1.1672702402336737E-2</v>
      </c>
      <c r="H68" s="144">
        <f t="shared" si="3"/>
        <v>1727.2727272727273</v>
      </c>
      <c r="I68" s="144">
        <f t="shared" si="4"/>
        <v>-99.798450056582965</v>
      </c>
    </row>
    <row r="69" spans="1:9" x14ac:dyDescent="0.35">
      <c r="A69" s="117" t="s">
        <v>412</v>
      </c>
      <c r="B69" s="131">
        <v>0.38700000000000001</v>
      </c>
      <c r="C69" s="144">
        <f t="shared" si="8"/>
        <v>3.3394288696473309E-3</v>
      </c>
      <c r="D69" s="131">
        <v>2.2000000000000002</v>
      </c>
      <c r="E69" s="144">
        <f t="shared" si="9"/>
        <v>2.4790827393864248E-2</v>
      </c>
      <c r="F69" s="131">
        <v>1.1819999999999999</v>
      </c>
      <c r="G69" s="144">
        <f t="shared" si="10"/>
        <v>9.8060655576133783E-3</v>
      </c>
      <c r="H69" s="144">
        <f t="shared" ref="H69:H132" si="11">((F69/D69)-1)*100</f>
        <v>-46.272727272727273</v>
      </c>
      <c r="I69" s="144">
        <f t="shared" ref="I69:I131" si="12">((F69/B69)-1)*100</f>
        <v>205.42635658914725</v>
      </c>
    </row>
    <row r="70" spans="1:9" x14ac:dyDescent="0.35">
      <c r="A70" s="117" t="s">
        <v>419</v>
      </c>
      <c r="B70" s="131">
        <v>2.3959999999999999</v>
      </c>
      <c r="C70" s="144">
        <f t="shared" si="8"/>
        <v>2.0675120340245486E-2</v>
      </c>
      <c r="D70" s="131">
        <v>3.0920000000000001</v>
      </c>
      <c r="E70" s="144">
        <f t="shared" si="9"/>
        <v>3.4842381046285564E-2</v>
      </c>
      <c r="F70" s="131">
        <v>1.103</v>
      </c>
      <c r="G70" s="144">
        <f t="shared" si="10"/>
        <v>9.1506686210216202E-3</v>
      </c>
      <c r="H70" s="144">
        <f t="shared" si="11"/>
        <v>-64.327296248382922</v>
      </c>
      <c r="I70" s="144">
        <f t="shared" si="12"/>
        <v>-53.964941569282132</v>
      </c>
    </row>
    <row r="71" spans="1:9" x14ac:dyDescent="0.35">
      <c r="A71" s="117" t="s">
        <v>447</v>
      </c>
      <c r="B71" s="131">
        <v>0.13700000000000001</v>
      </c>
      <c r="C71" s="144">
        <f t="shared" si="8"/>
        <v>1.1821750778854892E-3</v>
      </c>
      <c r="D71" s="131">
        <v>0.98299999999999998</v>
      </c>
      <c r="E71" s="144">
        <f t="shared" si="9"/>
        <v>1.1076992421894796E-2</v>
      </c>
      <c r="F71" s="131">
        <v>0.75900000000000001</v>
      </c>
      <c r="G71" s="144">
        <f t="shared" si="10"/>
        <v>6.2967882895334634E-3</v>
      </c>
      <c r="H71" s="144">
        <f t="shared" si="11"/>
        <v>-22.787385554425232</v>
      </c>
      <c r="I71" s="144">
        <f t="shared" si="12"/>
        <v>454.01459854014598</v>
      </c>
    </row>
    <row r="72" spans="1:9" x14ac:dyDescent="0.35">
      <c r="A72" s="117" t="s">
        <v>439</v>
      </c>
      <c r="B72" s="131">
        <v>0.79600000000000004</v>
      </c>
      <c r="C72" s="144">
        <f t="shared" si="8"/>
        <v>6.8686960729697037E-3</v>
      </c>
      <c r="D72" s="131">
        <v>7.1999999999999995E-2</v>
      </c>
      <c r="E72" s="144">
        <f t="shared" si="9"/>
        <v>8.113361692537388E-4</v>
      </c>
      <c r="F72" s="131">
        <v>0.73299999999999998</v>
      </c>
      <c r="G72" s="144">
        <f t="shared" si="10"/>
        <v>6.0810880319209868E-3</v>
      </c>
      <c r="H72" s="144">
        <f t="shared" si="11"/>
        <v>918.05555555555554</v>
      </c>
      <c r="I72" s="144">
        <f t="shared" si="12"/>
        <v>-7.9145728643216113</v>
      </c>
    </row>
    <row r="73" spans="1:9" x14ac:dyDescent="0.35">
      <c r="A73" s="117" t="s">
        <v>422</v>
      </c>
      <c r="B73" s="131">
        <v>644.149</v>
      </c>
      <c r="C73" s="144">
        <f t="shared" si="8"/>
        <v>5.5583714908383941</v>
      </c>
      <c r="D73" s="131">
        <v>1.88</v>
      </c>
      <c r="E73" s="144">
        <f t="shared" si="9"/>
        <v>2.1184888863847624E-2</v>
      </c>
      <c r="F73" s="131">
        <v>0.72799999999999998</v>
      </c>
      <c r="G73" s="144">
        <f t="shared" si="10"/>
        <v>6.0396072131493565E-3</v>
      </c>
      <c r="H73" s="144">
        <f t="shared" si="11"/>
        <v>-61.276595744680847</v>
      </c>
      <c r="I73" s="144">
        <f t="shared" si="12"/>
        <v>-99.886982670158602</v>
      </c>
    </row>
    <row r="74" spans="1:9" x14ac:dyDescent="0.35">
      <c r="A74" s="117" t="s">
        <v>423</v>
      </c>
      <c r="B74" s="131">
        <v>2.452</v>
      </c>
      <c r="C74" s="144">
        <f t="shared" si="8"/>
        <v>2.115834518960014E-2</v>
      </c>
      <c r="D74" s="131">
        <v>0.65600000000000003</v>
      </c>
      <c r="E74" s="144">
        <f t="shared" si="9"/>
        <v>7.3921739865340664E-3</v>
      </c>
      <c r="F74" s="131">
        <v>0.72799999999999998</v>
      </c>
      <c r="G74" s="144">
        <f t="shared" si="10"/>
        <v>6.0396072131493565E-3</v>
      </c>
      <c r="H74" s="144">
        <f t="shared" si="11"/>
        <v>10.975609756097548</v>
      </c>
      <c r="I74" s="144">
        <f t="shared" si="12"/>
        <v>-70.309951060358884</v>
      </c>
    </row>
    <row r="75" spans="1:9" x14ac:dyDescent="0.35">
      <c r="A75" s="117" t="s">
        <v>435</v>
      </c>
      <c r="B75" s="131">
        <v>2.3E-2</v>
      </c>
      <c r="C75" s="144">
        <f t="shared" si="8"/>
        <v>1.9846734884208943E-4</v>
      </c>
      <c r="D75" s="131">
        <v>8.0000000000000002E-3</v>
      </c>
      <c r="E75" s="144">
        <f t="shared" si="9"/>
        <v>9.0148463250415436E-5</v>
      </c>
      <c r="F75" s="131">
        <v>0.53800000000000003</v>
      </c>
      <c r="G75" s="144">
        <f t="shared" si="10"/>
        <v>4.4633360998274094E-3</v>
      </c>
      <c r="H75" s="144">
        <f t="shared" si="11"/>
        <v>6625</v>
      </c>
      <c r="I75" s="144">
        <f t="shared" si="12"/>
        <v>2239.130434782609</v>
      </c>
    </row>
    <row r="76" spans="1:9" x14ac:dyDescent="0.35">
      <c r="A76" s="117" t="s">
        <v>396</v>
      </c>
      <c r="B76" s="131">
        <v>0.6</v>
      </c>
      <c r="C76" s="144">
        <f t="shared" si="8"/>
        <v>5.1774091002284193E-3</v>
      </c>
      <c r="D76" s="131">
        <v>0.23300000000000001</v>
      </c>
      <c r="E76" s="144">
        <f t="shared" si="9"/>
        <v>2.6255739921683496E-3</v>
      </c>
      <c r="F76" s="131">
        <v>0.51100000000000001</v>
      </c>
      <c r="G76" s="144">
        <f t="shared" si="10"/>
        <v>4.2393396784606062E-3</v>
      </c>
      <c r="H76" s="144">
        <f t="shared" si="11"/>
        <v>119.31330472103005</v>
      </c>
      <c r="I76" s="144">
        <f t="shared" si="12"/>
        <v>-14.833333333333332</v>
      </c>
    </row>
    <row r="77" spans="1:9" x14ac:dyDescent="0.35">
      <c r="A77" s="117" t="s">
        <v>444</v>
      </c>
      <c r="B77" s="131">
        <v>1.3080000000000001</v>
      </c>
      <c r="C77" s="144">
        <f t="shared" si="8"/>
        <v>1.1286751838497956E-2</v>
      </c>
      <c r="D77" s="131">
        <v>0.45800000000000002</v>
      </c>
      <c r="E77" s="144">
        <f t="shared" si="9"/>
        <v>5.1609995210862838E-3</v>
      </c>
      <c r="F77" s="131">
        <v>0.40600000000000003</v>
      </c>
      <c r="G77" s="144">
        <f t="shared" si="10"/>
        <v>3.3682424842563716E-3</v>
      </c>
      <c r="H77" s="144">
        <f t="shared" si="11"/>
        <v>-11.353711790393007</v>
      </c>
      <c r="I77" s="144">
        <f t="shared" si="12"/>
        <v>-68.960244648318053</v>
      </c>
    </row>
    <row r="78" spans="1:9" x14ac:dyDescent="0.35">
      <c r="A78" s="117" t="s">
        <v>537</v>
      </c>
      <c r="B78" s="131">
        <v>1E-3</v>
      </c>
      <c r="C78" s="144">
        <f t="shared" si="8"/>
        <v>8.6290151670473665E-6</v>
      </c>
      <c r="D78" s="131">
        <v>0.41699999999999998</v>
      </c>
      <c r="E78" s="144">
        <f t="shared" si="9"/>
        <v>4.6989886469279048E-3</v>
      </c>
      <c r="F78" s="131">
        <v>0.36199999999999999</v>
      </c>
      <c r="G78" s="144">
        <f t="shared" si="10"/>
        <v>3.0032112790660259E-3</v>
      </c>
      <c r="H78" s="144">
        <f t="shared" si="11"/>
        <v>-13.189448441246999</v>
      </c>
      <c r="I78" s="144">
        <f t="shared" si="12"/>
        <v>36100</v>
      </c>
    </row>
    <row r="79" spans="1:9" x14ac:dyDescent="0.35">
      <c r="A79" s="117" t="s">
        <v>308</v>
      </c>
      <c r="B79" s="131">
        <v>9.2999999999999999E-2</v>
      </c>
      <c r="C79" s="144">
        <f t="shared" si="8"/>
        <v>8.0249841053540506E-4</v>
      </c>
      <c r="D79" s="131">
        <v>0.122</v>
      </c>
      <c r="E79" s="144">
        <f t="shared" si="9"/>
        <v>1.3747640645688354E-3</v>
      </c>
      <c r="F79" s="131">
        <v>0.25</v>
      </c>
      <c r="G79" s="144">
        <f t="shared" si="10"/>
        <v>2.0740409385815099E-3</v>
      </c>
      <c r="H79" s="144">
        <f t="shared" si="11"/>
        <v>104.91803278688523</v>
      </c>
      <c r="I79" s="144">
        <f t="shared" si="12"/>
        <v>168.81720430107526</v>
      </c>
    </row>
    <row r="80" spans="1:9" x14ac:dyDescent="0.35">
      <c r="A80" s="117" t="s">
        <v>390</v>
      </c>
      <c r="B80" s="131">
        <v>1.2E-2</v>
      </c>
      <c r="C80" s="144">
        <f t="shared" si="8"/>
        <v>1.0354818200456839E-4</v>
      </c>
      <c r="D80" s="131">
        <v>9.9000000000000005E-2</v>
      </c>
      <c r="E80" s="144">
        <f t="shared" si="9"/>
        <v>1.1155872327238911E-3</v>
      </c>
      <c r="F80" s="131">
        <v>0.221</v>
      </c>
      <c r="G80" s="144">
        <f t="shared" si="10"/>
        <v>1.8334521897060546E-3</v>
      </c>
      <c r="H80" s="144">
        <f t="shared" si="11"/>
        <v>123.23232323232322</v>
      </c>
      <c r="I80" s="144">
        <f t="shared" si="12"/>
        <v>1741.6666666666667</v>
      </c>
    </row>
    <row r="81" spans="1:9" x14ac:dyDescent="0.35">
      <c r="A81" s="117" t="s">
        <v>452</v>
      </c>
      <c r="B81" s="131">
        <v>0.4</v>
      </c>
      <c r="C81" s="144">
        <f t="shared" si="8"/>
        <v>3.4516060668189465E-3</v>
      </c>
      <c r="D81" s="131">
        <v>0.30199999999999999</v>
      </c>
      <c r="E81" s="144">
        <f t="shared" si="9"/>
        <v>3.4031044877031826E-3</v>
      </c>
      <c r="F81" s="131">
        <v>0.22</v>
      </c>
      <c r="G81" s="144">
        <f t="shared" si="10"/>
        <v>1.8251560259517285E-3</v>
      </c>
      <c r="H81" s="144">
        <f t="shared" si="11"/>
        <v>-27.152317880794698</v>
      </c>
      <c r="I81" s="144">
        <f t="shared" si="12"/>
        <v>-45.000000000000007</v>
      </c>
    </row>
    <row r="82" spans="1:9" x14ac:dyDescent="0.35">
      <c r="A82" s="117" t="s">
        <v>406</v>
      </c>
      <c r="B82" s="131" t="s">
        <v>316</v>
      </c>
      <c r="C82" s="144" t="s">
        <v>316</v>
      </c>
      <c r="D82" s="131">
        <v>4.3999999999999997E-2</v>
      </c>
      <c r="E82" s="144">
        <f t="shared" si="9"/>
        <v>4.9581654787728482E-4</v>
      </c>
      <c r="F82" s="131">
        <v>0.22</v>
      </c>
      <c r="G82" s="144">
        <f t="shared" si="10"/>
        <v>1.8251560259517285E-3</v>
      </c>
      <c r="H82" s="144">
        <f t="shared" si="11"/>
        <v>400</v>
      </c>
      <c r="I82" s="144" t="s">
        <v>316</v>
      </c>
    </row>
    <row r="83" spans="1:9" x14ac:dyDescent="0.35">
      <c r="A83" s="117" t="s">
        <v>453</v>
      </c>
      <c r="B83" s="131">
        <v>0.46800000000000003</v>
      </c>
      <c r="C83" s="144">
        <f t="shared" si="8"/>
        <v>4.0383790981781678E-3</v>
      </c>
      <c r="D83" s="131">
        <v>0.50600000000000001</v>
      </c>
      <c r="E83" s="144">
        <f t="shared" si="9"/>
        <v>5.7018903005887763E-3</v>
      </c>
      <c r="F83" s="131">
        <v>0.19</v>
      </c>
      <c r="G83" s="144">
        <f t="shared" si="10"/>
        <v>1.5762711133219473E-3</v>
      </c>
      <c r="H83" s="144">
        <f t="shared" si="11"/>
        <v>-62.450592885375485</v>
      </c>
      <c r="I83" s="144">
        <f t="shared" si="12"/>
        <v>-59.401709401709404</v>
      </c>
    </row>
    <row r="84" spans="1:9" x14ac:dyDescent="0.35">
      <c r="A84" s="117" t="s">
        <v>421</v>
      </c>
      <c r="B84" s="131">
        <v>101.247</v>
      </c>
      <c r="C84" s="144">
        <f t="shared" si="8"/>
        <v>0.87366189861804466</v>
      </c>
      <c r="D84" s="131">
        <v>0.38</v>
      </c>
      <c r="E84" s="144">
        <f t="shared" si="9"/>
        <v>4.2820520043947334E-3</v>
      </c>
      <c r="F84" s="131">
        <v>0.17799999999999999</v>
      </c>
      <c r="G84" s="144">
        <f t="shared" si="10"/>
        <v>1.4767171482700349E-3</v>
      </c>
      <c r="H84" s="144">
        <f t="shared" si="11"/>
        <v>-53.157894736842117</v>
      </c>
      <c r="I84" s="144">
        <f t="shared" si="12"/>
        <v>-99.824192321747802</v>
      </c>
    </row>
    <row r="85" spans="1:9" x14ac:dyDescent="0.35">
      <c r="A85" s="117" t="s">
        <v>460</v>
      </c>
      <c r="B85" s="131">
        <v>6.3E-2</v>
      </c>
      <c r="C85" s="144">
        <f t="shared" si="8"/>
        <v>5.4362795552398402E-4</v>
      </c>
      <c r="D85" s="131">
        <v>3.7999999999999999E-2</v>
      </c>
      <c r="E85" s="144">
        <f t="shared" si="9"/>
        <v>4.2820520043947337E-4</v>
      </c>
      <c r="F85" s="131">
        <v>0.17399999999999999</v>
      </c>
      <c r="G85" s="144">
        <f t="shared" si="10"/>
        <v>1.4435324932527305E-3</v>
      </c>
      <c r="H85" s="144">
        <f t="shared" si="11"/>
        <v>357.8947368421052</v>
      </c>
      <c r="I85" s="144">
        <f t="shared" si="12"/>
        <v>176.19047619047618</v>
      </c>
    </row>
    <row r="86" spans="1:9" x14ac:dyDescent="0.35">
      <c r="A86" s="117" t="s">
        <v>542</v>
      </c>
      <c r="B86" s="131" t="s">
        <v>316</v>
      </c>
      <c r="C86" s="144" t="s">
        <v>316</v>
      </c>
      <c r="D86" s="131" t="s">
        <v>316</v>
      </c>
      <c r="E86" s="144" t="s">
        <v>316</v>
      </c>
      <c r="F86" s="131">
        <v>0.16700000000000001</v>
      </c>
      <c r="G86" s="144">
        <f t="shared" si="10"/>
        <v>1.3854593469724485E-3</v>
      </c>
      <c r="H86" s="144" t="s">
        <v>316</v>
      </c>
      <c r="I86" s="144" t="s">
        <v>316</v>
      </c>
    </row>
    <row r="87" spans="1:9" x14ac:dyDescent="0.35">
      <c r="A87" s="117" t="s">
        <v>425</v>
      </c>
      <c r="B87" s="131">
        <v>1.139</v>
      </c>
      <c r="C87" s="144">
        <f t="shared" si="8"/>
        <v>9.8284482752669499E-3</v>
      </c>
      <c r="D87" s="131">
        <v>0.16400000000000001</v>
      </c>
      <c r="E87" s="144">
        <f t="shared" si="9"/>
        <v>1.8480434966335166E-3</v>
      </c>
      <c r="F87" s="131">
        <v>0.15</v>
      </c>
      <c r="G87" s="144">
        <f t="shared" si="10"/>
        <v>1.2444245631489058E-3</v>
      </c>
      <c r="H87" s="144">
        <f t="shared" si="11"/>
        <v>-8.5365853658536661</v>
      </c>
      <c r="I87" s="144">
        <f t="shared" si="12"/>
        <v>-86.830553116769096</v>
      </c>
    </row>
    <row r="88" spans="1:9" x14ac:dyDescent="0.35">
      <c r="A88" s="117" t="s">
        <v>446</v>
      </c>
      <c r="B88" s="131">
        <v>0</v>
      </c>
      <c r="C88" s="144">
        <f t="shared" si="8"/>
        <v>0</v>
      </c>
      <c r="D88" s="131">
        <v>2.5999999999999999E-2</v>
      </c>
      <c r="E88" s="144">
        <f t="shared" si="9"/>
        <v>2.9298250556385018E-4</v>
      </c>
      <c r="F88" s="131">
        <v>0.13500000000000001</v>
      </c>
      <c r="G88" s="144">
        <f t="shared" si="10"/>
        <v>1.1199821068340152E-3</v>
      </c>
      <c r="H88" s="144">
        <f t="shared" si="11"/>
        <v>419.23076923076923</v>
      </c>
      <c r="I88" s="144" t="s">
        <v>316</v>
      </c>
    </row>
    <row r="89" spans="1:9" x14ac:dyDescent="0.35">
      <c r="A89" s="117" t="s">
        <v>469</v>
      </c>
      <c r="B89" s="131">
        <v>8.9999999999999993E-3</v>
      </c>
      <c r="C89" s="144">
        <f t="shared" si="8"/>
        <v>7.7661136503426279E-5</v>
      </c>
      <c r="D89" s="131" t="s">
        <v>316</v>
      </c>
      <c r="E89" s="144" t="s">
        <v>316</v>
      </c>
      <c r="F89" s="131">
        <v>0.13200000000000001</v>
      </c>
      <c r="G89" s="144">
        <f t="shared" si="10"/>
        <v>1.0950936155710372E-3</v>
      </c>
      <c r="H89" s="144" t="s">
        <v>316</v>
      </c>
      <c r="I89" s="144">
        <f t="shared" si="12"/>
        <v>1366.6666666666667</v>
      </c>
    </row>
    <row r="90" spans="1:9" x14ac:dyDescent="0.35">
      <c r="A90" s="117" t="s">
        <v>459</v>
      </c>
      <c r="B90" s="131">
        <v>2E-3</v>
      </c>
      <c r="C90" s="144">
        <f t="shared" si="8"/>
        <v>1.7258030334094733E-5</v>
      </c>
      <c r="D90" s="131">
        <v>0.29099999999999998</v>
      </c>
      <c r="E90" s="144">
        <f t="shared" si="9"/>
        <v>3.279150350733861E-3</v>
      </c>
      <c r="F90" s="131">
        <v>0.106</v>
      </c>
      <c r="G90" s="144">
        <f t="shared" si="10"/>
        <v>8.7939335795856005E-4</v>
      </c>
      <c r="H90" s="144">
        <f t="shared" si="11"/>
        <v>-63.573883161512022</v>
      </c>
      <c r="I90" s="144">
        <f t="shared" si="12"/>
        <v>5200</v>
      </c>
    </row>
    <row r="91" spans="1:9" x14ac:dyDescent="0.35">
      <c r="A91" s="117" t="s">
        <v>424</v>
      </c>
      <c r="B91" s="131">
        <v>3.5999999999999997E-2</v>
      </c>
      <c r="C91" s="144">
        <f t="shared" si="8"/>
        <v>3.1064454601370512E-4</v>
      </c>
      <c r="D91" s="131">
        <v>8.4000000000000005E-2</v>
      </c>
      <c r="E91" s="144">
        <f t="shared" si="9"/>
        <v>9.4655886412936215E-4</v>
      </c>
      <c r="F91" s="131">
        <v>8.5000000000000006E-2</v>
      </c>
      <c r="G91" s="144">
        <f t="shared" si="10"/>
        <v>7.0517391911771338E-4</v>
      </c>
      <c r="H91" s="144">
        <f t="shared" si="11"/>
        <v>1.1904761904761862</v>
      </c>
      <c r="I91" s="144">
        <f t="shared" si="12"/>
        <v>136.11111111111117</v>
      </c>
    </row>
    <row r="92" spans="1:9" x14ac:dyDescent="0.35">
      <c r="A92" s="117" t="s">
        <v>416</v>
      </c>
      <c r="B92" s="131">
        <v>353.69499999999999</v>
      </c>
      <c r="C92" s="144">
        <f t="shared" si="8"/>
        <v>3.0520395195088179</v>
      </c>
      <c r="D92" s="131">
        <v>5.3999999999999999E-2</v>
      </c>
      <c r="E92" s="144">
        <f t="shared" si="9"/>
        <v>6.0850212694030421E-4</v>
      </c>
      <c r="F92" s="131">
        <v>0.08</v>
      </c>
      <c r="G92" s="144">
        <f t="shared" si="10"/>
        <v>6.6369310034608314E-4</v>
      </c>
      <c r="H92" s="144">
        <f t="shared" si="11"/>
        <v>48.148148148148159</v>
      </c>
      <c r="I92" s="144">
        <f t="shared" si="12"/>
        <v>-99.977381642375491</v>
      </c>
    </row>
    <row r="93" spans="1:9" x14ac:dyDescent="0.35">
      <c r="A93" s="117" t="s">
        <v>463</v>
      </c>
      <c r="B93" s="131">
        <v>3.9929999999999999</v>
      </c>
      <c r="C93" s="144">
        <f t="shared" si="8"/>
        <v>3.4455657562020132E-2</v>
      </c>
      <c r="D93" s="131">
        <v>0.14000000000000001</v>
      </c>
      <c r="E93" s="144">
        <f t="shared" si="9"/>
        <v>1.5775981068822701E-3</v>
      </c>
      <c r="F93" s="131">
        <v>7.4999999999999997E-2</v>
      </c>
      <c r="G93" s="144">
        <f t="shared" si="10"/>
        <v>6.2221228157445291E-4</v>
      </c>
      <c r="H93" s="144">
        <f t="shared" si="11"/>
        <v>-46.428571428571431</v>
      </c>
      <c r="I93" s="144">
        <f t="shared" si="12"/>
        <v>-98.121712997746059</v>
      </c>
    </row>
    <row r="94" spans="1:9" x14ac:dyDescent="0.35">
      <c r="A94" s="117" t="s">
        <v>418</v>
      </c>
      <c r="B94" s="131">
        <v>2.9000000000000001E-2</v>
      </c>
      <c r="C94" s="144">
        <f t="shared" si="8"/>
        <v>2.5024143984437366E-4</v>
      </c>
      <c r="D94" s="131">
        <v>3.0000000000000001E-3</v>
      </c>
      <c r="E94" s="144">
        <f t="shared" si="9"/>
        <v>3.380567371890579E-5</v>
      </c>
      <c r="F94" s="131">
        <v>7.0999999999999994E-2</v>
      </c>
      <c r="G94" s="144">
        <f t="shared" si="10"/>
        <v>5.8902762655714872E-4</v>
      </c>
      <c r="H94" s="144">
        <f t="shared" si="11"/>
        <v>2266.6666666666665</v>
      </c>
      <c r="I94" s="144">
        <f t="shared" si="12"/>
        <v>144.82758620689654</v>
      </c>
    </row>
    <row r="95" spans="1:9" x14ac:dyDescent="0.35">
      <c r="A95" s="117" t="s">
        <v>568</v>
      </c>
      <c r="B95" s="131">
        <v>6.0000000000000001E-3</v>
      </c>
      <c r="C95" s="144">
        <f t="shared" si="8"/>
        <v>5.1774091002284195E-5</v>
      </c>
      <c r="D95" s="131">
        <v>5.1999999999999998E-2</v>
      </c>
      <c r="E95" s="144">
        <f t="shared" si="9"/>
        <v>5.8596501112770036E-4</v>
      </c>
      <c r="F95" s="131">
        <v>6.5000000000000002E-2</v>
      </c>
      <c r="G95" s="144">
        <f t="shared" si="10"/>
        <v>5.3925064403119254E-4</v>
      </c>
      <c r="H95" s="144">
        <f t="shared" si="11"/>
        <v>25</v>
      </c>
      <c r="I95" s="144">
        <f t="shared" si="12"/>
        <v>983.33333333333337</v>
      </c>
    </row>
    <row r="96" spans="1:9" x14ac:dyDescent="0.35">
      <c r="A96" s="117" t="s">
        <v>411</v>
      </c>
      <c r="B96" s="131">
        <v>0.1</v>
      </c>
      <c r="C96" s="144">
        <f t="shared" si="8"/>
        <v>8.6290151670473663E-4</v>
      </c>
      <c r="D96" s="131">
        <v>0.245</v>
      </c>
      <c r="E96" s="144">
        <f t="shared" si="9"/>
        <v>2.7607966870439728E-3</v>
      </c>
      <c r="F96" s="131">
        <v>6.3E-2</v>
      </c>
      <c r="G96" s="144">
        <f t="shared" si="10"/>
        <v>5.2265831652254045E-4</v>
      </c>
      <c r="H96" s="144">
        <f t="shared" si="11"/>
        <v>-74.285714285714292</v>
      </c>
      <c r="I96" s="144">
        <f t="shared" si="12"/>
        <v>-37</v>
      </c>
    </row>
    <row r="97" spans="1:9" x14ac:dyDescent="0.35">
      <c r="A97" s="117" t="s">
        <v>397</v>
      </c>
      <c r="B97" s="131">
        <v>1.6E-2</v>
      </c>
      <c r="C97" s="144">
        <f t="shared" si="8"/>
        <v>1.3806424267275786E-4</v>
      </c>
      <c r="D97" s="131">
        <v>7.0999999999999994E-2</v>
      </c>
      <c r="E97" s="144">
        <f t="shared" si="9"/>
        <v>8.0006761134743688E-4</v>
      </c>
      <c r="F97" s="131">
        <v>0.06</v>
      </c>
      <c r="G97" s="144">
        <f t="shared" si="10"/>
        <v>4.977698252595623E-4</v>
      </c>
      <c r="H97" s="144">
        <f t="shared" si="11"/>
        <v>-15.492957746478863</v>
      </c>
      <c r="I97" s="144">
        <f t="shared" si="12"/>
        <v>275</v>
      </c>
    </row>
    <row r="98" spans="1:9" x14ac:dyDescent="0.35">
      <c r="A98" s="117" t="s">
        <v>462</v>
      </c>
      <c r="B98" s="131">
        <v>3.0000000000000001E-3</v>
      </c>
      <c r="C98" s="144">
        <f t="shared" si="8"/>
        <v>2.5887045501142098E-5</v>
      </c>
      <c r="D98" s="131">
        <v>7.3999999999999996E-2</v>
      </c>
      <c r="E98" s="144">
        <f t="shared" si="9"/>
        <v>8.3387328506634288E-4</v>
      </c>
      <c r="F98" s="131">
        <v>5.8999999999999997E-2</v>
      </c>
      <c r="G98" s="144">
        <f t="shared" si="10"/>
        <v>4.8947366150523626E-4</v>
      </c>
      <c r="H98" s="144">
        <f t="shared" si="11"/>
        <v>-20.270270270270274</v>
      </c>
      <c r="I98" s="144">
        <f t="shared" si="12"/>
        <v>1866.6666666666665</v>
      </c>
    </row>
    <row r="99" spans="1:9" x14ac:dyDescent="0.35">
      <c r="A99" s="117" t="s">
        <v>456</v>
      </c>
      <c r="B99" s="131">
        <v>8.8999999999999996E-2</v>
      </c>
      <c r="C99" s="144">
        <f t="shared" si="8"/>
        <v>7.6798234986721556E-4</v>
      </c>
      <c r="D99" s="131">
        <v>0.20499999999999999</v>
      </c>
      <c r="E99" s="144">
        <f t="shared" si="9"/>
        <v>2.3100543707918952E-3</v>
      </c>
      <c r="F99" s="131">
        <v>5.6000000000000001E-2</v>
      </c>
      <c r="G99" s="144">
        <f t="shared" si="10"/>
        <v>4.6458517024225817E-4</v>
      </c>
      <c r="H99" s="144">
        <f t="shared" si="11"/>
        <v>-72.682926829268297</v>
      </c>
      <c r="I99" s="144">
        <f t="shared" si="12"/>
        <v>-37.078651685393247</v>
      </c>
    </row>
    <row r="100" spans="1:9" x14ac:dyDescent="0.35">
      <c r="A100" s="117" t="s">
        <v>458</v>
      </c>
      <c r="B100" s="131">
        <v>0.02</v>
      </c>
      <c r="C100" s="144">
        <f t="shared" ref="C100:C131" si="13">(B100/$B$182)*100</f>
        <v>1.7258030334094734E-4</v>
      </c>
      <c r="D100" s="131">
        <v>3.5000000000000003E-2</v>
      </c>
      <c r="E100" s="144">
        <f t="shared" ref="E100:E129" si="14">(D100/$D$182)*100</f>
        <v>3.9439952672056753E-4</v>
      </c>
      <c r="F100" s="131">
        <v>5.5E-2</v>
      </c>
      <c r="G100" s="144">
        <f t="shared" ref="G100:G131" si="15">(F100/$F$182)*100</f>
        <v>4.5628900648793212E-4</v>
      </c>
      <c r="H100" s="144">
        <f t="shared" si="11"/>
        <v>57.142857142857139</v>
      </c>
      <c r="I100" s="144">
        <f t="shared" si="12"/>
        <v>175</v>
      </c>
    </row>
    <row r="101" spans="1:9" x14ac:dyDescent="0.35">
      <c r="A101" s="117" t="s">
        <v>426</v>
      </c>
      <c r="B101" s="131">
        <v>0.114</v>
      </c>
      <c r="C101" s="144">
        <f t="shared" si="13"/>
        <v>9.8370772904339977E-4</v>
      </c>
      <c r="D101" s="131" t="s">
        <v>316</v>
      </c>
      <c r="E101" s="144" t="s">
        <v>316</v>
      </c>
      <c r="F101" s="131">
        <v>4.2999999999999997E-2</v>
      </c>
      <c r="G101" s="144">
        <f t="shared" si="15"/>
        <v>3.5673504143601966E-4</v>
      </c>
      <c r="H101" s="144" t="s">
        <v>316</v>
      </c>
      <c r="I101" s="144">
        <f t="shared" si="12"/>
        <v>-62.280701754385973</v>
      </c>
    </row>
    <row r="102" spans="1:9" x14ac:dyDescent="0.35">
      <c r="A102" s="117" t="s">
        <v>465</v>
      </c>
      <c r="B102" s="131" t="s">
        <v>316</v>
      </c>
      <c r="C102" s="144" t="s">
        <v>316</v>
      </c>
      <c r="D102" s="131">
        <v>0</v>
      </c>
      <c r="E102" s="144">
        <f t="shared" si="14"/>
        <v>0</v>
      </c>
      <c r="F102" s="131">
        <v>4.2000000000000003E-2</v>
      </c>
      <c r="G102" s="144">
        <f t="shared" si="15"/>
        <v>3.4843887768169367E-4</v>
      </c>
      <c r="H102" s="144" t="s">
        <v>316</v>
      </c>
      <c r="I102" s="144" t="s">
        <v>316</v>
      </c>
    </row>
    <row r="103" spans="1:9" x14ac:dyDescent="0.35">
      <c r="A103" s="117" t="s">
        <v>551</v>
      </c>
      <c r="B103" s="131" t="s">
        <v>316</v>
      </c>
      <c r="C103" s="144" t="s">
        <v>316</v>
      </c>
      <c r="D103" s="131" t="s">
        <v>316</v>
      </c>
      <c r="E103" s="144" t="s">
        <v>316</v>
      </c>
      <c r="F103" s="131">
        <v>0.04</v>
      </c>
      <c r="G103" s="144">
        <f t="shared" si="15"/>
        <v>3.3184655017304157E-4</v>
      </c>
      <c r="H103" s="144" t="s">
        <v>316</v>
      </c>
      <c r="I103" s="144" t="s">
        <v>316</v>
      </c>
    </row>
    <row r="104" spans="1:9" x14ac:dyDescent="0.35">
      <c r="A104" s="117" t="s">
        <v>631</v>
      </c>
      <c r="B104" s="131" t="s">
        <v>316</v>
      </c>
      <c r="C104" s="144" t="s">
        <v>316</v>
      </c>
      <c r="D104" s="131" t="s">
        <v>316</v>
      </c>
      <c r="E104" s="144" t="s">
        <v>316</v>
      </c>
      <c r="F104" s="131">
        <v>3.6999999999999998E-2</v>
      </c>
      <c r="G104" s="144">
        <f t="shared" si="15"/>
        <v>3.0695805891006343E-4</v>
      </c>
      <c r="H104" s="144" t="s">
        <v>316</v>
      </c>
      <c r="I104" s="144" t="s">
        <v>316</v>
      </c>
    </row>
    <row r="105" spans="1:9" x14ac:dyDescent="0.35">
      <c r="A105" s="117" t="s">
        <v>440</v>
      </c>
      <c r="B105" s="131">
        <v>6.0000000000000001E-3</v>
      </c>
      <c r="C105" s="144">
        <f t="shared" si="13"/>
        <v>5.1774091002284195E-5</v>
      </c>
      <c r="D105" s="131">
        <v>3.3000000000000002E-2</v>
      </c>
      <c r="E105" s="144">
        <f t="shared" si="14"/>
        <v>3.7186241090796367E-4</v>
      </c>
      <c r="F105" s="131">
        <v>2.9000000000000001E-2</v>
      </c>
      <c r="G105" s="144">
        <f t="shared" si="15"/>
        <v>2.4058874887545513E-4</v>
      </c>
      <c r="H105" s="144">
        <f t="shared" si="11"/>
        <v>-12.121212121212121</v>
      </c>
      <c r="I105" s="144">
        <f t="shared" si="12"/>
        <v>383.33333333333331</v>
      </c>
    </row>
    <row r="106" spans="1:9" x14ac:dyDescent="0.35">
      <c r="A106" s="117" t="s">
        <v>415</v>
      </c>
      <c r="B106" s="131">
        <v>1.2999999999999999E-2</v>
      </c>
      <c r="C106" s="144">
        <f t="shared" si="13"/>
        <v>1.1217719717161575E-4</v>
      </c>
      <c r="D106" s="131">
        <v>2.7E-2</v>
      </c>
      <c r="E106" s="144">
        <f t="shared" si="14"/>
        <v>3.0425106347015211E-4</v>
      </c>
      <c r="F106" s="131">
        <v>2.9000000000000001E-2</v>
      </c>
      <c r="G106" s="144">
        <f t="shared" si="15"/>
        <v>2.4058874887545513E-4</v>
      </c>
      <c r="H106" s="144">
        <f t="shared" si="11"/>
        <v>7.4074074074074181</v>
      </c>
      <c r="I106" s="144">
        <f t="shared" si="12"/>
        <v>123.07692307692308</v>
      </c>
    </row>
    <row r="107" spans="1:9" x14ac:dyDescent="0.35">
      <c r="A107" s="117" t="s">
        <v>449</v>
      </c>
      <c r="B107" s="131">
        <v>0.1</v>
      </c>
      <c r="C107" s="144">
        <f t="shared" si="13"/>
        <v>8.6290151670473663E-4</v>
      </c>
      <c r="D107" s="131">
        <v>6.7000000000000004E-2</v>
      </c>
      <c r="E107" s="144">
        <f t="shared" si="14"/>
        <v>7.5499337972222927E-4</v>
      </c>
      <c r="F107" s="131">
        <v>2.5999999999999999E-2</v>
      </c>
      <c r="G107" s="144">
        <f t="shared" si="15"/>
        <v>2.1570025761247699E-4</v>
      </c>
      <c r="H107" s="144">
        <f t="shared" si="11"/>
        <v>-61.194029850746269</v>
      </c>
      <c r="I107" s="144">
        <f t="shared" si="12"/>
        <v>-74</v>
      </c>
    </row>
    <row r="108" spans="1:9" x14ac:dyDescent="0.35">
      <c r="A108" s="117" t="s">
        <v>535</v>
      </c>
      <c r="B108" s="131">
        <v>1.2E-2</v>
      </c>
      <c r="C108" s="144">
        <f t="shared" si="13"/>
        <v>1.0354818200456839E-4</v>
      </c>
      <c r="D108" s="131">
        <v>3.5000000000000003E-2</v>
      </c>
      <c r="E108" s="144">
        <f t="shared" si="14"/>
        <v>3.9439952672056753E-4</v>
      </c>
      <c r="F108" s="131">
        <v>2.4E-2</v>
      </c>
      <c r="G108" s="144">
        <f t="shared" si="15"/>
        <v>1.9910793010382495E-4</v>
      </c>
      <c r="H108" s="144">
        <f t="shared" si="11"/>
        <v>-31.428571428571438</v>
      </c>
      <c r="I108" s="144">
        <f t="shared" si="12"/>
        <v>100</v>
      </c>
    </row>
    <row r="109" spans="1:9" x14ac:dyDescent="0.35">
      <c r="A109" s="117" t="s">
        <v>516</v>
      </c>
      <c r="B109" s="131" t="s">
        <v>316</v>
      </c>
      <c r="C109" s="144" t="s">
        <v>316</v>
      </c>
      <c r="D109" s="131" t="s">
        <v>316</v>
      </c>
      <c r="E109" s="144" t="s">
        <v>316</v>
      </c>
      <c r="F109" s="131">
        <v>2.4E-2</v>
      </c>
      <c r="G109" s="144">
        <f t="shared" si="15"/>
        <v>1.9910793010382495E-4</v>
      </c>
      <c r="H109" s="144" t="s">
        <v>316</v>
      </c>
      <c r="I109" s="144" t="s">
        <v>316</v>
      </c>
    </row>
    <row r="110" spans="1:9" x14ac:dyDescent="0.35">
      <c r="A110" s="117" t="s">
        <v>451</v>
      </c>
      <c r="B110" s="131">
        <v>4.7E-2</v>
      </c>
      <c r="C110" s="144">
        <f t="shared" si="13"/>
        <v>4.0556371285122624E-4</v>
      </c>
      <c r="D110" s="131">
        <v>3.6999999999999998E-2</v>
      </c>
      <c r="E110" s="144">
        <f t="shared" si="14"/>
        <v>4.1693664253317144E-4</v>
      </c>
      <c r="F110" s="131">
        <v>1.7999999999999999E-2</v>
      </c>
      <c r="G110" s="144">
        <f t="shared" si="15"/>
        <v>1.4933094757786869E-4</v>
      </c>
      <c r="H110" s="144">
        <f t="shared" si="11"/>
        <v>-51.351351351351362</v>
      </c>
      <c r="I110" s="144">
        <f t="shared" si="12"/>
        <v>-61.702127659574465</v>
      </c>
    </row>
    <row r="111" spans="1:9" x14ac:dyDescent="0.35">
      <c r="A111" s="117" t="s">
        <v>434</v>
      </c>
      <c r="B111" s="131">
        <v>8.4000000000000005E-2</v>
      </c>
      <c r="C111" s="144">
        <f t="shared" si="13"/>
        <v>7.2483727403197873E-4</v>
      </c>
      <c r="D111" s="131">
        <v>59.847999999999999</v>
      </c>
      <c r="E111" s="144">
        <f t="shared" si="14"/>
        <v>0.67440065357635792</v>
      </c>
      <c r="F111" s="131">
        <v>1.6E-2</v>
      </c>
      <c r="G111" s="144">
        <f t="shared" si="15"/>
        <v>1.3273862006921662E-4</v>
      </c>
      <c r="H111" s="144">
        <f t="shared" si="11"/>
        <v>-99.973265606202375</v>
      </c>
      <c r="I111" s="144">
        <f t="shared" si="12"/>
        <v>-80.952380952380949</v>
      </c>
    </row>
    <row r="112" spans="1:9" x14ac:dyDescent="0.35">
      <c r="A112" s="117" t="s">
        <v>408</v>
      </c>
      <c r="B112" s="131">
        <v>0.13</v>
      </c>
      <c r="C112" s="144">
        <f t="shared" si="13"/>
        <v>1.1217719717161575E-3</v>
      </c>
      <c r="D112" s="131">
        <v>3.3000000000000002E-2</v>
      </c>
      <c r="E112" s="144">
        <f t="shared" si="14"/>
        <v>3.7186241090796367E-4</v>
      </c>
      <c r="F112" s="131">
        <v>1.6E-2</v>
      </c>
      <c r="G112" s="144">
        <f t="shared" si="15"/>
        <v>1.3273862006921662E-4</v>
      </c>
      <c r="H112" s="144">
        <f t="shared" si="11"/>
        <v>-51.515151515151516</v>
      </c>
      <c r="I112" s="144">
        <f t="shared" si="12"/>
        <v>-87.692307692307693</v>
      </c>
    </row>
    <row r="113" spans="1:9" x14ac:dyDescent="0.35">
      <c r="A113" s="117" t="s">
        <v>555</v>
      </c>
      <c r="B113" s="131" t="s">
        <v>316</v>
      </c>
      <c r="C113" s="144" t="s">
        <v>316</v>
      </c>
      <c r="D113" s="131">
        <v>9.8000000000000004E-2</v>
      </c>
      <c r="E113" s="144">
        <f t="shared" si="14"/>
        <v>1.1043186748175891E-3</v>
      </c>
      <c r="F113" s="131">
        <v>1.4E-2</v>
      </c>
      <c r="G113" s="144">
        <f t="shared" si="15"/>
        <v>1.1614629256056454E-4</v>
      </c>
      <c r="H113" s="144">
        <f t="shared" si="11"/>
        <v>-85.714285714285722</v>
      </c>
      <c r="I113" s="144" t="s">
        <v>316</v>
      </c>
    </row>
    <row r="114" spans="1:9" x14ac:dyDescent="0.35">
      <c r="A114" s="117" t="s">
        <v>304</v>
      </c>
      <c r="B114" s="131">
        <v>3.0000000000000001E-3</v>
      </c>
      <c r="C114" s="144">
        <f t="shared" si="13"/>
        <v>2.5887045501142098E-5</v>
      </c>
      <c r="D114" s="131">
        <v>3.3000000000000002E-2</v>
      </c>
      <c r="E114" s="144">
        <f t="shared" si="14"/>
        <v>3.7186241090796367E-4</v>
      </c>
      <c r="F114" s="131">
        <v>1.2E-2</v>
      </c>
      <c r="G114" s="144">
        <f t="shared" si="15"/>
        <v>9.9553965051912474E-5</v>
      </c>
      <c r="H114" s="144">
        <f t="shared" si="11"/>
        <v>-63.636363636363633</v>
      </c>
      <c r="I114" s="144">
        <f t="shared" si="12"/>
        <v>300</v>
      </c>
    </row>
    <row r="115" spans="1:9" x14ac:dyDescent="0.35">
      <c r="A115" s="117" t="s">
        <v>467</v>
      </c>
      <c r="B115" s="131">
        <v>2E-3</v>
      </c>
      <c r="C115" s="144">
        <f t="shared" si="13"/>
        <v>1.7258030334094733E-5</v>
      </c>
      <c r="D115" s="131">
        <v>0.04</v>
      </c>
      <c r="E115" s="144">
        <f t="shared" si="14"/>
        <v>4.5074231625207722E-4</v>
      </c>
      <c r="F115" s="131">
        <v>1.0999999999999999E-2</v>
      </c>
      <c r="G115" s="144">
        <f t="shared" si="15"/>
        <v>9.1257801297586427E-5</v>
      </c>
      <c r="H115" s="144">
        <f t="shared" si="11"/>
        <v>-72.500000000000014</v>
      </c>
      <c r="I115" s="144">
        <f t="shared" si="12"/>
        <v>450</v>
      </c>
    </row>
    <row r="116" spans="1:9" x14ac:dyDescent="0.35">
      <c r="A116" s="117" t="s">
        <v>313</v>
      </c>
      <c r="B116" s="131">
        <v>2.1000000000000001E-2</v>
      </c>
      <c r="C116" s="144">
        <f t="shared" si="13"/>
        <v>1.8120931850799468E-4</v>
      </c>
      <c r="D116" s="131">
        <v>3.0000000000000001E-3</v>
      </c>
      <c r="E116" s="144">
        <f t="shared" si="14"/>
        <v>3.380567371890579E-5</v>
      </c>
      <c r="F116" s="131">
        <v>0.01</v>
      </c>
      <c r="G116" s="144">
        <f t="shared" si="15"/>
        <v>8.2961637543260393E-5</v>
      </c>
      <c r="H116" s="144">
        <f t="shared" si="11"/>
        <v>233.33333333333334</v>
      </c>
      <c r="I116" s="144">
        <f t="shared" si="12"/>
        <v>-52.380952380952387</v>
      </c>
    </row>
    <row r="117" spans="1:9" x14ac:dyDescent="0.35">
      <c r="A117" s="117" t="s">
        <v>441</v>
      </c>
      <c r="B117" s="131" t="s">
        <v>316</v>
      </c>
      <c r="C117" s="144" t="s">
        <v>316</v>
      </c>
      <c r="D117" s="131">
        <v>1.7999999999999999E-2</v>
      </c>
      <c r="E117" s="144">
        <f t="shared" si="14"/>
        <v>2.028340423134347E-4</v>
      </c>
      <c r="F117" s="131">
        <v>8.9999999999999993E-3</v>
      </c>
      <c r="G117" s="144">
        <f t="shared" si="15"/>
        <v>7.4665473788934346E-5</v>
      </c>
      <c r="H117" s="144">
        <f t="shared" si="11"/>
        <v>-50</v>
      </c>
      <c r="I117" s="144" t="s">
        <v>316</v>
      </c>
    </row>
    <row r="118" spans="1:9" x14ac:dyDescent="0.35">
      <c r="A118" s="117" t="s">
        <v>457</v>
      </c>
      <c r="B118" s="131">
        <v>0.24399999999999999</v>
      </c>
      <c r="C118" s="144">
        <f t="shared" si="13"/>
        <v>2.1054797007595575E-3</v>
      </c>
      <c r="D118" s="131">
        <v>0.09</v>
      </c>
      <c r="E118" s="144">
        <f t="shared" si="14"/>
        <v>1.0141702115671735E-3</v>
      </c>
      <c r="F118" s="131">
        <v>8.0000000000000002E-3</v>
      </c>
      <c r="G118" s="144">
        <f t="shared" si="15"/>
        <v>6.6369310034608312E-5</v>
      </c>
      <c r="H118" s="144">
        <f t="shared" si="11"/>
        <v>-91.111111111111114</v>
      </c>
      <c r="I118" s="144">
        <f t="shared" si="12"/>
        <v>-96.721311475409834</v>
      </c>
    </row>
    <row r="119" spans="1:9" x14ac:dyDescent="0.35">
      <c r="A119" s="117" t="s">
        <v>450</v>
      </c>
      <c r="B119" s="131">
        <v>4.5999999999999999E-2</v>
      </c>
      <c r="C119" s="144">
        <f t="shared" si="13"/>
        <v>3.9693469768417887E-4</v>
      </c>
      <c r="D119" s="131">
        <v>3.0000000000000001E-3</v>
      </c>
      <c r="E119" s="144">
        <f t="shared" si="14"/>
        <v>3.380567371890579E-5</v>
      </c>
      <c r="F119" s="131">
        <v>7.0000000000000001E-3</v>
      </c>
      <c r="G119" s="144">
        <f t="shared" si="15"/>
        <v>5.8073146280282271E-5</v>
      </c>
      <c r="H119" s="144">
        <f t="shared" si="11"/>
        <v>133.33333333333334</v>
      </c>
      <c r="I119" s="144">
        <f t="shared" si="12"/>
        <v>-84.782608695652172</v>
      </c>
    </row>
    <row r="120" spans="1:9" x14ac:dyDescent="0.35">
      <c r="A120" s="117" t="s">
        <v>544</v>
      </c>
      <c r="B120" s="131" t="s">
        <v>316</v>
      </c>
      <c r="C120" s="144" t="s">
        <v>316</v>
      </c>
      <c r="D120" s="131" t="s">
        <v>316</v>
      </c>
      <c r="E120" s="144" t="s">
        <v>316</v>
      </c>
      <c r="F120" s="131">
        <v>6.0000000000000001E-3</v>
      </c>
      <c r="G120" s="144">
        <f t="shared" si="15"/>
        <v>4.9776982525956237E-5</v>
      </c>
      <c r="H120" s="144" t="s">
        <v>316</v>
      </c>
      <c r="I120" s="144" t="s">
        <v>316</v>
      </c>
    </row>
    <row r="121" spans="1:9" x14ac:dyDescent="0.35">
      <c r="A121" s="117" t="s">
        <v>519</v>
      </c>
      <c r="B121" s="131">
        <v>4.0000000000000001E-3</v>
      </c>
      <c r="C121" s="144">
        <f t="shared" si="13"/>
        <v>3.4516060668189466E-5</v>
      </c>
      <c r="D121" s="131" t="s">
        <v>316</v>
      </c>
      <c r="E121" s="144" t="s">
        <v>316</v>
      </c>
      <c r="F121" s="131">
        <v>6.0000000000000001E-3</v>
      </c>
      <c r="G121" s="144">
        <f t="shared" si="15"/>
        <v>4.9776982525956237E-5</v>
      </c>
      <c r="H121" s="144" t="s">
        <v>316</v>
      </c>
      <c r="I121" s="144">
        <f t="shared" si="12"/>
        <v>50</v>
      </c>
    </row>
    <row r="122" spans="1:9" x14ac:dyDescent="0.35">
      <c r="A122" s="117" t="s">
        <v>387</v>
      </c>
      <c r="B122" s="131">
        <v>0.82199999999999995</v>
      </c>
      <c r="C122" s="144">
        <f t="shared" si="13"/>
        <v>7.0930504673129349E-3</v>
      </c>
      <c r="D122" s="131">
        <v>1E-3</v>
      </c>
      <c r="E122" s="144">
        <f t="shared" si="14"/>
        <v>1.126855790630193E-5</v>
      </c>
      <c r="F122" s="131">
        <v>6.0000000000000001E-3</v>
      </c>
      <c r="G122" s="144">
        <f t="shared" si="15"/>
        <v>4.9776982525956237E-5</v>
      </c>
      <c r="H122" s="144">
        <f t="shared" si="11"/>
        <v>500</v>
      </c>
      <c r="I122" s="144">
        <f t="shared" si="12"/>
        <v>-99.270072992700733</v>
      </c>
    </row>
    <row r="123" spans="1:9" x14ac:dyDescent="0.35">
      <c r="A123" s="117" t="s">
        <v>548</v>
      </c>
      <c r="B123" s="131">
        <v>8.0000000000000002E-3</v>
      </c>
      <c r="C123" s="144">
        <f t="shared" si="13"/>
        <v>6.9032121336378932E-5</v>
      </c>
      <c r="D123" s="131" t="s">
        <v>316</v>
      </c>
      <c r="E123" s="144" t="s">
        <v>316</v>
      </c>
      <c r="F123" s="131">
        <v>4.0000000000000001E-3</v>
      </c>
      <c r="G123" s="144">
        <f t="shared" si="15"/>
        <v>3.3184655017304156E-5</v>
      </c>
      <c r="H123" s="144" t="s">
        <v>316</v>
      </c>
      <c r="I123" s="144">
        <f t="shared" si="12"/>
        <v>-50</v>
      </c>
    </row>
    <row r="124" spans="1:9" x14ac:dyDescent="0.35">
      <c r="A124" s="117" t="s">
        <v>553</v>
      </c>
      <c r="B124" s="131">
        <v>1E-3</v>
      </c>
      <c r="C124" s="144">
        <f t="shared" si="13"/>
        <v>8.6290151670473665E-6</v>
      </c>
      <c r="D124" s="131" t="s">
        <v>316</v>
      </c>
      <c r="E124" s="144" t="s">
        <v>316</v>
      </c>
      <c r="F124" s="131">
        <v>4.0000000000000001E-3</v>
      </c>
      <c r="G124" s="144">
        <f t="shared" si="15"/>
        <v>3.3184655017304156E-5</v>
      </c>
      <c r="H124" s="144" t="s">
        <v>316</v>
      </c>
      <c r="I124" s="144">
        <f t="shared" si="12"/>
        <v>300</v>
      </c>
    </row>
    <row r="125" spans="1:9" x14ac:dyDescent="0.35">
      <c r="A125" s="117" t="s">
        <v>310</v>
      </c>
      <c r="B125" s="131">
        <v>4.3999999999999997E-2</v>
      </c>
      <c r="C125" s="144">
        <f t="shared" si="13"/>
        <v>3.7967666735008406E-4</v>
      </c>
      <c r="D125" s="131" t="s">
        <v>316</v>
      </c>
      <c r="E125" s="144" t="s">
        <v>316</v>
      </c>
      <c r="F125" s="131">
        <v>4.0000000000000001E-3</v>
      </c>
      <c r="G125" s="144">
        <f t="shared" si="15"/>
        <v>3.3184655017304156E-5</v>
      </c>
      <c r="H125" s="144" t="s">
        <v>316</v>
      </c>
      <c r="I125" s="144">
        <f t="shared" si="12"/>
        <v>-90.909090909090907</v>
      </c>
    </row>
    <row r="126" spans="1:9" x14ac:dyDescent="0.35">
      <c r="A126" s="117" t="s">
        <v>455</v>
      </c>
      <c r="B126" s="131">
        <v>1.351</v>
      </c>
      <c r="C126" s="144">
        <f t="shared" si="13"/>
        <v>1.1657799490680991E-2</v>
      </c>
      <c r="D126" s="131">
        <v>4.8000000000000001E-2</v>
      </c>
      <c r="E126" s="144">
        <f t="shared" si="14"/>
        <v>5.4089077950249264E-4</v>
      </c>
      <c r="F126" s="131">
        <v>4.0000000000000001E-3</v>
      </c>
      <c r="G126" s="144">
        <f t="shared" si="15"/>
        <v>3.3184655017304156E-5</v>
      </c>
      <c r="H126" s="144">
        <f t="shared" si="11"/>
        <v>-91.666666666666657</v>
      </c>
      <c r="I126" s="144">
        <f t="shared" si="12"/>
        <v>-99.703923019985197</v>
      </c>
    </row>
    <row r="127" spans="1:9" x14ac:dyDescent="0.35">
      <c r="A127" s="117" t="s">
        <v>632</v>
      </c>
      <c r="B127" s="131" t="s">
        <v>316</v>
      </c>
      <c r="C127" s="144" t="s">
        <v>316</v>
      </c>
      <c r="D127" s="131" t="s">
        <v>316</v>
      </c>
      <c r="E127" s="144" t="s">
        <v>316</v>
      </c>
      <c r="F127" s="131">
        <v>3.0000000000000001E-3</v>
      </c>
      <c r="G127" s="144">
        <f t="shared" si="15"/>
        <v>2.4888491262978119E-5</v>
      </c>
      <c r="H127" s="144" t="s">
        <v>316</v>
      </c>
      <c r="I127" s="144" t="s">
        <v>316</v>
      </c>
    </row>
    <row r="128" spans="1:9" x14ac:dyDescent="0.35">
      <c r="A128" s="117" t="s">
        <v>357</v>
      </c>
      <c r="B128" s="131">
        <v>117.711</v>
      </c>
      <c r="C128" s="144">
        <f t="shared" si="13"/>
        <v>1.0157300043283124</v>
      </c>
      <c r="D128" s="131">
        <v>0</v>
      </c>
      <c r="E128" s="144">
        <f t="shared" si="14"/>
        <v>0</v>
      </c>
      <c r="F128" s="131">
        <v>3.0000000000000001E-3</v>
      </c>
      <c r="G128" s="144">
        <f t="shared" si="15"/>
        <v>2.4888491262978119E-5</v>
      </c>
      <c r="H128" s="144" t="s">
        <v>316</v>
      </c>
      <c r="I128" s="144">
        <f t="shared" si="12"/>
        <v>-99.997451385172155</v>
      </c>
    </row>
    <row r="129" spans="1:9" x14ac:dyDescent="0.35">
      <c r="A129" s="117" t="s">
        <v>391</v>
      </c>
      <c r="B129" s="131">
        <v>0.34899999999999998</v>
      </c>
      <c r="C129" s="144">
        <f t="shared" si="13"/>
        <v>3.0115262932995305E-3</v>
      </c>
      <c r="D129" s="131">
        <v>4.1959999999999997</v>
      </c>
      <c r="E129" s="144">
        <f t="shared" si="14"/>
        <v>4.7282868974842893E-2</v>
      </c>
      <c r="F129" s="131">
        <v>3.0000000000000001E-3</v>
      </c>
      <c r="G129" s="144">
        <f t="shared" si="15"/>
        <v>2.4888491262978119E-5</v>
      </c>
      <c r="H129" s="144">
        <f t="shared" si="11"/>
        <v>-99.928503336510971</v>
      </c>
      <c r="I129" s="144">
        <f t="shared" si="12"/>
        <v>-99.140401146131808</v>
      </c>
    </row>
    <row r="130" spans="1:9" x14ac:dyDescent="0.35">
      <c r="A130" s="117" t="s">
        <v>437</v>
      </c>
      <c r="B130" s="131">
        <v>1E-3</v>
      </c>
      <c r="C130" s="144">
        <f t="shared" si="13"/>
        <v>8.6290151670473665E-6</v>
      </c>
      <c r="D130" s="131" t="s">
        <v>316</v>
      </c>
      <c r="E130" s="144" t="s">
        <v>316</v>
      </c>
      <c r="F130" s="131">
        <v>3.0000000000000001E-3</v>
      </c>
      <c r="G130" s="144">
        <f t="shared" si="15"/>
        <v>2.4888491262978119E-5</v>
      </c>
      <c r="H130" s="144" t="s">
        <v>316</v>
      </c>
      <c r="I130" s="144">
        <f t="shared" si="12"/>
        <v>200</v>
      </c>
    </row>
    <row r="131" spans="1:9" x14ac:dyDescent="0.35">
      <c r="A131" s="117" t="s">
        <v>566</v>
      </c>
      <c r="B131" s="131">
        <v>5.8000000000000003E-2</v>
      </c>
      <c r="C131" s="144">
        <f t="shared" si="13"/>
        <v>5.0048287968874731E-4</v>
      </c>
      <c r="D131" s="131" t="s">
        <v>316</v>
      </c>
      <c r="E131" s="144" t="s">
        <v>316</v>
      </c>
      <c r="F131" s="131">
        <v>2E-3</v>
      </c>
      <c r="G131" s="144">
        <f t="shared" si="15"/>
        <v>1.6592327508652078E-5</v>
      </c>
      <c r="H131" s="144" t="s">
        <v>316</v>
      </c>
      <c r="I131" s="144">
        <f t="shared" si="12"/>
        <v>-96.551724137931032</v>
      </c>
    </row>
    <row r="132" spans="1:9" x14ac:dyDescent="0.35">
      <c r="A132" s="117" t="s">
        <v>512</v>
      </c>
      <c r="B132" s="131" t="s">
        <v>316</v>
      </c>
      <c r="C132" s="144" t="s">
        <v>316</v>
      </c>
      <c r="D132" s="131">
        <v>0.01</v>
      </c>
      <c r="E132" s="144">
        <f t="shared" ref="E132:E162" si="16">(D132/$D$182)*100</f>
        <v>1.1268557906301931E-4</v>
      </c>
      <c r="F132" s="131">
        <v>2E-3</v>
      </c>
      <c r="G132" s="144">
        <f t="shared" ref="G132:G160" si="17">(F132/$F$182)*100</f>
        <v>1.6592327508652078E-5</v>
      </c>
      <c r="H132" s="144">
        <f t="shared" si="11"/>
        <v>-80</v>
      </c>
      <c r="I132" s="144" t="s">
        <v>316</v>
      </c>
    </row>
    <row r="133" spans="1:9" x14ac:dyDescent="0.35">
      <c r="A133" s="117" t="s">
        <v>466</v>
      </c>
      <c r="B133" s="131">
        <v>8.9999999999999993E-3</v>
      </c>
      <c r="C133" s="144">
        <f t="shared" ref="C133:C155" si="18">(B133/$B$182)*100</f>
        <v>7.7661136503426279E-5</v>
      </c>
      <c r="D133" s="131">
        <v>6.0000000000000001E-3</v>
      </c>
      <c r="E133" s="144">
        <f t="shared" si="16"/>
        <v>6.7611347437811581E-5</v>
      </c>
      <c r="F133" s="131">
        <v>1E-3</v>
      </c>
      <c r="G133" s="144">
        <f t="shared" si="17"/>
        <v>8.296163754326039E-6</v>
      </c>
      <c r="H133" s="144">
        <f t="shared" ref="H133:H152" si="19">((F133/D133)-1)*100</f>
        <v>-83.333333333333343</v>
      </c>
      <c r="I133" s="144">
        <f t="shared" ref="I133:I179" si="20">((F133/B133)-1)*100</f>
        <v>-88.888888888888886</v>
      </c>
    </row>
    <row r="134" spans="1:9" x14ac:dyDescent="0.35">
      <c r="A134" s="117" t="s">
        <v>633</v>
      </c>
      <c r="B134" s="131" t="s">
        <v>316</v>
      </c>
      <c r="C134" s="144" t="s">
        <v>316</v>
      </c>
      <c r="D134" s="131" t="s">
        <v>316</v>
      </c>
      <c r="E134" s="144" t="s">
        <v>316</v>
      </c>
      <c r="F134" s="131">
        <v>1E-3</v>
      </c>
      <c r="G134" s="144">
        <f t="shared" si="17"/>
        <v>8.296163754326039E-6</v>
      </c>
      <c r="H134" s="144" t="s">
        <v>316</v>
      </c>
      <c r="I134" s="144" t="s">
        <v>316</v>
      </c>
    </row>
    <row r="135" spans="1:9" x14ac:dyDescent="0.35">
      <c r="A135" s="117" t="s">
        <v>413</v>
      </c>
      <c r="B135" s="131">
        <v>1.2999999999999999E-2</v>
      </c>
      <c r="C135" s="144">
        <f t="shared" si="18"/>
        <v>1.1217719717161575E-4</v>
      </c>
      <c r="D135" s="131">
        <v>0.01</v>
      </c>
      <c r="E135" s="144">
        <f t="shared" si="16"/>
        <v>1.1268557906301931E-4</v>
      </c>
      <c r="F135" s="131">
        <v>1E-3</v>
      </c>
      <c r="G135" s="144">
        <f t="shared" si="17"/>
        <v>8.296163754326039E-6</v>
      </c>
      <c r="H135" s="144">
        <f t="shared" si="19"/>
        <v>-90</v>
      </c>
      <c r="I135" s="144">
        <f t="shared" si="20"/>
        <v>-92.307692307692307</v>
      </c>
    </row>
    <row r="136" spans="1:9" x14ac:dyDescent="0.35">
      <c r="A136" s="117" t="s">
        <v>468</v>
      </c>
      <c r="B136" s="131">
        <v>3.0000000000000001E-3</v>
      </c>
      <c r="C136" s="144">
        <f t="shared" si="18"/>
        <v>2.5887045501142098E-5</v>
      </c>
      <c r="D136" s="131">
        <v>6.0000000000000001E-3</v>
      </c>
      <c r="E136" s="144">
        <f t="shared" si="16"/>
        <v>6.7611347437811581E-5</v>
      </c>
      <c r="F136" s="131">
        <v>1E-3</v>
      </c>
      <c r="G136" s="144">
        <f t="shared" si="17"/>
        <v>8.296163754326039E-6</v>
      </c>
      <c r="H136" s="144">
        <f t="shared" si="19"/>
        <v>-83.333333333333343</v>
      </c>
      <c r="I136" s="144">
        <f t="shared" si="20"/>
        <v>-66.666666666666671</v>
      </c>
    </row>
    <row r="137" spans="1:9" x14ac:dyDescent="0.35">
      <c r="A137" s="117" t="s">
        <v>395</v>
      </c>
      <c r="B137" s="131">
        <v>7.0000000000000001E-3</v>
      </c>
      <c r="C137" s="144">
        <f t="shared" si="18"/>
        <v>6.0403106169331564E-5</v>
      </c>
      <c r="D137" s="131" t="s">
        <v>316</v>
      </c>
      <c r="E137" s="144" t="s">
        <v>316</v>
      </c>
      <c r="F137" s="131">
        <v>1E-3</v>
      </c>
      <c r="G137" s="144">
        <f t="shared" si="17"/>
        <v>8.296163754326039E-6</v>
      </c>
      <c r="H137" s="144" t="s">
        <v>316</v>
      </c>
      <c r="I137" s="144">
        <f t="shared" si="20"/>
        <v>-85.714285714285722</v>
      </c>
    </row>
    <row r="138" spans="1:9" x14ac:dyDescent="0.35">
      <c r="A138" s="117" t="s">
        <v>464</v>
      </c>
      <c r="B138" s="131" t="s">
        <v>316</v>
      </c>
      <c r="C138" s="144" t="s">
        <v>316</v>
      </c>
      <c r="D138" s="131">
        <v>1E-3</v>
      </c>
      <c r="E138" s="144">
        <f t="shared" si="16"/>
        <v>1.126855790630193E-5</v>
      </c>
      <c r="F138" s="131">
        <v>1E-3</v>
      </c>
      <c r="G138" s="144">
        <f t="shared" si="17"/>
        <v>8.296163754326039E-6</v>
      </c>
      <c r="H138" s="144">
        <f t="shared" si="19"/>
        <v>0</v>
      </c>
      <c r="I138" s="144" t="s">
        <v>316</v>
      </c>
    </row>
    <row r="139" spans="1:9" x14ac:dyDescent="0.35">
      <c r="A139" s="117" t="s">
        <v>461</v>
      </c>
      <c r="B139" s="131">
        <v>2E-3</v>
      </c>
      <c r="C139" s="144">
        <f t="shared" si="18"/>
        <v>1.7258030334094733E-5</v>
      </c>
      <c r="D139" s="131">
        <v>2E-3</v>
      </c>
      <c r="E139" s="144">
        <f t="shared" si="16"/>
        <v>2.2537115812603859E-5</v>
      </c>
      <c r="F139" s="131">
        <v>1E-3</v>
      </c>
      <c r="G139" s="144">
        <f t="shared" si="17"/>
        <v>8.296163754326039E-6</v>
      </c>
      <c r="H139" s="144">
        <f t="shared" si="19"/>
        <v>-50</v>
      </c>
      <c r="I139" s="144">
        <f t="shared" si="20"/>
        <v>-50</v>
      </c>
    </row>
    <row r="140" spans="1:9" x14ac:dyDescent="0.35">
      <c r="A140" s="117" t="s">
        <v>565</v>
      </c>
      <c r="B140" s="131" t="s">
        <v>316</v>
      </c>
      <c r="C140" s="144" t="s">
        <v>316</v>
      </c>
      <c r="D140" s="131">
        <v>3.0000000000000001E-3</v>
      </c>
      <c r="E140" s="144">
        <f t="shared" si="16"/>
        <v>3.380567371890579E-5</v>
      </c>
      <c r="F140" s="131" t="s">
        <v>316</v>
      </c>
      <c r="G140" s="144" t="s">
        <v>316</v>
      </c>
      <c r="H140" s="144" t="s">
        <v>316</v>
      </c>
      <c r="I140" s="144" t="s">
        <v>316</v>
      </c>
    </row>
    <row r="141" spans="1:9" x14ac:dyDescent="0.35">
      <c r="A141" s="117" t="s">
        <v>560</v>
      </c>
      <c r="B141" s="131" t="s">
        <v>316</v>
      </c>
      <c r="C141" s="144" t="s">
        <v>316</v>
      </c>
      <c r="D141" s="131">
        <v>1E-3</v>
      </c>
      <c r="E141" s="144">
        <f t="shared" si="16"/>
        <v>1.126855790630193E-5</v>
      </c>
      <c r="F141" s="131" t="s">
        <v>316</v>
      </c>
      <c r="G141" s="144" t="s">
        <v>316</v>
      </c>
      <c r="H141" s="144" t="s">
        <v>316</v>
      </c>
      <c r="I141" s="144" t="s">
        <v>316</v>
      </c>
    </row>
    <row r="142" spans="1:9" x14ac:dyDescent="0.35">
      <c r="A142" s="117" t="s">
        <v>476</v>
      </c>
      <c r="B142" s="131">
        <v>3.4000000000000002E-2</v>
      </c>
      <c r="C142" s="144">
        <f t="shared" si="18"/>
        <v>2.9338651567961042E-4</v>
      </c>
      <c r="D142" s="131" t="s">
        <v>316</v>
      </c>
      <c r="E142" s="144" t="s">
        <v>316</v>
      </c>
      <c r="F142" s="131" t="s">
        <v>316</v>
      </c>
      <c r="G142" s="144" t="s">
        <v>316</v>
      </c>
      <c r="H142" s="144" t="s">
        <v>316</v>
      </c>
      <c r="I142" s="144" t="s">
        <v>316</v>
      </c>
    </row>
    <row r="143" spans="1:9" x14ac:dyDescent="0.35">
      <c r="A143" s="117" t="s">
        <v>627</v>
      </c>
      <c r="B143" s="131" t="s">
        <v>316</v>
      </c>
      <c r="C143" s="144" t="s">
        <v>316</v>
      </c>
      <c r="D143" s="131" t="s">
        <v>316</v>
      </c>
      <c r="E143" s="144" t="s">
        <v>316</v>
      </c>
      <c r="F143" s="131">
        <v>0</v>
      </c>
      <c r="G143" s="144">
        <f t="shared" si="17"/>
        <v>0</v>
      </c>
      <c r="H143" s="144" t="s">
        <v>316</v>
      </c>
      <c r="I143" s="144" t="s">
        <v>316</v>
      </c>
    </row>
    <row r="144" spans="1:9" x14ac:dyDescent="0.35">
      <c r="A144" s="117" t="s">
        <v>547</v>
      </c>
      <c r="B144" s="131">
        <v>3.0000000000000001E-3</v>
      </c>
      <c r="C144" s="144">
        <f t="shared" si="18"/>
        <v>2.5887045501142098E-5</v>
      </c>
      <c r="D144" s="131">
        <v>6.6000000000000003E-2</v>
      </c>
      <c r="E144" s="144">
        <f t="shared" si="16"/>
        <v>7.4372482181592735E-4</v>
      </c>
      <c r="F144" s="131" t="s">
        <v>316</v>
      </c>
      <c r="G144" s="144" t="s">
        <v>316</v>
      </c>
      <c r="H144" s="144" t="s">
        <v>316</v>
      </c>
      <c r="I144" s="144" t="s">
        <v>316</v>
      </c>
    </row>
    <row r="145" spans="1:9" x14ac:dyDescent="0.35">
      <c r="A145" s="117" t="s">
        <v>578</v>
      </c>
      <c r="B145" s="131">
        <v>0</v>
      </c>
      <c r="C145" s="144">
        <f t="shared" si="18"/>
        <v>0</v>
      </c>
      <c r="D145" s="131" t="s">
        <v>316</v>
      </c>
      <c r="E145" s="144" t="s">
        <v>316</v>
      </c>
      <c r="F145" s="131" t="s">
        <v>316</v>
      </c>
      <c r="G145" s="144" t="s">
        <v>316</v>
      </c>
      <c r="H145" s="144" t="s">
        <v>316</v>
      </c>
      <c r="I145" s="144" t="s">
        <v>316</v>
      </c>
    </row>
    <row r="146" spans="1:9" x14ac:dyDescent="0.35">
      <c r="A146" s="117" t="s">
        <v>634</v>
      </c>
      <c r="B146" s="131">
        <v>5.0000000000000001E-3</v>
      </c>
      <c r="C146" s="144">
        <f t="shared" si="18"/>
        <v>4.3145075835236834E-5</v>
      </c>
      <c r="D146" s="131" t="s">
        <v>316</v>
      </c>
      <c r="E146" s="144" t="s">
        <v>316</v>
      </c>
      <c r="F146" s="131" t="s">
        <v>316</v>
      </c>
      <c r="G146" s="144" t="s">
        <v>316</v>
      </c>
      <c r="H146" s="144" t="s">
        <v>316</v>
      </c>
      <c r="I146" s="144" t="s">
        <v>316</v>
      </c>
    </row>
    <row r="147" spans="1:9" x14ac:dyDescent="0.35">
      <c r="A147" s="117" t="s">
        <v>518</v>
      </c>
      <c r="B147" s="131" t="s">
        <v>316</v>
      </c>
      <c r="C147" s="144" t="s">
        <v>316</v>
      </c>
      <c r="D147" s="131">
        <v>6.7000000000000004E-2</v>
      </c>
      <c r="E147" s="144">
        <f t="shared" si="16"/>
        <v>7.5499337972222927E-4</v>
      </c>
      <c r="F147" s="131" t="s">
        <v>316</v>
      </c>
      <c r="G147" s="144" t="s">
        <v>316</v>
      </c>
      <c r="H147" s="144" t="s">
        <v>316</v>
      </c>
      <c r="I147" s="144" t="s">
        <v>316</v>
      </c>
    </row>
    <row r="148" spans="1:9" x14ac:dyDescent="0.35">
      <c r="A148" s="117" t="s">
        <v>575</v>
      </c>
      <c r="B148" s="131" t="s">
        <v>316</v>
      </c>
      <c r="C148" s="144" t="s">
        <v>316</v>
      </c>
      <c r="D148" s="131">
        <v>1.2999999999999999E-2</v>
      </c>
      <c r="E148" s="144">
        <f t="shared" si="16"/>
        <v>1.4649125278192509E-4</v>
      </c>
      <c r="F148" s="131" t="s">
        <v>316</v>
      </c>
      <c r="G148" s="144" t="s">
        <v>316</v>
      </c>
      <c r="H148" s="144" t="s">
        <v>316</v>
      </c>
      <c r="I148" s="144" t="s">
        <v>316</v>
      </c>
    </row>
    <row r="149" spans="1:9" x14ac:dyDescent="0.35">
      <c r="A149" s="117" t="s">
        <v>306</v>
      </c>
      <c r="B149" s="131">
        <v>4.3999999999999997E-2</v>
      </c>
      <c r="C149" s="144">
        <f t="shared" si="18"/>
        <v>3.7967666735008406E-4</v>
      </c>
      <c r="D149" s="131" t="s">
        <v>316</v>
      </c>
      <c r="E149" s="144" t="s">
        <v>316</v>
      </c>
      <c r="F149" s="131" t="s">
        <v>316</v>
      </c>
      <c r="G149" s="144" t="s">
        <v>316</v>
      </c>
      <c r="H149" s="144" t="s">
        <v>316</v>
      </c>
      <c r="I149" s="144" t="s">
        <v>316</v>
      </c>
    </row>
    <row r="150" spans="1:9" x14ac:dyDescent="0.35">
      <c r="A150" s="117" t="s">
        <v>410</v>
      </c>
      <c r="B150" s="131" t="s">
        <v>316</v>
      </c>
      <c r="C150" s="144" t="s">
        <v>316</v>
      </c>
      <c r="D150" s="131" t="s">
        <v>316</v>
      </c>
      <c r="E150" s="144" t="s">
        <v>316</v>
      </c>
      <c r="F150" s="131" t="s">
        <v>316</v>
      </c>
      <c r="G150" s="144" t="s">
        <v>316</v>
      </c>
      <c r="H150" s="144" t="s">
        <v>316</v>
      </c>
      <c r="I150" s="144" t="s">
        <v>316</v>
      </c>
    </row>
    <row r="151" spans="1:9" x14ac:dyDescent="0.35">
      <c r="A151" s="117" t="s">
        <v>635</v>
      </c>
      <c r="B151" s="131" t="s">
        <v>316</v>
      </c>
      <c r="C151" s="144" t="s">
        <v>316</v>
      </c>
      <c r="D151" s="131" t="s">
        <v>316</v>
      </c>
      <c r="E151" s="144" t="s">
        <v>316</v>
      </c>
      <c r="F151" s="131">
        <v>0</v>
      </c>
      <c r="G151" s="144">
        <f t="shared" si="17"/>
        <v>0</v>
      </c>
      <c r="H151" s="144" t="s">
        <v>316</v>
      </c>
      <c r="I151" s="144" t="s">
        <v>316</v>
      </c>
    </row>
    <row r="152" spans="1:9" x14ac:dyDescent="0.35">
      <c r="A152" s="117" t="s">
        <v>549</v>
      </c>
      <c r="B152" s="131">
        <v>2E-3</v>
      </c>
      <c r="C152" s="144">
        <f t="shared" si="18"/>
        <v>1.7258030334094733E-5</v>
      </c>
      <c r="D152" s="131">
        <v>1E-3</v>
      </c>
      <c r="E152" s="144">
        <f t="shared" si="16"/>
        <v>1.126855790630193E-5</v>
      </c>
      <c r="F152" s="131">
        <v>0</v>
      </c>
      <c r="G152" s="144">
        <f t="shared" si="17"/>
        <v>0</v>
      </c>
      <c r="H152" s="144">
        <f t="shared" si="19"/>
        <v>-100</v>
      </c>
      <c r="I152" s="144">
        <f t="shared" si="20"/>
        <v>-100</v>
      </c>
    </row>
    <row r="153" spans="1:9" x14ac:dyDescent="0.35">
      <c r="A153" s="117" t="s">
        <v>536</v>
      </c>
      <c r="B153" s="131">
        <v>2E-3</v>
      </c>
      <c r="C153" s="144">
        <f t="shared" si="18"/>
        <v>1.7258030334094733E-5</v>
      </c>
      <c r="D153" s="131" t="s">
        <v>316</v>
      </c>
      <c r="E153" s="144" t="s">
        <v>316</v>
      </c>
      <c r="F153" s="131" t="s">
        <v>316</v>
      </c>
      <c r="G153" s="144" t="s">
        <v>316</v>
      </c>
      <c r="H153" s="144" t="s">
        <v>316</v>
      </c>
      <c r="I153" s="144" t="s">
        <v>316</v>
      </c>
    </row>
    <row r="154" spans="1:9" x14ac:dyDescent="0.35">
      <c r="A154" s="117" t="s">
        <v>432</v>
      </c>
      <c r="B154" s="131">
        <v>0.184</v>
      </c>
      <c r="C154" s="144">
        <f t="shared" si="18"/>
        <v>1.5877387907367155E-3</v>
      </c>
      <c r="D154" s="131" t="s">
        <v>316</v>
      </c>
      <c r="E154" s="144" t="s">
        <v>316</v>
      </c>
      <c r="F154" s="131" t="s">
        <v>316</v>
      </c>
      <c r="G154" s="144" t="s">
        <v>316</v>
      </c>
      <c r="H154" s="144" t="s">
        <v>316</v>
      </c>
      <c r="I154" s="144" t="s">
        <v>316</v>
      </c>
    </row>
    <row r="155" spans="1:9" x14ac:dyDescent="0.35">
      <c r="A155" s="117" t="s">
        <v>307</v>
      </c>
      <c r="B155" s="131">
        <v>3.8079999999999998</v>
      </c>
      <c r="C155" s="144">
        <f t="shared" si="18"/>
        <v>3.2859289756116371E-2</v>
      </c>
      <c r="D155" s="131">
        <v>3.2669999999999999</v>
      </c>
      <c r="E155" s="144">
        <f t="shared" si="16"/>
        <v>3.6814378679888404E-2</v>
      </c>
      <c r="F155" s="131" t="s">
        <v>316</v>
      </c>
      <c r="G155" s="144" t="s">
        <v>316</v>
      </c>
      <c r="H155" s="144" t="s">
        <v>316</v>
      </c>
      <c r="I155" s="144" t="s">
        <v>316</v>
      </c>
    </row>
    <row r="156" spans="1:9" x14ac:dyDescent="0.35">
      <c r="A156" s="117" t="s">
        <v>433</v>
      </c>
      <c r="B156" s="131" t="s">
        <v>316</v>
      </c>
      <c r="C156" s="144" t="s">
        <v>316</v>
      </c>
      <c r="D156" s="131">
        <v>2E-3</v>
      </c>
      <c r="E156" s="144">
        <f t="shared" si="16"/>
        <v>2.2537115812603859E-5</v>
      </c>
      <c r="F156" s="131" t="s">
        <v>316</v>
      </c>
      <c r="G156" s="144" t="s">
        <v>316</v>
      </c>
      <c r="H156" s="144" t="s">
        <v>316</v>
      </c>
      <c r="I156" s="144" t="s">
        <v>316</v>
      </c>
    </row>
    <row r="157" spans="1:9" x14ac:dyDescent="0.35">
      <c r="A157" s="117" t="s">
        <v>576</v>
      </c>
      <c r="B157" s="131" t="s">
        <v>316</v>
      </c>
      <c r="C157" s="144" t="s">
        <v>316</v>
      </c>
      <c r="D157" s="131">
        <v>0.629</v>
      </c>
      <c r="E157" s="144">
        <f t="shared" si="16"/>
        <v>7.0879229230639135E-3</v>
      </c>
      <c r="F157" s="131" t="s">
        <v>316</v>
      </c>
      <c r="G157" s="144" t="s">
        <v>316</v>
      </c>
      <c r="H157" s="144" t="s">
        <v>316</v>
      </c>
      <c r="I157" s="144" t="s">
        <v>316</v>
      </c>
    </row>
    <row r="158" spans="1:9" x14ac:dyDescent="0.35">
      <c r="A158" s="117" t="s">
        <v>567</v>
      </c>
      <c r="B158" s="131" t="s">
        <v>316</v>
      </c>
      <c r="C158" s="144" t="s">
        <v>316</v>
      </c>
      <c r="D158" s="131">
        <v>0</v>
      </c>
      <c r="E158" s="144">
        <f t="shared" si="16"/>
        <v>0</v>
      </c>
      <c r="F158" s="131" t="s">
        <v>316</v>
      </c>
      <c r="G158" s="144" t="s">
        <v>316</v>
      </c>
      <c r="H158" s="144" t="s">
        <v>316</v>
      </c>
      <c r="I158" s="144" t="s">
        <v>316</v>
      </c>
    </row>
    <row r="159" spans="1:9" x14ac:dyDescent="0.35">
      <c r="A159" s="117" t="s">
        <v>561</v>
      </c>
      <c r="B159" s="131" t="s">
        <v>316</v>
      </c>
      <c r="C159" s="144" t="s">
        <v>316</v>
      </c>
      <c r="D159" s="131">
        <v>0</v>
      </c>
      <c r="E159" s="144">
        <f t="shared" si="16"/>
        <v>0</v>
      </c>
      <c r="F159" s="131" t="s">
        <v>316</v>
      </c>
      <c r="G159" s="144" t="s">
        <v>316</v>
      </c>
      <c r="H159" s="144" t="s">
        <v>316</v>
      </c>
      <c r="I159" s="144" t="s">
        <v>316</v>
      </c>
    </row>
    <row r="160" spans="1:9" x14ac:dyDescent="0.35">
      <c r="A160" s="117" t="s">
        <v>538</v>
      </c>
      <c r="B160" s="131" t="s">
        <v>316</v>
      </c>
      <c r="C160" s="144" t="s">
        <v>316</v>
      </c>
      <c r="D160" s="131" t="s">
        <v>316</v>
      </c>
      <c r="E160" s="144" t="s">
        <v>316</v>
      </c>
      <c r="F160" s="131">
        <v>0</v>
      </c>
      <c r="G160" s="144">
        <f t="shared" si="17"/>
        <v>0</v>
      </c>
      <c r="H160" s="144" t="s">
        <v>316</v>
      </c>
      <c r="I160" s="144" t="s">
        <v>316</v>
      </c>
    </row>
    <row r="161" spans="1:9" x14ac:dyDescent="0.35">
      <c r="A161" s="117" t="s">
        <v>299</v>
      </c>
      <c r="B161" s="131" t="s">
        <v>316</v>
      </c>
      <c r="C161" s="144" t="s">
        <v>316</v>
      </c>
      <c r="D161" s="131">
        <v>102.261</v>
      </c>
      <c r="E161" s="144">
        <f t="shared" si="16"/>
        <v>1.1523340000563416</v>
      </c>
      <c r="F161" s="131" t="s">
        <v>316</v>
      </c>
      <c r="G161" s="144" t="s">
        <v>316</v>
      </c>
      <c r="H161" s="144" t="s">
        <v>316</v>
      </c>
      <c r="I161" s="144" t="s">
        <v>316</v>
      </c>
    </row>
    <row r="162" spans="1:9" x14ac:dyDescent="0.35">
      <c r="A162" s="117" t="s">
        <v>436</v>
      </c>
      <c r="B162" s="131" t="s">
        <v>316</v>
      </c>
      <c r="C162" s="144" t="s">
        <v>316</v>
      </c>
      <c r="D162" s="131">
        <v>0</v>
      </c>
      <c r="E162" s="144">
        <f t="shared" si="16"/>
        <v>0</v>
      </c>
      <c r="F162" s="131" t="s">
        <v>316</v>
      </c>
      <c r="G162" s="144" t="s">
        <v>316</v>
      </c>
      <c r="H162" s="144" t="s">
        <v>316</v>
      </c>
      <c r="I162" s="144" t="s">
        <v>316</v>
      </c>
    </row>
    <row r="163" spans="1:9" x14ac:dyDescent="0.35">
      <c r="A163" s="117" t="s">
        <v>552</v>
      </c>
      <c r="B163" s="131" t="s">
        <v>316</v>
      </c>
      <c r="C163" s="144" t="s">
        <v>316</v>
      </c>
      <c r="D163" s="131" t="s">
        <v>316</v>
      </c>
      <c r="E163" s="144" t="s">
        <v>316</v>
      </c>
      <c r="F163" s="131" t="s">
        <v>316</v>
      </c>
      <c r="G163" s="144" t="s">
        <v>316</v>
      </c>
      <c r="H163" s="144" t="s">
        <v>316</v>
      </c>
      <c r="I163" s="144" t="s">
        <v>316</v>
      </c>
    </row>
    <row r="164" spans="1:9" x14ac:dyDescent="0.35">
      <c r="A164" s="117" t="s">
        <v>301</v>
      </c>
      <c r="B164" s="131">
        <v>1E-3</v>
      </c>
      <c r="C164" s="144">
        <f t="shared" ref="C164:C181" si="21">(B164/$B$182)*100</f>
        <v>8.6290151670473665E-6</v>
      </c>
      <c r="D164" s="131" t="s">
        <v>316</v>
      </c>
      <c r="E164" s="144" t="s">
        <v>316</v>
      </c>
      <c r="F164" s="131" t="s">
        <v>316</v>
      </c>
      <c r="G164" s="144" t="s">
        <v>316</v>
      </c>
      <c r="H164" s="144" t="s">
        <v>316</v>
      </c>
      <c r="I164" s="144" t="s">
        <v>316</v>
      </c>
    </row>
    <row r="165" spans="1:9" x14ac:dyDescent="0.35">
      <c r="A165" s="117" t="s">
        <v>438</v>
      </c>
      <c r="B165" s="131" t="s">
        <v>316</v>
      </c>
      <c r="C165" s="144" t="s">
        <v>316</v>
      </c>
      <c r="D165" s="131" t="s">
        <v>316</v>
      </c>
      <c r="E165" s="144" t="s">
        <v>316</v>
      </c>
      <c r="F165" s="131" t="s">
        <v>316</v>
      </c>
      <c r="G165" s="144" t="s">
        <v>316</v>
      </c>
      <c r="H165" s="144" t="s">
        <v>316</v>
      </c>
      <c r="I165" s="144" t="s">
        <v>316</v>
      </c>
    </row>
    <row r="166" spans="1:9" x14ac:dyDescent="0.35">
      <c r="A166" s="117" t="s">
        <v>580</v>
      </c>
      <c r="B166" s="131" t="s">
        <v>316</v>
      </c>
      <c r="C166" s="144" t="s">
        <v>316</v>
      </c>
      <c r="D166" s="131" t="s">
        <v>316</v>
      </c>
      <c r="E166" s="144" t="s">
        <v>316</v>
      </c>
      <c r="F166" s="131" t="s">
        <v>316</v>
      </c>
      <c r="G166" s="144" t="s">
        <v>316</v>
      </c>
      <c r="H166" s="144" t="s">
        <v>316</v>
      </c>
      <c r="I166" s="144" t="s">
        <v>316</v>
      </c>
    </row>
    <row r="167" spans="1:9" x14ac:dyDescent="0.35">
      <c r="A167" s="117" t="s">
        <v>554</v>
      </c>
      <c r="B167" s="131" t="s">
        <v>316</v>
      </c>
      <c r="C167" s="144" t="s">
        <v>316</v>
      </c>
      <c r="D167" s="131" t="s">
        <v>316</v>
      </c>
      <c r="E167" s="144" t="s">
        <v>316</v>
      </c>
      <c r="F167" s="131" t="s">
        <v>316</v>
      </c>
      <c r="G167" s="144" t="s">
        <v>316</v>
      </c>
      <c r="H167" s="144" t="s">
        <v>316</v>
      </c>
      <c r="I167" s="144" t="s">
        <v>316</v>
      </c>
    </row>
    <row r="168" spans="1:9" x14ac:dyDescent="0.35">
      <c r="A168" s="117" t="s">
        <v>514</v>
      </c>
      <c r="B168" s="131" t="s">
        <v>316</v>
      </c>
      <c r="C168" s="144" t="s">
        <v>316</v>
      </c>
      <c r="D168" s="131" t="s">
        <v>316</v>
      </c>
      <c r="E168" s="144" t="s">
        <v>316</v>
      </c>
      <c r="F168" s="131" t="s">
        <v>316</v>
      </c>
      <c r="G168" s="144" t="s">
        <v>316</v>
      </c>
      <c r="H168" s="144" t="s">
        <v>316</v>
      </c>
      <c r="I168" s="144" t="s">
        <v>316</v>
      </c>
    </row>
    <row r="169" spans="1:9" x14ac:dyDescent="0.35">
      <c r="A169" s="117" t="s">
        <v>414</v>
      </c>
      <c r="B169" s="131" t="s">
        <v>316</v>
      </c>
      <c r="C169" s="144" t="s">
        <v>316</v>
      </c>
      <c r="D169" s="131" t="s">
        <v>316</v>
      </c>
      <c r="E169" s="144" t="s">
        <v>316</v>
      </c>
      <c r="F169" s="131" t="s">
        <v>316</v>
      </c>
      <c r="G169" s="144" t="s">
        <v>316</v>
      </c>
      <c r="H169" s="144" t="s">
        <v>316</v>
      </c>
      <c r="I169" s="144" t="s">
        <v>316</v>
      </c>
    </row>
    <row r="170" spans="1:9" x14ac:dyDescent="0.35">
      <c r="A170" s="117" t="s">
        <v>543</v>
      </c>
      <c r="B170" s="131">
        <v>1E-3</v>
      </c>
      <c r="C170" s="144">
        <f t="shared" si="21"/>
        <v>8.6290151670473665E-6</v>
      </c>
      <c r="D170" s="131" t="s">
        <v>316</v>
      </c>
      <c r="E170" s="144" t="s">
        <v>316</v>
      </c>
      <c r="F170" s="131" t="s">
        <v>316</v>
      </c>
      <c r="G170" s="144" t="s">
        <v>316</v>
      </c>
      <c r="H170" s="144" t="s">
        <v>316</v>
      </c>
      <c r="I170" s="144" t="s">
        <v>316</v>
      </c>
    </row>
    <row r="171" spans="1:9" x14ac:dyDescent="0.35">
      <c r="A171" s="117" t="s">
        <v>371</v>
      </c>
      <c r="B171" s="131">
        <v>115.146</v>
      </c>
      <c r="C171" s="144">
        <f t="shared" si="21"/>
        <v>0.99359658042483601</v>
      </c>
      <c r="D171" s="131">
        <v>3.6999999999999998E-2</v>
      </c>
      <c r="E171" s="144">
        <f t="shared" ref="E171:E181" si="22">(D171/$D$182)*100</f>
        <v>4.1693664253317144E-4</v>
      </c>
      <c r="F171" s="131" t="s">
        <v>316</v>
      </c>
      <c r="G171" s="144" t="s">
        <v>316</v>
      </c>
      <c r="H171" s="144" t="s">
        <v>316</v>
      </c>
      <c r="I171" s="144" t="s">
        <v>316</v>
      </c>
    </row>
    <row r="172" spans="1:9" x14ac:dyDescent="0.35">
      <c r="A172" s="117" t="s">
        <v>581</v>
      </c>
      <c r="B172" s="131" t="s">
        <v>316</v>
      </c>
      <c r="C172" s="144" t="s">
        <v>316</v>
      </c>
      <c r="D172" s="131" t="s">
        <v>316</v>
      </c>
      <c r="E172" s="144" t="s">
        <v>316</v>
      </c>
      <c r="F172" s="131" t="s">
        <v>316</v>
      </c>
      <c r="G172" s="144" t="s">
        <v>316</v>
      </c>
      <c r="H172" s="144" t="s">
        <v>316</v>
      </c>
      <c r="I172" s="144" t="s">
        <v>316</v>
      </c>
    </row>
    <row r="173" spans="1:9" x14ac:dyDescent="0.35">
      <c r="A173" s="117" t="s">
        <v>470</v>
      </c>
      <c r="B173" s="131">
        <v>2E-3</v>
      </c>
      <c r="C173" s="144">
        <f t="shared" si="21"/>
        <v>1.7258030334094733E-5</v>
      </c>
      <c r="D173" s="131" t="s">
        <v>316</v>
      </c>
      <c r="E173" s="144" t="s">
        <v>316</v>
      </c>
      <c r="F173" s="131" t="s">
        <v>316</v>
      </c>
      <c r="G173" s="144" t="s">
        <v>316</v>
      </c>
      <c r="H173" s="144" t="s">
        <v>316</v>
      </c>
      <c r="I173" s="144" t="s">
        <v>316</v>
      </c>
    </row>
    <row r="174" spans="1:9" x14ac:dyDescent="0.35">
      <c r="A174" s="117" t="s">
        <v>524</v>
      </c>
      <c r="B174" s="131" t="s">
        <v>316</v>
      </c>
      <c r="C174" s="144" t="s">
        <v>316</v>
      </c>
      <c r="D174" s="131">
        <v>1E-3</v>
      </c>
      <c r="E174" s="144">
        <f t="shared" si="22"/>
        <v>1.126855790630193E-5</v>
      </c>
      <c r="F174" s="131" t="s">
        <v>316</v>
      </c>
      <c r="G174" s="144" t="s">
        <v>316</v>
      </c>
      <c r="H174" s="144" t="s">
        <v>316</v>
      </c>
      <c r="I174" s="144" t="s">
        <v>316</v>
      </c>
    </row>
    <row r="175" spans="1:9" x14ac:dyDescent="0.35">
      <c r="A175" s="117" t="s">
        <v>562</v>
      </c>
      <c r="B175" s="131">
        <v>6.9000000000000006E-2</v>
      </c>
      <c r="C175" s="144">
        <f t="shared" si="21"/>
        <v>5.9540204652626827E-4</v>
      </c>
      <c r="D175" s="131" t="s">
        <v>316</v>
      </c>
      <c r="E175" s="144" t="s">
        <v>316</v>
      </c>
      <c r="F175" s="131" t="s">
        <v>316</v>
      </c>
      <c r="G175" s="144" t="s">
        <v>316</v>
      </c>
      <c r="H175" s="144" t="s">
        <v>316</v>
      </c>
      <c r="I175" s="144" t="s">
        <v>316</v>
      </c>
    </row>
    <row r="176" spans="1:9" x14ac:dyDescent="0.35">
      <c r="A176" s="117" t="s">
        <v>513</v>
      </c>
      <c r="B176" s="131" t="s">
        <v>316</v>
      </c>
      <c r="C176" s="144" t="s">
        <v>316</v>
      </c>
      <c r="D176" s="131" t="s">
        <v>316</v>
      </c>
      <c r="E176" s="144" t="s">
        <v>316</v>
      </c>
      <c r="F176" s="131" t="s">
        <v>316</v>
      </c>
      <c r="G176" s="144" t="s">
        <v>316</v>
      </c>
      <c r="H176" s="144" t="s">
        <v>316</v>
      </c>
      <c r="I176" s="144" t="s">
        <v>316</v>
      </c>
    </row>
    <row r="177" spans="1:9" x14ac:dyDescent="0.35">
      <c r="A177" s="117" t="s">
        <v>626</v>
      </c>
      <c r="B177" s="131">
        <v>2E-3</v>
      </c>
      <c r="C177" s="144">
        <f t="shared" si="21"/>
        <v>1.7258030334094733E-5</v>
      </c>
      <c r="D177" s="131" t="s">
        <v>316</v>
      </c>
      <c r="E177" s="144" t="s">
        <v>316</v>
      </c>
      <c r="F177" s="131">
        <v>0</v>
      </c>
      <c r="G177" s="144">
        <f t="shared" ref="G177:G179" si="23">(F177/$F$182)*100</f>
        <v>0</v>
      </c>
      <c r="H177" s="144" t="s">
        <v>316</v>
      </c>
      <c r="I177" s="144">
        <f t="shared" si="20"/>
        <v>-100</v>
      </c>
    </row>
    <row r="178" spans="1:9" x14ac:dyDescent="0.35">
      <c r="A178" s="117" t="s">
        <v>409</v>
      </c>
      <c r="B178" s="131" t="s">
        <v>316</v>
      </c>
      <c r="C178" s="144" t="s">
        <v>316</v>
      </c>
      <c r="D178" s="131">
        <v>1.2E-2</v>
      </c>
      <c r="E178" s="144">
        <f t="shared" si="22"/>
        <v>1.3522269487562316E-4</v>
      </c>
      <c r="F178" s="131" t="s">
        <v>316</v>
      </c>
      <c r="G178" s="144" t="s">
        <v>316</v>
      </c>
      <c r="H178" s="144" t="s">
        <v>316</v>
      </c>
      <c r="I178" s="144" t="s">
        <v>316</v>
      </c>
    </row>
    <row r="179" spans="1:9" x14ac:dyDescent="0.35">
      <c r="A179" s="117" t="s">
        <v>471</v>
      </c>
      <c r="B179" s="131">
        <v>1E-3</v>
      </c>
      <c r="C179" s="144">
        <f t="shared" si="21"/>
        <v>8.6290151670473665E-6</v>
      </c>
      <c r="D179" s="131" t="s">
        <v>316</v>
      </c>
      <c r="E179" s="144" t="s">
        <v>316</v>
      </c>
      <c r="F179" s="131">
        <v>0</v>
      </c>
      <c r="G179" s="144">
        <f t="shared" si="23"/>
        <v>0</v>
      </c>
      <c r="H179" s="144" t="s">
        <v>316</v>
      </c>
      <c r="I179" s="144">
        <f t="shared" si="20"/>
        <v>-100</v>
      </c>
    </row>
    <row r="180" spans="1:9" x14ac:dyDescent="0.35">
      <c r="A180" s="117" t="s">
        <v>534</v>
      </c>
      <c r="B180" s="131" t="s">
        <v>316</v>
      </c>
      <c r="C180" s="144" t="s">
        <v>316</v>
      </c>
      <c r="D180" s="131" t="s">
        <v>316</v>
      </c>
      <c r="E180" s="144" t="s">
        <v>316</v>
      </c>
      <c r="F180" s="131" t="s">
        <v>316</v>
      </c>
      <c r="G180" s="144" t="s">
        <v>316</v>
      </c>
      <c r="H180" s="144" t="s">
        <v>316</v>
      </c>
      <c r="I180" s="144" t="s">
        <v>316</v>
      </c>
    </row>
    <row r="181" spans="1:9" x14ac:dyDescent="0.35">
      <c r="A181" s="117" t="s">
        <v>402</v>
      </c>
      <c r="B181" s="131">
        <v>92.935000000000002</v>
      </c>
      <c r="C181" s="144">
        <f t="shared" si="21"/>
        <v>0.80193752454954703</v>
      </c>
      <c r="D181" s="131">
        <v>0</v>
      </c>
      <c r="E181" s="144">
        <f t="shared" si="22"/>
        <v>0</v>
      </c>
      <c r="F181" s="131" t="s">
        <v>316</v>
      </c>
      <c r="G181" s="144" t="s">
        <v>316</v>
      </c>
      <c r="H181" s="144" t="s">
        <v>316</v>
      </c>
      <c r="I181" s="144" t="s">
        <v>316</v>
      </c>
    </row>
    <row r="182" spans="1:9" s="4" customFormat="1" x14ac:dyDescent="0.35">
      <c r="A182" s="155" t="s">
        <v>263</v>
      </c>
      <c r="B182" s="185">
        <f>SUM(B4:B181)</f>
        <v>11588.808000000017</v>
      </c>
      <c r="C182" s="185">
        <f>SUM(C4:C181)</f>
        <v>99.999999999999929</v>
      </c>
      <c r="D182" s="185">
        <f t="shared" ref="D182:F182" si="24">SUM(D4:D181)</f>
        <v>8874.2500000000091</v>
      </c>
      <c r="E182" s="185">
        <f>SUM(E4:E181)</f>
        <v>99.999999999999943</v>
      </c>
      <c r="F182" s="185">
        <f t="shared" si="24"/>
        <v>12053.763999999994</v>
      </c>
      <c r="G182" s="185">
        <f>SUM(G4:G181)</f>
        <v>100.00000000000013</v>
      </c>
      <c r="H182" s="159">
        <f>((F182/D182)-1)*100</f>
        <v>35.828537622897507</v>
      </c>
      <c r="I182" s="159">
        <f>((F182/B182)-1)*100</f>
        <v>4.012112376009469</v>
      </c>
    </row>
  </sheetData>
  <sortState xmlns:xlrd2="http://schemas.microsoft.com/office/spreadsheetml/2017/richdata2" ref="A4:I171">
    <sortCondition descending="1" ref="G4:G171"/>
  </sortState>
  <mergeCells count="7">
    <mergeCell ref="Q1:R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B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267"/>
  <sheetViews>
    <sheetView zoomScale="70" zoomScaleNormal="70" workbookViewId="0">
      <selection activeCell="B1" sqref="B1"/>
    </sheetView>
  </sheetViews>
  <sheetFormatPr defaultColWidth="9.1796875" defaultRowHeight="15.5" x14ac:dyDescent="0.35"/>
  <cols>
    <col min="1" max="1" width="45.81640625" style="1" customWidth="1"/>
    <col min="2" max="2" width="16.36328125" style="1" bestFit="1" customWidth="1"/>
    <col min="3" max="3" width="10.1796875" style="1" bestFit="1" customWidth="1"/>
    <col min="4" max="4" width="15.90625" style="1" customWidth="1"/>
    <col min="5" max="5" width="10.54296875" style="16" bestFit="1" customWidth="1"/>
    <col min="6" max="6" width="28.7265625" style="16" bestFit="1" customWidth="1"/>
    <col min="7" max="7" width="21.81640625" style="16" customWidth="1"/>
    <col min="8" max="8" width="23.54296875" style="1" customWidth="1"/>
    <col min="9" max="9" width="26.26953125" style="1" customWidth="1"/>
    <col min="10" max="10" width="22.81640625" style="1" bestFit="1" customWidth="1"/>
    <col min="11" max="11" width="10.08984375" style="1" bestFit="1" customWidth="1"/>
    <col min="12" max="12" width="9" style="1" bestFit="1" customWidth="1"/>
    <col min="13" max="13" width="8.1796875" style="1" customWidth="1"/>
    <col min="14" max="16384" width="9.1796875" style="1"/>
  </cols>
  <sheetData>
    <row r="1" spans="1:15" x14ac:dyDescent="0.35">
      <c r="A1" s="4" t="s">
        <v>483</v>
      </c>
      <c r="E1" s="1"/>
      <c r="F1" s="1"/>
      <c r="G1" s="1"/>
      <c r="N1" s="348" t="s">
        <v>315</v>
      </c>
      <c r="O1" s="348"/>
    </row>
    <row r="2" spans="1:15" ht="14" customHeight="1" x14ac:dyDescent="0.35">
      <c r="A2" s="363" t="s">
        <v>520</v>
      </c>
      <c r="B2" s="365">
        <v>44682</v>
      </c>
      <c r="C2" s="366"/>
      <c r="D2" s="365">
        <v>45017</v>
      </c>
      <c r="E2" s="366"/>
      <c r="F2" s="294"/>
      <c r="G2" s="294"/>
      <c r="H2" s="323">
        <v>45069</v>
      </c>
      <c r="I2" s="323"/>
      <c r="J2" s="301"/>
      <c r="K2" s="363" t="s">
        <v>295</v>
      </c>
      <c r="L2" s="363" t="s">
        <v>522</v>
      </c>
    </row>
    <row r="3" spans="1:15" ht="37.75" customHeight="1" x14ac:dyDescent="0.35">
      <c r="A3" s="364"/>
      <c r="B3" s="289" t="s">
        <v>296</v>
      </c>
      <c r="C3" s="290" t="s">
        <v>297</v>
      </c>
      <c r="D3" s="291" t="s">
        <v>296</v>
      </c>
      <c r="E3" s="290" t="s">
        <v>297</v>
      </c>
      <c r="F3" s="291" t="s">
        <v>689</v>
      </c>
      <c r="G3" s="291" t="s">
        <v>687</v>
      </c>
      <c r="H3" s="291" t="s">
        <v>688</v>
      </c>
      <c r="I3" s="291" t="s">
        <v>686</v>
      </c>
      <c r="J3" s="291" t="s">
        <v>685</v>
      </c>
      <c r="K3" s="364"/>
      <c r="L3" s="364"/>
      <c r="M3" s="293"/>
      <c r="N3" s="29"/>
    </row>
    <row r="4" spans="1:15" x14ac:dyDescent="0.35">
      <c r="A4" s="121" t="s">
        <v>70</v>
      </c>
      <c r="B4" s="242">
        <v>0</v>
      </c>
      <c r="C4" s="240">
        <f t="shared" ref="C4:C67" si="0">(B4/$B$267)*100</f>
        <v>0</v>
      </c>
      <c r="D4" s="242">
        <v>624.34799999999996</v>
      </c>
      <c r="E4" s="240">
        <f t="shared" ref="E4:E67" si="1">(D4/$D$267)*100</f>
        <v>8.2364495887698457</v>
      </c>
      <c r="F4" s="85">
        <v>1991.4829999999999</v>
      </c>
      <c r="G4" s="67"/>
      <c r="H4" s="242">
        <v>1991.4829999999999</v>
      </c>
      <c r="I4" s="240">
        <f>(Table24[[#This Row],[Column7]]/$H$267)*100</f>
        <v>21.467899422221279</v>
      </c>
      <c r="J4" s="240">
        <f>(Table24[[#This Row],[Column6]]/$H$267)*100</f>
        <v>0</v>
      </c>
      <c r="K4" s="240">
        <f>((Table24[[#This Row],[Column11]]/D4)-1)*100</f>
        <v>218.97002953481069</v>
      </c>
      <c r="L4" s="240" t="s">
        <v>316</v>
      </c>
      <c r="M4" s="82"/>
      <c r="N4" s="29"/>
    </row>
    <row r="5" spans="1:15" x14ac:dyDescent="0.35">
      <c r="A5" s="121" t="s">
        <v>151</v>
      </c>
      <c r="B5" s="242">
        <v>1902.2429999999999</v>
      </c>
      <c r="C5" s="240">
        <f t="shared" si="0"/>
        <v>29.799060619243136</v>
      </c>
      <c r="D5" s="242">
        <v>1657.6179999999999</v>
      </c>
      <c r="E5" s="240">
        <f t="shared" si="1"/>
        <v>21.867431455594467</v>
      </c>
      <c r="F5" s="69">
        <v>1456.2550000000001</v>
      </c>
      <c r="G5" s="69">
        <v>497.60300000000001</v>
      </c>
      <c r="H5" s="242">
        <v>1953.8580000000002</v>
      </c>
      <c r="I5" s="240">
        <f>(Table24[[#This Row],[Column7]]/$H$267)*100</f>
        <v>15.698218801318841</v>
      </c>
      <c r="J5" s="240">
        <f>(Table24[[#This Row],[Column6]]/$H$267)*100</f>
        <v>5.3640885491844905</v>
      </c>
      <c r="K5" s="240">
        <f>((Table24[[#This Row],[Column11]]/D5)-1)*100</f>
        <v>17.871427554478792</v>
      </c>
      <c r="L5" s="240">
        <f>((Table24[[#This Row],[Column11]]/B5)-1)*100</f>
        <v>2.713375735907575</v>
      </c>
      <c r="M5" s="82"/>
      <c r="N5" s="29"/>
    </row>
    <row r="6" spans="1:15" x14ac:dyDescent="0.35">
      <c r="A6" s="121" t="s">
        <v>9</v>
      </c>
      <c r="B6" s="242">
        <v>921.75400000000002</v>
      </c>
      <c r="C6" s="240">
        <f t="shared" si="0"/>
        <v>14.439481875885383</v>
      </c>
      <c r="D6" s="242">
        <v>1275.7049999999999</v>
      </c>
      <c r="E6" s="240">
        <f t="shared" si="1"/>
        <v>16.829204101945766</v>
      </c>
      <c r="F6" s="69">
        <v>1105.2439999999999</v>
      </c>
      <c r="G6" s="69">
        <v>11.087999999999999</v>
      </c>
      <c r="H6" s="242">
        <v>1116.3319999999999</v>
      </c>
      <c r="I6" s="240">
        <f>(Table24[[#This Row],[Column7]]/$H$267)*100</f>
        <v>11.914370862826113</v>
      </c>
      <c r="J6" s="240">
        <f>(Table24[[#This Row],[Column6]]/$H$267)*100</f>
        <v>0.11952704029790338</v>
      </c>
      <c r="K6" s="240">
        <f>((Table24[[#This Row],[Column11]]/D6)-1)*100</f>
        <v>-12.492935278924211</v>
      </c>
      <c r="L6" s="240">
        <f>((Table24[[#This Row],[Column11]]/B6)-1)*100</f>
        <v>21.109536817849438</v>
      </c>
      <c r="M6" s="82"/>
      <c r="N6" s="29"/>
    </row>
    <row r="7" spans="1:15" x14ac:dyDescent="0.35">
      <c r="A7" s="121" t="s">
        <v>260</v>
      </c>
      <c r="B7" s="242">
        <v>432.423</v>
      </c>
      <c r="C7" s="240">
        <f t="shared" si="0"/>
        <v>6.7740026853325128</v>
      </c>
      <c r="D7" s="242">
        <v>710.48900000000003</v>
      </c>
      <c r="E7" s="240">
        <f t="shared" si="1"/>
        <v>9.3728286658650291</v>
      </c>
      <c r="F7" s="69">
        <v>913.46100000000001</v>
      </c>
      <c r="G7" s="300"/>
      <c r="H7" s="242">
        <v>913.46100000000001</v>
      </c>
      <c r="I7" s="240">
        <f>(Table24[[#This Row],[Column7]]/$H$267)*100</f>
        <v>9.8469777919880173</v>
      </c>
      <c r="J7" s="240">
        <f>(Table24[[#This Row],[Column6]]/$H$267)*100</f>
        <v>0</v>
      </c>
      <c r="K7" s="240">
        <f>((Table24[[#This Row],[Column11]]/D7)-1)*100</f>
        <v>28.567929974989049</v>
      </c>
      <c r="L7" s="240">
        <f>((Table24[[#This Row],[Column11]]/B7)-1)*100</f>
        <v>111.24246397624549</v>
      </c>
      <c r="M7" s="82"/>
    </row>
    <row r="8" spans="1:15" x14ac:dyDescent="0.35">
      <c r="A8" s="121" t="s">
        <v>696</v>
      </c>
      <c r="B8" s="242">
        <v>572.91200000000003</v>
      </c>
      <c r="C8" s="240">
        <f t="shared" si="0"/>
        <v>8.9747941863851395</v>
      </c>
      <c r="D8" s="242">
        <v>552.4</v>
      </c>
      <c r="E8" s="240">
        <f t="shared" si="1"/>
        <v>7.2873057218673916</v>
      </c>
      <c r="F8" s="69">
        <v>1.2689999999999999</v>
      </c>
      <c r="G8" s="69">
        <v>510.34199999999998</v>
      </c>
      <c r="H8" s="242">
        <v>511.61099999999999</v>
      </c>
      <c r="I8" s="240">
        <f>(Table24[[#This Row],[Column7]]/$H$267)*100</f>
        <v>1.3679636917211347E-2</v>
      </c>
      <c r="J8" s="240">
        <f>(Table24[[#This Row],[Column6]]/$H$267)*100</f>
        <v>5.5014131312872125</v>
      </c>
      <c r="K8" s="240">
        <f>((Table24[[#This Row],[Column11]]/D8)-1)*100</f>
        <v>-7.3839608979000655</v>
      </c>
      <c r="L8" s="240">
        <f>((Table24[[#This Row],[Column11]]/B8)-1)*100</f>
        <v>-10.699898064624247</v>
      </c>
      <c r="M8" s="82"/>
    </row>
    <row r="9" spans="1:15" x14ac:dyDescent="0.35">
      <c r="A9" s="121" t="s">
        <v>80</v>
      </c>
      <c r="B9" s="242">
        <v>310.66200000000003</v>
      </c>
      <c r="C9" s="240">
        <f t="shared" si="0"/>
        <v>4.8665894788916617</v>
      </c>
      <c r="D9" s="242">
        <v>298.73099999999999</v>
      </c>
      <c r="E9" s="240">
        <f t="shared" si="1"/>
        <v>3.9408836451831428</v>
      </c>
      <c r="F9" s="69">
        <v>85.14</v>
      </c>
      <c r="G9" s="69">
        <v>363.30500000000001</v>
      </c>
      <c r="H9" s="242">
        <v>448.44499999999999</v>
      </c>
      <c r="I9" s="240">
        <f>(Table24[[#This Row],[Column7]]/$H$267)*100</f>
        <v>0.91779691657318685</v>
      </c>
      <c r="J9" s="240">
        <f>(Table24[[#This Row],[Column6]]/$H$267)*100</f>
        <v>3.9163754847970593</v>
      </c>
      <c r="K9" s="240">
        <f>((Table24[[#This Row],[Column11]]/D9)-1)*100</f>
        <v>50.116660139054872</v>
      </c>
      <c r="L9" s="240">
        <f>((Table24[[#This Row],[Column11]]/B9)-1)*100</f>
        <v>44.351417295967941</v>
      </c>
      <c r="M9" s="82"/>
      <c r="N9" s="29"/>
    </row>
    <row r="10" spans="1:15" x14ac:dyDescent="0.35">
      <c r="A10" s="121" t="s">
        <v>71</v>
      </c>
      <c r="B10" s="242">
        <v>32.849000000000004</v>
      </c>
      <c r="C10" s="240">
        <f t="shared" si="0"/>
        <v>0.51458690728866807</v>
      </c>
      <c r="D10" s="242">
        <v>208.27799999999999</v>
      </c>
      <c r="E10" s="240">
        <f t="shared" si="1"/>
        <v>2.74762031343066</v>
      </c>
      <c r="F10" s="69">
        <v>328.41800000000001</v>
      </c>
      <c r="G10" s="69">
        <v>1E-3</v>
      </c>
      <c r="H10" s="242">
        <v>328.41899999999998</v>
      </c>
      <c r="I10" s="240">
        <f>(Table24[[#This Row],[Column7]]/$H$267)*100</f>
        <v>3.5402986580588784</v>
      </c>
      <c r="J10" s="240">
        <f>(Table24[[#This Row],[Column6]]/$H$267)*100</f>
        <v>1.077985572672289E-5</v>
      </c>
      <c r="K10" s="240">
        <f>((Table24[[#This Row],[Column11]]/D10)-1)*100</f>
        <v>57.683000604960675</v>
      </c>
      <c r="L10" s="240">
        <f>((Table24[[#This Row],[Column11]]/B10)-1)*100</f>
        <v>899.78385947821846</v>
      </c>
      <c r="M10" s="82"/>
      <c r="N10" s="29"/>
    </row>
    <row r="11" spans="1:15" x14ac:dyDescent="0.35">
      <c r="A11" s="121" t="s">
        <v>0</v>
      </c>
      <c r="B11" s="242">
        <v>204.923</v>
      </c>
      <c r="C11" s="240">
        <f t="shared" si="0"/>
        <v>3.2101644738748734</v>
      </c>
      <c r="D11" s="242">
        <v>205.73400000000001</v>
      </c>
      <c r="E11" s="240">
        <f t="shared" si="1"/>
        <v>2.7140596585493593</v>
      </c>
      <c r="F11" s="69">
        <v>181.977</v>
      </c>
      <c r="G11" s="69">
        <v>1.5980000000000001</v>
      </c>
      <c r="H11" s="242">
        <v>183.57500000000002</v>
      </c>
      <c r="I11" s="240">
        <f>(Table24[[#This Row],[Column7]]/$H$267)*100</f>
        <v>1.9616858055818513</v>
      </c>
      <c r="J11" s="240">
        <f>(Table24[[#This Row],[Column6]]/$H$267)*100</f>
        <v>1.7226209451303182E-2</v>
      </c>
      <c r="K11" s="240">
        <f>((Table24[[#This Row],[Column11]]/D11)-1)*100</f>
        <v>-10.770703918652236</v>
      </c>
      <c r="L11" s="240">
        <f>((Table24[[#This Row],[Column11]]/B11)-1)*100</f>
        <v>-10.417571478067366</v>
      </c>
      <c r="M11" s="82"/>
      <c r="N11" s="29"/>
    </row>
    <row r="12" spans="1:15" x14ac:dyDescent="0.35">
      <c r="A12" s="121" t="s">
        <v>215</v>
      </c>
      <c r="B12" s="242">
        <v>30.852</v>
      </c>
      <c r="C12" s="240">
        <f t="shared" si="0"/>
        <v>0.48330345714237843</v>
      </c>
      <c r="D12" s="242">
        <v>177.035</v>
      </c>
      <c r="E12" s="240">
        <f t="shared" si="1"/>
        <v>2.3354601167103435</v>
      </c>
      <c r="F12" s="68"/>
      <c r="G12" s="69">
        <v>138.46899999999999</v>
      </c>
      <c r="H12" s="242">
        <v>138.46899999999999</v>
      </c>
      <c r="I12" s="240">
        <f>(Table24[[#This Row],[Column7]]/$H$267)*100</f>
        <v>0</v>
      </c>
      <c r="J12" s="240">
        <f>(Table24[[#This Row],[Column6]]/$H$267)*100</f>
        <v>1.4926758426235918</v>
      </c>
      <c r="K12" s="240">
        <f>((Table24[[#This Row],[Column11]]/D12)-1)*100</f>
        <v>-21.784392916654905</v>
      </c>
      <c r="L12" s="240">
        <f>((Table24[[#This Row],[Column11]]/B12)-1)*100</f>
        <v>348.81693245170487</v>
      </c>
      <c r="M12" s="82"/>
      <c r="N12" s="29"/>
    </row>
    <row r="13" spans="1:15" x14ac:dyDescent="0.35">
      <c r="A13" s="121" t="s">
        <v>47</v>
      </c>
      <c r="B13" s="242">
        <v>91.739000000000004</v>
      </c>
      <c r="C13" s="240">
        <f t="shared" si="0"/>
        <v>1.4371118843117026</v>
      </c>
      <c r="D13" s="242">
        <v>120.71299999999999</v>
      </c>
      <c r="E13" s="240">
        <f t="shared" si="1"/>
        <v>1.5924557125339946</v>
      </c>
      <c r="F13" s="69">
        <v>129.23699999999999</v>
      </c>
      <c r="G13" s="68"/>
      <c r="H13" s="242">
        <v>129.23699999999999</v>
      </c>
      <c r="I13" s="240">
        <f>(Table24[[#This Row],[Column7]]/$H$267)*100</f>
        <v>1.393156214554486</v>
      </c>
      <c r="J13" s="240">
        <f>(Table24[[#This Row],[Column6]]/$H$267)*100</f>
        <v>0</v>
      </c>
      <c r="K13" s="240">
        <f>((Table24[[#This Row],[Column11]]/D13)-1)*100</f>
        <v>7.0613769850803143</v>
      </c>
      <c r="L13" s="240">
        <f>((Table24[[#This Row],[Column11]]/B13)-1)*100</f>
        <v>40.874655272021698</v>
      </c>
      <c r="M13" s="82"/>
      <c r="N13" s="29"/>
    </row>
    <row r="14" spans="1:15" x14ac:dyDescent="0.35">
      <c r="A14" s="121" t="s">
        <v>713</v>
      </c>
      <c r="B14" s="242">
        <v>60.79</v>
      </c>
      <c r="C14" s="240">
        <f t="shared" si="0"/>
        <v>0.9522889005472962</v>
      </c>
      <c r="D14" s="242">
        <v>171.68700000000001</v>
      </c>
      <c r="E14" s="240">
        <f t="shared" si="1"/>
        <v>2.2649088658042125</v>
      </c>
      <c r="F14" s="68"/>
      <c r="G14" s="69">
        <v>127.53100000000001</v>
      </c>
      <c r="H14" s="242">
        <v>127.53100000000001</v>
      </c>
      <c r="I14" s="240">
        <f>(Table24[[#This Row],[Column7]]/$H$267)*100</f>
        <v>0</v>
      </c>
      <c r="J14" s="240">
        <f>(Table24[[#This Row],[Column6]]/$H$267)*100</f>
        <v>1.3747657806846969</v>
      </c>
      <c r="K14" s="240">
        <f>((Table24[[#This Row],[Column11]]/D14)-1)*100</f>
        <v>-25.718895431803222</v>
      </c>
      <c r="L14" s="240">
        <f>((Table24[[#This Row],[Column11]]/B14)-1)*100</f>
        <v>109.78943905247576</v>
      </c>
      <c r="M14" s="82"/>
      <c r="N14" s="29"/>
    </row>
    <row r="15" spans="1:15" x14ac:dyDescent="0.35">
      <c r="A15" s="121" t="s">
        <v>157</v>
      </c>
      <c r="B15" s="242">
        <v>31.842000000000002</v>
      </c>
      <c r="C15" s="240">
        <f t="shared" si="0"/>
        <v>0.49881202782080941</v>
      </c>
      <c r="D15" s="242">
        <v>34.497999999999998</v>
      </c>
      <c r="E15" s="240">
        <f t="shared" si="1"/>
        <v>0.45510042142103779</v>
      </c>
      <c r="F15" s="69">
        <v>3.4000000000000002E-2</v>
      </c>
      <c r="G15" s="69">
        <v>121.041</v>
      </c>
      <c r="H15" s="242">
        <v>121.075</v>
      </c>
      <c r="I15" s="240">
        <f>(Table24[[#This Row],[Column7]]/$H$267)*100</f>
        <v>3.6651509470857826E-4</v>
      </c>
      <c r="J15" s="240">
        <f>(Table24[[#This Row],[Column6]]/$H$267)*100</f>
        <v>1.3048045170182652</v>
      </c>
      <c r="K15" s="240">
        <f>((Table24[[#This Row],[Column11]]/D15)-1)*100</f>
        <v>250.96237463041339</v>
      </c>
      <c r="L15" s="240">
        <f>((Table24[[#This Row],[Column11]]/B15)-1)*100</f>
        <v>280.23679417122037</v>
      </c>
      <c r="M15" s="82"/>
      <c r="N15" s="29"/>
    </row>
    <row r="16" spans="1:15" x14ac:dyDescent="0.35">
      <c r="A16" s="121" t="s">
        <v>1</v>
      </c>
      <c r="B16" s="242">
        <v>54.874000000000002</v>
      </c>
      <c r="C16" s="240">
        <f t="shared" si="0"/>
        <v>0.85961344182649002</v>
      </c>
      <c r="D16" s="242">
        <v>71.641000000000005</v>
      </c>
      <c r="E16" s="240">
        <f t="shared" si="1"/>
        <v>0.94509389793682452</v>
      </c>
      <c r="F16" s="69">
        <v>108.929</v>
      </c>
      <c r="G16" s="69">
        <v>1.2490000000000001</v>
      </c>
      <c r="H16" s="242">
        <v>110.178</v>
      </c>
      <c r="I16" s="240">
        <f>(Table24[[#This Row],[Column7]]/$H$267)*100</f>
        <v>1.1742389044561976</v>
      </c>
      <c r="J16" s="240">
        <f>(Table24[[#This Row],[Column6]]/$H$267)*100</f>
        <v>1.3464039802676891E-2</v>
      </c>
      <c r="K16" s="240">
        <f>((Table24[[#This Row],[Column11]]/D16)-1)*100</f>
        <v>53.791823118046914</v>
      </c>
      <c r="L16" s="240">
        <f>((Table24[[#This Row],[Column11]]/B16)-1)*100</f>
        <v>100.78361336880852</v>
      </c>
      <c r="M16" s="82"/>
      <c r="N16" s="29"/>
    </row>
    <row r="17" spans="1:14" x14ac:dyDescent="0.35">
      <c r="A17" s="121" t="s">
        <v>64</v>
      </c>
      <c r="B17" s="242">
        <v>79.625</v>
      </c>
      <c r="C17" s="240">
        <f t="shared" si="0"/>
        <v>1.2473433740101736</v>
      </c>
      <c r="D17" s="242">
        <v>106.322</v>
      </c>
      <c r="E17" s="240">
        <f t="shared" si="1"/>
        <v>1.4026084702396542</v>
      </c>
      <c r="F17" s="69">
        <v>71.643000000000001</v>
      </c>
      <c r="G17" s="69">
        <v>15.634</v>
      </c>
      <c r="H17" s="242">
        <v>87.277000000000001</v>
      </c>
      <c r="I17" s="240">
        <f>(Table24[[#This Row],[Column7]]/$H$267)*100</f>
        <v>0.77230120382960799</v>
      </c>
      <c r="J17" s="240">
        <f>(Table24[[#This Row],[Column6]]/$H$267)*100</f>
        <v>0.16853226443158567</v>
      </c>
      <c r="K17" s="240">
        <f>((Table24[[#This Row],[Column11]]/D17)-1)*100</f>
        <v>-17.912567483681652</v>
      </c>
      <c r="L17" s="240">
        <f>((Table24[[#This Row],[Column11]]/B17)-1)*100</f>
        <v>9.6100470957613879</v>
      </c>
      <c r="M17" s="82"/>
      <c r="N17" s="29"/>
    </row>
    <row r="18" spans="1:14" x14ac:dyDescent="0.35">
      <c r="A18" s="121" t="s">
        <v>249</v>
      </c>
      <c r="B18" s="242">
        <v>32.358000000000004</v>
      </c>
      <c r="C18" s="240">
        <f t="shared" si="0"/>
        <v>0.50689528284108254</v>
      </c>
      <c r="D18" s="242">
        <v>37.771999999999998</v>
      </c>
      <c r="E18" s="240">
        <f t="shared" si="1"/>
        <v>0.49829129566686303</v>
      </c>
      <c r="F18" s="69">
        <v>30.013999999999999</v>
      </c>
      <c r="G18" s="69">
        <v>53.301000000000002</v>
      </c>
      <c r="H18" s="242">
        <v>83.314999999999998</v>
      </c>
      <c r="I18" s="240">
        <f>(Table24[[#This Row],[Column7]]/$H$267)*100</f>
        <v>0.32354658978186079</v>
      </c>
      <c r="J18" s="240">
        <f>(Table24[[#This Row],[Column6]]/$H$267)*100</f>
        <v>0.57457709009005675</v>
      </c>
      <c r="K18" s="240">
        <f>((Table24[[#This Row],[Column11]]/D18)-1)*100</f>
        <v>120.57344064386317</v>
      </c>
      <c r="L18" s="240">
        <f>((Table24[[#This Row],[Column11]]/B18)-1)*100</f>
        <v>157.47883058285427</v>
      </c>
      <c r="M18" s="82"/>
      <c r="N18" s="29"/>
    </row>
    <row r="19" spans="1:14" x14ac:dyDescent="0.35">
      <c r="A19" s="121" t="s">
        <v>37</v>
      </c>
      <c r="B19" s="242">
        <v>119.08099999999999</v>
      </c>
      <c r="C19" s="240">
        <f t="shared" si="0"/>
        <v>1.8654304090487344</v>
      </c>
      <c r="D19" s="242">
        <v>104.68899999999999</v>
      </c>
      <c r="E19" s="240">
        <f t="shared" si="1"/>
        <v>1.3810658014420263</v>
      </c>
      <c r="F19" s="69">
        <v>50.920999999999999</v>
      </c>
      <c r="G19" s="69">
        <v>18.940000000000001</v>
      </c>
      <c r="H19" s="242">
        <v>69.861000000000004</v>
      </c>
      <c r="I19" s="240">
        <f>(Table24[[#This Row],[Column7]]/$H$267)*100</f>
        <v>0.54892103346045629</v>
      </c>
      <c r="J19" s="240">
        <f>(Table24[[#This Row],[Column6]]/$H$267)*100</f>
        <v>0.20417046746413156</v>
      </c>
      <c r="K19" s="240">
        <f>((Table24[[#This Row],[Column11]]/D19)-1)*100</f>
        <v>-33.268060636743101</v>
      </c>
      <c r="L19" s="240">
        <f>((Table24[[#This Row],[Column11]]/B19)-1)*100</f>
        <v>-41.33321016786892</v>
      </c>
      <c r="M19" s="82"/>
      <c r="N19" s="29"/>
    </row>
    <row r="20" spans="1:14" x14ac:dyDescent="0.35">
      <c r="A20" s="121" t="s">
        <v>62</v>
      </c>
      <c r="B20" s="242">
        <v>24.920999999999999</v>
      </c>
      <c r="C20" s="240">
        <f t="shared" si="0"/>
        <v>0.39039302007795962</v>
      </c>
      <c r="D20" s="242">
        <v>28.446000000000002</v>
      </c>
      <c r="E20" s="240">
        <f t="shared" si="1"/>
        <v>0.37526194526473544</v>
      </c>
      <c r="F20" s="68"/>
      <c r="G20" s="69">
        <v>60.481999999999999</v>
      </c>
      <c r="H20" s="242">
        <v>60.481999999999999</v>
      </c>
      <c r="I20" s="240">
        <f>(Table24[[#This Row],[Column7]]/$H$267)*100</f>
        <v>0</v>
      </c>
      <c r="J20" s="240">
        <f>(Table24[[#This Row],[Column6]]/$H$267)*100</f>
        <v>0.65198723406365389</v>
      </c>
      <c r="K20" s="240">
        <f>((Table24[[#This Row],[Column11]]/D20)-1)*100</f>
        <v>112.62040357167966</v>
      </c>
      <c r="L20" s="240">
        <f>((Table24[[#This Row],[Column11]]/B20)-1)*100</f>
        <v>142.69491593435254</v>
      </c>
      <c r="M20" s="82"/>
      <c r="N20" s="29"/>
    </row>
    <row r="21" spans="1:14" x14ac:dyDescent="0.35">
      <c r="A21" s="121" t="s">
        <v>11</v>
      </c>
      <c r="B21" s="242">
        <v>42.789000000000001</v>
      </c>
      <c r="C21" s="240">
        <f t="shared" si="0"/>
        <v>0.6702992229892788</v>
      </c>
      <c r="D21" s="242">
        <v>127.729</v>
      </c>
      <c r="E21" s="240">
        <f t="shared" si="1"/>
        <v>1.6850113550839974</v>
      </c>
      <c r="F21" s="69">
        <v>55.905999999999999</v>
      </c>
      <c r="G21" s="69">
        <v>2.7850000000000001</v>
      </c>
      <c r="H21" s="242">
        <v>58.691000000000003</v>
      </c>
      <c r="I21" s="240">
        <f>(Table24[[#This Row],[Column7]]/$H$267)*100</f>
        <v>0.60265861425816991</v>
      </c>
      <c r="J21" s="240">
        <f>(Table24[[#This Row],[Column6]]/$H$267)*100</f>
        <v>3.0021898198923248E-2</v>
      </c>
      <c r="K21" s="240">
        <f>((Table24[[#This Row],[Column11]]/D21)-1)*100</f>
        <v>-54.050372272545779</v>
      </c>
      <c r="L21" s="240">
        <f>((Table24[[#This Row],[Column11]]/B21)-1)*100</f>
        <v>37.163757040360835</v>
      </c>
      <c r="M21" s="82"/>
      <c r="N21" s="29"/>
    </row>
    <row r="22" spans="1:14" x14ac:dyDescent="0.35">
      <c r="A22" s="121" t="s">
        <v>123</v>
      </c>
      <c r="B22" s="242">
        <v>128.685</v>
      </c>
      <c r="C22" s="240">
        <f t="shared" si="0"/>
        <v>2.0158792098524234</v>
      </c>
      <c r="D22" s="242">
        <v>106.801</v>
      </c>
      <c r="E22" s="240">
        <f t="shared" si="1"/>
        <v>1.4089274771925406</v>
      </c>
      <c r="F22" s="69">
        <v>0.124</v>
      </c>
      <c r="G22" s="69">
        <v>50.759</v>
      </c>
      <c r="H22" s="242">
        <v>50.883000000000003</v>
      </c>
      <c r="I22" s="240">
        <f>(Table24[[#This Row],[Column7]]/$H$267)*100</f>
        <v>1.3367021101136382E-3</v>
      </c>
      <c r="J22" s="240">
        <f>(Table24[[#This Row],[Column6]]/$H$267)*100</f>
        <v>0.54717469683272713</v>
      </c>
      <c r="K22" s="240">
        <f>((Table24[[#This Row],[Column11]]/D22)-1)*100</f>
        <v>-52.357187666782146</v>
      </c>
      <c r="L22" s="240">
        <f>((Table24[[#This Row],[Column11]]/B22)-1)*100</f>
        <v>-60.459260986128918</v>
      </c>
      <c r="M22" s="82"/>
      <c r="N22" s="29"/>
    </row>
    <row r="23" spans="1:14" x14ac:dyDescent="0.35">
      <c r="A23" s="121" t="s">
        <v>145</v>
      </c>
      <c r="B23" s="242">
        <v>21.800999999999998</v>
      </c>
      <c r="C23" s="240">
        <f t="shared" si="0"/>
        <v>0.34151752460654056</v>
      </c>
      <c r="D23" s="242">
        <v>37.420999999999999</v>
      </c>
      <c r="E23" s="240">
        <f t="shared" si="1"/>
        <v>0.49366087512309864</v>
      </c>
      <c r="F23" s="69">
        <v>47.890999999999998</v>
      </c>
      <c r="G23" s="69">
        <v>2.8000000000000001E-2</v>
      </c>
      <c r="H23" s="242">
        <v>47.918999999999997</v>
      </c>
      <c r="I23" s="240">
        <f>(Table24[[#This Row],[Column7]]/$H$267)*100</f>
        <v>0.51625807060848594</v>
      </c>
      <c r="J23" s="240">
        <f>(Table24[[#This Row],[Column6]]/$H$267)*100</f>
        <v>3.0183596034824095E-4</v>
      </c>
      <c r="K23" s="240">
        <f>((Table24[[#This Row],[Column11]]/D23)-1)*100</f>
        <v>28.053766601640785</v>
      </c>
      <c r="L23" s="240">
        <f>((Table24[[#This Row],[Column11]]/B23)-1)*100</f>
        <v>119.80184395211228</v>
      </c>
      <c r="M23" s="82"/>
      <c r="N23" s="29"/>
    </row>
    <row r="24" spans="1:14" x14ac:dyDescent="0.35">
      <c r="A24" s="121" t="s">
        <v>2</v>
      </c>
      <c r="B24" s="242">
        <v>75.322999999999993</v>
      </c>
      <c r="C24" s="240">
        <f t="shared" si="0"/>
        <v>1.1799515850620823</v>
      </c>
      <c r="D24" s="242">
        <v>61.538000000000004</v>
      </c>
      <c r="E24" s="240">
        <f t="shared" si="1"/>
        <v>0.81181430034807323</v>
      </c>
      <c r="F24" s="69">
        <v>14.034000000000001</v>
      </c>
      <c r="G24" s="69">
        <v>25.187999999999999</v>
      </c>
      <c r="H24" s="242">
        <v>39.222000000000001</v>
      </c>
      <c r="I24" s="240">
        <f>(Table24[[#This Row],[Column7]]/$H$267)*100</f>
        <v>0.15128449526882903</v>
      </c>
      <c r="J24" s="240">
        <f>(Table24[[#This Row],[Column6]]/$H$267)*100</f>
        <v>0.27152300604469609</v>
      </c>
      <c r="K24" s="240">
        <f>((Table24[[#This Row],[Column11]]/D24)-1)*100</f>
        <v>-36.263771978289839</v>
      </c>
      <c r="L24" s="240">
        <f>((Table24[[#This Row],[Column11]]/B24)-1)*100</f>
        <v>-47.928255645685901</v>
      </c>
      <c r="M24" s="82"/>
      <c r="N24" s="29"/>
    </row>
    <row r="25" spans="1:14" x14ac:dyDescent="0.35">
      <c r="A25" s="121" t="s">
        <v>129</v>
      </c>
      <c r="B25" s="242">
        <v>128.441</v>
      </c>
      <c r="C25" s="240">
        <f t="shared" si="0"/>
        <v>2.012056895462992</v>
      </c>
      <c r="D25" s="242">
        <v>57.023000000000003</v>
      </c>
      <c r="E25" s="240">
        <f t="shared" si="1"/>
        <v>0.75225205318255672</v>
      </c>
      <c r="F25" s="69">
        <v>8.7999999999999995E-2</v>
      </c>
      <c r="G25" s="69">
        <v>38.198</v>
      </c>
      <c r="H25" s="242">
        <v>38.286000000000001</v>
      </c>
      <c r="I25" s="240">
        <f>(Table24[[#This Row],[Column7]]/$H$267)*100</f>
        <v>9.4862730395161427E-4</v>
      </c>
      <c r="J25" s="240">
        <f>(Table24[[#This Row],[Column6]]/$H$267)*100</f>
        <v>0.41176892904936091</v>
      </c>
      <c r="K25" s="240">
        <f>((Table24[[#This Row],[Column11]]/D25)-1)*100</f>
        <v>-32.858671062553711</v>
      </c>
      <c r="L25" s="240">
        <f>((Table24[[#This Row],[Column11]]/B25)-1)*100</f>
        <v>-70.191761197748377</v>
      </c>
      <c r="M25" s="82"/>
      <c r="N25" s="29"/>
    </row>
    <row r="26" spans="1:14" x14ac:dyDescent="0.35">
      <c r="A26" s="121" t="s">
        <v>66</v>
      </c>
      <c r="B26" s="242">
        <v>33.722000000000001</v>
      </c>
      <c r="C26" s="240">
        <f t="shared" si="0"/>
        <v>0.52826264688692093</v>
      </c>
      <c r="D26" s="242">
        <v>38.942</v>
      </c>
      <c r="E26" s="240">
        <f t="shared" si="1"/>
        <v>0.51372603081274437</v>
      </c>
      <c r="F26" s="69">
        <v>35</v>
      </c>
      <c r="G26" s="69">
        <v>0.10199999999999999</v>
      </c>
      <c r="H26" s="242">
        <v>35.101999999999997</v>
      </c>
      <c r="I26" s="240">
        <f>(Table24[[#This Row],[Column7]]/$H$267)*100</f>
        <v>0.37729495043530115</v>
      </c>
      <c r="J26" s="240">
        <f>(Table24[[#This Row],[Column6]]/$H$267)*100</f>
        <v>1.0995452841257346E-3</v>
      </c>
      <c r="K26" s="240">
        <f>((Table24[[#This Row],[Column11]]/D26)-1)*100</f>
        <v>-9.8608186533819637</v>
      </c>
      <c r="L26" s="240">
        <f>((Table24[[#This Row],[Column11]]/B26)-1)*100</f>
        <v>4.0922839689223611</v>
      </c>
      <c r="M26" s="82"/>
      <c r="N26" s="29"/>
    </row>
    <row r="27" spans="1:14" x14ac:dyDescent="0.35">
      <c r="A27" s="121" t="s">
        <v>61</v>
      </c>
      <c r="B27" s="242">
        <v>20.645999999999997</v>
      </c>
      <c r="C27" s="240">
        <f t="shared" si="0"/>
        <v>0.32342419214837104</v>
      </c>
      <c r="D27" s="242">
        <v>26.173999999999999</v>
      </c>
      <c r="E27" s="240">
        <f t="shared" si="1"/>
        <v>0.34528953650281885</v>
      </c>
      <c r="F27" s="69">
        <v>34.841000000000001</v>
      </c>
      <c r="G27" s="69">
        <v>4.0000000000000001E-3</v>
      </c>
      <c r="H27" s="242">
        <v>34.844999999999999</v>
      </c>
      <c r="I27" s="240">
        <f>(Table24[[#This Row],[Column7]]/$H$267)*100</f>
        <v>0.37558095337475222</v>
      </c>
      <c r="J27" s="240">
        <f>(Table24[[#This Row],[Column6]]/$H$267)*100</f>
        <v>4.3119422906891559E-5</v>
      </c>
      <c r="K27" s="240">
        <f>((Table24[[#This Row],[Column11]]/D27)-1)*100</f>
        <v>33.128295254833027</v>
      </c>
      <c r="L27" s="240">
        <f>((Table24[[#This Row],[Column11]]/B27)-1)*100</f>
        <v>68.773612321999437</v>
      </c>
      <c r="M27" s="82"/>
      <c r="N27" s="29"/>
    </row>
    <row r="28" spans="1:14" x14ac:dyDescent="0.35">
      <c r="A28" s="121" t="s">
        <v>20</v>
      </c>
      <c r="B28" s="242">
        <v>24.997999999999998</v>
      </c>
      <c r="C28" s="240">
        <f t="shared" si="0"/>
        <v>0.39159924224183756</v>
      </c>
      <c r="D28" s="242">
        <v>31.467000000000002</v>
      </c>
      <c r="E28" s="240">
        <f t="shared" si="1"/>
        <v>0.41511522293628028</v>
      </c>
      <c r="F28" s="69">
        <v>20.800999999999998</v>
      </c>
      <c r="G28" s="69">
        <v>12.347</v>
      </c>
      <c r="H28" s="242">
        <v>33.147999999999996</v>
      </c>
      <c r="I28" s="240">
        <f>(Table24[[#This Row],[Column7]]/$H$267)*100</f>
        <v>0.22423177897156282</v>
      </c>
      <c r="J28" s="240">
        <f>(Table24[[#This Row],[Column6]]/$H$267)*100</f>
        <v>0.1330988786578475</v>
      </c>
      <c r="K28" s="240">
        <f>((Table24[[#This Row],[Column11]]/D28)-1)*100</f>
        <v>5.3421044268598727</v>
      </c>
      <c r="L28" s="240">
        <f>((Table24[[#This Row],[Column11]]/B28)-1)*100</f>
        <v>32.602608208656683</v>
      </c>
      <c r="M28" s="82"/>
      <c r="N28" s="29"/>
    </row>
    <row r="29" spans="1:14" x14ac:dyDescent="0.35">
      <c r="A29" s="121" t="s">
        <v>109</v>
      </c>
      <c r="B29" s="242">
        <v>10.351000000000001</v>
      </c>
      <c r="C29" s="240">
        <f t="shared" si="0"/>
        <v>0.16215072231559571</v>
      </c>
      <c r="D29" s="242">
        <v>35.023000000000003</v>
      </c>
      <c r="E29" s="240">
        <f t="shared" si="1"/>
        <v>0.4620262641147026</v>
      </c>
      <c r="F29" s="69">
        <v>8.9999999999999993E-3</v>
      </c>
      <c r="G29" s="69">
        <v>29.15</v>
      </c>
      <c r="H29" s="242">
        <v>29.158999999999999</v>
      </c>
      <c r="I29" s="240">
        <f>(Table24[[#This Row],[Column7]]/$H$267)*100</f>
        <v>9.7018701540505984E-5</v>
      </c>
      <c r="J29" s="240">
        <f>(Table24[[#This Row],[Column6]]/$H$267)*100</f>
        <v>0.31423279443397223</v>
      </c>
      <c r="K29" s="240">
        <f>((Table24[[#This Row],[Column11]]/D29)-1)*100</f>
        <v>-16.743282985466699</v>
      </c>
      <c r="L29" s="240">
        <f>((Table24[[#This Row],[Column11]]/B29)-1)*100</f>
        <v>181.70225099024245</v>
      </c>
      <c r="M29" s="82"/>
      <c r="N29" s="29"/>
    </row>
    <row r="30" spans="1:14" x14ac:dyDescent="0.35">
      <c r="A30" s="121" t="s">
        <v>33</v>
      </c>
      <c r="B30" s="242">
        <v>31.404999999999998</v>
      </c>
      <c r="C30" s="240">
        <f t="shared" si="0"/>
        <v>0.49196632541022922</v>
      </c>
      <c r="D30" s="242">
        <v>20.010999999999999</v>
      </c>
      <c r="E30" s="240">
        <f t="shared" si="1"/>
        <v>0.26398673931985589</v>
      </c>
      <c r="F30" s="69">
        <v>26.783999999999999</v>
      </c>
      <c r="G30" s="69">
        <v>1.6879999999999999</v>
      </c>
      <c r="H30" s="242">
        <v>28.471999999999998</v>
      </c>
      <c r="I30" s="240">
        <f>(Table24[[#This Row],[Column7]]/$H$267)*100</f>
        <v>0.28872765578454584</v>
      </c>
      <c r="J30" s="240">
        <f>(Table24[[#This Row],[Column6]]/$H$267)*100</f>
        <v>1.8196396466708238E-2</v>
      </c>
      <c r="K30" s="240">
        <f>((Table24[[#This Row],[Column11]]/D30)-1)*100</f>
        <v>42.281745040227861</v>
      </c>
      <c r="L30" s="240">
        <f>((Table24[[#This Row],[Column11]]/B30)-1)*100</f>
        <v>-9.339277185161599</v>
      </c>
      <c r="M30" s="82"/>
      <c r="N30" s="29"/>
    </row>
    <row r="31" spans="1:14" x14ac:dyDescent="0.35">
      <c r="A31" s="121" t="s">
        <v>21</v>
      </c>
      <c r="B31" s="242">
        <v>10.131</v>
      </c>
      <c r="C31" s="240">
        <f t="shared" si="0"/>
        <v>0.15870437327594436</v>
      </c>
      <c r="D31" s="242">
        <v>4.0750000000000002</v>
      </c>
      <c r="E31" s="240">
        <f t="shared" si="1"/>
        <v>5.3757731384159346E-2</v>
      </c>
      <c r="F31" s="69">
        <v>28.062999999999999</v>
      </c>
      <c r="G31" s="69">
        <v>1.4999999999999999E-2</v>
      </c>
      <c r="H31" s="242">
        <v>28.077999999999999</v>
      </c>
      <c r="I31" s="240">
        <f>(Table24[[#This Row],[Column7]]/$H$267)*100</f>
        <v>0.30251509125902448</v>
      </c>
      <c r="J31" s="240">
        <f>(Table24[[#This Row],[Column6]]/$H$267)*100</f>
        <v>1.6169783590084334E-4</v>
      </c>
      <c r="K31" s="240">
        <f>((Table24[[#This Row],[Column11]]/D31)-1)*100</f>
        <v>589.03067484662563</v>
      </c>
      <c r="L31" s="240">
        <f>((Table24[[#This Row],[Column11]]/B31)-1)*100</f>
        <v>177.14934359885495</v>
      </c>
      <c r="M31" s="82"/>
      <c r="N31" s="29"/>
    </row>
    <row r="32" spans="1:14" x14ac:dyDescent="0.35">
      <c r="A32" s="121" t="s">
        <v>81</v>
      </c>
      <c r="B32" s="242">
        <v>21.471</v>
      </c>
      <c r="C32" s="240">
        <f t="shared" si="0"/>
        <v>0.33634800104706358</v>
      </c>
      <c r="D32" s="242">
        <v>36.737000000000002</v>
      </c>
      <c r="E32" s="240">
        <f t="shared" si="1"/>
        <v>0.4846374914993527</v>
      </c>
      <c r="F32" s="69">
        <v>1E-3</v>
      </c>
      <c r="G32" s="69">
        <v>24.509</v>
      </c>
      <c r="H32" s="242">
        <v>24.51</v>
      </c>
      <c r="I32" s="240">
        <f>(Table24[[#This Row],[Column7]]/$H$267)*100</f>
        <v>1.077985572672289E-5</v>
      </c>
      <c r="J32" s="240">
        <f>(Table24[[#This Row],[Column6]]/$H$267)*100</f>
        <v>0.26420348400625132</v>
      </c>
      <c r="K32" s="240">
        <f>((Table24[[#This Row],[Column11]]/D32)-1)*100</f>
        <v>-33.282521708359411</v>
      </c>
      <c r="L32" s="240">
        <f>((Table24[[#This Row],[Column11]]/B32)-1)*100</f>
        <v>14.153975129244101</v>
      </c>
      <c r="M32" s="82"/>
      <c r="N32" s="29"/>
    </row>
    <row r="33" spans="1:14" x14ac:dyDescent="0.35">
      <c r="A33" s="121" t="s">
        <v>35</v>
      </c>
      <c r="B33" s="242">
        <v>34.274999999999999</v>
      </c>
      <c r="C33" s="240">
        <f t="shared" si="0"/>
        <v>0.53692551515477183</v>
      </c>
      <c r="D33" s="242">
        <v>24.37</v>
      </c>
      <c r="E33" s="240">
        <f t="shared" si="1"/>
        <v>0.32149102179925482</v>
      </c>
      <c r="F33" s="69">
        <v>22.321999999999999</v>
      </c>
      <c r="G33" s="69">
        <v>1.867</v>
      </c>
      <c r="H33" s="242">
        <v>24.189</v>
      </c>
      <c r="I33" s="240">
        <f>(Table24[[#This Row],[Column7]]/$H$267)*100</f>
        <v>0.24062793953190834</v>
      </c>
      <c r="J33" s="240">
        <f>(Table24[[#This Row],[Column6]]/$H$267)*100</f>
        <v>2.0125990641791637E-2</v>
      </c>
      <c r="K33" s="240">
        <f>((Table24[[#This Row],[Column11]]/D33)-1)*100</f>
        <v>-0.74271645465736613</v>
      </c>
      <c r="L33" s="240">
        <f>((Table24[[#This Row],[Column11]]/B33)-1)*100</f>
        <v>-29.426695842450769</v>
      </c>
      <c r="M33" s="82"/>
      <c r="N33" s="29"/>
    </row>
    <row r="34" spans="1:14" x14ac:dyDescent="0.35">
      <c r="A34" s="121" t="s">
        <v>178</v>
      </c>
      <c r="B34" s="242">
        <v>2.9940000000000002</v>
      </c>
      <c r="C34" s="240">
        <f t="shared" si="0"/>
        <v>4.6901677385073282E-2</v>
      </c>
      <c r="D34" s="242">
        <v>4.8019999999999996</v>
      </c>
      <c r="E34" s="240">
        <f t="shared" si="1"/>
        <v>6.3348374504719793E-2</v>
      </c>
      <c r="F34" s="68"/>
      <c r="G34" s="69">
        <v>23.626999999999999</v>
      </c>
      <c r="H34" s="242">
        <v>23.626999999999999</v>
      </c>
      <c r="I34" s="240">
        <f>(Table24[[#This Row],[Column7]]/$H$267)*100</f>
        <v>0</v>
      </c>
      <c r="J34" s="240">
        <f>(Table24[[#This Row],[Column6]]/$H$267)*100</f>
        <v>0.25469565125528171</v>
      </c>
      <c r="K34" s="240">
        <f>((Table24[[#This Row],[Column11]]/D34)-1)*100</f>
        <v>392.02415660141605</v>
      </c>
      <c r="L34" s="240">
        <f>((Table24[[#This Row],[Column11]]/B34)-1)*100</f>
        <v>689.14495657982627</v>
      </c>
      <c r="M34" s="82"/>
      <c r="N34" s="29"/>
    </row>
    <row r="35" spans="1:14" x14ac:dyDescent="0.35">
      <c r="A35" s="121" t="s">
        <v>72</v>
      </c>
      <c r="B35" s="242">
        <v>16.555</v>
      </c>
      <c r="C35" s="240">
        <f t="shared" si="0"/>
        <v>0.25933776523376356</v>
      </c>
      <c r="D35" s="242">
        <v>15.621</v>
      </c>
      <c r="E35" s="240">
        <f t="shared" si="1"/>
        <v>0.20607350231949773</v>
      </c>
      <c r="F35" s="69">
        <v>22.082000000000001</v>
      </c>
      <c r="G35" s="69">
        <v>0.93799999999999994</v>
      </c>
      <c r="H35" s="242">
        <v>23.02</v>
      </c>
      <c r="I35" s="240">
        <f>(Table24[[#This Row],[Column7]]/$H$267)*100</f>
        <v>0.23804077415749489</v>
      </c>
      <c r="J35" s="240">
        <f>(Table24[[#This Row],[Column6]]/$H$267)*100</f>
        <v>1.011150467166607E-2</v>
      </c>
      <c r="K35" s="240">
        <f>((Table24[[#This Row],[Column11]]/D35)-1)*100</f>
        <v>47.365725625760177</v>
      </c>
      <c r="L35" s="240">
        <f>((Table24[[#This Row],[Column11]]/B35)-1)*100</f>
        <v>39.051646028390216</v>
      </c>
      <c r="M35" s="82"/>
      <c r="N35" s="29"/>
    </row>
    <row r="36" spans="1:14" x14ac:dyDescent="0.35">
      <c r="A36" s="121" t="s">
        <v>175</v>
      </c>
      <c r="B36" s="242">
        <v>14.483000000000001</v>
      </c>
      <c r="C36" s="240">
        <f t="shared" si="0"/>
        <v>0.22687942336941094</v>
      </c>
      <c r="D36" s="242">
        <v>16.195999999999998</v>
      </c>
      <c r="E36" s="240">
        <f t="shared" si="1"/>
        <v>0.2136589490792257</v>
      </c>
      <c r="F36" s="69">
        <v>3.4510000000000001</v>
      </c>
      <c r="G36" s="69">
        <v>18.497</v>
      </c>
      <c r="H36" s="242">
        <v>21.948</v>
      </c>
      <c r="I36" s="240">
        <f>(Table24[[#This Row],[Column7]]/$H$267)*100</f>
        <v>3.7201282112920689E-2</v>
      </c>
      <c r="J36" s="240">
        <f>(Table24[[#This Row],[Column6]]/$H$267)*100</f>
        <v>0.19939499137719327</v>
      </c>
      <c r="K36" s="240">
        <f>((Table24[[#This Row],[Column11]]/D36)-1)*100</f>
        <v>35.514941960978042</v>
      </c>
      <c r="L36" s="240">
        <f>((Table24[[#This Row],[Column11]]/B36)-1)*100</f>
        <v>51.543188565904849</v>
      </c>
      <c r="M36" s="82"/>
      <c r="N36" s="29"/>
    </row>
    <row r="37" spans="1:14" x14ac:dyDescent="0.35">
      <c r="A37" s="121" t="s">
        <v>23</v>
      </c>
      <c r="B37" s="242">
        <v>8.3810000000000002</v>
      </c>
      <c r="C37" s="240">
        <f t="shared" si="0"/>
        <v>0.13129023318780866</v>
      </c>
      <c r="D37" s="242">
        <v>27.2</v>
      </c>
      <c r="E37" s="240">
        <f t="shared" si="1"/>
        <v>0.35882461193843784</v>
      </c>
      <c r="F37" s="69">
        <v>21.062000000000001</v>
      </c>
      <c r="G37" s="69">
        <v>0.75800000000000001</v>
      </c>
      <c r="H37" s="242">
        <v>21.82</v>
      </c>
      <c r="I37" s="240">
        <f>(Table24[[#This Row],[Column7]]/$H$267)*100</f>
        <v>0.22704532131623753</v>
      </c>
      <c r="J37" s="240">
        <f>(Table24[[#This Row],[Column6]]/$H$267)*100</f>
        <v>8.1711306408559503E-3</v>
      </c>
      <c r="K37" s="240">
        <f>((Table24[[#This Row],[Column11]]/D37)-1)*100</f>
        <v>-19.779411764705877</v>
      </c>
      <c r="L37" s="240">
        <f>((Table24[[#This Row],[Column11]]/B37)-1)*100</f>
        <v>160.3507934614008</v>
      </c>
      <c r="M37" s="82"/>
      <c r="N37" s="29"/>
    </row>
    <row r="38" spans="1:14" x14ac:dyDescent="0.35">
      <c r="A38" s="121" t="s">
        <v>250</v>
      </c>
      <c r="B38" s="242">
        <v>7.6479999999999997</v>
      </c>
      <c r="C38" s="240">
        <f t="shared" si="0"/>
        <v>0.11980762479660668</v>
      </c>
      <c r="D38" s="242">
        <v>12.871</v>
      </c>
      <c r="E38" s="240">
        <f t="shared" si="1"/>
        <v>0.16979527868601596</v>
      </c>
      <c r="F38" s="69">
        <v>6.0620000000000003</v>
      </c>
      <c r="G38" s="69">
        <v>13.632</v>
      </c>
      <c r="H38" s="242">
        <v>19.693999999999999</v>
      </c>
      <c r="I38" s="240">
        <f>(Table24[[#This Row],[Column7]]/$H$267)*100</f>
        <v>6.534748541539416E-2</v>
      </c>
      <c r="J38" s="240">
        <f>(Table24[[#This Row],[Column6]]/$H$267)*100</f>
        <v>0.14695099326668642</v>
      </c>
      <c r="K38" s="240">
        <f>((Table24[[#This Row],[Column11]]/D38)-1)*100</f>
        <v>53.01064408359877</v>
      </c>
      <c r="L38" s="240">
        <f>((Table24[[#This Row],[Column11]]/B38)-1)*100</f>
        <v>157.50523012552298</v>
      </c>
      <c r="M38" s="82"/>
      <c r="N38" s="29"/>
    </row>
    <row r="39" spans="1:14" x14ac:dyDescent="0.35">
      <c r="A39" s="121" t="s">
        <v>184</v>
      </c>
      <c r="B39" s="242">
        <v>43.442</v>
      </c>
      <c r="C39" s="240">
        <f t="shared" si="0"/>
        <v>0.6805286135478803</v>
      </c>
      <c r="D39" s="242">
        <v>123.369</v>
      </c>
      <c r="E39" s="240">
        <f t="shared" si="1"/>
        <v>1.6274938805232773</v>
      </c>
      <c r="F39" s="68"/>
      <c r="G39" s="69">
        <v>16.492999999999999</v>
      </c>
      <c r="H39" s="242">
        <v>16.492999999999999</v>
      </c>
      <c r="I39" s="240">
        <f>(Table24[[#This Row],[Column7]]/$H$267)*100</f>
        <v>0</v>
      </c>
      <c r="J39" s="240">
        <f>(Table24[[#This Row],[Column6]]/$H$267)*100</f>
        <v>0.1777921605008406</v>
      </c>
      <c r="K39" s="240">
        <f>((Table24[[#This Row],[Column11]]/D39)-1)*100</f>
        <v>-86.631163420308184</v>
      </c>
      <c r="L39" s="240">
        <f>((Table24[[#This Row],[Column11]]/B39)-1)*100</f>
        <v>-62.034436720224676</v>
      </c>
      <c r="M39" s="82"/>
      <c r="N39" s="29"/>
    </row>
    <row r="40" spans="1:14" x14ac:dyDescent="0.35">
      <c r="A40" s="121" t="s">
        <v>253</v>
      </c>
      <c r="B40" s="242">
        <v>11.785</v>
      </c>
      <c r="C40" s="240">
        <f t="shared" si="0"/>
        <v>0.18461465196495946</v>
      </c>
      <c r="D40" s="242">
        <v>12.472000000000001</v>
      </c>
      <c r="E40" s="240">
        <f t="shared" si="1"/>
        <v>0.1645316382388308</v>
      </c>
      <c r="F40" s="69">
        <v>14.542</v>
      </c>
      <c r="G40" s="69">
        <v>0.65400000000000003</v>
      </c>
      <c r="H40" s="242">
        <v>15.196</v>
      </c>
      <c r="I40" s="240">
        <f>(Table24[[#This Row],[Column7]]/$H$267)*100</f>
        <v>0.15676066197800426</v>
      </c>
      <c r="J40" s="240">
        <f>(Table24[[#This Row],[Column6]]/$H$267)*100</f>
        <v>7.0500256452767709E-3</v>
      </c>
      <c r="K40" s="240">
        <f>((Table24[[#This Row],[Column11]]/D40)-1)*100</f>
        <v>21.840923669018597</v>
      </c>
      <c r="L40" s="240">
        <f>((Table24[[#This Row],[Column11]]/B40)-1)*100</f>
        <v>28.943572337717427</v>
      </c>
      <c r="M40" s="82"/>
      <c r="N40" s="29"/>
    </row>
    <row r="41" spans="1:14" x14ac:dyDescent="0.35">
      <c r="A41" s="121" t="s">
        <v>195</v>
      </c>
      <c r="B41" s="242">
        <v>6.5910000000000002</v>
      </c>
      <c r="C41" s="240">
        <f t="shared" si="0"/>
        <v>0.10324948418337274</v>
      </c>
      <c r="D41" s="242">
        <v>2.8580000000000001</v>
      </c>
      <c r="E41" s="240">
        <f t="shared" si="1"/>
        <v>3.7702968416178512E-2</v>
      </c>
      <c r="F41" s="68"/>
      <c r="G41" s="69">
        <v>13.206</v>
      </c>
      <c r="H41" s="242">
        <v>13.206</v>
      </c>
      <c r="I41" s="240">
        <f>(Table24[[#This Row],[Column7]]/$H$267)*100</f>
        <v>0</v>
      </c>
      <c r="J41" s="240">
        <f>(Table24[[#This Row],[Column6]]/$H$267)*100</f>
        <v>0.14235877472710248</v>
      </c>
      <c r="K41" s="240">
        <f>((Table24[[#This Row],[Column11]]/D41)-1)*100</f>
        <v>362.07137858642409</v>
      </c>
      <c r="L41" s="240">
        <f>((Table24[[#This Row],[Column11]]/B41)-1)*100</f>
        <v>100.36413290851161</v>
      </c>
      <c r="M41" s="82"/>
      <c r="N41" s="29"/>
    </row>
    <row r="42" spans="1:14" x14ac:dyDescent="0.35">
      <c r="A42" s="121" t="s">
        <v>125</v>
      </c>
      <c r="B42" s="242">
        <v>11.292</v>
      </c>
      <c r="C42" s="240">
        <f t="shared" si="0"/>
        <v>0.17689169707155894</v>
      </c>
      <c r="D42" s="242">
        <v>15.154</v>
      </c>
      <c r="E42" s="240">
        <f t="shared" si="1"/>
        <v>0.19991280034246645</v>
      </c>
      <c r="F42" s="69">
        <v>12.776999999999999</v>
      </c>
      <c r="G42" s="68"/>
      <c r="H42" s="242">
        <v>12.776999999999999</v>
      </c>
      <c r="I42" s="240">
        <f>(Table24[[#This Row],[Column7]]/$H$267)*100</f>
        <v>0.13773421662033836</v>
      </c>
      <c r="J42" s="240">
        <f>(Table24[[#This Row],[Column6]]/$H$267)*100</f>
        <v>0</v>
      </c>
      <c r="K42" s="240">
        <f>((Table24[[#This Row],[Column11]]/D42)-1)*100</f>
        <v>-15.68562755708064</v>
      </c>
      <c r="L42" s="240">
        <f>((Table24[[#This Row],[Column11]]/B42)-1)*100</f>
        <v>13.1509032943677</v>
      </c>
      <c r="M42" s="82"/>
      <c r="N42" s="29"/>
    </row>
    <row r="43" spans="1:14" x14ac:dyDescent="0.35">
      <c r="A43" s="121" t="s">
        <v>189</v>
      </c>
      <c r="B43" s="242">
        <v>25.765999999999998</v>
      </c>
      <c r="C43" s="240">
        <f t="shared" si="0"/>
        <v>0.40363013343480231</v>
      </c>
      <c r="D43" s="242">
        <v>0.42099999999999999</v>
      </c>
      <c r="E43" s="240">
        <f t="shared" si="1"/>
        <v>5.5538662362530269E-3</v>
      </c>
      <c r="F43" s="68"/>
      <c r="G43" s="69">
        <v>11.631</v>
      </c>
      <c r="H43" s="242">
        <v>11.631</v>
      </c>
      <c r="I43" s="240">
        <f>(Table24[[#This Row],[Column7]]/$H$267)*100</f>
        <v>0</v>
      </c>
      <c r="J43" s="240">
        <f>(Table24[[#This Row],[Column6]]/$H$267)*100</f>
        <v>0.12538050195751393</v>
      </c>
      <c r="K43" s="240">
        <f>((Table24[[#This Row],[Column11]]/D43)-1)*100</f>
        <v>2662.7078384798101</v>
      </c>
      <c r="L43" s="240">
        <f>((Table24[[#This Row],[Column11]]/B43)-1)*100</f>
        <v>-54.859116665372973</v>
      </c>
      <c r="M43" s="82"/>
      <c r="N43" s="29"/>
    </row>
    <row r="44" spans="1:14" x14ac:dyDescent="0.35">
      <c r="A44" s="121" t="s">
        <v>229</v>
      </c>
      <c r="B44" s="242">
        <v>5.19</v>
      </c>
      <c r="C44" s="240">
        <f t="shared" si="0"/>
        <v>8.1302506889956688E-2</v>
      </c>
      <c r="D44" s="242">
        <v>7.1790000000000003</v>
      </c>
      <c r="E44" s="240">
        <f t="shared" si="1"/>
        <v>9.4705951805369323E-2</v>
      </c>
      <c r="F44" s="69">
        <v>0.33200000000000002</v>
      </c>
      <c r="G44" s="69">
        <v>10.459</v>
      </c>
      <c r="H44" s="242">
        <v>10.791</v>
      </c>
      <c r="I44" s="240">
        <f>(Table24[[#This Row],[Column7]]/$H$267)*100</f>
        <v>3.5789121012719991E-3</v>
      </c>
      <c r="J44" s="240">
        <f>(Table24[[#This Row],[Column6]]/$H$267)*100</f>
        <v>0.11274651104579471</v>
      </c>
      <c r="K44" s="240">
        <f>((Table24[[#This Row],[Column11]]/D44)-1)*100</f>
        <v>50.313414124529878</v>
      </c>
      <c r="L44" s="240">
        <f>((Table24[[#This Row],[Column11]]/B44)-1)*100</f>
        <v>107.91907514450867</v>
      </c>
      <c r="M44" s="82"/>
      <c r="N44" s="29"/>
    </row>
    <row r="45" spans="1:14" x14ac:dyDescent="0.35">
      <c r="A45" s="121" t="s">
        <v>26</v>
      </c>
      <c r="B45" s="242">
        <v>9.7940000000000005</v>
      </c>
      <c r="C45" s="240">
        <f t="shared" si="0"/>
        <v>0.1534251931561148</v>
      </c>
      <c r="D45" s="242">
        <v>15.827999999999999</v>
      </c>
      <c r="E45" s="240">
        <f t="shared" si="1"/>
        <v>0.2088042631529998</v>
      </c>
      <c r="F45" s="69">
        <v>0.11899999999999999</v>
      </c>
      <c r="G45" s="69">
        <v>9.6509999999999998</v>
      </c>
      <c r="H45" s="242">
        <v>9.77</v>
      </c>
      <c r="I45" s="240">
        <f>(Table24[[#This Row],[Column7]]/$H$267)*100</f>
        <v>1.2828028314800239E-3</v>
      </c>
      <c r="J45" s="240">
        <f>(Table24[[#This Row],[Column6]]/$H$267)*100</f>
        <v>0.10403638761860259</v>
      </c>
      <c r="K45" s="240">
        <f>((Table24[[#This Row],[Column11]]/D45)-1)*100</f>
        <v>-38.273944907758406</v>
      </c>
      <c r="L45" s="240">
        <f>((Table24[[#This Row],[Column11]]/B45)-1)*100</f>
        <v>-0.24504798856443966</v>
      </c>
      <c r="M45" s="82"/>
      <c r="N45" s="29"/>
    </row>
    <row r="46" spans="1:14" x14ac:dyDescent="0.35">
      <c r="A46" s="121" t="s">
        <v>98</v>
      </c>
      <c r="B46" s="242">
        <v>30.477</v>
      </c>
      <c r="C46" s="240">
        <f t="shared" si="0"/>
        <v>0.47742899855206355</v>
      </c>
      <c r="D46" s="242">
        <v>16.975999999999999</v>
      </c>
      <c r="E46" s="240">
        <f t="shared" si="1"/>
        <v>0.22394877250981327</v>
      </c>
      <c r="F46" s="69">
        <v>0</v>
      </c>
      <c r="G46" s="69">
        <v>7.7050000000000001</v>
      </c>
      <c r="H46" s="242">
        <v>7.7050000000000001</v>
      </c>
      <c r="I46" s="240">
        <f>(Table24[[#This Row],[Column7]]/$H$267)*100</f>
        <v>0</v>
      </c>
      <c r="J46" s="240">
        <f>(Table24[[#This Row],[Column6]]/$H$267)*100</f>
        <v>8.3058788374399867E-2</v>
      </c>
      <c r="K46" s="240">
        <f>((Table24[[#This Row],[Column11]]/D46)-1)*100</f>
        <v>-54.612393967954766</v>
      </c>
      <c r="L46" s="240">
        <f>((Table24[[#This Row],[Column11]]/B46)-1)*100</f>
        <v>-74.718640286117406</v>
      </c>
      <c r="M46" s="82"/>
      <c r="N46" s="29"/>
    </row>
    <row r="47" spans="1:14" x14ac:dyDescent="0.35">
      <c r="A47" s="121" t="s">
        <v>142</v>
      </c>
      <c r="B47" s="242">
        <v>0.86299999999999999</v>
      </c>
      <c r="C47" s="240">
        <f t="shared" si="0"/>
        <v>1.3519087369177769E-2</v>
      </c>
      <c r="D47" s="242">
        <v>1.2509999999999999</v>
      </c>
      <c r="E47" s="240">
        <f t="shared" si="1"/>
        <v>1.6503293732903886E-2</v>
      </c>
      <c r="F47" s="69">
        <v>0.13400000000000001</v>
      </c>
      <c r="G47" s="69">
        <v>7.109</v>
      </c>
      <c r="H47" s="242">
        <v>7.2430000000000003</v>
      </c>
      <c r="I47" s="240">
        <f>(Table24[[#This Row],[Column7]]/$H$267)*100</f>
        <v>1.4445006673808674E-3</v>
      </c>
      <c r="J47" s="240">
        <f>(Table24[[#This Row],[Column6]]/$H$267)*100</f>
        <v>7.6633994361273022E-2</v>
      </c>
      <c r="K47" s="240">
        <f>((Table24[[#This Row],[Column11]]/D47)-1)*100</f>
        <v>478.97681854516395</v>
      </c>
      <c r="L47" s="240">
        <f>((Table24[[#This Row],[Column11]]/B47)-1)*100</f>
        <v>739.28157589803016</v>
      </c>
      <c r="M47" s="82"/>
      <c r="N47" s="29"/>
    </row>
    <row r="48" spans="1:14" x14ac:dyDescent="0.35">
      <c r="A48" s="121" t="s">
        <v>12</v>
      </c>
      <c r="B48" s="242">
        <v>31.820999999999998</v>
      </c>
      <c r="C48" s="240">
        <f t="shared" si="0"/>
        <v>0.4984830581397518</v>
      </c>
      <c r="D48" s="242">
        <v>35.224000000000004</v>
      </c>
      <c r="E48" s="240">
        <f t="shared" si="1"/>
        <v>0.46467787246027709</v>
      </c>
      <c r="F48" s="69">
        <v>2.8000000000000001E-2</v>
      </c>
      <c r="G48" s="69">
        <v>7.1420000000000003</v>
      </c>
      <c r="H48" s="242">
        <v>7.17</v>
      </c>
      <c r="I48" s="240">
        <f>(Table24[[#This Row],[Column7]]/$H$267)*100</f>
        <v>3.0183596034824095E-4</v>
      </c>
      <c r="J48" s="240">
        <f>(Table24[[#This Row],[Column6]]/$H$267)*100</f>
        <v>7.698972960025488E-2</v>
      </c>
      <c r="K48" s="240">
        <f>((Table24[[#This Row],[Column11]]/D48)-1)*100</f>
        <v>-79.644560526913466</v>
      </c>
      <c r="L48" s="240">
        <f>((Table24[[#This Row],[Column11]]/B48)-1)*100</f>
        <v>-77.467710002828312</v>
      </c>
      <c r="M48" s="82"/>
      <c r="N48" s="29"/>
    </row>
    <row r="49" spans="1:14" x14ac:dyDescent="0.35">
      <c r="A49" s="121" t="s">
        <v>10</v>
      </c>
      <c r="B49" s="242">
        <v>10.87</v>
      </c>
      <c r="C49" s="240">
        <f t="shared" si="0"/>
        <v>0.17028097300459136</v>
      </c>
      <c r="D49" s="242">
        <v>18.718</v>
      </c>
      <c r="E49" s="240">
        <f t="shared" si="1"/>
        <v>0.2469293781714588</v>
      </c>
      <c r="F49" s="69">
        <v>7.0730000000000004</v>
      </c>
      <c r="G49" s="68"/>
      <c r="H49" s="242">
        <v>7.0730000000000004</v>
      </c>
      <c r="I49" s="240">
        <f>(Table24[[#This Row],[Column7]]/$H$267)*100</f>
        <v>7.6245919555110994E-2</v>
      </c>
      <c r="J49" s="240">
        <f>(Table24[[#This Row],[Column6]]/$H$267)*100</f>
        <v>0</v>
      </c>
      <c r="K49" s="240">
        <f>((Table24[[#This Row],[Column11]]/D49)-1)*100</f>
        <v>-62.212843252484241</v>
      </c>
      <c r="L49" s="240">
        <f>((Table24[[#This Row],[Column11]]/B49)-1)*100</f>
        <v>-34.931002759889594</v>
      </c>
      <c r="M49" s="82"/>
      <c r="N49" s="29"/>
    </row>
    <row r="50" spans="1:14" x14ac:dyDescent="0.35">
      <c r="A50" s="121" t="s">
        <v>242</v>
      </c>
      <c r="B50" s="242">
        <v>1.5649999999999999</v>
      </c>
      <c r="C50" s="240">
        <f t="shared" si="0"/>
        <v>2.4516073850247056E-2</v>
      </c>
      <c r="D50" s="242">
        <v>7.5289999999999999</v>
      </c>
      <c r="E50" s="240">
        <f t="shared" si="1"/>
        <v>9.932318026781245E-2</v>
      </c>
      <c r="F50" s="68"/>
      <c r="G50" s="69">
        <v>6.76</v>
      </c>
      <c r="H50" s="242">
        <v>6.76</v>
      </c>
      <c r="I50" s="240">
        <f>(Table24[[#This Row],[Column7]]/$H$267)*100</f>
        <v>0</v>
      </c>
      <c r="J50" s="240">
        <f>(Table24[[#This Row],[Column6]]/$H$267)*100</f>
        <v>7.2871824712646735E-2</v>
      </c>
      <c r="K50" s="240">
        <f>((Table24[[#This Row],[Column11]]/D50)-1)*100</f>
        <v>-10.213839819365123</v>
      </c>
      <c r="L50" s="240">
        <f>((Table24[[#This Row],[Column11]]/B50)-1)*100</f>
        <v>331.94888178913737</v>
      </c>
      <c r="M50" s="82"/>
      <c r="N50" s="29"/>
    </row>
    <row r="51" spans="1:14" x14ac:dyDescent="0.35">
      <c r="A51" s="121" t="s">
        <v>75</v>
      </c>
      <c r="B51" s="242">
        <v>12.084</v>
      </c>
      <c r="C51" s="240">
        <f t="shared" si="0"/>
        <v>0.18929855361430378</v>
      </c>
      <c r="D51" s="242">
        <v>7.2700000000000005</v>
      </c>
      <c r="E51" s="240">
        <f t="shared" si="1"/>
        <v>9.5906431205604548E-2</v>
      </c>
      <c r="F51" s="69">
        <v>5.4710000000000001</v>
      </c>
      <c r="G51" s="69">
        <v>1.0740000000000001</v>
      </c>
      <c r="H51" s="242">
        <v>6.5449999999999999</v>
      </c>
      <c r="I51" s="240">
        <f>(Table24[[#This Row],[Column7]]/$H$267)*100</f>
        <v>5.8976590680900928E-2</v>
      </c>
      <c r="J51" s="240">
        <f>(Table24[[#This Row],[Column6]]/$H$267)*100</f>
        <v>1.1577565050500383E-2</v>
      </c>
      <c r="K51" s="240">
        <f>((Table24[[#This Row],[Column11]]/D51)-1)*100</f>
        <v>-9.9724896836313697</v>
      </c>
      <c r="L51" s="240">
        <f>((Table24[[#This Row],[Column11]]/B51)-1)*100</f>
        <v>-45.837471036080771</v>
      </c>
      <c r="M51" s="82"/>
      <c r="N51" s="29"/>
    </row>
    <row r="52" spans="1:14" x14ac:dyDescent="0.35">
      <c r="A52" s="121" t="s">
        <v>714</v>
      </c>
      <c r="B52" s="242">
        <v>8.0579999999999998</v>
      </c>
      <c r="C52" s="240">
        <f t="shared" si="0"/>
        <v>0.12623036618868419</v>
      </c>
      <c r="D52" s="242">
        <v>12.026</v>
      </c>
      <c r="E52" s="240">
        <f t="shared" si="1"/>
        <v>0.15864796996954608</v>
      </c>
      <c r="F52" s="68"/>
      <c r="G52" s="69">
        <v>6.4059999999999997</v>
      </c>
      <c r="H52" s="242">
        <v>6.4059999999999997</v>
      </c>
      <c r="I52" s="240">
        <f>(Table24[[#This Row],[Column7]]/$H$267)*100</f>
        <v>0</v>
      </c>
      <c r="J52" s="240">
        <f>(Table24[[#This Row],[Column6]]/$H$267)*100</f>
        <v>6.9055755785386835E-2</v>
      </c>
      <c r="K52" s="240">
        <f>((Table24[[#This Row],[Column11]]/D52)-1)*100</f>
        <v>-46.732080492266761</v>
      </c>
      <c r="L52" s="240">
        <f>((Table24[[#This Row],[Column11]]/B52)-1)*100</f>
        <v>-20.501365103003234</v>
      </c>
      <c r="M52" s="82"/>
      <c r="N52" s="29"/>
    </row>
    <row r="53" spans="1:14" x14ac:dyDescent="0.35">
      <c r="A53" s="121" t="s">
        <v>219</v>
      </c>
      <c r="B53" s="242">
        <v>8.6219999999999999</v>
      </c>
      <c r="C53" s="240">
        <f t="shared" si="0"/>
        <v>0.13506555190851763</v>
      </c>
      <c r="D53" s="242">
        <v>36.412999999999997</v>
      </c>
      <c r="E53" s="240">
        <f t="shared" si="1"/>
        <v>0.48036325715126238</v>
      </c>
      <c r="F53" s="68"/>
      <c r="G53" s="69">
        <v>5.65</v>
      </c>
      <c r="H53" s="242">
        <v>5.65</v>
      </c>
      <c r="I53" s="240">
        <f>(Table24[[#This Row],[Column7]]/$H$267)*100</f>
        <v>0</v>
      </c>
      <c r="J53" s="240">
        <f>(Table24[[#This Row],[Column6]]/$H$267)*100</f>
        <v>6.0906184855984334E-2</v>
      </c>
      <c r="K53" s="240">
        <f>((Table24[[#This Row],[Column11]]/D53)-1)*100</f>
        <v>-84.483563562463956</v>
      </c>
      <c r="L53" s="240">
        <f>((Table24[[#This Row],[Column11]]/B53)-1)*100</f>
        <v>-34.469960565993965</v>
      </c>
      <c r="M53" s="82"/>
      <c r="N53" s="29"/>
    </row>
    <row r="54" spans="1:14" x14ac:dyDescent="0.35">
      <c r="A54" s="121" t="s">
        <v>42</v>
      </c>
      <c r="B54" s="242">
        <v>2.0379999999999998</v>
      </c>
      <c r="C54" s="240">
        <f t="shared" si="0"/>
        <v>3.1925724285497441E-2</v>
      </c>
      <c r="D54" s="242">
        <v>0.48499999999999999</v>
      </c>
      <c r="E54" s="240">
        <f t="shared" si="1"/>
        <v>6.3981594408140567E-3</v>
      </c>
      <c r="F54" s="69">
        <v>5.4459999999999997</v>
      </c>
      <c r="G54" s="68"/>
      <c r="H54" s="242">
        <v>5.4459999999999997</v>
      </c>
      <c r="I54" s="240">
        <f>(Table24[[#This Row],[Column7]]/$H$267)*100</f>
        <v>5.8707094287732846E-2</v>
      </c>
      <c r="J54" s="240">
        <f>(Table24[[#This Row],[Column6]]/$H$267)*100</f>
        <v>0</v>
      </c>
      <c r="K54" s="240">
        <f>((Table24[[#This Row],[Column11]]/D54)-1)*100</f>
        <v>1022.8865979381443</v>
      </c>
      <c r="L54" s="240">
        <f>((Table24[[#This Row],[Column11]]/B54)-1)*100</f>
        <v>167.22276741903829</v>
      </c>
      <c r="M54" s="82"/>
      <c r="N54" s="29"/>
    </row>
    <row r="55" spans="1:14" x14ac:dyDescent="0.35">
      <c r="A55" s="121" t="s">
        <v>105</v>
      </c>
      <c r="B55" s="242">
        <v>0.43600000000000005</v>
      </c>
      <c r="C55" s="240">
        <f t="shared" si="0"/>
        <v>6.8300371876726627E-3</v>
      </c>
      <c r="D55" s="242">
        <v>1.47</v>
      </c>
      <c r="E55" s="240">
        <f t="shared" si="1"/>
        <v>1.9392359542261164E-2</v>
      </c>
      <c r="F55" s="69">
        <v>3.117</v>
      </c>
      <c r="G55" s="69">
        <v>2.2759999999999998</v>
      </c>
      <c r="H55" s="242">
        <v>5.3929999999999998</v>
      </c>
      <c r="I55" s="240">
        <f>(Table24[[#This Row],[Column7]]/$H$267)*100</f>
        <v>3.3600810300195245E-2</v>
      </c>
      <c r="J55" s="240">
        <f>(Table24[[#This Row],[Column6]]/$H$267)*100</f>
        <v>2.4534951634021293E-2</v>
      </c>
      <c r="K55" s="240">
        <f>((Table24[[#This Row],[Column11]]/D55)-1)*100</f>
        <v>266.87074829931976</v>
      </c>
      <c r="L55" s="240">
        <f>((Table24[[#This Row],[Column11]]/B55)-1)*100</f>
        <v>1136.9266055045869</v>
      </c>
      <c r="M55" s="82"/>
      <c r="N55" s="29"/>
    </row>
    <row r="56" spans="1:14" x14ac:dyDescent="0.35">
      <c r="A56" s="121" t="s">
        <v>180</v>
      </c>
      <c r="B56" s="242">
        <v>1.319</v>
      </c>
      <c r="C56" s="240">
        <f t="shared" si="0"/>
        <v>2.0662429015000552E-2</v>
      </c>
      <c r="D56" s="242">
        <v>1.0009999999999999</v>
      </c>
      <c r="E56" s="240">
        <f t="shared" si="1"/>
        <v>1.3205273402587363E-2</v>
      </c>
      <c r="F56" s="68"/>
      <c r="G56" s="69">
        <v>5.1509999999999998</v>
      </c>
      <c r="H56" s="242">
        <v>5.1509999999999998</v>
      </c>
      <c r="I56" s="240">
        <f>(Table24[[#This Row],[Column7]]/$H$267)*100</f>
        <v>0</v>
      </c>
      <c r="J56" s="240">
        <f>(Table24[[#This Row],[Column6]]/$H$267)*100</f>
        <v>5.5527036848349608E-2</v>
      </c>
      <c r="K56" s="240">
        <f>((Table24[[#This Row],[Column11]]/D56)-1)*100</f>
        <v>414.58541458541464</v>
      </c>
      <c r="L56" s="240">
        <f>((Table24[[#This Row],[Column11]]/B56)-1)*100</f>
        <v>290.52312357846853</v>
      </c>
      <c r="M56" s="82"/>
      <c r="N56" s="29"/>
    </row>
    <row r="57" spans="1:14" x14ac:dyDescent="0.35">
      <c r="A57" s="121" t="s">
        <v>5</v>
      </c>
      <c r="B57" s="242">
        <v>1.994</v>
      </c>
      <c r="C57" s="240">
        <f t="shared" si="0"/>
        <v>3.1236454477567177E-2</v>
      </c>
      <c r="D57" s="242">
        <v>7.0090000000000003</v>
      </c>
      <c r="E57" s="240">
        <f t="shared" si="1"/>
        <v>9.2463297980754089E-2</v>
      </c>
      <c r="F57" s="69">
        <v>6.0999999999999999E-2</v>
      </c>
      <c r="G57" s="69">
        <v>4.7560000000000002</v>
      </c>
      <c r="H57" s="242">
        <v>4.8170000000000002</v>
      </c>
      <c r="I57" s="240">
        <f>(Table24[[#This Row],[Column7]]/$H$267)*100</f>
        <v>6.5757119933009629E-4</v>
      </c>
      <c r="J57" s="240">
        <f>(Table24[[#This Row],[Column6]]/$H$267)*100</f>
        <v>5.1268993836294061E-2</v>
      </c>
      <c r="K57" s="240">
        <f>((Table24[[#This Row],[Column11]]/D57)-1)*100</f>
        <v>-31.274076187758592</v>
      </c>
      <c r="L57" s="240">
        <f>((Table24[[#This Row],[Column11]]/B57)-1)*100</f>
        <v>141.57472417251756</v>
      </c>
      <c r="M57" s="82"/>
      <c r="N57" s="29"/>
    </row>
    <row r="58" spans="1:14" x14ac:dyDescent="0.35">
      <c r="A58" s="121" t="s">
        <v>152</v>
      </c>
      <c r="B58" s="242">
        <v>7.5389999999999997</v>
      </c>
      <c r="C58" s="240">
        <f t="shared" si="0"/>
        <v>0.11810011549968852</v>
      </c>
      <c r="D58" s="242">
        <v>8.2590000000000003</v>
      </c>
      <c r="E58" s="240">
        <f t="shared" si="1"/>
        <v>0.1089533996323367</v>
      </c>
      <c r="F58" s="68"/>
      <c r="G58" s="69">
        <v>4.8170000000000002</v>
      </c>
      <c r="H58" s="242">
        <v>4.8170000000000002</v>
      </c>
      <c r="I58" s="240">
        <f>(Table24[[#This Row],[Column7]]/$H$267)*100</f>
        <v>0</v>
      </c>
      <c r="J58" s="240">
        <f>(Table24[[#This Row],[Column6]]/$H$267)*100</f>
        <v>5.1926565035624164E-2</v>
      </c>
      <c r="K58" s="240">
        <f>((Table24[[#This Row],[Column11]]/D58)-1)*100</f>
        <v>-41.67574766920935</v>
      </c>
      <c r="L58" s="240">
        <f>((Table24[[#This Row],[Column11]]/B58)-1)*100</f>
        <v>-36.105584294999325</v>
      </c>
      <c r="M58" s="82"/>
      <c r="N58" s="29"/>
    </row>
    <row r="59" spans="1:14" x14ac:dyDescent="0.35">
      <c r="A59" s="121" t="s">
        <v>255</v>
      </c>
      <c r="B59" s="242">
        <v>0.107</v>
      </c>
      <c r="C59" s="240">
        <f t="shared" si="0"/>
        <v>1.6761788511031532E-3</v>
      </c>
      <c r="D59" s="242">
        <v>0.13800000000000001</v>
      </c>
      <c r="E59" s="240">
        <f t="shared" si="1"/>
        <v>1.8205072223347217E-3</v>
      </c>
      <c r="F59" s="68"/>
      <c r="G59" s="69">
        <v>4.7869999999999999</v>
      </c>
      <c r="H59" s="242">
        <v>4.7869999999999999</v>
      </c>
      <c r="I59" s="240">
        <f>(Table24[[#This Row],[Column7]]/$H$267)*100</f>
        <v>0</v>
      </c>
      <c r="J59" s="240">
        <f>(Table24[[#This Row],[Column6]]/$H$267)*100</f>
        <v>5.1603169363822469E-2</v>
      </c>
      <c r="K59" s="240">
        <f>((Table24[[#This Row],[Column11]]/D59)-1)*100</f>
        <v>3368.8405797101445</v>
      </c>
      <c r="L59" s="240">
        <f>((Table24[[#This Row],[Column11]]/B59)-1)*100</f>
        <v>4373.8317757009345</v>
      </c>
      <c r="M59" s="82"/>
      <c r="N59" s="29"/>
    </row>
    <row r="60" spans="1:14" x14ac:dyDescent="0.35">
      <c r="A60" s="121" t="s">
        <v>220</v>
      </c>
      <c r="B60" s="242">
        <v>4.585</v>
      </c>
      <c r="C60" s="240">
        <f t="shared" si="0"/>
        <v>7.1825047030915495E-2</v>
      </c>
      <c r="D60" s="242">
        <v>6.12</v>
      </c>
      <c r="E60" s="240">
        <f t="shared" si="1"/>
        <v>8.0735537686148523E-2</v>
      </c>
      <c r="F60" s="68"/>
      <c r="G60" s="69">
        <v>4.5910000000000002</v>
      </c>
      <c r="H60" s="242">
        <v>4.5910000000000002</v>
      </c>
      <c r="I60" s="240">
        <f>(Table24[[#This Row],[Column7]]/$H$267)*100</f>
        <v>0</v>
      </c>
      <c r="J60" s="240">
        <f>(Table24[[#This Row],[Column6]]/$H$267)*100</f>
        <v>4.9490317641384791E-2</v>
      </c>
      <c r="K60" s="240">
        <f>((Table24[[#This Row],[Column11]]/D60)-1)*100</f>
        <v>-24.983660130718953</v>
      </c>
      <c r="L60" s="240">
        <f>((Table24[[#This Row],[Column11]]/B60)-1)*100</f>
        <v>0.13086150490730919</v>
      </c>
      <c r="M60" s="82"/>
      <c r="N60" s="29"/>
    </row>
    <row r="61" spans="1:14" x14ac:dyDescent="0.35">
      <c r="A61" s="121" t="s">
        <v>41</v>
      </c>
      <c r="B61" s="242">
        <v>0</v>
      </c>
      <c r="C61" s="240">
        <f t="shared" si="0"/>
        <v>0</v>
      </c>
      <c r="D61" s="242">
        <v>0</v>
      </c>
      <c r="E61" s="240">
        <f t="shared" si="1"/>
        <v>0</v>
      </c>
      <c r="F61" s="69">
        <v>4.3819999999999997</v>
      </c>
      <c r="G61" s="68"/>
      <c r="H61" s="242">
        <v>4.3819999999999997</v>
      </c>
      <c r="I61" s="240">
        <f>(Table24[[#This Row],[Column7]]/$H$267)*100</f>
        <v>4.7237327794499698E-2</v>
      </c>
      <c r="J61" s="240">
        <f>(Table24[[#This Row],[Column6]]/$H$267)*100</f>
        <v>0</v>
      </c>
      <c r="K61" s="240" t="s">
        <v>316</v>
      </c>
      <c r="L61" s="240" t="s">
        <v>316</v>
      </c>
      <c r="M61" s="82"/>
      <c r="N61" s="29"/>
    </row>
    <row r="62" spans="1:14" x14ac:dyDescent="0.35">
      <c r="A62" s="121" t="s">
        <v>216</v>
      </c>
      <c r="B62" s="242">
        <v>2.8730000000000002</v>
      </c>
      <c r="C62" s="240">
        <f t="shared" si="0"/>
        <v>4.5006185413265044E-2</v>
      </c>
      <c r="D62" s="242">
        <v>4.8120000000000003</v>
      </c>
      <c r="E62" s="240">
        <f t="shared" si="1"/>
        <v>6.3480295317932464E-2</v>
      </c>
      <c r="F62" s="68"/>
      <c r="G62" s="69">
        <v>4.3419999999999996</v>
      </c>
      <c r="H62" s="242">
        <v>4.3419999999999996</v>
      </c>
      <c r="I62" s="240">
        <f>(Table24[[#This Row],[Column7]]/$H$267)*100</f>
        <v>0</v>
      </c>
      <c r="J62" s="240">
        <f>(Table24[[#This Row],[Column6]]/$H$267)*100</f>
        <v>4.6806133565430785E-2</v>
      </c>
      <c r="K62" s="240">
        <f>((Table24[[#This Row],[Column11]]/D62)-1)*100</f>
        <v>-9.7672485453034206</v>
      </c>
      <c r="L62" s="240">
        <f>((Table24[[#This Row],[Column11]]/B62)-1)*100</f>
        <v>51.131221719456988</v>
      </c>
      <c r="M62" s="82"/>
      <c r="N62" s="29"/>
    </row>
    <row r="63" spans="1:14" x14ac:dyDescent="0.35">
      <c r="A63" s="121" t="s">
        <v>200</v>
      </c>
      <c r="B63" s="242">
        <v>0.84399999999999997</v>
      </c>
      <c r="C63" s="240">
        <f t="shared" si="0"/>
        <v>1.3221448133935153E-2</v>
      </c>
      <c r="D63" s="242">
        <v>1.8640000000000001</v>
      </c>
      <c r="E63" s="240">
        <f t="shared" si="1"/>
        <v>2.4590039582840006E-2</v>
      </c>
      <c r="F63" s="68"/>
      <c r="G63" s="69">
        <v>4.1470000000000002</v>
      </c>
      <c r="H63" s="242">
        <v>4.1470000000000002</v>
      </c>
      <c r="I63" s="240">
        <f>(Table24[[#This Row],[Column7]]/$H$267)*100</f>
        <v>0</v>
      </c>
      <c r="J63" s="240">
        <f>(Table24[[#This Row],[Column6]]/$H$267)*100</f>
        <v>4.4704061698719828E-2</v>
      </c>
      <c r="K63" s="240">
        <f>((Table24[[#This Row],[Column11]]/D63)-1)*100</f>
        <v>122.47854077253217</v>
      </c>
      <c r="L63" s="240">
        <f>((Table24[[#This Row],[Column11]]/B63)-1)*100</f>
        <v>391.35071090047393</v>
      </c>
      <c r="M63" s="82"/>
      <c r="N63" s="29"/>
    </row>
    <row r="64" spans="1:14" x14ac:dyDescent="0.35">
      <c r="A64" s="121" t="s">
        <v>196</v>
      </c>
      <c r="B64" s="242">
        <v>7.93</v>
      </c>
      <c r="C64" s="240">
        <f t="shared" si="0"/>
        <v>0.12422521765652342</v>
      </c>
      <c r="D64" s="242">
        <v>1.0169999999999999</v>
      </c>
      <c r="E64" s="240">
        <f t="shared" si="1"/>
        <v>1.341634670372762E-2</v>
      </c>
      <c r="F64" s="68"/>
      <c r="G64" s="69">
        <v>4.085</v>
      </c>
      <c r="H64" s="242">
        <v>4.085</v>
      </c>
      <c r="I64" s="240">
        <f>(Table24[[#This Row],[Column7]]/$H$267)*100</f>
        <v>0</v>
      </c>
      <c r="J64" s="240">
        <f>(Table24[[#This Row],[Column6]]/$H$267)*100</f>
        <v>4.4035710643663004E-2</v>
      </c>
      <c r="K64" s="240">
        <f>((Table24[[#This Row],[Column11]]/D64)-1)*100</f>
        <v>301.67158308751232</v>
      </c>
      <c r="L64" s="240">
        <f>((Table24[[#This Row],[Column11]]/B64)-1)*100</f>
        <v>-48.486759142496851</v>
      </c>
      <c r="M64" s="82"/>
      <c r="N64" s="29"/>
    </row>
    <row r="65" spans="1:14" x14ac:dyDescent="0.35">
      <c r="A65" s="121" t="s">
        <v>240</v>
      </c>
      <c r="B65" s="242">
        <v>2.524</v>
      </c>
      <c r="C65" s="240">
        <f t="shared" si="0"/>
        <v>3.9539022618545409E-2</v>
      </c>
      <c r="D65" s="242">
        <v>1.74</v>
      </c>
      <c r="E65" s="240">
        <f t="shared" si="1"/>
        <v>2.2954221499003009E-2</v>
      </c>
      <c r="F65" s="68"/>
      <c r="G65" s="69">
        <v>4.0460000000000003</v>
      </c>
      <c r="H65" s="242">
        <v>4.0460000000000003</v>
      </c>
      <c r="I65" s="240">
        <f>(Table24[[#This Row],[Column7]]/$H$267)*100</f>
        <v>0</v>
      </c>
      <c r="J65" s="240">
        <f>(Table24[[#This Row],[Column6]]/$H$267)*100</f>
        <v>4.3615296270320812E-2</v>
      </c>
      <c r="K65" s="240">
        <f>((Table24[[#This Row],[Column11]]/D65)-1)*100</f>
        <v>132.5287356321839</v>
      </c>
      <c r="L65" s="240">
        <f>((Table24[[#This Row],[Column11]]/B65)-1)*100</f>
        <v>60.301109350237738</v>
      </c>
      <c r="M65" s="82"/>
      <c r="N65" s="29"/>
    </row>
    <row r="66" spans="1:14" x14ac:dyDescent="0.35">
      <c r="A66" s="121" t="s">
        <v>143</v>
      </c>
      <c r="B66" s="242">
        <v>1.665</v>
      </c>
      <c r="C66" s="240">
        <f t="shared" si="0"/>
        <v>2.6082596140997664E-2</v>
      </c>
      <c r="D66" s="242">
        <v>5.2919999999999998</v>
      </c>
      <c r="E66" s="240">
        <f t="shared" si="1"/>
        <v>6.9812494352140195E-2</v>
      </c>
      <c r="F66" s="69">
        <v>0.55600000000000005</v>
      </c>
      <c r="G66" s="69">
        <v>3.448</v>
      </c>
      <c r="H66" s="242">
        <v>4.0039999999999996</v>
      </c>
      <c r="I66" s="240">
        <f>(Table24[[#This Row],[Column7]]/$H$267)*100</f>
        <v>5.9935997840579267E-3</v>
      </c>
      <c r="J66" s="240">
        <f>(Table24[[#This Row],[Column6]]/$H$267)*100</f>
        <v>3.7168942545740526E-2</v>
      </c>
      <c r="K66" s="240">
        <f>((Table24[[#This Row],[Column11]]/D66)-1)*100</f>
        <v>-24.338624338624349</v>
      </c>
      <c r="L66" s="240">
        <f>((Table24[[#This Row],[Column11]]/B66)-1)*100</f>
        <v>140.48048048048045</v>
      </c>
      <c r="M66" s="82"/>
      <c r="N66" s="29"/>
    </row>
    <row r="67" spans="1:14" x14ac:dyDescent="0.35">
      <c r="A67" s="121" t="s">
        <v>104</v>
      </c>
      <c r="B67" s="242">
        <v>3.847</v>
      </c>
      <c r="C67" s="240">
        <f t="shared" si="0"/>
        <v>6.0264112525175995E-2</v>
      </c>
      <c r="D67" s="242">
        <v>3.02</v>
      </c>
      <c r="E67" s="240">
        <f t="shared" si="1"/>
        <v>3.9840085590223617E-2</v>
      </c>
      <c r="F67" s="69">
        <v>3.2229999999999999</v>
      </c>
      <c r="G67" s="69">
        <v>0.69399999999999995</v>
      </c>
      <c r="H67" s="242">
        <v>3.9169999999999998</v>
      </c>
      <c r="I67" s="240">
        <f>(Table24[[#This Row],[Column7]]/$H$267)*100</f>
        <v>3.4743475007227874E-2</v>
      </c>
      <c r="J67" s="240">
        <f>(Table24[[#This Row],[Column6]]/$H$267)*100</f>
        <v>7.4812198743456843E-3</v>
      </c>
      <c r="K67" s="240">
        <f>((Table24[[#This Row],[Column11]]/D67)-1)*100</f>
        <v>29.701986754966892</v>
      </c>
      <c r="L67" s="240">
        <f>((Table24[[#This Row],[Column11]]/B67)-1)*100</f>
        <v>1.8195996880686183</v>
      </c>
      <c r="M67" s="82"/>
      <c r="N67" s="29"/>
    </row>
    <row r="68" spans="1:14" x14ac:dyDescent="0.35">
      <c r="A68" s="121" t="s">
        <v>106</v>
      </c>
      <c r="B68" s="242">
        <v>0.74399999999999999</v>
      </c>
      <c r="C68" s="240">
        <f t="shared" ref="C68:C131" si="2">(B68/$B$267)*100</f>
        <v>1.1654925843184541E-2</v>
      </c>
      <c r="D68" s="242">
        <v>0.34900000000000003</v>
      </c>
      <c r="E68" s="240">
        <f t="shared" ref="E68:E131" si="3">(D68/$D$267)*100</f>
        <v>4.604036381121869E-3</v>
      </c>
      <c r="F68" s="69">
        <v>3.8370000000000002</v>
      </c>
      <c r="G68" s="69">
        <v>1.7000000000000001E-2</v>
      </c>
      <c r="H68" s="242">
        <v>3.8540000000000001</v>
      </c>
      <c r="I68" s="240">
        <f>(Table24[[#This Row],[Column7]]/$H$267)*100</f>
        <v>4.1362306423435732E-2</v>
      </c>
      <c r="J68" s="240">
        <f>(Table24[[#This Row],[Column6]]/$H$267)*100</f>
        <v>1.8325754735428913E-4</v>
      </c>
      <c r="K68" s="240">
        <f>((Table24[[#This Row],[Column11]]/D68)-1)*100</f>
        <v>1004.2979942693408</v>
      </c>
      <c r="L68" s="240">
        <f>((Table24[[#This Row],[Column11]]/B68)-1)*100</f>
        <v>418.01075268817209</v>
      </c>
      <c r="M68" s="82"/>
      <c r="N68" s="29"/>
    </row>
    <row r="69" spans="1:14" x14ac:dyDescent="0.35">
      <c r="A69" s="121" t="s">
        <v>197</v>
      </c>
      <c r="B69" s="242">
        <v>5.2119999999999997</v>
      </c>
      <c r="C69" s="240">
        <f t="shared" si="2"/>
        <v>8.1647141793921824E-2</v>
      </c>
      <c r="D69" s="242">
        <v>3.2559999999999998</v>
      </c>
      <c r="E69" s="240">
        <f t="shared" si="3"/>
        <v>4.2953416782042411E-2</v>
      </c>
      <c r="F69" s="68"/>
      <c r="G69" s="69">
        <v>3.8359999999999999</v>
      </c>
      <c r="H69" s="242">
        <v>3.8359999999999999</v>
      </c>
      <c r="I69" s="240">
        <f>(Table24[[#This Row],[Column7]]/$H$267)*100</f>
        <v>0</v>
      </c>
      <c r="J69" s="240">
        <f>(Table24[[#This Row],[Column6]]/$H$267)*100</f>
        <v>4.1351526567709004E-2</v>
      </c>
      <c r="K69" s="240">
        <f>((Table24[[#This Row],[Column11]]/D69)-1)*100</f>
        <v>17.813267813267821</v>
      </c>
      <c r="L69" s="240">
        <f>((Table24[[#This Row],[Column11]]/B69)-1)*100</f>
        <v>-26.400613967766695</v>
      </c>
      <c r="M69" s="82"/>
      <c r="N69" s="29"/>
    </row>
    <row r="70" spans="1:14" x14ac:dyDescent="0.35">
      <c r="A70" s="121" t="s">
        <v>50</v>
      </c>
      <c r="B70" s="242">
        <v>2.8979999999999997</v>
      </c>
      <c r="C70" s="240">
        <f t="shared" si="2"/>
        <v>4.5397815985952689E-2</v>
      </c>
      <c r="D70" s="242">
        <v>1.8599999999999999</v>
      </c>
      <c r="E70" s="240">
        <f t="shared" si="3"/>
        <v>2.4537271257554939E-2</v>
      </c>
      <c r="F70" s="69">
        <v>1.9470000000000001</v>
      </c>
      <c r="G70" s="69">
        <v>1.863</v>
      </c>
      <c r="H70" s="242">
        <v>3.81</v>
      </c>
      <c r="I70" s="240">
        <f>(Table24[[#This Row],[Column7]]/$H$267)*100</f>
        <v>2.0988379099929465E-2</v>
      </c>
      <c r="J70" s="240">
        <f>(Table24[[#This Row],[Column6]]/$H$267)*100</f>
        <v>2.0082871218884742E-2</v>
      </c>
      <c r="K70" s="240">
        <f>((Table24[[#This Row],[Column11]]/D70)-1)*100</f>
        <v>104.83870967741935</v>
      </c>
      <c r="L70" s="240">
        <f>((Table24[[#This Row],[Column11]]/B70)-1)*100</f>
        <v>31.469979296066274</v>
      </c>
      <c r="M70" s="82"/>
      <c r="N70" s="29"/>
    </row>
    <row r="71" spans="1:14" x14ac:dyDescent="0.35">
      <c r="A71" s="121" t="s">
        <v>133</v>
      </c>
      <c r="B71" s="242">
        <v>2.8550000000000004</v>
      </c>
      <c r="C71" s="240">
        <f t="shared" si="2"/>
        <v>4.4724211400929935E-2</v>
      </c>
      <c r="D71" s="242">
        <v>3.8210000000000002</v>
      </c>
      <c r="E71" s="240">
        <f t="shared" si="3"/>
        <v>5.0406942728557759E-2</v>
      </c>
      <c r="F71" s="69">
        <v>1.5960000000000001</v>
      </c>
      <c r="G71" s="69">
        <v>2.14</v>
      </c>
      <c r="H71" s="242">
        <v>3.7360000000000002</v>
      </c>
      <c r="I71" s="240">
        <f>(Table24[[#This Row],[Column7]]/$H$267)*100</f>
        <v>1.7204649739849733E-2</v>
      </c>
      <c r="J71" s="240">
        <f>(Table24[[#This Row],[Column6]]/$H$267)*100</f>
        <v>2.3068891255186984E-2</v>
      </c>
      <c r="K71" s="240">
        <f>((Table24[[#This Row],[Column11]]/D71)-1)*100</f>
        <v>-2.2245485475006488</v>
      </c>
      <c r="L71" s="240">
        <f>((Table24[[#This Row],[Column11]]/B71)-1)*100</f>
        <v>30.858143607705756</v>
      </c>
      <c r="M71" s="82"/>
      <c r="N71" s="29"/>
    </row>
    <row r="72" spans="1:14" x14ac:dyDescent="0.35">
      <c r="A72" s="121" t="s">
        <v>49</v>
      </c>
      <c r="B72" s="242">
        <v>4.6639999999999997</v>
      </c>
      <c r="C72" s="240">
        <f t="shared" si="2"/>
        <v>7.3062599640608475E-2</v>
      </c>
      <c r="D72" s="242">
        <v>4.016</v>
      </c>
      <c r="E72" s="240">
        <f t="shared" si="3"/>
        <v>5.2979398586204651E-2</v>
      </c>
      <c r="F72" s="69">
        <v>3.2440000000000002</v>
      </c>
      <c r="G72" s="69">
        <v>9.1999999999999998E-2</v>
      </c>
      <c r="H72" s="242">
        <v>3.3360000000000003</v>
      </c>
      <c r="I72" s="240">
        <f>(Table24[[#This Row],[Column7]]/$H$267)*100</f>
        <v>3.4969851977489058E-2</v>
      </c>
      <c r="J72" s="240">
        <f>(Table24[[#This Row],[Column6]]/$H$267)*100</f>
        <v>9.9174672685850584E-4</v>
      </c>
      <c r="K72" s="240">
        <f>((Table24[[#This Row],[Column11]]/D72)-1)*100</f>
        <v>-16.932270916334659</v>
      </c>
      <c r="L72" s="240">
        <f>((Table24[[#This Row],[Column11]]/B72)-1)*100</f>
        <v>-28.47341337907374</v>
      </c>
      <c r="M72" s="82"/>
      <c r="N72" s="29"/>
    </row>
    <row r="73" spans="1:14" x14ac:dyDescent="0.35">
      <c r="A73" s="121" t="s">
        <v>168</v>
      </c>
      <c r="B73" s="242">
        <v>18.759999999999998</v>
      </c>
      <c r="C73" s="240">
        <f t="shared" si="2"/>
        <v>0.29387958174481454</v>
      </c>
      <c r="D73" s="242">
        <v>5.6609999999999996</v>
      </c>
      <c r="E73" s="240">
        <f t="shared" si="3"/>
        <v>7.4680372359687372E-2</v>
      </c>
      <c r="F73" s="69">
        <v>0.84</v>
      </c>
      <c r="G73" s="69">
        <v>2.4159999999999999</v>
      </c>
      <c r="H73" s="242">
        <v>3.2559999999999998</v>
      </c>
      <c r="I73" s="240">
        <f>(Table24[[#This Row],[Column7]]/$H$267)*100</f>
        <v>9.0550788104472278E-3</v>
      </c>
      <c r="J73" s="240">
        <f>(Table24[[#This Row],[Column6]]/$H$267)*100</f>
        <v>2.6044131435762497E-2</v>
      </c>
      <c r="K73" s="240">
        <f>((Table24[[#This Row],[Column11]]/D73)-1)*100</f>
        <v>-42.48366013071896</v>
      </c>
      <c r="L73" s="240">
        <f>((Table24[[#This Row],[Column11]]/B73)-1)*100</f>
        <v>-82.643923240938165</v>
      </c>
      <c r="M73" s="82"/>
      <c r="N73" s="29"/>
    </row>
    <row r="74" spans="1:14" x14ac:dyDescent="0.35">
      <c r="A74" s="121" t="s">
        <v>120</v>
      </c>
      <c r="B74" s="242">
        <v>9.5999999999999988E-2</v>
      </c>
      <c r="C74" s="240">
        <f t="shared" si="2"/>
        <v>1.503861399120586E-3</v>
      </c>
      <c r="D74" s="242">
        <v>5.3999999999999999E-2</v>
      </c>
      <c r="E74" s="240">
        <f t="shared" si="3"/>
        <v>7.1237239134836925E-4</v>
      </c>
      <c r="F74" s="69">
        <v>1.9E-2</v>
      </c>
      <c r="G74" s="69">
        <v>3.0129999999999999</v>
      </c>
      <c r="H74" s="242">
        <v>3.032</v>
      </c>
      <c r="I74" s="240">
        <f>(Table24[[#This Row],[Column7]]/$H$267)*100</f>
        <v>2.0481725880773491E-4</v>
      </c>
      <c r="J74" s="240">
        <f>(Table24[[#This Row],[Column6]]/$H$267)*100</f>
        <v>3.2479705304616066E-2</v>
      </c>
      <c r="K74" s="240">
        <f>((Table24[[#This Row],[Column11]]/D74)-1)*100</f>
        <v>5514.8148148148157</v>
      </c>
      <c r="L74" s="240">
        <f>((Table24[[#This Row],[Column11]]/B74)-1)*100</f>
        <v>3058.3333333333339</v>
      </c>
      <c r="M74" s="82"/>
      <c r="N74" s="29"/>
    </row>
    <row r="75" spans="1:14" x14ac:dyDescent="0.35">
      <c r="A75" s="121" t="s">
        <v>149</v>
      </c>
      <c r="B75" s="242">
        <v>2.5680000000000001</v>
      </c>
      <c r="C75" s="240">
        <f t="shared" si="2"/>
        <v>4.022829242647568E-2</v>
      </c>
      <c r="D75" s="242">
        <v>2.5710000000000002</v>
      </c>
      <c r="E75" s="240">
        <f t="shared" si="3"/>
        <v>3.3916841076975138E-2</v>
      </c>
      <c r="F75" s="69">
        <v>2.4E-2</v>
      </c>
      <c r="G75" s="69">
        <v>2.9140000000000001</v>
      </c>
      <c r="H75" s="242">
        <v>2.9380000000000002</v>
      </c>
      <c r="I75" s="240">
        <f>(Table24[[#This Row],[Column7]]/$H$267)*100</f>
        <v>2.5871653744134933E-4</v>
      </c>
      <c r="J75" s="240">
        <f>(Table24[[#This Row],[Column6]]/$H$267)*100</f>
        <v>3.1412499587670506E-2</v>
      </c>
      <c r="K75" s="240">
        <f>((Table24[[#This Row],[Column11]]/D75)-1)*100</f>
        <v>14.274601322442626</v>
      </c>
      <c r="L75" s="240">
        <f>((Table24[[#This Row],[Column11]]/B75)-1)*100</f>
        <v>14.40809968847352</v>
      </c>
      <c r="M75" s="82"/>
      <c r="N75" s="29"/>
    </row>
    <row r="76" spans="1:14" x14ac:dyDescent="0.35">
      <c r="A76" s="121" t="s">
        <v>14</v>
      </c>
      <c r="B76" s="242">
        <v>1E-3</v>
      </c>
      <c r="C76" s="240">
        <f t="shared" si="2"/>
        <v>1.5665222907506106E-5</v>
      </c>
      <c r="D76" s="242">
        <v>1.6E-2</v>
      </c>
      <c r="E76" s="240">
        <f t="shared" si="3"/>
        <v>2.1107330114025758E-4</v>
      </c>
      <c r="F76" s="68"/>
      <c r="G76" s="69">
        <v>2.8149999999999999</v>
      </c>
      <c r="H76" s="242">
        <v>2.8149999999999999</v>
      </c>
      <c r="I76" s="240">
        <f>(Table24[[#This Row],[Column7]]/$H$267)*100</f>
        <v>0</v>
      </c>
      <c r="J76" s="240">
        <f>(Table24[[#This Row],[Column6]]/$H$267)*100</f>
        <v>3.0345293870724935E-2</v>
      </c>
      <c r="K76" s="240">
        <f>((Table24[[#This Row],[Column11]]/D76)-1)*100</f>
        <v>17493.75</v>
      </c>
      <c r="L76" s="240">
        <f>((Table24[[#This Row],[Column11]]/B76)-1)*100</f>
        <v>281400</v>
      </c>
      <c r="M76" s="82"/>
      <c r="N76" s="29"/>
    </row>
    <row r="77" spans="1:14" x14ac:dyDescent="0.35">
      <c r="A77" s="121" t="s">
        <v>172</v>
      </c>
      <c r="B77" s="242">
        <v>1.4950000000000001</v>
      </c>
      <c r="C77" s="240">
        <f t="shared" si="2"/>
        <v>2.3419508246721631E-2</v>
      </c>
      <c r="D77" s="242">
        <v>4.7170000000000005</v>
      </c>
      <c r="E77" s="240">
        <f t="shared" si="3"/>
        <v>6.2227047592412189E-2</v>
      </c>
      <c r="F77" s="69">
        <v>0.45400000000000001</v>
      </c>
      <c r="G77" s="69">
        <v>2.17</v>
      </c>
      <c r="H77" s="242">
        <v>2.6240000000000001</v>
      </c>
      <c r="I77" s="240">
        <f>(Table24[[#This Row],[Column7]]/$H$267)*100</f>
        <v>4.8940544999321921E-3</v>
      </c>
      <c r="J77" s="240">
        <f>(Table24[[#This Row],[Column6]]/$H$267)*100</f>
        <v>2.3392286926988668E-2</v>
      </c>
      <c r="K77" s="240">
        <f>((Table24[[#This Row],[Column11]]/D77)-1)*100</f>
        <v>-44.371422514309941</v>
      </c>
      <c r="L77" s="240">
        <f>((Table24[[#This Row],[Column11]]/B77)-1)*100</f>
        <v>75.518394648829428</v>
      </c>
      <c r="M77" s="82"/>
      <c r="N77" s="29"/>
    </row>
    <row r="78" spans="1:14" x14ac:dyDescent="0.35">
      <c r="A78" s="121" t="s">
        <v>130</v>
      </c>
      <c r="B78" s="242">
        <v>2.58</v>
      </c>
      <c r="C78" s="240">
        <f t="shared" si="2"/>
        <v>4.0416275101365751E-2</v>
      </c>
      <c r="D78" s="242">
        <v>1.4419999999999999</v>
      </c>
      <c r="E78" s="240">
        <f t="shared" si="3"/>
        <v>1.9022981265265713E-2</v>
      </c>
      <c r="F78" s="69">
        <v>5.7000000000000002E-2</v>
      </c>
      <c r="G78" s="69">
        <v>2.5270000000000001</v>
      </c>
      <c r="H78" s="242">
        <v>2.5840000000000001</v>
      </c>
      <c r="I78" s="240">
        <f>(Table24[[#This Row],[Column7]]/$H$267)*100</f>
        <v>6.1445177642320472E-4</v>
      </c>
      <c r="J78" s="240">
        <f>(Table24[[#This Row],[Column6]]/$H$267)*100</f>
        <v>2.7240695421428745E-2</v>
      </c>
      <c r="K78" s="240">
        <f>((Table24[[#This Row],[Column11]]/D78)-1)*100</f>
        <v>79.195561719833577</v>
      </c>
      <c r="L78" s="240">
        <f>((Table24[[#This Row],[Column11]]/B78)-1)*100</f>
        <v>0.15503875968991832</v>
      </c>
      <c r="M78" s="82"/>
      <c r="N78" s="29"/>
    </row>
    <row r="79" spans="1:14" x14ac:dyDescent="0.35">
      <c r="A79" s="121" t="s">
        <v>212</v>
      </c>
      <c r="B79" s="242">
        <v>1.583</v>
      </c>
      <c r="C79" s="240">
        <f t="shared" si="2"/>
        <v>2.4798047862582166E-2</v>
      </c>
      <c r="D79" s="242">
        <v>9.6000000000000002E-2</v>
      </c>
      <c r="E79" s="240">
        <f t="shared" si="3"/>
        <v>1.2664398068415455E-3</v>
      </c>
      <c r="F79" s="68"/>
      <c r="G79" s="69">
        <v>2.419</v>
      </c>
      <c r="H79" s="242">
        <v>2.419</v>
      </c>
      <c r="I79" s="240">
        <f>(Table24[[#This Row],[Column7]]/$H$267)*100</f>
        <v>0</v>
      </c>
      <c r="J79" s="240">
        <f>(Table24[[#This Row],[Column6]]/$H$267)*100</f>
        <v>2.6076471002942671E-2</v>
      </c>
      <c r="K79" s="240">
        <f>((Table24[[#This Row],[Column11]]/D79)-1)*100</f>
        <v>2419.791666666667</v>
      </c>
      <c r="L79" s="240">
        <f>((Table24[[#This Row],[Column11]]/B79)-1)*100</f>
        <v>52.811118130132662</v>
      </c>
      <c r="M79" s="82"/>
      <c r="N79" s="29"/>
    </row>
    <row r="80" spans="1:14" x14ac:dyDescent="0.35">
      <c r="A80" s="121" t="s">
        <v>209</v>
      </c>
      <c r="B80" s="242">
        <v>1.5660000000000001</v>
      </c>
      <c r="C80" s="240">
        <f t="shared" si="2"/>
        <v>2.4531739073154563E-2</v>
      </c>
      <c r="D80" s="242">
        <v>3.4849999999999999</v>
      </c>
      <c r="E80" s="240">
        <f t="shared" si="3"/>
        <v>4.5974403404612348E-2</v>
      </c>
      <c r="F80" s="68"/>
      <c r="G80" s="69">
        <v>2.2669999999999999</v>
      </c>
      <c r="H80" s="242">
        <v>2.2669999999999999</v>
      </c>
      <c r="I80" s="240">
        <f>(Table24[[#This Row],[Column7]]/$H$267)*100</f>
        <v>0</v>
      </c>
      <c r="J80" s="240">
        <f>(Table24[[#This Row],[Column6]]/$H$267)*100</f>
        <v>2.443793293248079E-2</v>
      </c>
      <c r="K80" s="240">
        <f>((Table24[[#This Row],[Column11]]/D80)-1)*100</f>
        <v>-34.949784791965563</v>
      </c>
      <c r="L80" s="240">
        <f>((Table24[[#This Row],[Column11]]/B80)-1)*100</f>
        <v>44.763729246487863</v>
      </c>
      <c r="M80" s="82"/>
      <c r="N80" s="29"/>
    </row>
    <row r="81" spans="1:14" x14ac:dyDescent="0.35">
      <c r="A81" s="121" t="s">
        <v>74</v>
      </c>
      <c r="B81" s="242">
        <v>0.16300000000000001</v>
      </c>
      <c r="C81" s="240">
        <f t="shared" si="2"/>
        <v>2.5534313339234953E-3</v>
      </c>
      <c r="D81" s="242">
        <v>0.95100000000000007</v>
      </c>
      <c r="E81" s="240">
        <f t="shared" si="3"/>
        <v>1.2545669336524061E-2</v>
      </c>
      <c r="F81" s="69">
        <v>2.2290000000000001</v>
      </c>
      <c r="G81" s="68"/>
      <c r="H81" s="242">
        <v>2.2290000000000001</v>
      </c>
      <c r="I81" s="240">
        <f>(Table24[[#This Row],[Column7]]/$H$267)*100</f>
        <v>2.4028298414865323E-2</v>
      </c>
      <c r="J81" s="240">
        <f>(Table24[[#This Row],[Column6]]/$H$267)*100</f>
        <v>0</v>
      </c>
      <c r="K81" s="240">
        <f>((Table24[[#This Row],[Column11]]/D81)-1)*100</f>
        <v>134.38485804416405</v>
      </c>
      <c r="L81" s="240">
        <f>((Table24[[#This Row],[Column11]]/B81)-1)*100</f>
        <v>1267.4846625766872</v>
      </c>
      <c r="M81" s="82"/>
      <c r="N81" s="29"/>
    </row>
    <row r="82" spans="1:14" x14ac:dyDescent="0.35">
      <c r="A82" s="121" t="s">
        <v>181</v>
      </c>
      <c r="B82" s="242">
        <v>10.167</v>
      </c>
      <c r="C82" s="240">
        <f t="shared" si="2"/>
        <v>0.15926832130061458</v>
      </c>
      <c r="D82" s="242">
        <v>1.089</v>
      </c>
      <c r="E82" s="240">
        <f t="shared" si="3"/>
        <v>1.4366176558858782E-2</v>
      </c>
      <c r="F82" s="68"/>
      <c r="G82" s="69">
        <v>2.2050000000000001</v>
      </c>
      <c r="H82" s="242">
        <v>2.2050000000000001</v>
      </c>
      <c r="I82" s="240">
        <f>(Table24[[#This Row],[Column7]]/$H$267)*100</f>
        <v>0</v>
      </c>
      <c r="J82" s="240">
        <f>(Table24[[#This Row],[Column6]]/$H$267)*100</f>
        <v>2.3769581877423972E-2</v>
      </c>
      <c r="K82" s="240">
        <f>((Table24[[#This Row],[Column11]]/D82)-1)*100</f>
        <v>102.47933884297522</v>
      </c>
      <c r="L82" s="240">
        <f>((Table24[[#This Row],[Column11]]/B82)-1)*100</f>
        <v>-78.312186485688997</v>
      </c>
      <c r="M82" s="82"/>
      <c r="N82" s="29"/>
    </row>
    <row r="83" spans="1:14" x14ac:dyDescent="0.35">
      <c r="A83" s="121" t="s">
        <v>51</v>
      </c>
      <c r="B83" s="242">
        <v>2.8159999999999998</v>
      </c>
      <c r="C83" s="240">
        <f t="shared" si="2"/>
        <v>4.4113267707537193E-2</v>
      </c>
      <c r="D83" s="242">
        <v>2.8779999999999997</v>
      </c>
      <c r="E83" s="240">
        <f t="shared" si="3"/>
        <v>3.7966810042603827E-2</v>
      </c>
      <c r="F83" s="69">
        <v>2.117</v>
      </c>
      <c r="G83" s="68"/>
      <c r="H83" s="242">
        <v>2.117</v>
      </c>
      <c r="I83" s="240">
        <f>(Table24[[#This Row],[Column7]]/$H$267)*100</f>
        <v>2.2820954573472357E-2</v>
      </c>
      <c r="J83" s="240">
        <f>(Table24[[#This Row],[Column6]]/$H$267)*100</f>
        <v>0</v>
      </c>
      <c r="K83" s="240">
        <f>((Table24[[#This Row],[Column11]]/D83)-1)*100</f>
        <v>-26.441973592772751</v>
      </c>
      <c r="L83" s="240">
        <f>((Table24[[#This Row],[Column11]]/B83)-1)*100</f>
        <v>-24.822443181818176</v>
      </c>
      <c r="M83" s="82"/>
      <c r="N83" s="29"/>
    </row>
    <row r="84" spans="1:14" x14ac:dyDescent="0.35">
      <c r="A84" s="121" t="s">
        <v>222</v>
      </c>
      <c r="B84" s="242">
        <v>2.2669999999999999</v>
      </c>
      <c r="C84" s="240">
        <f t="shared" si="2"/>
        <v>3.5513060331316341E-2</v>
      </c>
      <c r="D84" s="242">
        <v>3.5390000000000001</v>
      </c>
      <c r="E84" s="240">
        <f t="shared" si="3"/>
        <v>4.6686775795960721E-2</v>
      </c>
      <c r="F84" s="68"/>
      <c r="G84" s="69">
        <v>2.0539999999999998</v>
      </c>
      <c r="H84" s="242">
        <v>2.0539999999999998</v>
      </c>
      <c r="I84" s="240">
        <f>(Table24[[#This Row],[Column7]]/$H$267)*100</f>
        <v>0</v>
      </c>
      <c r="J84" s="240">
        <f>(Table24[[#This Row],[Column6]]/$H$267)*100</f>
        <v>2.2141823662688815E-2</v>
      </c>
      <c r="K84" s="240">
        <f>((Table24[[#This Row],[Column11]]/D84)-1)*100</f>
        <v>-41.961005933879633</v>
      </c>
      <c r="L84" s="240">
        <f>((Table24[[#This Row],[Column11]]/B84)-1)*100</f>
        <v>-9.3956771063078985</v>
      </c>
      <c r="M84" s="82"/>
      <c r="N84" s="29"/>
    </row>
    <row r="85" spans="1:14" x14ac:dyDescent="0.35">
      <c r="A85" s="121" t="s">
        <v>194</v>
      </c>
      <c r="B85" s="242">
        <v>2.99</v>
      </c>
      <c r="C85" s="240">
        <f t="shared" si="2"/>
        <v>4.6839016493443263E-2</v>
      </c>
      <c r="D85" s="242">
        <v>1.016</v>
      </c>
      <c r="E85" s="240">
        <f t="shared" si="3"/>
        <v>1.3403154622406354E-2</v>
      </c>
      <c r="F85" s="68"/>
      <c r="G85" s="69">
        <v>2.052</v>
      </c>
      <c r="H85" s="242">
        <v>2.052</v>
      </c>
      <c r="I85" s="240">
        <f>(Table24[[#This Row],[Column7]]/$H$267)*100</f>
        <v>0</v>
      </c>
      <c r="J85" s="240">
        <f>(Table24[[#This Row],[Column6]]/$H$267)*100</f>
        <v>2.2120263951235369E-2</v>
      </c>
      <c r="K85" s="240">
        <f>((Table24[[#This Row],[Column11]]/D85)-1)*100</f>
        <v>101.96850393700787</v>
      </c>
      <c r="L85" s="240">
        <f>((Table24[[#This Row],[Column11]]/B85)-1)*100</f>
        <v>-31.371237458193978</v>
      </c>
      <c r="M85" s="82"/>
      <c r="N85" s="29"/>
    </row>
    <row r="86" spans="1:14" x14ac:dyDescent="0.35">
      <c r="A86" s="121" t="s">
        <v>211</v>
      </c>
      <c r="B86" s="242">
        <v>2.5489999999999999</v>
      </c>
      <c r="C86" s="240">
        <f t="shared" si="2"/>
        <v>3.9930653191233061E-2</v>
      </c>
      <c r="D86" s="242">
        <v>4.4820000000000002</v>
      </c>
      <c r="E86" s="240">
        <f t="shared" si="3"/>
        <v>5.9126908481914653E-2</v>
      </c>
      <c r="F86" s="68"/>
      <c r="G86" s="69">
        <v>1.984</v>
      </c>
      <c r="H86" s="242">
        <v>1.984</v>
      </c>
      <c r="I86" s="240">
        <f>(Table24[[#This Row],[Column7]]/$H$267)*100</f>
        <v>0</v>
      </c>
      <c r="J86" s="240">
        <f>(Table24[[#This Row],[Column6]]/$H$267)*100</f>
        <v>2.1387233761818211E-2</v>
      </c>
      <c r="K86" s="240">
        <f>((Table24[[#This Row],[Column11]]/D86)-1)*100</f>
        <v>-55.734047300312362</v>
      </c>
      <c r="L86" s="240">
        <f>((Table24[[#This Row],[Column11]]/B86)-1)*100</f>
        <v>-22.165555119654769</v>
      </c>
      <c r="M86" s="82"/>
      <c r="N86" s="29"/>
    </row>
    <row r="87" spans="1:14" x14ac:dyDescent="0.35">
      <c r="A87" s="121" t="s">
        <v>169</v>
      </c>
      <c r="B87" s="242">
        <v>0.46899999999999997</v>
      </c>
      <c r="C87" s="240">
        <f t="shared" si="2"/>
        <v>7.3469895436203631E-3</v>
      </c>
      <c r="D87" s="242">
        <v>0.502</v>
      </c>
      <c r="E87" s="240">
        <f t="shared" si="3"/>
        <v>6.6224248232755814E-3</v>
      </c>
      <c r="F87" s="69">
        <v>0.80900000000000005</v>
      </c>
      <c r="G87" s="69">
        <v>1.115</v>
      </c>
      <c r="H87" s="242">
        <v>1.9239999999999999</v>
      </c>
      <c r="I87" s="240">
        <f>(Table24[[#This Row],[Column7]]/$H$267)*100</f>
        <v>8.7209032829188172E-3</v>
      </c>
      <c r="J87" s="240">
        <f>(Table24[[#This Row],[Column6]]/$H$267)*100</f>
        <v>1.2019539135296022E-2</v>
      </c>
      <c r="K87" s="240">
        <f>((Table24[[#This Row],[Column11]]/D87)-1)*100</f>
        <v>283.2669322709163</v>
      </c>
      <c r="L87" s="240">
        <f>((Table24[[#This Row],[Column11]]/B87)-1)*100</f>
        <v>310.23454157782515</v>
      </c>
      <c r="M87" s="82"/>
      <c r="N87" s="29"/>
    </row>
    <row r="88" spans="1:14" x14ac:dyDescent="0.35">
      <c r="A88" s="121" t="s">
        <v>225</v>
      </c>
      <c r="B88" s="242">
        <v>2.5099999999999998</v>
      </c>
      <c r="C88" s="240">
        <f t="shared" si="2"/>
        <v>3.9319709497840319E-2</v>
      </c>
      <c r="D88" s="242">
        <v>7.984</v>
      </c>
      <c r="E88" s="240">
        <f t="shared" si="3"/>
        <v>0.10532557726898853</v>
      </c>
      <c r="F88" s="68"/>
      <c r="G88" s="69">
        <v>1.667</v>
      </c>
      <c r="H88" s="242">
        <v>1.667</v>
      </c>
      <c r="I88" s="240">
        <f>(Table24[[#This Row],[Column7]]/$H$267)*100</f>
        <v>0</v>
      </c>
      <c r="J88" s="240">
        <f>(Table24[[#This Row],[Column6]]/$H$267)*100</f>
        <v>1.7970019496447057E-2</v>
      </c>
      <c r="K88" s="240">
        <f>((Table24[[#This Row],[Column11]]/D88)-1)*100</f>
        <v>-79.120741482965926</v>
      </c>
      <c r="L88" s="240">
        <f>((Table24[[#This Row],[Column11]]/B88)-1)*100</f>
        <v>-33.585657370517922</v>
      </c>
      <c r="M88" s="82"/>
      <c r="N88" s="29"/>
    </row>
    <row r="89" spans="1:14" x14ac:dyDescent="0.35">
      <c r="A89" s="121" t="s">
        <v>99</v>
      </c>
      <c r="B89" s="242">
        <v>0.38700000000000001</v>
      </c>
      <c r="C89" s="240">
        <f t="shared" si="2"/>
        <v>6.0624412652048624E-3</v>
      </c>
      <c r="D89" s="242">
        <v>1.2549999999999999</v>
      </c>
      <c r="E89" s="240">
        <f t="shared" si="3"/>
        <v>1.655606205818895E-2</v>
      </c>
      <c r="F89" s="69">
        <v>1.038</v>
      </c>
      <c r="G89" s="69">
        <v>0.56299999999999994</v>
      </c>
      <c r="H89" s="242">
        <v>1.601</v>
      </c>
      <c r="I89" s="240">
        <f>(Table24[[#This Row],[Column7]]/$H$267)*100</f>
        <v>1.118949024433836E-2</v>
      </c>
      <c r="J89" s="240">
        <f>(Table24[[#This Row],[Column6]]/$H$267)*100</f>
        <v>6.0690587741449864E-3</v>
      </c>
      <c r="K89" s="240">
        <f>((Table24[[#This Row],[Column11]]/D89)-1)*100</f>
        <v>27.56972111553786</v>
      </c>
      <c r="L89" s="240">
        <f>((Table24[[#This Row],[Column11]]/B89)-1)*100</f>
        <v>313.6950904392765</v>
      </c>
      <c r="M89" s="82"/>
      <c r="N89" s="29"/>
    </row>
    <row r="90" spans="1:14" x14ac:dyDescent="0.35">
      <c r="A90" s="121" t="s">
        <v>8</v>
      </c>
      <c r="B90" s="242">
        <v>0.752</v>
      </c>
      <c r="C90" s="240">
        <f t="shared" si="2"/>
        <v>1.1780247626444591E-2</v>
      </c>
      <c r="D90" s="242">
        <v>0.88500000000000001</v>
      </c>
      <c r="E90" s="240">
        <f t="shared" si="3"/>
        <v>1.1674991969320496E-2</v>
      </c>
      <c r="F90" s="69">
        <v>1.548</v>
      </c>
      <c r="G90" s="68"/>
      <c r="H90" s="242">
        <v>1.548</v>
      </c>
      <c r="I90" s="240">
        <f>(Table24[[#This Row],[Column7]]/$H$267)*100</f>
        <v>1.6687216664967034E-2</v>
      </c>
      <c r="J90" s="240">
        <f>(Table24[[#This Row],[Column6]]/$H$267)*100</f>
        <v>0</v>
      </c>
      <c r="K90" s="240">
        <f>((Table24[[#This Row],[Column11]]/D90)-1)*100</f>
        <v>74.915254237288138</v>
      </c>
      <c r="L90" s="240">
        <f>((Table24[[#This Row],[Column11]]/B90)-1)*100</f>
        <v>105.85106382978724</v>
      </c>
      <c r="M90" s="82"/>
      <c r="N90" s="29"/>
    </row>
    <row r="91" spans="1:14" x14ac:dyDescent="0.35">
      <c r="A91" s="121" t="s">
        <v>228</v>
      </c>
      <c r="B91" s="242">
        <v>1.3780000000000001</v>
      </c>
      <c r="C91" s="240">
        <f t="shared" si="2"/>
        <v>2.1586677166543417E-2</v>
      </c>
      <c r="D91" s="242">
        <v>2.278</v>
      </c>
      <c r="E91" s="240">
        <f t="shared" si="3"/>
        <v>3.0051561249844174E-2</v>
      </c>
      <c r="F91" s="69">
        <v>1.2809999999999999</v>
      </c>
      <c r="G91" s="69">
        <v>0.26</v>
      </c>
      <c r="H91" s="242">
        <v>1.5409999999999999</v>
      </c>
      <c r="I91" s="240">
        <f>(Table24[[#This Row],[Column7]]/$H$267)*100</f>
        <v>1.3808995185932023E-2</v>
      </c>
      <c r="J91" s="240">
        <f>(Table24[[#This Row],[Column6]]/$H$267)*100</f>
        <v>2.8027624889479514E-3</v>
      </c>
      <c r="K91" s="240">
        <f>((Table24[[#This Row],[Column11]]/D91)-1)*100</f>
        <v>-32.352941176470594</v>
      </c>
      <c r="L91" s="240">
        <f>((Table24[[#This Row],[Column11]]/B91)-1)*100</f>
        <v>11.828737300435389</v>
      </c>
      <c r="M91" s="82"/>
      <c r="N91" s="29"/>
    </row>
    <row r="92" spans="1:14" x14ac:dyDescent="0.35">
      <c r="A92" s="121" t="s">
        <v>160</v>
      </c>
      <c r="B92" s="242">
        <v>1.3280000000000001</v>
      </c>
      <c r="C92" s="240">
        <f t="shared" si="2"/>
        <v>2.0803416021168107E-2</v>
      </c>
      <c r="D92" s="242">
        <v>0.378</v>
      </c>
      <c r="E92" s="240">
        <f t="shared" si="3"/>
        <v>4.9866067394385852E-3</v>
      </c>
      <c r="F92" s="69">
        <v>0.127</v>
      </c>
      <c r="G92" s="69">
        <v>1.365</v>
      </c>
      <c r="H92" s="242">
        <v>1.492</v>
      </c>
      <c r="I92" s="240">
        <f>(Table24[[#This Row],[Column7]]/$H$267)*100</f>
        <v>1.3690416772938071E-3</v>
      </c>
      <c r="J92" s="240">
        <f>(Table24[[#This Row],[Column6]]/$H$267)*100</f>
        <v>1.4714503066976746E-2</v>
      </c>
      <c r="K92" s="240">
        <f>((Table24[[#This Row],[Column11]]/D92)-1)*100</f>
        <v>294.70899470899468</v>
      </c>
      <c r="L92" s="240">
        <f>((Table24[[#This Row],[Column11]]/B92)-1)*100</f>
        <v>12.349397590361445</v>
      </c>
      <c r="M92" s="82"/>
      <c r="N92" s="29"/>
    </row>
    <row r="93" spans="1:14" x14ac:dyDescent="0.35">
      <c r="A93" s="121" t="s">
        <v>214</v>
      </c>
      <c r="B93" s="242">
        <v>4.8079999999999998</v>
      </c>
      <c r="C93" s="240">
        <f t="shared" si="2"/>
        <v>7.5318391739289364E-2</v>
      </c>
      <c r="D93" s="242">
        <v>1.827</v>
      </c>
      <c r="E93" s="240">
        <f t="shared" si="3"/>
        <v>2.4101932573953159E-2</v>
      </c>
      <c r="F93" s="68"/>
      <c r="G93" s="69">
        <v>1.448</v>
      </c>
      <c r="H93" s="242">
        <v>1.448</v>
      </c>
      <c r="I93" s="240">
        <f>(Table24[[#This Row],[Column7]]/$H$267)*100</f>
        <v>0</v>
      </c>
      <c r="J93" s="240">
        <f>(Table24[[#This Row],[Column6]]/$H$267)*100</f>
        <v>1.5609231092294744E-2</v>
      </c>
      <c r="K93" s="240">
        <f>((Table24[[#This Row],[Column11]]/D93)-1)*100</f>
        <v>-20.744389709906951</v>
      </c>
      <c r="L93" s="240">
        <f>((Table24[[#This Row],[Column11]]/B93)-1)*100</f>
        <v>-69.883527454242937</v>
      </c>
      <c r="M93" s="82"/>
      <c r="N93" s="29"/>
    </row>
    <row r="94" spans="1:14" x14ac:dyDescent="0.35">
      <c r="A94" s="121" t="s">
        <v>235</v>
      </c>
      <c r="B94" s="242">
        <v>1.113</v>
      </c>
      <c r="C94" s="240">
        <f t="shared" si="2"/>
        <v>1.7435393096054297E-2</v>
      </c>
      <c r="D94" s="242">
        <v>0.82600000000000007</v>
      </c>
      <c r="E94" s="240">
        <f t="shared" si="3"/>
        <v>1.0896659171365798E-2</v>
      </c>
      <c r="F94" s="69">
        <v>0.13</v>
      </c>
      <c r="G94" s="69">
        <v>1.306</v>
      </c>
      <c r="H94" s="242">
        <v>1.4359999999999999</v>
      </c>
      <c r="I94" s="240">
        <f>(Table24[[#This Row],[Column7]]/$H$267)*100</f>
        <v>1.4013812444739757E-3</v>
      </c>
      <c r="J94" s="240">
        <f>(Table24[[#This Row],[Column6]]/$H$267)*100</f>
        <v>1.4078491579100095E-2</v>
      </c>
      <c r="K94" s="240">
        <f>((Table24[[#This Row],[Column11]]/D94)-1)*100</f>
        <v>73.84987893462467</v>
      </c>
      <c r="L94" s="240">
        <f>((Table24[[#This Row],[Column11]]/B94)-1)*100</f>
        <v>29.020664869721479</v>
      </c>
      <c r="M94" s="82"/>
      <c r="N94" s="29"/>
    </row>
    <row r="95" spans="1:14" x14ac:dyDescent="0.35">
      <c r="A95" s="121" t="s">
        <v>171</v>
      </c>
      <c r="B95" s="242">
        <v>2.3690000000000002</v>
      </c>
      <c r="C95" s="240">
        <f t="shared" si="2"/>
        <v>3.7110913067881966E-2</v>
      </c>
      <c r="D95" s="242">
        <v>2.4169999999999998</v>
      </c>
      <c r="E95" s="240">
        <f t="shared" si="3"/>
        <v>3.1885260553500154E-2</v>
      </c>
      <c r="F95" s="69">
        <v>9.4E-2</v>
      </c>
      <c r="G95" s="69">
        <v>1.2450000000000001</v>
      </c>
      <c r="H95" s="242">
        <v>1.3390000000000002</v>
      </c>
      <c r="I95" s="240">
        <f>(Table24[[#This Row],[Column7]]/$H$267)*100</f>
        <v>1.0133064383119517E-3</v>
      </c>
      <c r="J95" s="240">
        <f>(Table24[[#This Row],[Column6]]/$H$267)*100</f>
        <v>1.3420920379769998E-2</v>
      </c>
      <c r="K95" s="240">
        <f>((Table24[[#This Row],[Column11]]/D95)-1)*100</f>
        <v>-44.600744724865528</v>
      </c>
      <c r="L95" s="240">
        <f>((Table24[[#This Row],[Column11]]/B95)-1)*100</f>
        <v>-43.478260869565212</v>
      </c>
      <c r="M95" s="82"/>
      <c r="N95" s="29"/>
    </row>
    <row r="96" spans="1:14" x14ac:dyDescent="0.35">
      <c r="A96" s="121" t="s">
        <v>155</v>
      </c>
      <c r="B96" s="242">
        <v>0.25900000000000001</v>
      </c>
      <c r="C96" s="240">
        <f t="shared" si="2"/>
        <v>4.0572927330440817E-3</v>
      </c>
      <c r="D96" s="242">
        <v>4.2240000000000002</v>
      </c>
      <c r="E96" s="240">
        <f t="shared" si="3"/>
        <v>5.5723351501028008E-2</v>
      </c>
      <c r="F96" s="69">
        <v>0.21299999999999999</v>
      </c>
      <c r="G96" s="69">
        <v>1.1120000000000001</v>
      </c>
      <c r="H96" s="242">
        <v>1.3250000000000002</v>
      </c>
      <c r="I96" s="240">
        <f>(Table24[[#This Row],[Column7]]/$H$267)*100</f>
        <v>2.2961092697919754E-3</v>
      </c>
      <c r="J96" s="240">
        <f>(Table24[[#This Row],[Column6]]/$H$267)*100</f>
        <v>1.1987199568115853E-2</v>
      </c>
      <c r="K96" s="240">
        <f>((Table24[[#This Row],[Column11]]/D96)-1)*100</f>
        <v>-68.631628787878782</v>
      </c>
      <c r="L96" s="240">
        <f>((Table24[[#This Row],[Column11]]/B96)-1)*100</f>
        <v>411.58301158301163</v>
      </c>
      <c r="M96" s="82"/>
      <c r="N96" s="29"/>
    </row>
    <row r="97" spans="1:14" x14ac:dyDescent="0.35">
      <c r="A97" s="121" t="s">
        <v>103</v>
      </c>
      <c r="B97" s="242">
        <v>2.129</v>
      </c>
      <c r="C97" s="240">
        <f t="shared" si="2"/>
        <v>3.3351259570080498E-2</v>
      </c>
      <c r="D97" s="242">
        <v>1.5229999999999999</v>
      </c>
      <c r="E97" s="240">
        <f t="shared" si="3"/>
        <v>2.0091539852288266E-2</v>
      </c>
      <c r="F97" s="69">
        <v>0.56100000000000005</v>
      </c>
      <c r="G97" s="69">
        <v>0.76200000000000001</v>
      </c>
      <c r="H97" s="242">
        <v>1.323</v>
      </c>
      <c r="I97" s="240">
        <f>(Table24[[#This Row],[Column7]]/$H$267)*100</f>
        <v>6.0474990626915416E-3</v>
      </c>
      <c r="J97" s="240">
        <f>(Table24[[#This Row],[Column6]]/$H$267)*100</f>
        <v>8.2142500637628416E-3</v>
      </c>
      <c r="K97" s="240">
        <f>((Table24[[#This Row],[Column11]]/D97)-1)*100</f>
        <v>-13.131976362442543</v>
      </c>
      <c r="L97" s="240">
        <f>((Table24[[#This Row],[Column11]]/B97)-1)*100</f>
        <v>-37.858149365899486</v>
      </c>
      <c r="M97" s="82"/>
      <c r="N97" s="29"/>
    </row>
    <row r="98" spans="1:14" x14ac:dyDescent="0.35">
      <c r="A98" s="121" t="s">
        <v>170</v>
      </c>
      <c r="B98" s="242">
        <v>1.1680000000000001</v>
      </c>
      <c r="C98" s="240">
        <f t="shared" si="2"/>
        <v>1.8296980355967135E-2</v>
      </c>
      <c r="D98" s="242">
        <v>0.52400000000000002</v>
      </c>
      <c r="E98" s="240">
        <f t="shared" si="3"/>
        <v>6.9126506123434357E-3</v>
      </c>
      <c r="F98" s="69">
        <v>0.90700000000000003</v>
      </c>
      <c r="G98" s="69">
        <v>0.41499999999999998</v>
      </c>
      <c r="H98" s="242">
        <v>1.3220000000000001</v>
      </c>
      <c r="I98" s="240">
        <f>(Table24[[#This Row],[Column7]]/$H$267)*100</f>
        <v>9.7773291441376614E-3</v>
      </c>
      <c r="J98" s="240">
        <f>(Table24[[#This Row],[Column6]]/$H$267)*100</f>
        <v>4.473640126589999E-3</v>
      </c>
      <c r="K98" s="240">
        <f>((Table24[[#This Row],[Column11]]/D98)-1)*100</f>
        <v>152.29007633587787</v>
      </c>
      <c r="L98" s="240">
        <f>((Table24[[#This Row],[Column11]]/B98)-1)*100</f>
        <v>13.184931506849296</v>
      </c>
      <c r="M98" s="82"/>
      <c r="N98" s="29"/>
    </row>
    <row r="99" spans="1:14" x14ac:dyDescent="0.35">
      <c r="A99" s="121" t="s">
        <v>108</v>
      </c>
      <c r="B99" s="242">
        <v>11.448</v>
      </c>
      <c r="C99" s="240">
        <f t="shared" si="2"/>
        <v>0.17933547184512991</v>
      </c>
      <c r="D99" s="242">
        <v>3.2080000000000002</v>
      </c>
      <c r="E99" s="240">
        <f t="shared" si="3"/>
        <v>4.2320196878621645E-2</v>
      </c>
      <c r="F99" s="69">
        <v>0.33400000000000002</v>
      </c>
      <c r="G99" s="69">
        <v>0.91700000000000004</v>
      </c>
      <c r="H99" s="242">
        <v>1.2510000000000001</v>
      </c>
      <c r="I99" s="240">
        <f>(Table24[[#This Row],[Column7]]/$H$267)*100</f>
        <v>3.6004718127254456E-3</v>
      </c>
      <c r="J99" s="240">
        <f>(Table24[[#This Row],[Column6]]/$H$267)*100</f>
        <v>9.8851277014048895E-3</v>
      </c>
      <c r="K99" s="240">
        <f>((Table24[[#This Row],[Column11]]/D99)-1)*100</f>
        <v>-61.003740648379058</v>
      </c>
      <c r="L99" s="240">
        <f>((Table24[[#This Row],[Column11]]/B99)-1)*100</f>
        <v>-89.072327044025158</v>
      </c>
      <c r="M99" s="82"/>
      <c r="N99" s="29"/>
    </row>
    <row r="100" spans="1:14" x14ac:dyDescent="0.35">
      <c r="A100" s="121" t="s">
        <v>174</v>
      </c>
      <c r="B100" s="242">
        <v>0.876</v>
      </c>
      <c r="C100" s="240">
        <f t="shared" si="2"/>
        <v>1.3722735266975348E-2</v>
      </c>
      <c r="D100" s="242">
        <v>0.78600000000000003</v>
      </c>
      <c r="E100" s="240">
        <f t="shared" si="3"/>
        <v>1.0368975918515154E-2</v>
      </c>
      <c r="F100" s="69">
        <v>9.8000000000000004E-2</v>
      </c>
      <c r="G100" s="69">
        <v>1.147</v>
      </c>
      <c r="H100" s="242">
        <v>1.2450000000000001</v>
      </c>
      <c r="I100" s="240">
        <f>(Table24[[#This Row],[Column7]]/$H$267)*100</f>
        <v>1.0564258612188434E-3</v>
      </c>
      <c r="J100" s="240">
        <f>(Table24[[#This Row],[Column6]]/$H$267)*100</f>
        <v>1.2364494518551155E-2</v>
      </c>
      <c r="K100" s="240">
        <f>((Table24[[#This Row],[Column11]]/D100)-1)*100</f>
        <v>58.396946564885496</v>
      </c>
      <c r="L100" s="240">
        <f>((Table24[[#This Row],[Column11]]/B100)-1)*100</f>
        <v>42.12328767123288</v>
      </c>
      <c r="M100" s="82"/>
      <c r="N100" s="29"/>
    </row>
    <row r="101" spans="1:14" x14ac:dyDescent="0.35">
      <c r="A101" s="121" t="s">
        <v>134</v>
      </c>
      <c r="B101" s="242">
        <v>0.56800000000000006</v>
      </c>
      <c r="C101" s="240">
        <f t="shared" si="2"/>
        <v>8.8978466114634676E-3</v>
      </c>
      <c r="D101" s="242">
        <v>6.0000000000000001E-3</v>
      </c>
      <c r="E101" s="240">
        <f t="shared" si="3"/>
        <v>7.9152487927596591E-5</v>
      </c>
      <c r="F101" s="69">
        <v>2.5999999999999999E-2</v>
      </c>
      <c r="G101" s="69">
        <v>1.206</v>
      </c>
      <c r="H101" s="242">
        <v>1.232</v>
      </c>
      <c r="I101" s="240">
        <f>(Table24[[#This Row],[Column7]]/$H$267)*100</f>
        <v>2.8027624889479511E-4</v>
      </c>
      <c r="J101" s="240">
        <f>(Table24[[#This Row],[Column6]]/$H$267)*100</f>
        <v>1.3000506006427805E-2</v>
      </c>
      <c r="K101" s="240">
        <f>((Table24[[#This Row],[Column11]]/D101)-1)*100</f>
        <v>20433.333333333332</v>
      </c>
      <c r="L101" s="240">
        <f>((Table24[[#This Row],[Column11]]/B101)-1)*100</f>
        <v>116.9014084507042</v>
      </c>
      <c r="M101" s="82"/>
      <c r="N101" s="29"/>
    </row>
    <row r="102" spans="1:14" x14ac:dyDescent="0.35">
      <c r="A102" s="121" t="s">
        <v>117</v>
      </c>
      <c r="B102" s="242">
        <v>3.895</v>
      </c>
      <c r="C102" s="240">
        <f t="shared" si="2"/>
        <v>6.1016043224736277E-2</v>
      </c>
      <c r="D102" s="242">
        <v>0.40700000000000003</v>
      </c>
      <c r="E102" s="240">
        <f t="shared" si="3"/>
        <v>5.3691770977553023E-3</v>
      </c>
      <c r="F102" s="69">
        <v>0.9</v>
      </c>
      <c r="G102" s="69">
        <v>0.31900000000000001</v>
      </c>
      <c r="H102" s="242">
        <v>1.2190000000000001</v>
      </c>
      <c r="I102" s="240">
        <f>(Table24[[#This Row],[Column7]]/$H$267)*100</f>
        <v>9.7018701540506017E-3</v>
      </c>
      <c r="J102" s="240">
        <f>(Table24[[#This Row],[Column6]]/$H$267)*100</f>
        <v>3.4387739768246017E-3</v>
      </c>
      <c r="K102" s="240">
        <f>((Table24[[#This Row],[Column11]]/D102)-1)*100</f>
        <v>199.5085995085995</v>
      </c>
      <c r="L102" s="240">
        <f>((Table24[[#This Row],[Column11]]/B102)-1)*100</f>
        <v>-68.703465982028234</v>
      </c>
      <c r="M102" s="82"/>
      <c r="N102" s="29"/>
    </row>
    <row r="103" spans="1:14" x14ac:dyDescent="0.35">
      <c r="A103" s="121" t="s">
        <v>204</v>
      </c>
      <c r="B103" s="242">
        <v>3.4820000000000002</v>
      </c>
      <c r="C103" s="240">
        <f t="shared" si="2"/>
        <v>5.4546306163936263E-2</v>
      </c>
      <c r="D103" s="242">
        <v>0.91100000000000003</v>
      </c>
      <c r="E103" s="240">
        <f t="shared" si="3"/>
        <v>1.2017986083673417E-2</v>
      </c>
      <c r="F103" s="68"/>
      <c r="G103" s="69">
        <v>1.1559999999999999</v>
      </c>
      <c r="H103" s="242">
        <v>1.1559999999999999</v>
      </c>
      <c r="I103" s="240">
        <f>(Table24[[#This Row],[Column7]]/$H$267)*100</f>
        <v>0</v>
      </c>
      <c r="J103" s="240">
        <f>(Table24[[#This Row],[Column6]]/$H$267)*100</f>
        <v>1.2461513220091659E-2</v>
      </c>
      <c r="K103" s="240">
        <f>((Table24[[#This Row],[Column11]]/D103)-1)*100</f>
        <v>26.89352360043906</v>
      </c>
      <c r="L103" s="240">
        <f>((Table24[[#This Row],[Column11]]/B103)-1)*100</f>
        <v>-66.800689259046536</v>
      </c>
      <c r="M103" s="82"/>
      <c r="N103" s="29"/>
    </row>
    <row r="104" spans="1:14" x14ac:dyDescent="0.35">
      <c r="A104" s="121" t="s">
        <v>201</v>
      </c>
      <c r="B104" s="242">
        <v>8.9920000000000009</v>
      </c>
      <c r="C104" s="240">
        <f t="shared" si="2"/>
        <v>0.14086168438429492</v>
      </c>
      <c r="D104" s="242">
        <v>1.393</v>
      </c>
      <c r="E104" s="240">
        <f t="shared" si="3"/>
        <v>1.8376569280523676E-2</v>
      </c>
      <c r="F104" s="69">
        <v>0.11</v>
      </c>
      <c r="G104" s="69">
        <v>1.028</v>
      </c>
      <c r="H104" s="242">
        <v>1.1380000000000001</v>
      </c>
      <c r="I104" s="240">
        <f>(Table24[[#This Row],[Column7]]/$H$267)*100</f>
        <v>1.1857841299395178E-3</v>
      </c>
      <c r="J104" s="240">
        <f>(Table24[[#This Row],[Column6]]/$H$267)*100</f>
        <v>1.108169168707113E-2</v>
      </c>
      <c r="K104" s="240">
        <f>((Table24[[#This Row],[Column11]]/D104)-1)*100</f>
        <v>-18.305814788226836</v>
      </c>
      <c r="L104" s="240">
        <f>((Table24[[#This Row],[Column11]]/B104)-1)*100</f>
        <v>-87.344306049822066</v>
      </c>
      <c r="M104" s="82"/>
      <c r="N104" s="29"/>
    </row>
    <row r="105" spans="1:14" x14ac:dyDescent="0.35">
      <c r="A105" s="121" t="s">
        <v>112</v>
      </c>
      <c r="B105" s="242">
        <v>0</v>
      </c>
      <c r="C105" s="240">
        <f t="shared" si="2"/>
        <v>0</v>
      </c>
      <c r="D105" s="242">
        <v>0.81599999999999995</v>
      </c>
      <c r="E105" s="240">
        <f t="shared" si="3"/>
        <v>1.0764738358153135E-2</v>
      </c>
      <c r="F105" s="69">
        <v>8.0000000000000002E-3</v>
      </c>
      <c r="G105" s="69">
        <v>1.123</v>
      </c>
      <c r="H105" s="242">
        <v>1.131</v>
      </c>
      <c r="I105" s="240">
        <f>(Table24[[#This Row],[Column7]]/$H$267)*100</f>
        <v>8.6238845813783118E-5</v>
      </c>
      <c r="J105" s="240">
        <f>(Table24[[#This Row],[Column6]]/$H$267)*100</f>
        <v>1.2105777981109804E-2</v>
      </c>
      <c r="K105" s="240">
        <f>((Table24[[#This Row],[Column11]]/D105)-1)*100</f>
        <v>38.602941176470608</v>
      </c>
      <c r="L105" s="240" t="s">
        <v>316</v>
      </c>
      <c r="M105" s="82"/>
      <c r="N105" s="29"/>
    </row>
    <row r="106" spans="1:14" x14ac:dyDescent="0.35">
      <c r="A106" s="121" t="s">
        <v>127</v>
      </c>
      <c r="B106" s="242">
        <v>8.4000000000000005E-2</v>
      </c>
      <c r="C106" s="240">
        <f t="shared" si="2"/>
        <v>1.3158787242305129E-3</v>
      </c>
      <c r="D106" s="242">
        <v>7.0000000000000001E-3</v>
      </c>
      <c r="E106" s="240">
        <f t="shared" si="3"/>
        <v>9.2344569248862697E-5</v>
      </c>
      <c r="F106" s="69">
        <v>1.125</v>
      </c>
      <c r="G106" s="68"/>
      <c r="H106" s="242">
        <v>1.125</v>
      </c>
      <c r="I106" s="240">
        <f>(Table24[[#This Row],[Column7]]/$H$267)*100</f>
        <v>1.2127337692563252E-2</v>
      </c>
      <c r="J106" s="240">
        <f>(Table24[[#This Row],[Column6]]/$H$267)*100</f>
        <v>0</v>
      </c>
      <c r="K106" s="240">
        <f>((Table24[[#This Row],[Column11]]/D106)-1)*100</f>
        <v>15971.428571428572</v>
      </c>
      <c r="L106" s="240">
        <f>((Table24[[#This Row],[Column11]]/B106)-1)*100</f>
        <v>1239.2857142857142</v>
      </c>
      <c r="M106" s="82"/>
      <c r="N106" s="29"/>
    </row>
    <row r="107" spans="1:14" x14ac:dyDescent="0.35">
      <c r="A107" s="121" t="s">
        <v>28</v>
      </c>
      <c r="B107" s="242">
        <v>0.13400000000000001</v>
      </c>
      <c r="C107" s="240">
        <f t="shared" si="2"/>
        <v>2.0991398696058182E-3</v>
      </c>
      <c r="D107" s="242">
        <v>0.08</v>
      </c>
      <c r="E107" s="240">
        <f t="shared" si="3"/>
        <v>1.055366505701288E-3</v>
      </c>
      <c r="F107" s="69">
        <v>0.02</v>
      </c>
      <c r="G107" s="69">
        <v>1.08</v>
      </c>
      <c r="H107" s="242">
        <v>1.1000000000000001</v>
      </c>
      <c r="I107" s="240">
        <f>(Table24[[#This Row],[Column7]]/$H$267)*100</f>
        <v>2.1559711453445781E-4</v>
      </c>
      <c r="J107" s="240">
        <f>(Table24[[#This Row],[Column6]]/$H$267)*100</f>
        <v>1.1642244184860722E-2</v>
      </c>
      <c r="K107" s="240">
        <f>((Table24[[#This Row],[Column11]]/D107)-1)*100</f>
        <v>1275</v>
      </c>
      <c r="L107" s="240">
        <f>((Table24[[#This Row],[Column11]]/B107)-1)*100</f>
        <v>720.8955223880597</v>
      </c>
      <c r="M107" s="82"/>
      <c r="N107" s="29"/>
    </row>
    <row r="108" spans="1:14" x14ac:dyDescent="0.35">
      <c r="A108" s="121" t="s">
        <v>107</v>
      </c>
      <c r="B108" s="242">
        <v>0.97099999999999997</v>
      </c>
      <c r="C108" s="240">
        <f t="shared" si="2"/>
        <v>1.5210931443188427E-2</v>
      </c>
      <c r="D108" s="242">
        <v>1.1780000000000002</v>
      </c>
      <c r="E108" s="240">
        <f t="shared" si="3"/>
        <v>1.5540271796451465E-2</v>
      </c>
      <c r="F108" s="69">
        <v>0.18099999999999999</v>
      </c>
      <c r="G108" s="69">
        <v>0.89</v>
      </c>
      <c r="H108" s="242">
        <v>1.071</v>
      </c>
      <c r="I108" s="240">
        <f>(Table24[[#This Row],[Column7]]/$H$267)*100</f>
        <v>1.951153886536843E-3</v>
      </c>
      <c r="J108" s="240">
        <f>(Table24[[#This Row],[Column6]]/$H$267)*100</f>
        <v>9.5940715967833719E-3</v>
      </c>
      <c r="K108" s="240">
        <f>((Table24[[#This Row],[Column11]]/D108)-1)*100</f>
        <v>-9.0831918505942415</v>
      </c>
      <c r="L108" s="240">
        <f>((Table24[[#This Row],[Column11]]/B108)-1)*100</f>
        <v>10.298661174047364</v>
      </c>
      <c r="M108" s="82"/>
      <c r="N108" s="29"/>
    </row>
    <row r="109" spans="1:14" x14ac:dyDescent="0.35">
      <c r="A109" s="121" t="s">
        <v>198</v>
      </c>
      <c r="B109" s="242">
        <v>6.601</v>
      </c>
      <c r="C109" s="240">
        <f t="shared" si="2"/>
        <v>0.10340613641244779</v>
      </c>
      <c r="D109" s="242">
        <v>2.0110000000000001</v>
      </c>
      <c r="E109" s="240">
        <f t="shared" si="3"/>
        <v>2.6529275537066122E-2</v>
      </c>
      <c r="F109" s="68"/>
      <c r="G109" s="69">
        <v>1.0620000000000001</v>
      </c>
      <c r="H109" s="242">
        <v>1.0620000000000001</v>
      </c>
      <c r="I109" s="240">
        <f>(Table24[[#This Row],[Column7]]/$H$267)*100</f>
        <v>0</v>
      </c>
      <c r="J109" s="240">
        <f>(Table24[[#This Row],[Column6]]/$H$267)*100</f>
        <v>1.1448206781779709E-2</v>
      </c>
      <c r="K109" s="240">
        <f>((Table24[[#This Row],[Column11]]/D109)-1)*100</f>
        <v>-47.190452511188461</v>
      </c>
      <c r="L109" s="240">
        <f>((Table24[[#This Row],[Column11]]/B109)-1)*100</f>
        <v>-83.91152855627935</v>
      </c>
      <c r="M109" s="82"/>
      <c r="N109" s="29"/>
    </row>
    <row r="110" spans="1:14" x14ac:dyDescent="0.35">
      <c r="A110" s="121" t="s">
        <v>60</v>
      </c>
      <c r="B110" s="242">
        <v>1.042</v>
      </c>
      <c r="C110" s="240">
        <f t="shared" si="2"/>
        <v>1.6323162269621366E-2</v>
      </c>
      <c r="D110" s="242">
        <v>1.1179999999999999</v>
      </c>
      <c r="E110" s="240">
        <f t="shared" si="3"/>
        <v>1.4748746917175495E-2</v>
      </c>
      <c r="F110" s="69">
        <v>0.97499999999999998</v>
      </c>
      <c r="G110" s="68"/>
      <c r="H110" s="242">
        <v>0.97499999999999998</v>
      </c>
      <c r="I110" s="240">
        <f>(Table24[[#This Row],[Column7]]/$H$267)*100</f>
        <v>1.0510359333554818E-2</v>
      </c>
      <c r="J110" s="240">
        <f>(Table24[[#This Row],[Column6]]/$H$267)*100</f>
        <v>0</v>
      </c>
      <c r="K110" s="240">
        <f>((Table24[[#This Row],[Column11]]/D110)-1)*100</f>
        <v>-12.790697674418594</v>
      </c>
      <c r="L110" s="240">
        <f>((Table24[[#This Row],[Column11]]/B110)-1)*100</f>
        <v>-6.4299424184261049</v>
      </c>
      <c r="M110" s="82"/>
      <c r="N110" s="29"/>
    </row>
    <row r="111" spans="1:14" x14ac:dyDescent="0.35">
      <c r="A111" s="121" t="s">
        <v>147</v>
      </c>
      <c r="B111" s="242">
        <v>1.3820000000000001</v>
      </c>
      <c r="C111" s="240">
        <f t="shared" si="2"/>
        <v>2.1649338058173439E-2</v>
      </c>
      <c r="D111" s="242">
        <v>1.597</v>
      </c>
      <c r="E111" s="240">
        <f t="shared" si="3"/>
        <v>2.1067753870061958E-2</v>
      </c>
      <c r="F111" s="69">
        <v>0.45600000000000002</v>
      </c>
      <c r="G111" s="69">
        <v>0.50600000000000001</v>
      </c>
      <c r="H111" s="242">
        <v>0.96199999999999997</v>
      </c>
      <c r="I111" s="240">
        <f>(Table24[[#This Row],[Column7]]/$H$267)*100</f>
        <v>4.9156142113856377E-3</v>
      </c>
      <c r="J111" s="240">
        <f>(Table24[[#This Row],[Column6]]/$H$267)*100</f>
        <v>5.4546069977217827E-3</v>
      </c>
      <c r="K111" s="240">
        <f>((Table24[[#This Row],[Column11]]/D111)-1)*100</f>
        <v>-39.762053850970567</v>
      </c>
      <c r="L111" s="240">
        <f>((Table24[[#This Row],[Column11]]/B111)-1)*100</f>
        <v>-30.390738060781487</v>
      </c>
      <c r="M111" s="82"/>
      <c r="N111" s="29"/>
    </row>
    <row r="112" spans="1:14" x14ac:dyDescent="0.35">
      <c r="A112" s="121" t="s">
        <v>251</v>
      </c>
      <c r="B112" s="242">
        <v>0.218</v>
      </c>
      <c r="C112" s="240">
        <f t="shared" si="2"/>
        <v>3.4150185938363309E-3</v>
      </c>
      <c r="D112" s="242">
        <v>0.51800000000000002</v>
      </c>
      <c r="E112" s="240">
        <f t="shared" si="3"/>
        <v>6.83349812441584E-3</v>
      </c>
      <c r="F112" s="69">
        <v>1.2E-2</v>
      </c>
      <c r="G112" s="69">
        <v>0.91800000000000004</v>
      </c>
      <c r="H112" s="242">
        <v>0.93</v>
      </c>
      <c r="I112" s="240">
        <f>(Table24[[#This Row],[Column7]]/$H$267)*100</f>
        <v>1.2935826872067466E-4</v>
      </c>
      <c r="J112" s="240">
        <f>(Table24[[#This Row],[Column6]]/$H$267)*100</f>
        <v>9.8959075571316123E-3</v>
      </c>
      <c r="K112" s="240">
        <f>((Table24[[#This Row],[Column11]]/D112)-1)*100</f>
        <v>79.536679536679529</v>
      </c>
      <c r="L112" s="240">
        <f>((Table24[[#This Row],[Column11]]/B112)-1)*100</f>
        <v>326.60550458715596</v>
      </c>
      <c r="M112" s="82"/>
      <c r="N112" s="29"/>
    </row>
    <row r="113" spans="1:14" x14ac:dyDescent="0.35">
      <c r="A113" s="121" t="s">
        <v>4</v>
      </c>
      <c r="B113" s="242">
        <v>3.371</v>
      </c>
      <c r="C113" s="240">
        <f t="shared" si="2"/>
        <v>5.2807466421203077E-2</v>
      </c>
      <c r="D113" s="242">
        <v>0.82099999999999995</v>
      </c>
      <c r="E113" s="240">
        <f t="shared" si="3"/>
        <v>1.0830698764759466E-2</v>
      </c>
      <c r="F113" s="69">
        <v>0.90100000000000002</v>
      </c>
      <c r="G113" s="68"/>
      <c r="H113" s="242">
        <v>0.90100000000000002</v>
      </c>
      <c r="I113" s="240">
        <f>(Table24[[#This Row],[Column7]]/$H$267)*100</f>
        <v>9.7126500097773245E-3</v>
      </c>
      <c r="J113" s="240">
        <f>(Table24[[#This Row],[Column6]]/$H$267)*100</f>
        <v>0</v>
      </c>
      <c r="K113" s="240">
        <f>((Table24[[#This Row],[Column11]]/D113)-1)*100</f>
        <v>9.74421437271622</v>
      </c>
      <c r="L113" s="240">
        <f>((Table24[[#This Row],[Column11]]/B113)-1)*100</f>
        <v>-73.272026105013353</v>
      </c>
      <c r="M113" s="82"/>
      <c r="N113" s="29"/>
    </row>
    <row r="114" spans="1:14" x14ac:dyDescent="0.35">
      <c r="A114" s="121" t="s">
        <v>233</v>
      </c>
      <c r="B114" s="242">
        <v>0.56700000000000006</v>
      </c>
      <c r="C114" s="240">
        <f t="shared" si="2"/>
        <v>8.8821813885559629E-3</v>
      </c>
      <c r="D114" s="242">
        <v>8.5999999999999993E-2</v>
      </c>
      <c r="E114" s="240">
        <f t="shared" si="3"/>
        <v>1.1345189936288844E-3</v>
      </c>
      <c r="F114" s="69">
        <v>1E-3</v>
      </c>
      <c r="G114" s="69">
        <v>0.82</v>
      </c>
      <c r="H114" s="242">
        <v>0.82099999999999995</v>
      </c>
      <c r="I114" s="240">
        <f>(Table24[[#This Row],[Column7]]/$H$267)*100</f>
        <v>1.077985572672289E-5</v>
      </c>
      <c r="J114" s="240">
        <f>(Table24[[#This Row],[Column6]]/$H$267)*100</f>
        <v>8.8394816959127681E-3</v>
      </c>
      <c r="K114" s="240">
        <f>((Table24[[#This Row],[Column11]]/D114)-1)*100</f>
        <v>854.65116279069764</v>
      </c>
      <c r="L114" s="240">
        <f>((Table24[[#This Row],[Column11]]/B114)-1)*100</f>
        <v>44.797178130511448</v>
      </c>
      <c r="M114" s="82"/>
      <c r="N114" s="29"/>
    </row>
    <row r="115" spans="1:14" x14ac:dyDescent="0.35">
      <c r="A115" s="121" t="s">
        <v>3</v>
      </c>
      <c r="B115" s="242">
        <v>0.84299999999999997</v>
      </c>
      <c r="C115" s="240">
        <f t="shared" si="2"/>
        <v>1.3205782911027647E-2</v>
      </c>
      <c r="D115" s="242">
        <v>0.74399999999999999</v>
      </c>
      <c r="E115" s="240">
        <f t="shared" si="3"/>
        <v>9.8149085030219754E-3</v>
      </c>
      <c r="F115" s="69">
        <v>0.81299999999999994</v>
      </c>
      <c r="G115" s="68"/>
      <c r="H115" s="242">
        <v>0.81299999999999994</v>
      </c>
      <c r="I115" s="240">
        <f>(Table24[[#This Row],[Column7]]/$H$267)*100</f>
        <v>8.7640227058257084E-3</v>
      </c>
      <c r="J115" s="240">
        <f>(Table24[[#This Row],[Column6]]/$H$267)*100</f>
        <v>0</v>
      </c>
      <c r="K115" s="240">
        <f>((Table24[[#This Row],[Column11]]/D115)-1)*100</f>
        <v>9.2741935483870996</v>
      </c>
      <c r="L115" s="240">
        <f>((Table24[[#This Row],[Column11]]/B115)-1)*100</f>
        <v>-3.5587188612099641</v>
      </c>
      <c r="M115" s="82"/>
      <c r="N115" s="29"/>
    </row>
    <row r="116" spans="1:14" x14ac:dyDescent="0.35">
      <c r="A116" s="121" t="s">
        <v>193</v>
      </c>
      <c r="B116" s="242">
        <v>0.72799999999999998</v>
      </c>
      <c r="C116" s="240">
        <f t="shared" si="2"/>
        <v>1.1404282276664445E-2</v>
      </c>
      <c r="D116" s="242">
        <v>3.3000000000000002E-2</v>
      </c>
      <c r="E116" s="240">
        <f t="shared" si="3"/>
        <v>4.3533868360178131E-4</v>
      </c>
      <c r="F116" s="68"/>
      <c r="G116" s="69">
        <v>0.79600000000000004</v>
      </c>
      <c r="H116" s="242">
        <v>0.79600000000000004</v>
      </c>
      <c r="I116" s="240">
        <f>(Table24[[#This Row],[Column7]]/$H$267)*100</f>
        <v>0</v>
      </c>
      <c r="J116" s="240">
        <f>(Table24[[#This Row],[Column6]]/$H$267)*100</f>
        <v>8.5807651584714206E-3</v>
      </c>
      <c r="K116" s="240">
        <f>((Table24[[#This Row],[Column11]]/D116)-1)*100</f>
        <v>2312.121212121212</v>
      </c>
      <c r="L116" s="240">
        <f>((Table24[[#This Row],[Column11]]/B116)-1)*100</f>
        <v>9.3406593406593519</v>
      </c>
      <c r="M116" s="82"/>
      <c r="N116" s="29"/>
    </row>
    <row r="117" spans="1:14" x14ac:dyDescent="0.35">
      <c r="A117" s="121" t="s">
        <v>206</v>
      </c>
      <c r="B117" s="242">
        <v>1.6819999999999999</v>
      </c>
      <c r="C117" s="240">
        <f t="shared" si="2"/>
        <v>2.6348904930425267E-2</v>
      </c>
      <c r="D117" s="242">
        <v>0.433</v>
      </c>
      <c r="E117" s="240">
        <f t="shared" si="3"/>
        <v>5.712171212108221E-3</v>
      </c>
      <c r="F117" s="68"/>
      <c r="G117" s="69">
        <v>0.77100000000000002</v>
      </c>
      <c r="H117" s="242">
        <v>0.77100000000000002</v>
      </c>
      <c r="I117" s="240">
        <f>(Table24[[#This Row],[Column7]]/$H$267)*100</f>
        <v>0</v>
      </c>
      <c r="J117" s="240">
        <f>(Table24[[#This Row],[Column6]]/$H$267)*100</f>
        <v>8.3112687653033486E-3</v>
      </c>
      <c r="K117" s="240">
        <f>((Table24[[#This Row],[Column11]]/D117)-1)*100</f>
        <v>78.06004618937645</v>
      </c>
      <c r="L117" s="240">
        <f>((Table24[[#This Row],[Column11]]/B117)-1)*100</f>
        <v>-54.161712247324608</v>
      </c>
      <c r="M117" s="82"/>
      <c r="N117" s="29"/>
    </row>
    <row r="118" spans="1:14" x14ac:dyDescent="0.35">
      <c r="A118" s="121" t="s">
        <v>36</v>
      </c>
      <c r="B118" s="242">
        <v>0.48399999999999999</v>
      </c>
      <c r="C118" s="240">
        <f t="shared" si="2"/>
        <v>7.5819678872329557E-3</v>
      </c>
      <c r="D118" s="242">
        <v>0.89600000000000002</v>
      </c>
      <c r="E118" s="240">
        <f t="shared" si="3"/>
        <v>1.1820104863854425E-2</v>
      </c>
      <c r="F118" s="69">
        <v>0.70699999999999996</v>
      </c>
      <c r="G118" s="69">
        <v>2.3E-2</v>
      </c>
      <c r="H118" s="242">
        <v>0.73</v>
      </c>
      <c r="I118" s="240">
        <f>(Table24[[#This Row],[Column7]]/$H$267)*100</f>
        <v>7.6213579987930817E-3</v>
      </c>
      <c r="J118" s="240">
        <f>(Table24[[#This Row],[Column6]]/$H$267)*100</f>
        <v>2.4793668171462646E-4</v>
      </c>
      <c r="K118" s="240">
        <f>((Table24[[#This Row],[Column11]]/D118)-1)*100</f>
        <v>-18.526785714285722</v>
      </c>
      <c r="L118" s="240">
        <f>((Table24[[#This Row],[Column11]]/B118)-1)*100</f>
        <v>50.826446280991732</v>
      </c>
      <c r="M118" s="82"/>
      <c r="N118" s="29"/>
    </row>
    <row r="119" spans="1:14" x14ac:dyDescent="0.35">
      <c r="A119" s="121" t="s">
        <v>213</v>
      </c>
      <c r="B119" s="242">
        <v>7.2999999999999995E-2</v>
      </c>
      <c r="C119" s="240">
        <f t="shared" si="2"/>
        <v>1.1435612722479457E-3</v>
      </c>
      <c r="D119" s="242">
        <v>0</v>
      </c>
      <c r="E119" s="240">
        <f t="shared" si="3"/>
        <v>0</v>
      </c>
      <c r="F119" s="68"/>
      <c r="G119" s="69">
        <v>0.71599999999999997</v>
      </c>
      <c r="H119" s="242">
        <v>0.71599999999999997</v>
      </c>
      <c r="I119" s="240">
        <f>(Table24[[#This Row],[Column7]]/$H$267)*100</f>
        <v>0</v>
      </c>
      <c r="J119" s="240">
        <f>(Table24[[#This Row],[Column6]]/$H$267)*100</f>
        <v>7.7183767003335879E-3</v>
      </c>
      <c r="K119" s="240" t="s">
        <v>316</v>
      </c>
      <c r="L119" s="240">
        <f>((Table24[[#This Row],[Column11]]/B119)-1)*100</f>
        <v>880.82191780821915</v>
      </c>
      <c r="M119" s="82"/>
      <c r="N119" s="29"/>
    </row>
    <row r="120" spans="1:14" x14ac:dyDescent="0.35">
      <c r="A120" s="121" t="s">
        <v>110</v>
      </c>
      <c r="B120" s="242">
        <v>7.9000000000000001E-2</v>
      </c>
      <c r="C120" s="240">
        <f t="shared" si="2"/>
        <v>1.2375526096929824E-3</v>
      </c>
      <c r="D120" s="242">
        <v>3.3090000000000002</v>
      </c>
      <c r="E120" s="240">
        <f t="shared" si="3"/>
        <v>4.365259709206952E-2</v>
      </c>
      <c r="F120" s="69">
        <v>0.71399999999999997</v>
      </c>
      <c r="G120" s="68"/>
      <c r="H120" s="242">
        <v>0.71399999999999997</v>
      </c>
      <c r="I120" s="240">
        <f>(Table24[[#This Row],[Column7]]/$H$267)*100</f>
        <v>7.6968169888801431E-3</v>
      </c>
      <c r="J120" s="240">
        <f>(Table24[[#This Row],[Column6]]/$H$267)*100</f>
        <v>0</v>
      </c>
      <c r="K120" s="240">
        <f>((Table24[[#This Row],[Column11]]/D120)-1)*100</f>
        <v>-78.422484134179513</v>
      </c>
      <c r="L120" s="240">
        <f>((Table24[[#This Row],[Column11]]/B120)-1)*100</f>
        <v>803.79746835443041</v>
      </c>
      <c r="M120" s="82"/>
      <c r="N120" s="29"/>
    </row>
    <row r="121" spans="1:14" x14ac:dyDescent="0.35">
      <c r="A121" s="121" t="s">
        <v>148</v>
      </c>
      <c r="B121" s="242">
        <v>0.29600000000000004</v>
      </c>
      <c r="C121" s="240">
        <f t="shared" si="2"/>
        <v>4.6369059806218079E-3</v>
      </c>
      <c r="D121" s="242">
        <v>0.51</v>
      </c>
      <c r="E121" s="240">
        <f t="shared" si="3"/>
        <v>6.7279614738457094E-3</v>
      </c>
      <c r="F121" s="69">
        <v>0.51</v>
      </c>
      <c r="G121" s="69">
        <v>0.159</v>
      </c>
      <c r="H121" s="242">
        <v>0.66900000000000004</v>
      </c>
      <c r="I121" s="240">
        <f>(Table24[[#This Row],[Column7]]/$H$267)*100</f>
        <v>5.4977264206286739E-3</v>
      </c>
      <c r="J121" s="240">
        <f>(Table24[[#This Row],[Column6]]/$H$267)*100</f>
        <v>1.7139970605489397E-3</v>
      </c>
      <c r="K121" s="240">
        <f>((Table24[[#This Row],[Column11]]/D121)-1)*100</f>
        <v>31.176470588235293</v>
      </c>
      <c r="L121" s="240">
        <f>((Table24[[#This Row],[Column11]]/B121)-1)*100</f>
        <v>126.01351351351352</v>
      </c>
      <c r="M121" s="82"/>
      <c r="N121" s="29"/>
    </row>
    <row r="122" spans="1:14" x14ac:dyDescent="0.35">
      <c r="A122" s="121" t="s">
        <v>6</v>
      </c>
      <c r="B122" s="242">
        <v>0.33600000000000002</v>
      </c>
      <c r="C122" s="240">
        <f t="shared" si="2"/>
        <v>5.2635148969220518E-3</v>
      </c>
      <c r="D122" s="242">
        <v>0.129</v>
      </c>
      <c r="E122" s="240">
        <f t="shared" si="3"/>
        <v>1.7017784904433267E-3</v>
      </c>
      <c r="F122" s="69">
        <v>2E-3</v>
      </c>
      <c r="G122" s="69">
        <v>0.623</v>
      </c>
      <c r="H122" s="242">
        <v>0.625</v>
      </c>
      <c r="I122" s="240">
        <f>(Table24[[#This Row],[Column7]]/$H$267)*100</f>
        <v>2.1559711453445779E-5</v>
      </c>
      <c r="J122" s="240">
        <f>(Table24[[#This Row],[Column6]]/$H$267)*100</f>
        <v>6.7158501177483594E-3</v>
      </c>
      <c r="K122" s="240">
        <f>((Table24[[#This Row],[Column11]]/D122)-1)*100</f>
        <v>384.49612403100775</v>
      </c>
      <c r="L122" s="240">
        <f>((Table24[[#This Row],[Column11]]/B122)-1)*100</f>
        <v>86.011904761904745</v>
      </c>
      <c r="M122" s="82"/>
      <c r="N122" s="29"/>
    </row>
    <row r="123" spans="1:14" x14ac:dyDescent="0.35">
      <c r="A123" s="121" t="s">
        <v>22</v>
      </c>
      <c r="B123" s="242">
        <v>0.77499999999999991</v>
      </c>
      <c r="C123" s="240">
        <f t="shared" si="2"/>
        <v>1.214054775331723E-2</v>
      </c>
      <c r="D123" s="242">
        <v>0.51400000000000001</v>
      </c>
      <c r="E123" s="240">
        <f t="shared" si="3"/>
        <v>6.7807297991307747E-3</v>
      </c>
      <c r="F123" s="69">
        <v>0.32700000000000001</v>
      </c>
      <c r="G123" s="69">
        <v>0.26500000000000001</v>
      </c>
      <c r="H123" s="242">
        <v>0.59200000000000008</v>
      </c>
      <c r="I123" s="240">
        <f>(Table24[[#This Row],[Column7]]/$H$267)*100</f>
        <v>3.5250128226383855E-3</v>
      </c>
      <c r="J123" s="240">
        <f>(Table24[[#This Row],[Column6]]/$H$267)*100</f>
        <v>2.8566617675815659E-3</v>
      </c>
      <c r="K123" s="240">
        <f>((Table24[[#This Row],[Column11]]/D123)-1)*100</f>
        <v>15.175097276264605</v>
      </c>
      <c r="L123" s="240">
        <f>((Table24[[#This Row],[Column11]]/B123)-1)*100</f>
        <v>-23.612903225806438</v>
      </c>
      <c r="M123" s="82"/>
      <c r="N123" s="29"/>
    </row>
    <row r="124" spans="1:14" x14ac:dyDescent="0.35">
      <c r="A124" s="121" t="s">
        <v>114</v>
      </c>
      <c r="B124" s="242">
        <v>93.379000000000005</v>
      </c>
      <c r="C124" s="240">
        <f t="shared" si="2"/>
        <v>1.4628028498800127</v>
      </c>
      <c r="D124" s="242">
        <v>21.776999999999997</v>
      </c>
      <c r="E124" s="240">
        <f t="shared" si="3"/>
        <v>0.28728395493321179</v>
      </c>
      <c r="F124" s="69">
        <v>0.44600000000000001</v>
      </c>
      <c r="G124" s="69">
        <v>0.13600000000000001</v>
      </c>
      <c r="H124" s="242">
        <v>0.58200000000000007</v>
      </c>
      <c r="I124" s="240">
        <f>(Table24[[#This Row],[Column7]]/$H$267)*100</f>
        <v>4.8078156541184087E-3</v>
      </c>
      <c r="J124" s="240">
        <f>(Table24[[#This Row],[Column6]]/$H$267)*100</f>
        <v>1.466060378834313E-3</v>
      </c>
      <c r="K124" s="240">
        <f>((Table24[[#This Row],[Column11]]/D124)-1)*100</f>
        <v>-97.327455572392893</v>
      </c>
      <c r="L124" s="240">
        <f>((Table24[[#This Row],[Column11]]/B124)-1)*100</f>
        <v>-99.376733526810099</v>
      </c>
      <c r="M124" s="82"/>
      <c r="N124" s="29"/>
    </row>
    <row r="125" spans="1:14" x14ac:dyDescent="0.35">
      <c r="A125" s="121" t="s">
        <v>210</v>
      </c>
      <c r="B125" s="242">
        <v>19.997</v>
      </c>
      <c r="C125" s="240">
        <f t="shared" si="2"/>
        <v>0.31325746248139963</v>
      </c>
      <c r="D125" s="242">
        <v>1.2150000000000001</v>
      </c>
      <c r="E125" s="240">
        <f t="shared" si="3"/>
        <v>1.6028378805338309E-2</v>
      </c>
      <c r="F125" s="68"/>
      <c r="G125" s="69">
        <v>0.56299999999999994</v>
      </c>
      <c r="H125" s="242">
        <v>0.56299999999999994</v>
      </c>
      <c r="I125" s="240">
        <f>(Table24[[#This Row],[Column7]]/$H$267)*100</f>
        <v>0</v>
      </c>
      <c r="J125" s="240">
        <f>(Table24[[#This Row],[Column6]]/$H$267)*100</f>
        <v>6.0690587741449864E-3</v>
      </c>
      <c r="K125" s="240">
        <f>((Table24[[#This Row],[Column11]]/D125)-1)*100</f>
        <v>-53.662551440329231</v>
      </c>
      <c r="L125" s="240">
        <f>((Table24[[#This Row],[Column11]]/B125)-1)*100</f>
        <v>-97.184577686653</v>
      </c>
      <c r="M125" s="82"/>
      <c r="N125" s="29"/>
    </row>
    <row r="126" spans="1:14" x14ac:dyDescent="0.35">
      <c r="A126" s="121" t="s">
        <v>202</v>
      </c>
      <c r="B126" s="242">
        <v>8.7999999999999995E-2</v>
      </c>
      <c r="C126" s="240">
        <f t="shared" si="2"/>
        <v>1.3785396158605373E-3</v>
      </c>
      <c r="D126" s="242">
        <v>9.298</v>
      </c>
      <c r="E126" s="240">
        <f t="shared" si="3"/>
        <v>0.12265997212513217</v>
      </c>
      <c r="F126" s="68"/>
      <c r="G126" s="69">
        <v>0.54400000000000004</v>
      </c>
      <c r="H126" s="242">
        <v>0.54400000000000004</v>
      </c>
      <c r="I126" s="240">
        <f>(Table24[[#This Row],[Column7]]/$H$267)*100</f>
        <v>0</v>
      </c>
      <c r="J126" s="240">
        <f>(Table24[[#This Row],[Column6]]/$H$267)*100</f>
        <v>5.8642415153372521E-3</v>
      </c>
      <c r="K126" s="240">
        <f>((Table24[[#This Row],[Column11]]/D126)-1)*100</f>
        <v>-94.149279414927946</v>
      </c>
      <c r="L126" s="240">
        <f>((Table24[[#This Row],[Column11]]/B126)-1)*100</f>
        <v>518.18181818181824</v>
      </c>
      <c r="M126" s="82"/>
      <c r="N126" s="29"/>
    </row>
    <row r="127" spans="1:14" x14ac:dyDescent="0.35">
      <c r="A127" s="121" t="s">
        <v>77</v>
      </c>
      <c r="B127" s="242">
        <v>0.19900000000000001</v>
      </c>
      <c r="C127" s="240">
        <f t="shared" si="2"/>
        <v>3.1173793585937155E-3</v>
      </c>
      <c r="D127" s="242">
        <v>0.36599999999999999</v>
      </c>
      <c r="E127" s="240">
        <f t="shared" si="3"/>
        <v>4.8283017635833919E-3</v>
      </c>
      <c r="F127" s="69">
        <v>0.52900000000000003</v>
      </c>
      <c r="G127" s="68"/>
      <c r="H127" s="242">
        <v>0.52900000000000003</v>
      </c>
      <c r="I127" s="240">
        <f>(Table24[[#This Row],[Column7]]/$H$267)*100</f>
        <v>5.7025436794364091E-3</v>
      </c>
      <c r="J127" s="240">
        <f>(Table24[[#This Row],[Column6]]/$H$267)*100</f>
        <v>0</v>
      </c>
      <c r="K127" s="240">
        <f>((Table24[[#This Row],[Column11]]/D127)-1)*100</f>
        <v>44.535519125683074</v>
      </c>
      <c r="L127" s="240">
        <f>((Table24[[#This Row],[Column11]]/B127)-1)*100</f>
        <v>165.8291457286432</v>
      </c>
      <c r="M127" s="82"/>
      <c r="N127" s="29"/>
    </row>
    <row r="128" spans="1:14" x14ac:dyDescent="0.35">
      <c r="A128" s="121" t="s">
        <v>199</v>
      </c>
      <c r="B128" s="242">
        <v>0.27300000000000002</v>
      </c>
      <c r="C128" s="240">
        <f t="shared" si="2"/>
        <v>4.276605853749167E-3</v>
      </c>
      <c r="D128" s="242">
        <v>0.316</v>
      </c>
      <c r="E128" s="240">
        <f t="shared" si="3"/>
        <v>4.1686976975200867E-3</v>
      </c>
      <c r="F128" s="68"/>
      <c r="G128" s="69">
        <v>0.52800000000000002</v>
      </c>
      <c r="H128" s="242">
        <v>0.52800000000000002</v>
      </c>
      <c r="I128" s="240">
        <f>(Table24[[#This Row],[Column7]]/$H$267)*100</f>
        <v>0</v>
      </c>
      <c r="J128" s="240">
        <f>(Table24[[#This Row],[Column6]]/$H$267)*100</f>
        <v>5.6917638237096854E-3</v>
      </c>
      <c r="K128" s="240">
        <f>((Table24[[#This Row],[Column11]]/D128)-1)*100</f>
        <v>67.088607594936718</v>
      </c>
      <c r="L128" s="240">
        <f>((Table24[[#This Row],[Column11]]/B128)-1)*100</f>
        <v>93.406593406593402</v>
      </c>
      <c r="M128" s="82"/>
      <c r="N128" s="29"/>
    </row>
    <row r="129" spans="1:14" x14ac:dyDescent="0.35">
      <c r="A129" s="121" t="s">
        <v>27</v>
      </c>
      <c r="B129" s="242">
        <v>0.10500000000000001</v>
      </c>
      <c r="C129" s="240">
        <f t="shared" si="2"/>
        <v>1.6448484052881411E-3</v>
      </c>
      <c r="D129" s="242">
        <v>0.02</v>
      </c>
      <c r="E129" s="240">
        <f t="shared" si="3"/>
        <v>2.63841626425322E-4</v>
      </c>
      <c r="F129" s="69">
        <v>2E-3</v>
      </c>
      <c r="G129" s="69">
        <v>0.52300000000000002</v>
      </c>
      <c r="H129" s="242">
        <v>0.52500000000000002</v>
      </c>
      <c r="I129" s="240">
        <f>(Table24[[#This Row],[Column7]]/$H$267)*100</f>
        <v>2.1559711453445779E-5</v>
      </c>
      <c r="J129" s="240">
        <f>(Table24[[#This Row],[Column6]]/$H$267)*100</f>
        <v>5.6378645450760722E-3</v>
      </c>
      <c r="K129" s="240">
        <f>((Table24[[#This Row],[Column11]]/D129)-1)*100</f>
        <v>2525</v>
      </c>
      <c r="L129" s="240">
        <f>((Table24[[#This Row],[Column11]]/B129)-1)*100</f>
        <v>400</v>
      </c>
      <c r="M129" s="82"/>
      <c r="N129" s="29"/>
    </row>
    <row r="130" spans="1:14" x14ac:dyDescent="0.35">
      <c r="A130" s="121" t="s">
        <v>183</v>
      </c>
      <c r="B130" s="242">
        <v>0</v>
      </c>
      <c r="C130" s="240">
        <f t="shared" si="2"/>
        <v>0</v>
      </c>
      <c r="D130" s="242">
        <v>0.183</v>
      </c>
      <c r="E130" s="240">
        <f t="shared" si="3"/>
        <v>2.414150881791696E-3</v>
      </c>
      <c r="F130" s="68"/>
      <c r="G130" s="69">
        <v>0.52500000000000002</v>
      </c>
      <c r="H130" s="242">
        <v>0.52500000000000002</v>
      </c>
      <c r="I130" s="240">
        <f>(Table24[[#This Row],[Column7]]/$H$267)*100</f>
        <v>0</v>
      </c>
      <c r="J130" s="240">
        <f>(Table24[[#This Row],[Column6]]/$H$267)*100</f>
        <v>5.6594242565295178E-3</v>
      </c>
      <c r="K130" s="240">
        <f>((Table24[[#This Row],[Column11]]/D130)-1)*100</f>
        <v>186.88524590163937</v>
      </c>
      <c r="L130" s="240" t="s">
        <v>316</v>
      </c>
      <c r="M130" s="82"/>
      <c r="N130" s="29"/>
    </row>
    <row r="131" spans="1:14" x14ac:dyDescent="0.35">
      <c r="A131" s="121" t="s">
        <v>116</v>
      </c>
      <c r="B131" s="242">
        <v>0.27800000000000002</v>
      </c>
      <c r="C131" s="240">
        <f t="shared" si="2"/>
        <v>4.3549319682866976E-3</v>
      </c>
      <c r="D131" s="242">
        <v>0.32199999999999995</v>
      </c>
      <c r="E131" s="240">
        <f t="shared" si="3"/>
        <v>4.2478501854476824E-3</v>
      </c>
      <c r="F131" s="69">
        <v>4.2000000000000003E-2</v>
      </c>
      <c r="G131" s="69">
        <v>0.42599999999999999</v>
      </c>
      <c r="H131" s="242">
        <v>0.46799999999999997</v>
      </c>
      <c r="I131" s="240">
        <f>(Table24[[#This Row],[Column7]]/$H$267)*100</f>
        <v>4.527539405223614E-4</v>
      </c>
      <c r="J131" s="240">
        <f>(Table24[[#This Row],[Column6]]/$H$267)*100</f>
        <v>4.5922185395839508E-3</v>
      </c>
      <c r="K131" s="240">
        <f>((Table24[[#This Row],[Column11]]/D131)-1)*100</f>
        <v>45.341614906832305</v>
      </c>
      <c r="L131" s="240">
        <f>((Table24[[#This Row],[Column11]]/B131)-1)*100</f>
        <v>68.345323741007164</v>
      </c>
      <c r="M131" s="82"/>
      <c r="N131" s="29"/>
    </row>
    <row r="132" spans="1:14" x14ac:dyDescent="0.35">
      <c r="A132" s="121" t="s">
        <v>246</v>
      </c>
      <c r="B132" s="242">
        <v>4.2000000000000003E-2</v>
      </c>
      <c r="C132" s="240">
        <f t="shared" ref="C132:C195" si="4">(B132/$B$267)*100</f>
        <v>6.5793936211525647E-4</v>
      </c>
      <c r="D132" s="242">
        <v>0.215</v>
      </c>
      <c r="E132" s="240">
        <f t="shared" ref="E132:E195" si="5">(D132/$D$267)*100</f>
        <v>2.8362974840722109E-3</v>
      </c>
      <c r="F132" s="68"/>
      <c r="G132" s="69">
        <v>0.45600000000000002</v>
      </c>
      <c r="H132" s="242">
        <v>0.45600000000000002</v>
      </c>
      <c r="I132" s="240">
        <f>(Table24[[#This Row],[Column7]]/$H$267)*100</f>
        <v>0</v>
      </c>
      <c r="J132" s="240">
        <f>(Table24[[#This Row],[Column6]]/$H$267)*100</f>
        <v>4.9156142113856377E-3</v>
      </c>
      <c r="K132" s="240">
        <f>((Table24[[#This Row],[Column11]]/D132)-1)*100</f>
        <v>112.09302325581399</v>
      </c>
      <c r="L132" s="240">
        <f>((Table24[[#This Row],[Column11]]/B132)-1)*100</f>
        <v>985.71428571428578</v>
      </c>
      <c r="M132" s="82"/>
      <c r="N132" s="29"/>
    </row>
    <row r="133" spans="1:14" x14ac:dyDescent="0.35">
      <c r="A133" s="121" t="s">
        <v>226</v>
      </c>
      <c r="B133" s="242">
        <v>0</v>
      </c>
      <c r="C133" s="240">
        <f t="shared" si="4"/>
        <v>0</v>
      </c>
      <c r="D133" s="242">
        <v>8.0000000000000002E-3</v>
      </c>
      <c r="E133" s="240">
        <f t="shared" si="5"/>
        <v>1.0553665057012879E-4</v>
      </c>
      <c r="F133" s="69">
        <v>0.441</v>
      </c>
      <c r="G133" s="68"/>
      <c r="H133" s="242">
        <v>0.441</v>
      </c>
      <c r="I133" s="240">
        <f>(Table24[[#This Row],[Column7]]/$H$267)*100</f>
        <v>4.7539163754847947E-3</v>
      </c>
      <c r="J133" s="240">
        <f>(Table24[[#This Row],[Column6]]/$H$267)*100</f>
        <v>0</v>
      </c>
      <c r="K133" s="240">
        <f>((Table24[[#This Row],[Column11]]/D133)-1)*100</f>
        <v>5412.5</v>
      </c>
      <c r="L133" s="240" t="s">
        <v>316</v>
      </c>
      <c r="M133" s="82"/>
      <c r="N133" s="29"/>
    </row>
    <row r="134" spans="1:14" x14ac:dyDescent="0.35">
      <c r="A134" s="121" t="s">
        <v>135</v>
      </c>
      <c r="B134" s="242">
        <v>1.9909999999999999</v>
      </c>
      <c r="C134" s="240">
        <f t="shared" si="4"/>
        <v>3.1189458808844654E-2</v>
      </c>
      <c r="D134" s="242">
        <v>0.496</v>
      </c>
      <c r="E134" s="240">
        <f t="shared" si="5"/>
        <v>6.5432723353479848E-3</v>
      </c>
      <c r="F134" s="69">
        <v>0.105</v>
      </c>
      <c r="G134" s="69">
        <v>0.30599999999999999</v>
      </c>
      <c r="H134" s="242">
        <v>0.41099999999999998</v>
      </c>
      <c r="I134" s="240">
        <f>(Table24[[#This Row],[Column7]]/$H$267)*100</f>
        <v>1.1318848513059035E-3</v>
      </c>
      <c r="J134" s="240">
        <f>(Table24[[#This Row],[Column6]]/$H$267)*100</f>
        <v>3.2986358523772043E-3</v>
      </c>
      <c r="K134" s="240">
        <f>((Table24[[#This Row],[Column11]]/D134)-1)*100</f>
        <v>-17.137096774193552</v>
      </c>
      <c r="L134" s="240">
        <f>((Table24[[#This Row],[Column11]]/B134)-1)*100</f>
        <v>-79.357106981416365</v>
      </c>
      <c r="M134" s="82"/>
      <c r="N134" s="29"/>
    </row>
    <row r="135" spans="1:14" x14ac:dyDescent="0.35">
      <c r="A135" s="121" t="s">
        <v>192</v>
      </c>
      <c r="B135" s="242">
        <v>3.3000000000000002E-2</v>
      </c>
      <c r="C135" s="240">
        <f t="shared" si="4"/>
        <v>5.1695235594770154E-4</v>
      </c>
      <c r="D135" s="242">
        <v>0</v>
      </c>
      <c r="E135" s="240">
        <f t="shared" si="5"/>
        <v>0</v>
      </c>
      <c r="F135" s="68"/>
      <c r="G135" s="69">
        <v>0.40400000000000003</v>
      </c>
      <c r="H135" s="242">
        <v>0.40400000000000003</v>
      </c>
      <c r="I135" s="240">
        <f>(Table24[[#This Row],[Column7]]/$H$267)*100</f>
        <v>0</v>
      </c>
      <c r="J135" s="240">
        <f>(Table24[[#This Row],[Column6]]/$H$267)*100</f>
        <v>4.3550617135960481E-3</v>
      </c>
      <c r="K135" s="240" t="s">
        <v>316</v>
      </c>
      <c r="L135" s="240">
        <f>((Table24[[#This Row],[Column11]]/B135)-1)*100</f>
        <v>1124.2424242424242</v>
      </c>
      <c r="M135" s="82"/>
      <c r="N135" s="29"/>
    </row>
    <row r="136" spans="1:14" x14ac:dyDescent="0.35">
      <c r="A136" s="121" t="s">
        <v>238</v>
      </c>
      <c r="B136" s="242">
        <v>1.4830000000000001</v>
      </c>
      <c r="C136" s="240">
        <f t="shared" si="4"/>
        <v>2.3231525571831557E-2</v>
      </c>
      <c r="D136" s="242">
        <v>1.7130000000000001</v>
      </c>
      <c r="E136" s="240">
        <f t="shared" si="5"/>
        <v>2.2598035303328826E-2</v>
      </c>
      <c r="F136" s="69">
        <v>0.17</v>
      </c>
      <c r="G136" s="69">
        <v>0.22900000000000001</v>
      </c>
      <c r="H136" s="242">
        <v>0.39900000000000002</v>
      </c>
      <c r="I136" s="240">
        <f>(Table24[[#This Row],[Column7]]/$H$267)*100</f>
        <v>1.8325754735428914E-3</v>
      </c>
      <c r="J136" s="240">
        <f>(Table24[[#This Row],[Column6]]/$H$267)*100</f>
        <v>2.4685869614195417E-3</v>
      </c>
      <c r="K136" s="240">
        <f>((Table24[[#This Row],[Column11]]/D136)-1)*100</f>
        <v>-76.70753064798599</v>
      </c>
      <c r="L136" s="240">
        <f>((Table24[[#This Row],[Column11]]/B136)-1)*100</f>
        <v>-73.095077545515849</v>
      </c>
      <c r="M136" s="82"/>
      <c r="N136" s="29"/>
    </row>
    <row r="137" spans="1:14" x14ac:dyDescent="0.35">
      <c r="A137" s="121" t="s">
        <v>239</v>
      </c>
      <c r="B137" s="242">
        <v>1.2E-2</v>
      </c>
      <c r="C137" s="240">
        <f t="shared" si="4"/>
        <v>1.8798267489007327E-4</v>
      </c>
      <c r="D137" s="242">
        <v>0</v>
      </c>
      <c r="E137" s="240">
        <f t="shared" si="5"/>
        <v>0</v>
      </c>
      <c r="F137" s="68"/>
      <c r="G137" s="69">
        <v>0.39500000000000002</v>
      </c>
      <c r="H137" s="242">
        <v>0.39500000000000002</v>
      </c>
      <c r="I137" s="240">
        <f>(Table24[[#This Row],[Column7]]/$H$267)*100</f>
        <v>0</v>
      </c>
      <c r="J137" s="240">
        <f>(Table24[[#This Row],[Column6]]/$H$267)*100</f>
        <v>4.258043012055541E-3</v>
      </c>
      <c r="K137" s="240" t="s">
        <v>316</v>
      </c>
      <c r="L137" s="240">
        <f>((Table24[[#This Row],[Column11]]/B137)-1)*100</f>
        <v>3191.6666666666665</v>
      </c>
      <c r="M137" s="82"/>
      <c r="N137" s="29"/>
    </row>
    <row r="138" spans="1:14" x14ac:dyDescent="0.35">
      <c r="A138" s="121" t="s">
        <v>122</v>
      </c>
      <c r="B138" s="242">
        <v>2.3640000000000003</v>
      </c>
      <c r="C138" s="240">
        <f t="shared" si="4"/>
        <v>3.7032586953344437E-2</v>
      </c>
      <c r="D138" s="242">
        <v>2.3810000000000002</v>
      </c>
      <c r="E138" s="240">
        <f t="shared" si="5"/>
        <v>3.1410345625934581E-2</v>
      </c>
      <c r="F138" s="69">
        <v>4.9000000000000002E-2</v>
      </c>
      <c r="G138" s="69">
        <v>0.32500000000000001</v>
      </c>
      <c r="H138" s="242">
        <v>0.374</v>
      </c>
      <c r="I138" s="240">
        <f>(Table24[[#This Row],[Column7]]/$H$267)*100</f>
        <v>5.2821293060942168E-4</v>
      </c>
      <c r="J138" s="240">
        <f>(Table24[[#This Row],[Column6]]/$H$267)*100</f>
        <v>3.5034531111849394E-3</v>
      </c>
      <c r="K138" s="240">
        <f>((Table24[[#This Row],[Column11]]/D138)-1)*100</f>
        <v>-84.29231415371693</v>
      </c>
      <c r="L138" s="240">
        <f>((Table24[[#This Row],[Column11]]/B138)-1)*100</f>
        <v>-84.179357021996609</v>
      </c>
      <c r="M138" s="82"/>
      <c r="N138" s="29"/>
    </row>
    <row r="139" spans="1:14" x14ac:dyDescent="0.35">
      <c r="A139" s="121" t="s">
        <v>256</v>
      </c>
      <c r="B139" s="242">
        <v>0.19800000000000001</v>
      </c>
      <c r="C139" s="240">
        <f t="shared" si="4"/>
        <v>3.1017141356862094E-3</v>
      </c>
      <c r="D139" s="242">
        <v>1.321</v>
      </c>
      <c r="E139" s="240">
        <f t="shared" si="5"/>
        <v>1.7426739425392513E-2</v>
      </c>
      <c r="F139" s="69">
        <v>4.2999999999999997E-2</v>
      </c>
      <c r="G139" s="69">
        <v>0.29299999999999998</v>
      </c>
      <c r="H139" s="242">
        <v>0.33599999999999997</v>
      </c>
      <c r="I139" s="240">
        <f>(Table24[[#This Row],[Column7]]/$H$267)*100</f>
        <v>4.6353379624908416E-4</v>
      </c>
      <c r="J139" s="240">
        <f>(Table24[[#This Row],[Column6]]/$H$267)*100</f>
        <v>3.1584977279298064E-3</v>
      </c>
      <c r="K139" s="240">
        <f>((Table24[[#This Row],[Column11]]/D139)-1)*100</f>
        <v>-74.564723694171093</v>
      </c>
      <c r="L139" s="240">
        <f>((Table24[[#This Row],[Column11]]/B139)-1)*100</f>
        <v>69.696969696969674</v>
      </c>
      <c r="M139" s="82"/>
      <c r="N139" s="29"/>
    </row>
    <row r="140" spans="1:14" x14ac:dyDescent="0.35">
      <c r="A140" s="121" t="s">
        <v>39</v>
      </c>
      <c r="B140" s="242">
        <v>0.35</v>
      </c>
      <c r="C140" s="240">
        <f t="shared" si="4"/>
        <v>5.4828280176271371E-3</v>
      </c>
      <c r="D140" s="242">
        <v>0.76900000000000002</v>
      </c>
      <c r="E140" s="240">
        <f t="shared" si="5"/>
        <v>1.014471053605363E-2</v>
      </c>
      <c r="F140" s="69">
        <v>1.2999999999999999E-2</v>
      </c>
      <c r="G140" s="69">
        <v>0.309</v>
      </c>
      <c r="H140" s="242">
        <v>0.32200000000000001</v>
      </c>
      <c r="I140" s="240">
        <f>(Table24[[#This Row],[Column7]]/$H$267)*100</f>
        <v>1.4013812444739756E-4</v>
      </c>
      <c r="J140" s="240">
        <f>(Table24[[#This Row],[Column6]]/$H$267)*100</f>
        <v>3.3309754195573727E-3</v>
      </c>
      <c r="K140" s="240">
        <f>((Table24[[#This Row],[Column11]]/D140)-1)*100</f>
        <v>-58.127438231469441</v>
      </c>
      <c r="L140" s="240">
        <f>((Table24[[#This Row],[Column11]]/B140)-1)*100</f>
        <v>-7.9999999999999964</v>
      </c>
      <c r="M140" s="82"/>
      <c r="N140" s="29"/>
    </row>
    <row r="141" spans="1:14" x14ac:dyDescent="0.35">
      <c r="A141" s="121" t="s">
        <v>59</v>
      </c>
      <c r="B141" s="242">
        <v>6.8000000000000005E-2</v>
      </c>
      <c r="C141" s="240">
        <f t="shared" si="4"/>
        <v>1.0652351577104154E-3</v>
      </c>
      <c r="D141" s="242">
        <v>0.106</v>
      </c>
      <c r="E141" s="240">
        <f t="shared" si="5"/>
        <v>1.3983606200542063E-3</v>
      </c>
      <c r="F141" s="68"/>
      <c r="G141" s="69">
        <v>0.308</v>
      </c>
      <c r="H141" s="242">
        <v>0.308</v>
      </c>
      <c r="I141" s="240">
        <f>(Table24[[#This Row],[Column7]]/$H$267)*100</f>
        <v>0</v>
      </c>
      <c r="J141" s="240">
        <f>(Table24[[#This Row],[Column6]]/$H$267)*100</f>
        <v>3.3201955638306499E-3</v>
      </c>
      <c r="K141" s="240">
        <f>((Table24[[#This Row],[Column11]]/D141)-1)*100</f>
        <v>190.56603773584908</v>
      </c>
      <c r="L141" s="240">
        <f>((Table24[[#This Row],[Column11]]/B141)-1)*100</f>
        <v>352.94117647058823</v>
      </c>
      <c r="M141" s="82"/>
      <c r="N141" s="29"/>
    </row>
    <row r="142" spans="1:14" x14ac:dyDescent="0.35">
      <c r="A142" s="121" t="s">
        <v>19</v>
      </c>
      <c r="B142" s="242">
        <v>0.57999999999999996</v>
      </c>
      <c r="C142" s="240">
        <f t="shared" si="4"/>
        <v>9.08582928635354E-3</v>
      </c>
      <c r="D142" s="242">
        <v>1.4219999999999999</v>
      </c>
      <c r="E142" s="240">
        <f t="shared" si="5"/>
        <v>1.8759139638840391E-2</v>
      </c>
      <c r="F142" s="69">
        <v>0.30099999999999999</v>
      </c>
      <c r="G142" s="69">
        <v>2E-3</v>
      </c>
      <c r="H142" s="242">
        <v>0.30299999999999999</v>
      </c>
      <c r="I142" s="240">
        <f>(Table24[[#This Row],[Column7]]/$H$267)*100</f>
        <v>3.2447365737435898E-3</v>
      </c>
      <c r="J142" s="240">
        <f>(Table24[[#This Row],[Column6]]/$H$267)*100</f>
        <v>2.1559711453445779E-5</v>
      </c>
      <c r="K142" s="240">
        <f>((Table24[[#This Row],[Column11]]/D142)-1)*100</f>
        <v>-78.691983122362871</v>
      </c>
      <c r="L142" s="240">
        <f>((Table24[[#This Row],[Column11]]/B142)-1)*100</f>
        <v>-47.758620689655174</v>
      </c>
      <c r="M142" s="82"/>
      <c r="N142" s="29"/>
    </row>
    <row r="143" spans="1:14" x14ac:dyDescent="0.35">
      <c r="A143" s="121" t="s">
        <v>188</v>
      </c>
      <c r="B143" s="242">
        <v>0.107</v>
      </c>
      <c r="C143" s="240">
        <f t="shared" si="4"/>
        <v>1.6761788511031532E-3</v>
      </c>
      <c r="D143" s="242">
        <v>0.129</v>
      </c>
      <c r="E143" s="240">
        <f t="shared" si="5"/>
        <v>1.7017784904433267E-3</v>
      </c>
      <c r="F143" s="68"/>
      <c r="G143" s="69">
        <v>0.30199999999999999</v>
      </c>
      <c r="H143" s="242">
        <v>0.30199999999999999</v>
      </c>
      <c r="I143" s="240">
        <f>(Table24[[#This Row],[Column7]]/$H$267)*100</f>
        <v>0</v>
      </c>
      <c r="J143" s="240">
        <f>(Table24[[#This Row],[Column6]]/$H$267)*100</f>
        <v>3.2555164294703121E-3</v>
      </c>
      <c r="K143" s="240">
        <f>((Table24[[#This Row],[Column11]]/D143)-1)*100</f>
        <v>134.10852713178292</v>
      </c>
      <c r="L143" s="240">
        <f>((Table24[[#This Row],[Column11]]/B143)-1)*100</f>
        <v>182.24299065420561</v>
      </c>
      <c r="M143" s="82"/>
      <c r="N143" s="29"/>
    </row>
    <row r="144" spans="1:14" x14ac:dyDescent="0.35">
      <c r="A144" s="121" t="s">
        <v>237</v>
      </c>
      <c r="B144" s="242">
        <v>0.30599999999999999</v>
      </c>
      <c r="C144" s="240">
        <f t="shared" si="4"/>
        <v>4.7935582096968682E-3</v>
      </c>
      <c r="D144" s="242">
        <v>0.61</v>
      </c>
      <c r="E144" s="240">
        <f t="shared" si="5"/>
        <v>8.0471696059723208E-3</v>
      </c>
      <c r="F144" s="69">
        <v>5.2999999999999999E-2</v>
      </c>
      <c r="G144" s="69">
        <v>0.249</v>
      </c>
      <c r="H144" s="242">
        <v>0.30199999999999999</v>
      </c>
      <c r="I144" s="240">
        <f>(Table24[[#This Row],[Column7]]/$H$267)*100</f>
        <v>5.7133235351631314E-4</v>
      </c>
      <c r="J144" s="240">
        <f>(Table24[[#This Row],[Column6]]/$H$267)*100</f>
        <v>2.6841840759539992E-3</v>
      </c>
      <c r="K144" s="240">
        <f>((Table24[[#This Row],[Column11]]/D144)-1)*100</f>
        <v>-50.491803278688522</v>
      </c>
      <c r="L144" s="240">
        <f>((Table24[[#This Row],[Column11]]/B144)-1)*100</f>
        <v>-1.3071895424836666</v>
      </c>
      <c r="M144" s="82"/>
      <c r="N144" s="29"/>
    </row>
    <row r="145" spans="1:14" x14ac:dyDescent="0.35">
      <c r="A145" s="121" t="s">
        <v>227</v>
      </c>
      <c r="B145" s="242">
        <v>5.6000000000000001E-2</v>
      </c>
      <c r="C145" s="240">
        <f t="shared" si="4"/>
        <v>8.77252482820342E-4</v>
      </c>
      <c r="D145" s="242">
        <v>3.5000000000000003E-2</v>
      </c>
      <c r="E145" s="240">
        <f t="shared" si="5"/>
        <v>4.6172284624431342E-4</v>
      </c>
      <c r="F145" s="69">
        <v>2E-3</v>
      </c>
      <c r="G145" s="69">
        <v>0.29199999999999998</v>
      </c>
      <c r="H145" s="242">
        <v>0.29399999999999998</v>
      </c>
      <c r="I145" s="240">
        <f>(Table24[[#This Row],[Column7]]/$H$267)*100</f>
        <v>2.1559711453445779E-5</v>
      </c>
      <c r="J145" s="240">
        <f>(Table24[[#This Row],[Column6]]/$H$267)*100</f>
        <v>3.1477178722030836E-3</v>
      </c>
      <c r="K145" s="240">
        <f>((Table24[[#This Row],[Column11]]/D145)-1)*100</f>
        <v>739.99999999999989</v>
      </c>
      <c r="L145" s="240">
        <f>((Table24[[#This Row],[Column11]]/B145)-1)*100</f>
        <v>425</v>
      </c>
      <c r="M145" s="82"/>
      <c r="N145" s="29"/>
    </row>
    <row r="146" spans="1:14" x14ac:dyDescent="0.35">
      <c r="A146" s="121" t="s">
        <v>236</v>
      </c>
      <c r="B146" s="242">
        <v>0.35499999999999998</v>
      </c>
      <c r="C146" s="240">
        <f t="shared" si="4"/>
        <v>5.5611541321646677E-3</v>
      </c>
      <c r="D146" s="242">
        <v>0.22600000000000001</v>
      </c>
      <c r="E146" s="240">
        <f t="shared" si="5"/>
        <v>2.9814103786061381E-3</v>
      </c>
      <c r="F146" s="69">
        <v>6.0000000000000001E-3</v>
      </c>
      <c r="G146" s="69">
        <v>0.27400000000000002</v>
      </c>
      <c r="H146" s="242">
        <v>0.28000000000000003</v>
      </c>
      <c r="I146" s="240">
        <f>(Table24[[#This Row],[Column7]]/$H$267)*100</f>
        <v>6.4679134360337331E-5</v>
      </c>
      <c r="J146" s="240">
        <f>(Table24[[#This Row],[Column6]]/$H$267)*100</f>
        <v>2.9536804691220721E-3</v>
      </c>
      <c r="K146" s="240">
        <f>((Table24[[#This Row],[Column11]]/D146)-1)*100</f>
        <v>23.893805309734528</v>
      </c>
      <c r="L146" s="240">
        <f>((Table24[[#This Row],[Column11]]/B146)-1)*100</f>
        <v>-21.126760563380277</v>
      </c>
      <c r="M146" s="82"/>
      <c r="N146" s="29"/>
    </row>
    <row r="147" spans="1:14" x14ac:dyDescent="0.35">
      <c r="A147" s="121" t="s">
        <v>232</v>
      </c>
      <c r="B147" s="242">
        <v>0.311</v>
      </c>
      <c r="C147" s="240">
        <f t="shared" si="4"/>
        <v>4.8718843242343988E-3</v>
      </c>
      <c r="D147" s="242">
        <v>0.09</v>
      </c>
      <c r="E147" s="240">
        <f t="shared" si="5"/>
        <v>1.1872873189139488E-3</v>
      </c>
      <c r="F147" s="69">
        <v>1E-3</v>
      </c>
      <c r="G147" s="69">
        <v>0.27200000000000002</v>
      </c>
      <c r="H147" s="242">
        <v>0.27300000000000002</v>
      </c>
      <c r="I147" s="240">
        <f>(Table24[[#This Row],[Column7]]/$H$267)*100</f>
        <v>1.077985572672289E-5</v>
      </c>
      <c r="J147" s="240">
        <f>(Table24[[#This Row],[Column6]]/$H$267)*100</f>
        <v>2.9321207576686261E-3</v>
      </c>
      <c r="K147" s="240">
        <f>((Table24[[#This Row],[Column11]]/D147)-1)*100</f>
        <v>203.33333333333337</v>
      </c>
      <c r="L147" s="240">
        <f>((Table24[[#This Row],[Column11]]/B147)-1)*100</f>
        <v>-12.218649517684877</v>
      </c>
      <c r="M147" s="82"/>
      <c r="N147" s="29"/>
    </row>
    <row r="148" spans="1:14" x14ac:dyDescent="0.35">
      <c r="A148" s="121" t="s">
        <v>231</v>
      </c>
      <c r="B148" s="242">
        <v>6.3E-2</v>
      </c>
      <c r="C148" s="240">
        <f t="shared" si="4"/>
        <v>9.8690904317288476E-4</v>
      </c>
      <c r="D148" s="242">
        <v>1.2530000000000001</v>
      </c>
      <c r="E148" s="240">
        <f t="shared" si="5"/>
        <v>1.6529677895546421E-2</v>
      </c>
      <c r="F148" s="69">
        <v>4.0000000000000001E-3</v>
      </c>
      <c r="G148" s="69">
        <v>0.26700000000000002</v>
      </c>
      <c r="H148" s="242">
        <v>0.27100000000000002</v>
      </c>
      <c r="I148" s="240">
        <f>(Table24[[#This Row],[Column7]]/$H$267)*100</f>
        <v>4.3119422906891559E-5</v>
      </c>
      <c r="J148" s="240">
        <f>(Table24[[#This Row],[Column6]]/$H$267)*100</f>
        <v>2.8782214790350116E-3</v>
      </c>
      <c r="K148" s="240">
        <f>((Table24[[#This Row],[Column11]]/D148)-1)*100</f>
        <v>-78.371907422186752</v>
      </c>
      <c r="L148" s="240">
        <f>((Table24[[#This Row],[Column11]]/B148)-1)*100</f>
        <v>330.15873015873024</v>
      </c>
      <c r="M148" s="82"/>
      <c r="N148" s="29"/>
    </row>
    <row r="149" spans="1:14" x14ac:dyDescent="0.35">
      <c r="A149" s="121" t="s">
        <v>224</v>
      </c>
      <c r="B149" s="242">
        <v>8.59</v>
      </c>
      <c r="C149" s="240">
        <f t="shared" si="4"/>
        <v>0.13456426477547745</v>
      </c>
      <c r="D149" s="242">
        <v>0.39700000000000002</v>
      </c>
      <c r="E149" s="240">
        <f t="shared" si="5"/>
        <v>5.2372562845426412E-3</v>
      </c>
      <c r="F149" s="68"/>
      <c r="G149" s="69">
        <v>0.26400000000000001</v>
      </c>
      <c r="H149" s="242">
        <v>0.26400000000000001</v>
      </c>
      <c r="I149" s="240">
        <f>(Table24[[#This Row],[Column7]]/$H$267)*100</f>
        <v>0</v>
      </c>
      <c r="J149" s="240">
        <f>(Table24[[#This Row],[Column6]]/$H$267)*100</f>
        <v>2.8458819118548427E-3</v>
      </c>
      <c r="K149" s="240">
        <f>((Table24[[#This Row],[Column11]]/D149)-1)*100</f>
        <v>-33.501259445843836</v>
      </c>
      <c r="L149" s="240">
        <f>((Table24[[#This Row],[Column11]]/B149)-1)*100</f>
        <v>-96.926658905704315</v>
      </c>
      <c r="M149" s="82"/>
      <c r="N149" s="29"/>
    </row>
    <row r="150" spans="1:14" x14ac:dyDescent="0.35">
      <c r="A150" s="121" t="s">
        <v>7</v>
      </c>
      <c r="B150" s="242">
        <v>0.188</v>
      </c>
      <c r="C150" s="240">
        <f t="shared" si="4"/>
        <v>2.9450619066111478E-3</v>
      </c>
      <c r="D150" s="242">
        <v>0.26400000000000001</v>
      </c>
      <c r="E150" s="240">
        <f t="shared" si="5"/>
        <v>3.4827094688142505E-3</v>
      </c>
      <c r="F150" s="69">
        <v>0.26</v>
      </c>
      <c r="G150" s="68"/>
      <c r="H150" s="242">
        <v>0.26</v>
      </c>
      <c r="I150" s="240">
        <f>(Table24[[#This Row],[Column7]]/$H$267)*100</f>
        <v>2.8027624889479514E-3</v>
      </c>
      <c r="J150" s="240">
        <f>(Table24[[#This Row],[Column6]]/$H$267)*100</f>
        <v>0</v>
      </c>
      <c r="K150" s="240">
        <f>((Table24[[#This Row],[Column11]]/D150)-1)*100</f>
        <v>-1.5151515151515138</v>
      </c>
      <c r="L150" s="240">
        <f>((Table24[[#This Row],[Column11]]/B150)-1)*100</f>
        <v>38.297872340425542</v>
      </c>
      <c r="M150" s="82"/>
      <c r="N150" s="29"/>
    </row>
    <row r="151" spans="1:14" x14ac:dyDescent="0.35">
      <c r="A151" s="121" t="s">
        <v>48</v>
      </c>
      <c r="B151" s="242">
        <v>0</v>
      </c>
      <c r="C151" s="240">
        <f t="shared" si="4"/>
        <v>0</v>
      </c>
      <c r="D151" s="242">
        <v>0.17599999999999999</v>
      </c>
      <c r="E151" s="240">
        <f t="shared" si="5"/>
        <v>2.3218063125428328E-3</v>
      </c>
      <c r="F151" s="69">
        <v>0.248</v>
      </c>
      <c r="G151" s="69">
        <v>0</v>
      </c>
      <c r="H151" s="242">
        <v>0.248</v>
      </c>
      <c r="I151" s="240">
        <f>(Table24[[#This Row],[Column7]]/$H$267)*100</f>
        <v>2.6734042202272764E-3</v>
      </c>
      <c r="J151" s="240">
        <f>(Table24[[#This Row],[Column6]]/$H$267)*100</f>
        <v>0</v>
      </c>
      <c r="K151" s="240">
        <f>((Table24[[#This Row],[Column11]]/D151)-1)*100</f>
        <v>40.909090909090921</v>
      </c>
      <c r="L151" s="240" t="s">
        <v>316</v>
      </c>
      <c r="M151" s="82"/>
      <c r="N151" s="29"/>
    </row>
    <row r="152" spans="1:14" x14ac:dyDescent="0.35">
      <c r="A152" s="121" t="s">
        <v>65</v>
      </c>
      <c r="B152" s="242">
        <v>3.2000000000000001E-2</v>
      </c>
      <c r="C152" s="240">
        <f t="shared" si="4"/>
        <v>5.012871330401954E-4</v>
      </c>
      <c r="D152" s="242">
        <v>8.8999999999999996E-2</v>
      </c>
      <c r="E152" s="240">
        <f t="shared" si="5"/>
        <v>1.1740952375926827E-3</v>
      </c>
      <c r="F152" s="69">
        <v>0.248</v>
      </c>
      <c r="G152" s="68"/>
      <c r="H152" s="242">
        <v>0.248</v>
      </c>
      <c r="I152" s="240">
        <f>(Table24[[#This Row],[Column7]]/$H$267)*100</f>
        <v>2.6734042202272764E-3</v>
      </c>
      <c r="J152" s="240">
        <f>(Table24[[#This Row],[Column6]]/$H$267)*100</f>
        <v>0</v>
      </c>
      <c r="K152" s="240">
        <f>((Table24[[#This Row],[Column11]]/D152)-1)*100</f>
        <v>178.65168539325845</v>
      </c>
      <c r="L152" s="240">
        <f>((Table24[[#This Row],[Column11]]/B152)-1)*100</f>
        <v>675</v>
      </c>
      <c r="M152" s="82"/>
      <c r="N152" s="29"/>
    </row>
    <row r="153" spans="1:14" x14ac:dyDescent="0.35">
      <c r="A153" s="121" t="s">
        <v>93</v>
      </c>
      <c r="B153" s="242">
        <v>0</v>
      </c>
      <c r="C153" s="240">
        <f t="shared" si="4"/>
        <v>0</v>
      </c>
      <c r="D153" s="242">
        <v>0</v>
      </c>
      <c r="E153" s="240">
        <f t="shared" si="5"/>
        <v>0</v>
      </c>
      <c r="F153" s="68"/>
      <c r="G153" s="69">
        <v>0.22800000000000001</v>
      </c>
      <c r="H153" s="242">
        <v>0.22800000000000001</v>
      </c>
      <c r="I153" s="240">
        <f>(Table24[[#This Row],[Column7]]/$H$267)*100</f>
        <v>0</v>
      </c>
      <c r="J153" s="240">
        <f>(Table24[[#This Row],[Column6]]/$H$267)*100</f>
        <v>2.4578071056928189E-3</v>
      </c>
      <c r="K153" s="240" t="s">
        <v>316</v>
      </c>
      <c r="L153" s="240" t="s">
        <v>316</v>
      </c>
      <c r="M153" s="82"/>
      <c r="N153" s="29"/>
    </row>
    <row r="154" spans="1:14" x14ac:dyDescent="0.35">
      <c r="A154" s="121" t="s">
        <v>185</v>
      </c>
      <c r="B154" s="242">
        <v>0.16400000000000001</v>
      </c>
      <c r="C154" s="240">
        <f t="shared" si="4"/>
        <v>2.5690965568310013E-3</v>
      </c>
      <c r="D154" s="242">
        <v>0.188</v>
      </c>
      <c r="E154" s="240">
        <f t="shared" si="5"/>
        <v>2.4801112883980265E-3</v>
      </c>
      <c r="F154" s="68"/>
      <c r="G154" s="69">
        <v>0.224</v>
      </c>
      <c r="H154" s="242">
        <v>0.224</v>
      </c>
      <c r="I154" s="240">
        <f>(Table24[[#This Row],[Column7]]/$H$267)*100</f>
        <v>0</v>
      </c>
      <c r="J154" s="240">
        <f>(Table24[[#This Row],[Column6]]/$H$267)*100</f>
        <v>2.4146876827859276E-3</v>
      </c>
      <c r="K154" s="240">
        <f>((Table24[[#This Row],[Column11]]/D154)-1)*100</f>
        <v>19.14893617021276</v>
      </c>
      <c r="L154" s="240">
        <f>((Table24[[#This Row],[Column11]]/B154)-1)*100</f>
        <v>36.585365853658523</v>
      </c>
      <c r="M154" s="82"/>
      <c r="N154" s="29"/>
    </row>
    <row r="155" spans="1:14" x14ac:dyDescent="0.35">
      <c r="A155" s="121" t="s">
        <v>221</v>
      </c>
      <c r="B155" s="242">
        <v>1.008</v>
      </c>
      <c r="C155" s="240">
        <f t="shared" si="4"/>
        <v>1.5790544690766156E-2</v>
      </c>
      <c r="D155" s="242">
        <v>0.30299999999999999</v>
      </c>
      <c r="E155" s="240">
        <f t="shared" si="5"/>
        <v>3.9972006403436273E-3</v>
      </c>
      <c r="F155" s="68"/>
      <c r="G155" s="69">
        <v>0.21</v>
      </c>
      <c r="H155" s="242">
        <v>0.21</v>
      </c>
      <c r="I155" s="240">
        <f>(Table24[[#This Row],[Column7]]/$H$267)*100</f>
        <v>0</v>
      </c>
      <c r="J155" s="240">
        <f>(Table24[[#This Row],[Column6]]/$H$267)*100</f>
        <v>2.263769702611807E-3</v>
      </c>
      <c r="K155" s="240">
        <f>((Table24[[#This Row],[Column11]]/D155)-1)*100</f>
        <v>-30.693069306930699</v>
      </c>
      <c r="L155" s="240">
        <f>((Table24[[#This Row],[Column11]]/B155)-1)*100</f>
        <v>-79.166666666666671</v>
      </c>
      <c r="M155" s="82"/>
      <c r="N155" s="29"/>
    </row>
    <row r="156" spans="1:14" x14ac:dyDescent="0.35">
      <c r="A156" s="121" t="s">
        <v>158</v>
      </c>
      <c r="B156" s="242">
        <v>0</v>
      </c>
      <c r="C156" s="240">
        <f t="shared" si="4"/>
        <v>0</v>
      </c>
      <c r="D156" s="242">
        <v>0</v>
      </c>
      <c r="E156" s="240">
        <f t="shared" si="5"/>
        <v>0</v>
      </c>
      <c r="F156" s="69">
        <v>0.20499999999999999</v>
      </c>
      <c r="G156" s="68"/>
      <c r="H156" s="242">
        <v>0.20499999999999999</v>
      </c>
      <c r="I156" s="240">
        <f>(Table24[[#This Row],[Column7]]/$H$267)*100</f>
        <v>2.209870423978192E-3</v>
      </c>
      <c r="J156" s="240">
        <f>(Table24[[#This Row],[Column6]]/$H$267)*100</f>
        <v>0</v>
      </c>
      <c r="K156" s="240" t="s">
        <v>316</v>
      </c>
      <c r="L156" s="240" t="s">
        <v>316</v>
      </c>
      <c r="M156" s="82"/>
      <c r="N156" s="29"/>
    </row>
    <row r="157" spans="1:14" x14ac:dyDescent="0.35">
      <c r="A157" s="121" t="s">
        <v>56</v>
      </c>
      <c r="B157" s="242">
        <v>0</v>
      </c>
      <c r="C157" s="240">
        <f t="shared" si="4"/>
        <v>0</v>
      </c>
      <c r="D157" s="242">
        <v>8.0000000000000002E-3</v>
      </c>
      <c r="E157" s="240">
        <f t="shared" si="5"/>
        <v>1.0553665057012879E-4</v>
      </c>
      <c r="F157" s="68"/>
      <c r="G157" s="69">
        <v>0.193</v>
      </c>
      <c r="H157" s="242">
        <v>0.193</v>
      </c>
      <c r="I157" s="240">
        <f>(Table24[[#This Row],[Column7]]/$H$267)*100</f>
        <v>0</v>
      </c>
      <c r="J157" s="240">
        <f>(Table24[[#This Row],[Column6]]/$H$267)*100</f>
        <v>2.0805121552575174E-3</v>
      </c>
      <c r="K157" s="240">
        <f>((Table24[[#This Row],[Column11]]/D157)-1)*100</f>
        <v>2312.5</v>
      </c>
      <c r="L157" s="240" t="s">
        <v>316</v>
      </c>
      <c r="M157" s="82"/>
      <c r="N157" s="29"/>
    </row>
    <row r="158" spans="1:14" x14ac:dyDescent="0.35">
      <c r="A158" s="121" t="s">
        <v>150</v>
      </c>
      <c r="B158" s="242">
        <v>0.20899999999999999</v>
      </c>
      <c r="C158" s="240">
        <f t="shared" si="4"/>
        <v>3.2740315876687758E-3</v>
      </c>
      <c r="D158" s="242">
        <v>5.1000000000000004E-2</v>
      </c>
      <c r="E158" s="240">
        <f t="shared" si="5"/>
        <v>6.7279614738457105E-4</v>
      </c>
      <c r="F158" s="68"/>
      <c r="G158" s="69">
        <v>0.17299999999999999</v>
      </c>
      <c r="H158" s="242">
        <v>0.17299999999999999</v>
      </c>
      <c r="I158" s="240">
        <f>(Table24[[#This Row],[Column7]]/$H$267)*100</f>
        <v>0</v>
      </c>
      <c r="J158" s="240">
        <f>(Table24[[#This Row],[Column6]]/$H$267)*100</f>
        <v>1.8649150407230599E-3</v>
      </c>
      <c r="K158" s="240">
        <f>((Table24[[#This Row],[Column11]]/D158)-1)*100</f>
        <v>239.21568627450975</v>
      </c>
      <c r="L158" s="240">
        <f>((Table24[[#This Row],[Column11]]/B158)-1)*100</f>
        <v>-17.224880382775119</v>
      </c>
      <c r="M158" s="82"/>
      <c r="N158" s="29"/>
    </row>
    <row r="159" spans="1:14" x14ac:dyDescent="0.35">
      <c r="A159" s="121" t="s">
        <v>173</v>
      </c>
      <c r="B159" s="242">
        <v>2.9000000000000001E-2</v>
      </c>
      <c r="C159" s="240">
        <f t="shared" si="4"/>
        <v>4.5429146431767709E-4</v>
      </c>
      <c r="D159" s="242">
        <v>6.2E-2</v>
      </c>
      <c r="E159" s="240">
        <f t="shared" si="5"/>
        <v>8.179090419184981E-4</v>
      </c>
      <c r="F159" s="69">
        <v>2.4E-2</v>
      </c>
      <c r="G159" s="69">
        <v>0.14599999999999999</v>
      </c>
      <c r="H159" s="242">
        <v>0.16999999999999998</v>
      </c>
      <c r="I159" s="240">
        <f>(Table24[[#This Row],[Column7]]/$H$267)*100</f>
        <v>2.5871653744134933E-4</v>
      </c>
      <c r="J159" s="240">
        <f>(Table24[[#This Row],[Column6]]/$H$267)*100</f>
        <v>1.5738589361015418E-3</v>
      </c>
      <c r="K159" s="240">
        <f>((Table24[[#This Row],[Column11]]/D159)-1)*100</f>
        <v>174.19354838709674</v>
      </c>
      <c r="L159" s="240">
        <f>((Table24[[#This Row],[Column11]]/B159)-1)*100</f>
        <v>486.20689655172401</v>
      </c>
      <c r="M159" s="82"/>
      <c r="N159" s="29"/>
    </row>
    <row r="160" spans="1:14" x14ac:dyDescent="0.35">
      <c r="A160" s="121" t="s">
        <v>146</v>
      </c>
      <c r="B160" s="242">
        <v>1.7849999999999999</v>
      </c>
      <c r="C160" s="240">
        <f t="shared" si="4"/>
        <v>2.7962422889898399E-2</v>
      </c>
      <c r="D160" s="242">
        <v>1.105</v>
      </c>
      <c r="E160" s="240">
        <f t="shared" si="5"/>
        <v>1.4577249859999038E-2</v>
      </c>
      <c r="F160" s="69">
        <v>1E-3</v>
      </c>
      <c r="G160" s="69">
        <v>0.16700000000000001</v>
      </c>
      <c r="H160" s="242">
        <v>0.16800000000000001</v>
      </c>
      <c r="I160" s="240">
        <f>(Table24[[#This Row],[Column7]]/$H$267)*100</f>
        <v>1.077985572672289E-5</v>
      </c>
      <c r="J160" s="240">
        <f>(Table24[[#This Row],[Column6]]/$H$267)*100</f>
        <v>1.8002359063627228E-3</v>
      </c>
      <c r="K160" s="240">
        <f>((Table24[[#This Row],[Column11]]/D160)-1)*100</f>
        <v>-84.796380090497735</v>
      </c>
      <c r="L160" s="240">
        <f>((Table24[[#This Row],[Column11]]/B160)-1)*100</f>
        <v>-90.588235294117652</v>
      </c>
      <c r="M160" s="82"/>
      <c r="N160" s="29"/>
    </row>
    <row r="161" spans="1:14" x14ac:dyDescent="0.35">
      <c r="A161" s="121" t="s">
        <v>248</v>
      </c>
      <c r="B161" s="242">
        <v>0.54100000000000004</v>
      </c>
      <c r="C161" s="240">
        <f t="shared" si="4"/>
        <v>8.4748855929608034E-3</v>
      </c>
      <c r="D161" s="242">
        <v>1E-3</v>
      </c>
      <c r="E161" s="240">
        <f t="shared" si="5"/>
        <v>1.3192081321266099E-5</v>
      </c>
      <c r="F161" s="68"/>
      <c r="G161" s="69">
        <v>0.16300000000000001</v>
      </c>
      <c r="H161" s="242">
        <v>0.16300000000000001</v>
      </c>
      <c r="I161" s="240">
        <f>(Table24[[#This Row],[Column7]]/$H$267)*100</f>
        <v>0</v>
      </c>
      <c r="J161" s="240">
        <f>(Table24[[#This Row],[Column6]]/$H$267)*100</f>
        <v>1.7571164834558311E-3</v>
      </c>
      <c r="K161" s="240">
        <f>((Table24[[#This Row],[Column11]]/D161)-1)*100</f>
        <v>16200</v>
      </c>
      <c r="L161" s="240">
        <f>((Table24[[#This Row],[Column11]]/B161)-1)*100</f>
        <v>-69.870609981515713</v>
      </c>
      <c r="M161" s="82"/>
      <c r="N161" s="29"/>
    </row>
    <row r="162" spans="1:14" x14ac:dyDescent="0.35">
      <c r="A162" s="121" t="s">
        <v>144</v>
      </c>
      <c r="B162" s="242">
        <v>0.11799999999999999</v>
      </c>
      <c r="C162" s="240">
        <f t="shared" si="4"/>
        <v>1.8484963030857202E-3</v>
      </c>
      <c r="D162" s="242">
        <v>0.152</v>
      </c>
      <c r="E162" s="240">
        <f t="shared" si="5"/>
        <v>2.0051963608324471E-3</v>
      </c>
      <c r="F162" s="69">
        <v>3.7999999999999999E-2</v>
      </c>
      <c r="G162" s="69">
        <v>0.123</v>
      </c>
      <c r="H162" s="242">
        <v>0.161</v>
      </c>
      <c r="I162" s="240">
        <f>(Table24[[#This Row],[Column7]]/$H$267)*100</f>
        <v>4.0963451761546983E-4</v>
      </c>
      <c r="J162" s="240">
        <f>(Table24[[#This Row],[Column6]]/$H$267)*100</f>
        <v>1.3259222543869154E-3</v>
      </c>
      <c r="K162" s="240">
        <f>((Table24[[#This Row],[Column11]]/D162)-1)*100</f>
        <v>5.9210526315789602</v>
      </c>
      <c r="L162" s="240">
        <f>((Table24[[#This Row],[Column11]]/B162)-1)*100</f>
        <v>36.44067796610171</v>
      </c>
      <c r="M162" s="82"/>
      <c r="N162" s="29"/>
    </row>
    <row r="163" spans="1:14" x14ac:dyDescent="0.35">
      <c r="A163" s="121" t="s">
        <v>119</v>
      </c>
      <c r="B163" s="242">
        <v>3.2000000000000001E-2</v>
      </c>
      <c r="C163" s="240">
        <f t="shared" si="4"/>
        <v>5.012871330401954E-4</v>
      </c>
      <c r="D163" s="242">
        <v>5.7000000000000002E-2</v>
      </c>
      <c r="E163" s="240">
        <f t="shared" si="5"/>
        <v>7.5194863531216757E-4</v>
      </c>
      <c r="F163" s="68"/>
      <c r="G163" s="69">
        <v>0.158</v>
      </c>
      <c r="H163" s="242">
        <v>0.158</v>
      </c>
      <c r="I163" s="240">
        <f>(Table24[[#This Row],[Column7]]/$H$267)*100</f>
        <v>0</v>
      </c>
      <c r="J163" s="240">
        <f>(Table24[[#This Row],[Column6]]/$H$267)*100</f>
        <v>1.7032172048222164E-3</v>
      </c>
      <c r="K163" s="240">
        <f>((Table24[[#This Row],[Column11]]/D163)-1)*100</f>
        <v>177.19298245614033</v>
      </c>
      <c r="L163" s="240">
        <f>((Table24[[#This Row],[Column11]]/B163)-1)*100</f>
        <v>393.75</v>
      </c>
      <c r="M163" s="82"/>
      <c r="N163" s="29"/>
    </row>
    <row r="164" spans="1:14" x14ac:dyDescent="0.35">
      <c r="A164" s="121" t="s">
        <v>252</v>
      </c>
      <c r="B164" s="242">
        <v>0.38500000000000001</v>
      </c>
      <c r="C164" s="240">
        <f t="shared" si="4"/>
        <v>6.0311108193898504E-3</v>
      </c>
      <c r="D164" s="242">
        <v>0.89400000000000002</v>
      </c>
      <c r="E164" s="240">
        <f t="shared" si="5"/>
        <v>1.1793720701211891E-2</v>
      </c>
      <c r="F164" s="69">
        <v>0.104</v>
      </c>
      <c r="G164" s="69">
        <v>0.05</v>
      </c>
      <c r="H164" s="242">
        <v>0.154</v>
      </c>
      <c r="I164" s="240">
        <f>(Table24[[#This Row],[Column7]]/$H$267)*100</f>
        <v>1.1211049955791804E-3</v>
      </c>
      <c r="J164" s="240">
        <f>(Table24[[#This Row],[Column6]]/$H$267)*100</f>
        <v>5.3899278633614449E-4</v>
      </c>
      <c r="K164" s="240">
        <f>((Table24[[#This Row],[Column11]]/D164)-1)*100</f>
        <v>-82.774049217002243</v>
      </c>
      <c r="L164" s="240">
        <f>((Table24[[#This Row],[Column11]]/B164)-1)*100</f>
        <v>-60.000000000000007</v>
      </c>
      <c r="M164" s="82"/>
      <c r="N164" s="29"/>
    </row>
    <row r="165" spans="1:14" x14ac:dyDescent="0.35">
      <c r="A165" s="121" t="s">
        <v>230</v>
      </c>
      <c r="B165" s="242">
        <v>9.4E-2</v>
      </c>
      <c r="C165" s="240">
        <f t="shared" si="4"/>
        <v>1.4725309533055739E-3</v>
      </c>
      <c r="D165" s="242">
        <v>0.39899999999999997</v>
      </c>
      <c r="E165" s="240">
        <f t="shared" si="5"/>
        <v>5.2636404471851726E-3</v>
      </c>
      <c r="F165" s="69">
        <v>1.4E-2</v>
      </c>
      <c r="G165" s="69">
        <v>0.13900000000000001</v>
      </c>
      <c r="H165" s="242">
        <v>0.15300000000000002</v>
      </c>
      <c r="I165" s="240">
        <f>(Table24[[#This Row],[Column7]]/$H$267)*100</f>
        <v>1.5091798017412048E-4</v>
      </c>
      <c r="J165" s="240">
        <f>(Table24[[#This Row],[Column6]]/$H$267)*100</f>
        <v>1.4983999460144817E-3</v>
      </c>
      <c r="K165" s="240">
        <f>((Table24[[#This Row],[Column11]]/D165)-1)*100</f>
        <v>-61.654135338345853</v>
      </c>
      <c r="L165" s="240">
        <f>((Table24[[#This Row],[Column11]]/B165)-1)*100</f>
        <v>62.765957446808528</v>
      </c>
      <c r="M165" s="82"/>
      <c r="N165" s="29"/>
    </row>
    <row r="166" spans="1:14" x14ac:dyDescent="0.35">
      <c r="A166" s="121" t="s">
        <v>67</v>
      </c>
      <c r="B166" s="242">
        <v>0.60099999999999998</v>
      </c>
      <c r="C166" s="240">
        <f t="shared" si="4"/>
        <v>9.4147989674111705E-3</v>
      </c>
      <c r="D166" s="242">
        <v>0</v>
      </c>
      <c r="E166" s="240">
        <f t="shared" si="5"/>
        <v>0</v>
      </c>
      <c r="F166" s="69">
        <v>0.152</v>
      </c>
      <c r="G166" s="68"/>
      <c r="H166" s="242">
        <v>0.152</v>
      </c>
      <c r="I166" s="240">
        <f>(Table24[[#This Row],[Column7]]/$H$267)*100</f>
        <v>1.6385380704618793E-3</v>
      </c>
      <c r="J166" s="240">
        <f>(Table24[[#This Row],[Column6]]/$H$267)*100</f>
        <v>0</v>
      </c>
      <c r="K166" s="240" t="s">
        <v>316</v>
      </c>
      <c r="L166" s="240">
        <f>((Table24[[#This Row],[Column11]]/B166)-1)*100</f>
        <v>-74.708818635607315</v>
      </c>
      <c r="M166" s="82"/>
      <c r="N166" s="29"/>
    </row>
    <row r="167" spans="1:14" x14ac:dyDescent="0.35">
      <c r="A167" s="121" t="s">
        <v>167</v>
      </c>
      <c r="B167" s="242">
        <v>3.7999999999999999E-2</v>
      </c>
      <c r="C167" s="240">
        <f t="shared" si="4"/>
        <v>5.9527847048523202E-4</v>
      </c>
      <c r="D167" s="242">
        <v>0</v>
      </c>
      <c r="E167" s="240">
        <f t="shared" si="5"/>
        <v>0</v>
      </c>
      <c r="F167" s="69">
        <v>0.14799999999999999</v>
      </c>
      <c r="G167" s="68"/>
      <c r="H167" s="242">
        <v>0.14799999999999999</v>
      </c>
      <c r="I167" s="240">
        <f>(Table24[[#This Row],[Column7]]/$H$267)*100</f>
        <v>1.5954186475549876E-3</v>
      </c>
      <c r="J167" s="240">
        <f>(Table24[[#This Row],[Column6]]/$H$267)*100</f>
        <v>0</v>
      </c>
      <c r="K167" s="240" t="s">
        <v>316</v>
      </c>
      <c r="L167" s="240">
        <f>((Table24[[#This Row],[Column11]]/B167)-1)*100</f>
        <v>289.4736842105263</v>
      </c>
      <c r="M167" s="82"/>
      <c r="N167" s="29"/>
    </row>
    <row r="168" spans="1:14" x14ac:dyDescent="0.35">
      <c r="A168" s="121" t="s">
        <v>132</v>
      </c>
      <c r="B168" s="242">
        <v>0.161</v>
      </c>
      <c r="C168" s="240">
        <f t="shared" si="4"/>
        <v>2.5221008881084832E-3</v>
      </c>
      <c r="D168" s="242">
        <v>1.2130000000000001</v>
      </c>
      <c r="E168" s="240">
        <f t="shared" si="5"/>
        <v>1.6001994642695777E-2</v>
      </c>
      <c r="F168" s="69">
        <v>8.0000000000000002E-3</v>
      </c>
      <c r="G168" s="69">
        <v>0.13200000000000001</v>
      </c>
      <c r="H168" s="242">
        <v>0.14000000000000001</v>
      </c>
      <c r="I168" s="240">
        <f>(Table24[[#This Row],[Column7]]/$H$267)*100</f>
        <v>8.6238845813783118E-5</v>
      </c>
      <c r="J168" s="240">
        <f>(Table24[[#This Row],[Column6]]/$H$267)*100</f>
        <v>1.4229409559274213E-3</v>
      </c>
      <c r="K168" s="240">
        <f>((Table24[[#This Row],[Column11]]/D168)-1)*100</f>
        <v>-88.458367683429515</v>
      </c>
      <c r="L168" s="240">
        <f>((Table24[[#This Row],[Column11]]/B168)-1)*100</f>
        <v>-13.043478260869556</v>
      </c>
      <c r="M168" s="82"/>
      <c r="N168" s="29"/>
    </row>
    <row r="169" spans="1:14" x14ac:dyDescent="0.35">
      <c r="A169" s="121" t="s">
        <v>94</v>
      </c>
      <c r="B169" s="242">
        <v>0</v>
      </c>
      <c r="C169" s="240">
        <f t="shared" si="4"/>
        <v>0</v>
      </c>
      <c r="D169" s="242">
        <v>5.7000000000000002E-2</v>
      </c>
      <c r="E169" s="240">
        <f t="shared" si="5"/>
        <v>7.5194863531216757E-4</v>
      </c>
      <c r="F169" s="69">
        <v>4.0000000000000001E-3</v>
      </c>
      <c r="G169" s="69">
        <v>0.13500000000000001</v>
      </c>
      <c r="H169" s="242">
        <v>0.13900000000000001</v>
      </c>
      <c r="I169" s="240">
        <f>(Table24[[#This Row],[Column7]]/$H$267)*100</f>
        <v>4.3119422906891559E-5</v>
      </c>
      <c r="J169" s="240">
        <f>(Table24[[#This Row],[Column6]]/$H$267)*100</f>
        <v>1.4552805231075902E-3</v>
      </c>
      <c r="K169" s="240">
        <f>((Table24[[#This Row],[Column11]]/D169)-1)*100</f>
        <v>143.85964912280701</v>
      </c>
      <c r="L169" s="240" t="s">
        <v>316</v>
      </c>
      <c r="M169" s="82"/>
      <c r="N169" s="29"/>
    </row>
    <row r="170" spans="1:14" x14ac:dyDescent="0.35">
      <c r="A170" s="121" t="s">
        <v>191</v>
      </c>
      <c r="B170" s="242">
        <v>2E-3</v>
      </c>
      <c r="C170" s="240">
        <f t="shared" si="4"/>
        <v>3.1330445815012212E-5</v>
      </c>
      <c r="D170" s="242">
        <v>0.154</v>
      </c>
      <c r="E170" s="240">
        <f t="shared" si="5"/>
        <v>2.0315805234749789E-3</v>
      </c>
      <c r="F170" s="68"/>
      <c r="G170" s="69">
        <v>0.122</v>
      </c>
      <c r="H170" s="242">
        <v>0.122</v>
      </c>
      <c r="I170" s="240">
        <f>(Table24[[#This Row],[Column7]]/$H$267)*100</f>
        <v>0</v>
      </c>
      <c r="J170" s="240">
        <f>(Table24[[#This Row],[Column6]]/$H$267)*100</f>
        <v>1.3151423986601926E-3</v>
      </c>
      <c r="K170" s="240">
        <f>((Table24[[#This Row],[Column11]]/D170)-1)*100</f>
        <v>-20.779220779220775</v>
      </c>
      <c r="L170" s="240">
        <f>((Table24[[#This Row],[Column11]]/B170)-1)*100</f>
        <v>6000</v>
      </c>
      <c r="M170" s="82"/>
      <c r="N170" s="29"/>
    </row>
    <row r="171" spans="1:14" x14ac:dyDescent="0.35">
      <c r="A171" s="121" t="s">
        <v>203</v>
      </c>
      <c r="B171" s="242">
        <v>0.82599999999999996</v>
      </c>
      <c r="C171" s="240">
        <f t="shared" si="4"/>
        <v>1.2939474121600044E-2</v>
      </c>
      <c r="D171" s="242">
        <v>0.09</v>
      </c>
      <c r="E171" s="240">
        <f t="shared" si="5"/>
        <v>1.1872873189139488E-3</v>
      </c>
      <c r="F171" s="68"/>
      <c r="G171" s="69">
        <v>0.12</v>
      </c>
      <c r="H171" s="242">
        <v>0.12</v>
      </c>
      <c r="I171" s="240">
        <f>(Table24[[#This Row],[Column7]]/$H$267)*100</f>
        <v>0</v>
      </c>
      <c r="J171" s="240">
        <f>(Table24[[#This Row],[Column6]]/$H$267)*100</f>
        <v>1.2935826872067467E-3</v>
      </c>
      <c r="K171" s="240">
        <f>((Table24[[#This Row],[Column11]]/D171)-1)*100</f>
        <v>33.333333333333329</v>
      </c>
      <c r="L171" s="240">
        <f>((Table24[[#This Row],[Column11]]/B171)-1)*100</f>
        <v>-85.472154963680396</v>
      </c>
      <c r="M171" s="82"/>
      <c r="N171" s="29"/>
    </row>
    <row r="172" spans="1:14" x14ac:dyDescent="0.35">
      <c r="A172" s="121" t="s">
        <v>24</v>
      </c>
      <c r="B172" s="242">
        <v>6.0000000000000001E-3</v>
      </c>
      <c r="C172" s="240">
        <f t="shared" si="4"/>
        <v>9.3991337445036637E-5</v>
      </c>
      <c r="D172" s="242">
        <v>1.2999999999999999E-2</v>
      </c>
      <c r="E172" s="240">
        <f t="shared" si="5"/>
        <v>1.7149705717645926E-4</v>
      </c>
      <c r="F172" s="69">
        <v>8.0000000000000002E-3</v>
      </c>
      <c r="G172" s="69">
        <v>0.1</v>
      </c>
      <c r="H172" s="242">
        <v>0.10800000000000001</v>
      </c>
      <c r="I172" s="240">
        <f>(Table24[[#This Row],[Column7]]/$H$267)*100</f>
        <v>8.6238845813783118E-5</v>
      </c>
      <c r="J172" s="240">
        <f>(Table24[[#This Row],[Column6]]/$H$267)*100</f>
        <v>1.077985572672289E-3</v>
      </c>
      <c r="K172" s="240">
        <f>((Table24[[#This Row],[Column11]]/D172)-1)*100</f>
        <v>730.76923076923083</v>
      </c>
      <c r="L172" s="240">
        <f>((Table24[[#This Row],[Column11]]/B172)-1)*100</f>
        <v>1700</v>
      </c>
      <c r="M172" s="82"/>
      <c r="N172" s="29"/>
    </row>
    <row r="173" spans="1:14" x14ac:dyDescent="0.35">
      <c r="A173" s="121" t="s">
        <v>137</v>
      </c>
      <c r="B173" s="242">
        <v>2E-3</v>
      </c>
      <c r="C173" s="240">
        <f t="shared" si="4"/>
        <v>3.1330445815012212E-5</v>
      </c>
      <c r="D173" s="242">
        <v>1.7999999999999999E-2</v>
      </c>
      <c r="E173" s="240">
        <f t="shared" si="5"/>
        <v>2.3745746378278976E-4</v>
      </c>
      <c r="F173" s="68"/>
      <c r="G173" s="69">
        <v>9.4E-2</v>
      </c>
      <c r="H173" s="242">
        <v>9.4E-2</v>
      </c>
      <c r="I173" s="240">
        <f>(Table24[[#This Row],[Column7]]/$H$267)*100</f>
        <v>0</v>
      </c>
      <c r="J173" s="240">
        <f>(Table24[[#This Row],[Column6]]/$H$267)*100</f>
        <v>1.0133064383119517E-3</v>
      </c>
      <c r="K173" s="240">
        <f>((Table24[[#This Row],[Column11]]/D173)-1)*100</f>
        <v>422.22222222222223</v>
      </c>
      <c r="L173" s="240">
        <f>((Table24[[#This Row],[Column11]]/B173)-1)*100</f>
        <v>4600</v>
      </c>
      <c r="M173" s="82"/>
      <c r="N173" s="29"/>
    </row>
    <row r="174" spans="1:14" x14ac:dyDescent="0.35">
      <c r="A174" s="121" t="s">
        <v>34</v>
      </c>
      <c r="B174" s="242">
        <v>1.0999999999999999E-2</v>
      </c>
      <c r="C174" s="240">
        <f t="shared" si="4"/>
        <v>1.7231745198256716E-4</v>
      </c>
      <c r="D174" s="242">
        <v>2.7E-2</v>
      </c>
      <c r="E174" s="240">
        <f t="shared" si="5"/>
        <v>3.5618619567418463E-4</v>
      </c>
      <c r="F174" s="69">
        <v>1E-3</v>
      </c>
      <c r="G174" s="69">
        <v>9.0999999999999998E-2</v>
      </c>
      <c r="H174" s="242">
        <v>9.1999999999999998E-2</v>
      </c>
      <c r="I174" s="240">
        <f>(Table24[[#This Row],[Column7]]/$H$267)*100</f>
        <v>1.077985572672289E-5</v>
      </c>
      <c r="J174" s="240">
        <f>(Table24[[#This Row],[Column6]]/$H$267)*100</f>
        <v>9.8096687113178303E-4</v>
      </c>
      <c r="K174" s="240">
        <f>((Table24[[#This Row],[Column11]]/D174)-1)*100</f>
        <v>240.74074074074073</v>
      </c>
      <c r="L174" s="240">
        <f>((Table24[[#This Row],[Column11]]/B174)-1)*100</f>
        <v>736.36363636363637</v>
      </c>
      <c r="M174" s="82"/>
      <c r="N174" s="29"/>
    </row>
    <row r="175" spans="1:14" x14ac:dyDescent="0.35">
      <c r="A175" s="121" t="s">
        <v>205</v>
      </c>
      <c r="B175" s="242">
        <v>0.17299999999999999</v>
      </c>
      <c r="C175" s="240">
        <f t="shared" si="4"/>
        <v>2.710083562998556E-3</v>
      </c>
      <c r="D175" s="242">
        <v>1.768</v>
      </c>
      <c r="E175" s="240">
        <f t="shared" si="5"/>
        <v>2.332359977599846E-2</v>
      </c>
      <c r="F175" s="68"/>
      <c r="G175" s="69">
        <v>8.3000000000000004E-2</v>
      </c>
      <c r="H175" s="242">
        <v>8.3000000000000004E-2</v>
      </c>
      <c r="I175" s="240">
        <f>(Table24[[#This Row],[Column7]]/$H$267)*100</f>
        <v>0</v>
      </c>
      <c r="J175" s="240">
        <f>(Table24[[#This Row],[Column6]]/$H$267)*100</f>
        <v>8.9472802531799977E-4</v>
      </c>
      <c r="K175" s="240">
        <f>((Table24[[#This Row],[Column11]]/D175)-1)*100</f>
        <v>-95.305429864253384</v>
      </c>
      <c r="L175" s="240">
        <f>((Table24[[#This Row],[Column11]]/B175)-1)*100</f>
        <v>-52.023121387283233</v>
      </c>
      <c r="M175" s="82"/>
      <c r="N175" s="29"/>
    </row>
    <row r="176" spans="1:14" x14ac:dyDescent="0.35">
      <c r="A176" s="121" t="s">
        <v>40</v>
      </c>
      <c r="B176" s="242">
        <v>5.1999999999999998E-2</v>
      </c>
      <c r="C176" s="240">
        <f t="shared" si="4"/>
        <v>8.1459159119031744E-4</v>
      </c>
      <c r="D176" s="242">
        <v>5.0999999999999997E-2</v>
      </c>
      <c r="E176" s="240">
        <f t="shared" si="5"/>
        <v>6.7279614738457094E-4</v>
      </c>
      <c r="F176" s="69">
        <v>0.08</v>
      </c>
      <c r="G176" s="68"/>
      <c r="H176" s="242">
        <v>0.08</v>
      </c>
      <c r="I176" s="240">
        <f>(Table24[[#This Row],[Column7]]/$H$267)*100</f>
        <v>8.6238845813783123E-4</v>
      </c>
      <c r="J176" s="240">
        <f>(Table24[[#This Row],[Column6]]/$H$267)*100</f>
        <v>0</v>
      </c>
      <c r="K176" s="240">
        <f>((Table24[[#This Row],[Column11]]/D176)-1)*100</f>
        <v>56.862745098039234</v>
      </c>
      <c r="L176" s="240">
        <f>((Table24[[#This Row],[Column11]]/B176)-1)*100</f>
        <v>53.846153846153854</v>
      </c>
      <c r="M176" s="82"/>
      <c r="N176" s="29"/>
    </row>
    <row r="177" spans="1:14" x14ac:dyDescent="0.35">
      <c r="A177" s="121" t="s">
        <v>25</v>
      </c>
      <c r="B177" s="242">
        <v>2.0999999999999998E-2</v>
      </c>
      <c r="C177" s="240">
        <f t="shared" si="4"/>
        <v>3.2896968105762818E-4</v>
      </c>
      <c r="D177" s="242">
        <v>0.04</v>
      </c>
      <c r="E177" s="240">
        <f t="shared" si="5"/>
        <v>5.27683252850644E-4</v>
      </c>
      <c r="F177" s="69">
        <v>4.5999999999999999E-2</v>
      </c>
      <c r="G177" s="69">
        <v>2.9000000000000001E-2</v>
      </c>
      <c r="H177" s="242">
        <v>7.4999999999999997E-2</v>
      </c>
      <c r="I177" s="240">
        <f>(Table24[[#This Row],[Column7]]/$H$267)*100</f>
        <v>4.9587336342925292E-4</v>
      </c>
      <c r="J177" s="240">
        <f>(Table24[[#This Row],[Column6]]/$H$267)*100</f>
        <v>3.1261581607496382E-4</v>
      </c>
      <c r="K177" s="240">
        <f>((Table24[[#This Row],[Column11]]/D177)-1)*100</f>
        <v>87.5</v>
      </c>
      <c r="L177" s="240">
        <f>((Table24[[#This Row],[Column11]]/B177)-1)*100</f>
        <v>257.14285714285717</v>
      </c>
      <c r="M177" s="82"/>
      <c r="N177" s="29"/>
    </row>
    <row r="178" spans="1:14" x14ac:dyDescent="0.35">
      <c r="A178" s="121" t="s">
        <v>208</v>
      </c>
      <c r="B178" s="242">
        <v>0.51200000000000001</v>
      </c>
      <c r="C178" s="240">
        <f t="shared" si="4"/>
        <v>8.0205941286431263E-3</v>
      </c>
      <c r="D178" s="242">
        <v>2E-3</v>
      </c>
      <c r="E178" s="240">
        <f t="shared" si="5"/>
        <v>2.6384162642532197E-5</v>
      </c>
      <c r="F178" s="68"/>
      <c r="G178" s="69">
        <v>7.3999999999999996E-2</v>
      </c>
      <c r="H178" s="242">
        <v>7.3999999999999996E-2</v>
      </c>
      <c r="I178" s="240">
        <f>(Table24[[#This Row],[Column7]]/$H$267)*100</f>
        <v>0</v>
      </c>
      <c r="J178" s="240">
        <f>(Table24[[#This Row],[Column6]]/$H$267)*100</f>
        <v>7.9770932377749382E-4</v>
      </c>
      <c r="K178" s="240">
        <f>((Table24[[#This Row],[Column11]]/D178)-1)*100</f>
        <v>3600</v>
      </c>
      <c r="L178" s="240">
        <f>((Table24[[#This Row],[Column11]]/B178)-1)*100</f>
        <v>-85.546875</v>
      </c>
      <c r="M178" s="82"/>
      <c r="N178" s="29"/>
    </row>
    <row r="179" spans="1:14" x14ac:dyDescent="0.35">
      <c r="A179" s="121" t="s">
        <v>247</v>
      </c>
      <c r="B179" s="242">
        <v>1.4E-2</v>
      </c>
      <c r="C179" s="240">
        <f t="shared" si="4"/>
        <v>2.193131207050855E-4</v>
      </c>
      <c r="D179" s="242">
        <v>3.3000000000000002E-2</v>
      </c>
      <c r="E179" s="240">
        <f t="shared" si="5"/>
        <v>4.3533868360178131E-4</v>
      </c>
      <c r="F179" s="68"/>
      <c r="G179" s="69">
        <v>7.3999999999999996E-2</v>
      </c>
      <c r="H179" s="242">
        <v>7.3999999999999996E-2</v>
      </c>
      <c r="I179" s="240">
        <f>(Table24[[#This Row],[Column7]]/$H$267)*100</f>
        <v>0</v>
      </c>
      <c r="J179" s="240">
        <f>(Table24[[#This Row],[Column6]]/$H$267)*100</f>
        <v>7.9770932377749382E-4</v>
      </c>
      <c r="K179" s="240">
        <f>((Table24[[#This Row],[Column11]]/D179)-1)*100</f>
        <v>124.24242424242422</v>
      </c>
      <c r="L179" s="240">
        <f>((Table24[[#This Row],[Column11]]/B179)-1)*100</f>
        <v>428.57142857142856</v>
      </c>
      <c r="M179" s="82"/>
      <c r="N179" s="29"/>
    </row>
    <row r="180" spans="1:14" x14ac:dyDescent="0.35">
      <c r="A180" s="121" t="s">
        <v>88</v>
      </c>
      <c r="B180" s="242">
        <v>4.9000000000000002E-2</v>
      </c>
      <c r="C180" s="240">
        <f t="shared" si="4"/>
        <v>7.6759592246779913E-4</v>
      </c>
      <c r="D180" s="242">
        <v>6.2E-2</v>
      </c>
      <c r="E180" s="240">
        <f t="shared" si="5"/>
        <v>8.179090419184981E-4</v>
      </c>
      <c r="F180" s="69">
        <v>5.8000000000000003E-2</v>
      </c>
      <c r="G180" s="69">
        <v>8.9999999999999993E-3</v>
      </c>
      <c r="H180" s="242">
        <v>6.7000000000000004E-2</v>
      </c>
      <c r="I180" s="240">
        <f>(Table24[[#This Row],[Column7]]/$H$267)*100</f>
        <v>6.2523163214992764E-4</v>
      </c>
      <c r="J180" s="240">
        <f>(Table24[[#This Row],[Column6]]/$H$267)*100</f>
        <v>9.7018701540505984E-5</v>
      </c>
      <c r="K180" s="240">
        <f>((Table24[[#This Row],[Column11]]/D180)-1)*100</f>
        <v>8.064516129032274</v>
      </c>
      <c r="L180" s="240">
        <f>((Table24[[#This Row],[Column11]]/B180)-1)*100</f>
        <v>36.734693877551017</v>
      </c>
      <c r="M180" s="82"/>
      <c r="N180" s="29"/>
    </row>
    <row r="181" spans="1:14" x14ac:dyDescent="0.35">
      <c r="A181" s="121" t="s">
        <v>30</v>
      </c>
      <c r="B181" s="242">
        <v>0.125</v>
      </c>
      <c r="C181" s="240">
        <f t="shared" si="4"/>
        <v>1.9581528634382631E-3</v>
      </c>
      <c r="D181" s="242">
        <v>0.14200000000000002</v>
      </c>
      <c r="E181" s="240">
        <f t="shared" si="5"/>
        <v>1.8732755476197863E-3</v>
      </c>
      <c r="F181" s="69">
        <v>0</v>
      </c>
      <c r="G181" s="69">
        <v>6.4000000000000001E-2</v>
      </c>
      <c r="H181" s="242">
        <v>6.4000000000000001E-2</v>
      </c>
      <c r="I181" s="240">
        <f>(Table24[[#This Row],[Column7]]/$H$267)*100</f>
        <v>0</v>
      </c>
      <c r="J181" s="240">
        <f>(Table24[[#This Row],[Column6]]/$H$267)*100</f>
        <v>6.8991076651026494E-4</v>
      </c>
      <c r="K181" s="240">
        <f>((Table24[[#This Row],[Column11]]/D181)-1)*100</f>
        <v>-54.929577464788736</v>
      </c>
      <c r="L181" s="240">
        <f>((Table24[[#This Row],[Column11]]/B181)-1)*100</f>
        <v>-48.8</v>
      </c>
      <c r="M181" s="82"/>
      <c r="N181" s="29"/>
    </row>
    <row r="182" spans="1:14" x14ac:dyDescent="0.35">
      <c r="A182" s="121" t="s">
        <v>16</v>
      </c>
      <c r="B182" s="242">
        <v>1.6E-2</v>
      </c>
      <c r="C182" s="240">
        <f t="shared" si="4"/>
        <v>2.506435665200977E-4</v>
      </c>
      <c r="D182" s="242">
        <v>1.6E-2</v>
      </c>
      <c r="E182" s="240">
        <f t="shared" si="5"/>
        <v>2.1107330114025758E-4</v>
      </c>
      <c r="F182" s="69">
        <v>6.2E-2</v>
      </c>
      <c r="G182" s="68"/>
      <c r="H182" s="242">
        <v>6.2E-2</v>
      </c>
      <c r="I182" s="240">
        <f>(Table24[[#This Row],[Column7]]/$H$267)*100</f>
        <v>6.683510550568191E-4</v>
      </c>
      <c r="J182" s="240">
        <f>(Table24[[#This Row],[Column6]]/$H$267)*100</f>
        <v>0</v>
      </c>
      <c r="K182" s="240">
        <f>((Table24[[#This Row],[Column11]]/D182)-1)*100</f>
        <v>287.5</v>
      </c>
      <c r="L182" s="240">
        <f>((Table24[[#This Row],[Column11]]/B182)-1)*100</f>
        <v>287.5</v>
      </c>
      <c r="M182" s="82"/>
      <c r="N182" s="29"/>
    </row>
    <row r="183" spans="1:14" x14ac:dyDescent="0.35">
      <c r="A183" s="121" t="s">
        <v>89</v>
      </c>
      <c r="B183" s="242">
        <v>1.7000000000000001E-2</v>
      </c>
      <c r="C183" s="240">
        <f t="shared" si="4"/>
        <v>2.6630878942760384E-4</v>
      </c>
      <c r="D183" s="242">
        <v>0</v>
      </c>
      <c r="E183" s="240">
        <f t="shared" si="5"/>
        <v>0</v>
      </c>
      <c r="F183" s="69">
        <v>6.2E-2</v>
      </c>
      <c r="G183" s="68"/>
      <c r="H183" s="242">
        <v>6.2E-2</v>
      </c>
      <c r="I183" s="240">
        <f>(Table24[[#This Row],[Column7]]/$H$267)*100</f>
        <v>6.683510550568191E-4</v>
      </c>
      <c r="J183" s="240">
        <f>(Table24[[#This Row],[Column6]]/$H$267)*100</f>
        <v>0</v>
      </c>
      <c r="K183" s="240" t="s">
        <v>316</v>
      </c>
      <c r="L183" s="240">
        <f>((Table24[[#This Row],[Column11]]/B183)-1)*100</f>
        <v>264.70588235294116</v>
      </c>
      <c r="M183" s="82"/>
      <c r="N183" s="29"/>
    </row>
    <row r="184" spans="1:14" x14ac:dyDescent="0.35">
      <c r="A184" s="121" t="s">
        <v>18</v>
      </c>
      <c r="B184" s="242">
        <v>1.4E-2</v>
      </c>
      <c r="C184" s="240">
        <f t="shared" si="4"/>
        <v>2.193131207050855E-4</v>
      </c>
      <c r="D184" s="242">
        <v>0.46899999999999997</v>
      </c>
      <c r="E184" s="240">
        <f t="shared" si="5"/>
        <v>6.1870861396737999E-3</v>
      </c>
      <c r="F184" s="68"/>
      <c r="G184" s="69">
        <v>5.2999999999999999E-2</v>
      </c>
      <c r="H184" s="242">
        <v>5.2999999999999999E-2</v>
      </c>
      <c r="I184" s="240">
        <f>(Table24[[#This Row],[Column7]]/$H$267)*100</f>
        <v>0</v>
      </c>
      <c r="J184" s="240">
        <f>(Table24[[#This Row],[Column6]]/$H$267)*100</f>
        <v>5.7133235351631314E-4</v>
      </c>
      <c r="K184" s="240">
        <f>((Table24[[#This Row],[Column11]]/D184)-1)*100</f>
        <v>-88.69936034115139</v>
      </c>
      <c r="L184" s="240">
        <f>((Table24[[#This Row],[Column11]]/B184)-1)*100</f>
        <v>278.57142857142856</v>
      </c>
      <c r="M184" s="82"/>
      <c r="N184" s="29"/>
    </row>
    <row r="185" spans="1:14" x14ac:dyDescent="0.35">
      <c r="A185" s="121" t="s">
        <v>113</v>
      </c>
      <c r="B185" s="242">
        <v>0.18099999999999999</v>
      </c>
      <c r="C185" s="240">
        <f t="shared" si="4"/>
        <v>2.8354053462586052E-3</v>
      </c>
      <c r="D185" s="242">
        <v>0.25800000000000001</v>
      </c>
      <c r="E185" s="240">
        <f t="shared" si="5"/>
        <v>3.4035569808866534E-3</v>
      </c>
      <c r="F185" s="68"/>
      <c r="G185" s="69">
        <v>5.2999999999999999E-2</v>
      </c>
      <c r="H185" s="242">
        <v>5.2999999999999999E-2</v>
      </c>
      <c r="I185" s="240">
        <f>(Table24[[#This Row],[Column7]]/$H$267)*100</f>
        <v>0</v>
      </c>
      <c r="J185" s="240">
        <f>(Table24[[#This Row],[Column6]]/$H$267)*100</f>
        <v>5.7133235351631314E-4</v>
      </c>
      <c r="K185" s="240">
        <f>((Table24[[#This Row],[Column11]]/D185)-1)*100</f>
        <v>-79.457364341085281</v>
      </c>
      <c r="L185" s="240">
        <f>((Table24[[#This Row],[Column11]]/B185)-1)*100</f>
        <v>-70.718232044198885</v>
      </c>
      <c r="M185" s="82"/>
      <c r="N185" s="29"/>
    </row>
    <row r="186" spans="1:14" x14ac:dyDescent="0.35">
      <c r="A186" s="121" t="s">
        <v>32</v>
      </c>
      <c r="B186" s="242">
        <v>0.03</v>
      </c>
      <c r="C186" s="240">
        <f t="shared" si="4"/>
        <v>4.6995668722518312E-4</v>
      </c>
      <c r="D186" s="242">
        <v>0.40100000000000002</v>
      </c>
      <c r="E186" s="240">
        <f t="shared" si="5"/>
        <v>5.2900246098277056E-3</v>
      </c>
      <c r="F186" s="69">
        <v>1.2E-2</v>
      </c>
      <c r="G186" s="69">
        <v>0.04</v>
      </c>
      <c r="H186" s="242">
        <v>5.2000000000000005E-2</v>
      </c>
      <c r="I186" s="240">
        <f>(Table24[[#This Row],[Column7]]/$H$267)*100</f>
        <v>1.2935826872067466E-4</v>
      </c>
      <c r="J186" s="240">
        <f>(Table24[[#This Row],[Column6]]/$H$267)*100</f>
        <v>4.3119422906891562E-4</v>
      </c>
      <c r="K186" s="240">
        <f>((Table24[[#This Row],[Column11]]/D186)-1)*100</f>
        <v>-87.032418952618457</v>
      </c>
      <c r="L186" s="240">
        <f>((Table24[[#This Row],[Column11]]/B186)-1)*100</f>
        <v>73.333333333333357</v>
      </c>
      <c r="M186" s="82"/>
      <c r="N186" s="29"/>
    </row>
    <row r="187" spans="1:14" x14ac:dyDescent="0.35">
      <c r="A187" s="121" t="s">
        <v>234</v>
      </c>
      <c r="B187" s="242">
        <v>0.11599999999999999</v>
      </c>
      <c r="C187" s="240">
        <f t="shared" si="4"/>
        <v>1.8171658572707083E-3</v>
      </c>
      <c r="D187" s="242">
        <v>0.14699999999999999</v>
      </c>
      <c r="E187" s="240">
        <f t="shared" si="5"/>
        <v>1.9392359542261164E-3</v>
      </c>
      <c r="F187" s="69">
        <v>2E-3</v>
      </c>
      <c r="G187" s="69">
        <v>4.7E-2</v>
      </c>
      <c r="H187" s="242">
        <v>4.9000000000000002E-2</v>
      </c>
      <c r="I187" s="240">
        <f>(Table24[[#This Row],[Column7]]/$H$267)*100</f>
        <v>2.1559711453445779E-5</v>
      </c>
      <c r="J187" s="240">
        <f>(Table24[[#This Row],[Column6]]/$H$267)*100</f>
        <v>5.0665321915597584E-4</v>
      </c>
      <c r="K187" s="240">
        <f>((Table24[[#This Row],[Column11]]/D187)-1)*100</f>
        <v>-66.666666666666657</v>
      </c>
      <c r="L187" s="240">
        <f>((Table24[[#This Row],[Column11]]/B187)-1)*100</f>
        <v>-57.75862068965516</v>
      </c>
      <c r="M187" s="82"/>
      <c r="N187" s="29"/>
    </row>
    <row r="188" spans="1:14" x14ac:dyDescent="0.35">
      <c r="A188" s="121" t="s">
        <v>190</v>
      </c>
      <c r="B188" s="242">
        <v>0.03</v>
      </c>
      <c r="C188" s="240">
        <f t="shared" si="4"/>
        <v>4.6995668722518312E-4</v>
      </c>
      <c r="D188" s="242">
        <v>7.0000000000000001E-3</v>
      </c>
      <c r="E188" s="240">
        <f t="shared" si="5"/>
        <v>9.2344569248862697E-5</v>
      </c>
      <c r="F188" s="68"/>
      <c r="G188" s="69">
        <v>4.8000000000000001E-2</v>
      </c>
      <c r="H188" s="242">
        <v>4.8000000000000001E-2</v>
      </c>
      <c r="I188" s="240">
        <f>(Table24[[#This Row],[Column7]]/$H$267)*100</f>
        <v>0</v>
      </c>
      <c r="J188" s="240">
        <f>(Table24[[#This Row],[Column6]]/$H$267)*100</f>
        <v>5.1743307488269865E-4</v>
      </c>
      <c r="K188" s="240">
        <f>((Table24[[#This Row],[Column11]]/D188)-1)*100</f>
        <v>585.71428571428567</v>
      </c>
      <c r="L188" s="240">
        <f>((Table24[[#This Row],[Column11]]/B188)-1)*100</f>
        <v>60.000000000000007</v>
      </c>
      <c r="M188" s="82"/>
      <c r="N188" s="29"/>
    </row>
    <row r="189" spans="1:14" x14ac:dyDescent="0.35">
      <c r="A189" s="121" t="s">
        <v>182</v>
      </c>
      <c r="B189" s="242">
        <v>5.5E-2</v>
      </c>
      <c r="C189" s="240">
        <f t="shared" si="4"/>
        <v>8.6158725991283586E-4</v>
      </c>
      <c r="D189" s="242">
        <v>5.2999999999999999E-2</v>
      </c>
      <c r="E189" s="240">
        <f t="shared" si="5"/>
        <v>6.9918031002710315E-4</v>
      </c>
      <c r="F189" s="68"/>
      <c r="G189" s="69">
        <v>4.4999999999999998E-2</v>
      </c>
      <c r="H189" s="242">
        <v>4.4999999999999998E-2</v>
      </c>
      <c r="I189" s="240">
        <f>(Table24[[#This Row],[Column7]]/$H$267)*100</f>
        <v>0</v>
      </c>
      <c r="J189" s="240">
        <f>(Table24[[#This Row],[Column6]]/$H$267)*100</f>
        <v>4.8509350770253005E-4</v>
      </c>
      <c r="K189" s="240">
        <f>((Table24[[#This Row],[Column11]]/D189)-1)*100</f>
        <v>-15.094339622641506</v>
      </c>
      <c r="L189" s="240">
        <f>((Table24[[#This Row],[Column11]]/B189)-1)*100</f>
        <v>-18.181818181818187</v>
      </c>
      <c r="M189" s="82"/>
      <c r="N189" s="29"/>
    </row>
    <row r="190" spans="1:14" x14ac:dyDescent="0.35">
      <c r="A190" s="121" t="s">
        <v>128</v>
      </c>
      <c r="B190" s="242">
        <v>0.45799999999999996</v>
      </c>
      <c r="C190" s="240">
        <f t="shared" si="4"/>
        <v>7.1746720916377963E-3</v>
      </c>
      <c r="D190" s="242">
        <v>5.1550000000000002</v>
      </c>
      <c r="E190" s="240">
        <f t="shared" si="5"/>
        <v>6.800517921112674E-2</v>
      </c>
      <c r="F190" s="69">
        <v>2E-3</v>
      </c>
      <c r="G190" s="69">
        <v>4.2000000000000003E-2</v>
      </c>
      <c r="H190" s="242">
        <v>4.4000000000000004E-2</v>
      </c>
      <c r="I190" s="240">
        <f>(Table24[[#This Row],[Column7]]/$H$267)*100</f>
        <v>2.1559711453445779E-5</v>
      </c>
      <c r="J190" s="240">
        <f>(Table24[[#This Row],[Column6]]/$H$267)*100</f>
        <v>4.527539405223614E-4</v>
      </c>
      <c r="K190" s="240">
        <f>((Table24[[#This Row],[Column11]]/D190)-1)*100</f>
        <v>-99.146459747817644</v>
      </c>
      <c r="L190" s="240">
        <f>((Table24[[#This Row],[Column11]]/B190)-1)*100</f>
        <v>-90.393013100436676</v>
      </c>
      <c r="M190" s="82"/>
      <c r="N190" s="29"/>
    </row>
    <row r="191" spans="1:14" x14ac:dyDescent="0.35">
      <c r="A191" s="121" t="s">
        <v>154</v>
      </c>
      <c r="B191" s="242">
        <v>0</v>
      </c>
      <c r="C191" s="240">
        <f t="shared" si="4"/>
        <v>0</v>
      </c>
      <c r="D191" s="242">
        <v>0.6</v>
      </c>
      <c r="E191" s="240">
        <f t="shared" si="5"/>
        <v>7.915248792759658E-3</v>
      </c>
      <c r="F191" s="69">
        <v>4.2000000000000003E-2</v>
      </c>
      <c r="G191" s="68"/>
      <c r="H191" s="242">
        <v>4.2000000000000003E-2</v>
      </c>
      <c r="I191" s="240">
        <f>(Table24[[#This Row],[Column7]]/$H$267)*100</f>
        <v>4.527539405223614E-4</v>
      </c>
      <c r="J191" s="240">
        <f>(Table24[[#This Row],[Column6]]/$H$267)*100</f>
        <v>0</v>
      </c>
      <c r="K191" s="240">
        <f>((Table24[[#This Row],[Column11]]/D191)-1)*100</f>
        <v>-93</v>
      </c>
      <c r="L191" s="240" t="s">
        <v>316</v>
      </c>
      <c r="M191" s="82"/>
      <c r="N191" s="29"/>
    </row>
    <row r="192" spans="1:14" x14ac:dyDescent="0.35">
      <c r="A192" s="121" t="s">
        <v>163</v>
      </c>
      <c r="B192" s="242">
        <v>0.16300000000000001</v>
      </c>
      <c r="C192" s="240">
        <f t="shared" si="4"/>
        <v>2.5534313339234953E-3</v>
      </c>
      <c r="D192" s="242">
        <v>4.4999999999999998E-2</v>
      </c>
      <c r="E192" s="240">
        <f t="shared" si="5"/>
        <v>5.9364365945697441E-4</v>
      </c>
      <c r="F192" s="68"/>
      <c r="G192" s="69">
        <v>4.2000000000000003E-2</v>
      </c>
      <c r="H192" s="242">
        <v>4.2000000000000003E-2</v>
      </c>
      <c r="I192" s="240">
        <f>(Table24[[#This Row],[Column7]]/$H$267)*100</f>
        <v>0</v>
      </c>
      <c r="J192" s="240">
        <f>(Table24[[#This Row],[Column6]]/$H$267)*100</f>
        <v>4.527539405223614E-4</v>
      </c>
      <c r="K192" s="240">
        <f>((Table24[[#This Row],[Column11]]/D192)-1)*100</f>
        <v>-6.6666666666666536</v>
      </c>
      <c r="L192" s="240">
        <f>((Table24[[#This Row],[Column11]]/B192)-1)*100</f>
        <v>-74.233128834355824</v>
      </c>
      <c r="M192" s="82"/>
      <c r="N192" s="29"/>
    </row>
    <row r="193" spans="1:14" x14ac:dyDescent="0.35">
      <c r="A193" s="121" t="s">
        <v>97</v>
      </c>
      <c r="B193" s="242">
        <v>286.93299999999999</v>
      </c>
      <c r="C193" s="240">
        <f t="shared" si="4"/>
        <v>4.4948694045194495</v>
      </c>
      <c r="D193" s="242">
        <v>9.0000000000000011E-3</v>
      </c>
      <c r="E193" s="240">
        <f t="shared" si="5"/>
        <v>1.1872873189139489E-4</v>
      </c>
      <c r="F193" s="69">
        <v>2.7E-2</v>
      </c>
      <c r="G193" s="69">
        <v>1.4E-2</v>
      </c>
      <c r="H193" s="242">
        <v>4.1000000000000002E-2</v>
      </c>
      <c r="I193" s="240">
        <f>(Table24[[#This Row],[Column7]]/$H$267)*100</f>
        <v>2.9105610462151803E-4</v>
      </c>
      <c r="J193" s="240">
        <f>(Table24[[#This Row],[Column6]]/$H$267)*100</f>
        <v>1.5091798017412048E-4</v>
      </c>
      <c r="K193" s="240">
        <f>((Table24[[#This Row],[Column11]]/D193)-1)*100</f>
        <v>355.55555555555554</v>
      </c>
      <c r="L193" s="240">
        <f>((Table24[[#This Row],[Column11]]/B193)-1)*100</f>
        <v>-99.985710949943012</v>
      </c>
      <c r="M193" s="82"/>
      <c r="N193" s="29"/>
    </row>
    <row r="194" spans="1:14" x14ac:dyDescent="0.35">
      <c r="A194" s="121" t="s">
        <v>176</v>
      </c>
      <c r="B194" s="242">
        <v>0</v>
      </c>
      <c r="C194" s="240">
        <f t="shared" si="4"/>
        <v>0</v>
      </c>
      <c r="D194" s="242">
        <v>6.0000000000000001E-3</v>
      </c>
      <c r="E194" s="240">
        <f t="shared" si="5"/>
        <v>7.9152487927596591E-5</v>
      </c>
      <c r="F194" s="68"/>
      <c r="G194" s="69">
        <v>3.7999999999999999E-2</v>
      </c>
      <c r="H194" s="242">
        <v>3.7999999999999999E-2</v>
      </c>
      <c r="I194" s="240">
        <f>(Table24[[#This Row],[Column7]]/$H$267)*100</f>
        <v>0</v>
      </c>
      <c r="J194" s="240">
        <f>(Table24[[#This Row],[Column6]]/$H$267)*100</f>
        <v>4.0963451761546983E-4</v>
      </c>
      <c r="K194" s="240">
        <f>((Table24[[#This Row],[Column11]]/D194)-1)*100</f>
        <v>533.33333333333326</v>
      </c>
      <c r="L194" s="240" t="s">
        <v>316</v>
      </c>
      <c r="M194" s="82"/>
      <c r="N194" s="29"/>
    </row>
    <row r="195" spans="1:14" x14ac:dyDescent="0.35">
      <c r="A195" s="121" t="s">
        <v>187</v>
      </c>
      <c r="B195" s="242">
        <v>0.02</v>
      </c>
      <c r="C195" s="240">
        <f t="shared" si="4"/>
        <v>3.1330445815012215E-4</v>
      </c>
      <c r="D195" s="242">
        <v>7.0000000000000001E-3</v>
      </c>
      <c r="E195" s="240">
        <f t="shared" si="5"/>
        <v>9.2344569248862697E-5</v>
      </c>
      <c r="F195" s="68"/>
      <c r="G195" s="69">
        <v>3.7999999999999999E-2</v>
      </c>
      <c r="H195" s="242">
        <v>3.7999999999999999E-2</v>
      </c>
      <c r="I195" s="240">
        <f>(Table24[[#This Row],[Column7]]/$H$267)*100</f>
        <v>0</v>
      </c>
      <c r="J195" s="240">
        <f>(Table24[[#This Row],[Column6]]/$H$267)*100</f>
        <v>4.0963451761546983E-4</v>
      </c>
      <c r="K195" s="240">
        <f>((Table24[[#This Row],[Column11]]/D195)-1)*100</f>
        <v>442.85714285714278</v>
      </c>
      <c r="L195" s="240">
        <f>((Table24[[#This Row],[Column11]]/B195)-1)*100</f>
        <v>89.999999999999986</v>
      </c>
      <c r="M195" s="82"/>
      <c r="N195" s="29"/>
    </row>
    <row r="196" spans="1:14" x14ac:dyDescent="0.35">
      <c r="A196" s="121" t="s">
        <v>223</v>
      </c>
      <c r="B196" s="242">
        <v>2E-3</v>
      </c>
      <c r="C196" s="240">
        <f t="shared" ref="C196:C259" si="6">(B196/$B$267)*100</f>
        <v>3.1330445815012212E-5</v>
      </c>
      <c r="D196" s="242">
        <v>4.7E-2</v>
      </c>
      <c r="E196" s="240">
        <f t="shared" ref="E196:E259" si="7">(D196/$D$267)*100</f>
        <v>6.2002782209950663E-4</v>
      </c>
      <c r="F196" s="68"/>
      <c r="G196" s="69">
        <v>2.9000000000000001E-2</v>
      </c>
      <c r="H196" s="242">
        <v>2.9000000000000001E-2</v>
      </c>
      <c r="I196" s="240">
        <f>(Table24[[#This Row],[Column7]]/$H$267)*100</f>
        <v>0</v>
      </c>
      <c r="J196" s="240">
        <f>(Table24[[#This Row],[Column6]]/$H$267)*100</f>
        <v>3.1261581607496382E-4</v>
      </c>
      <c r="K196" s="240">
        <f>((Table24[[#This Row],[Column11]]/D196)-1)*100</f>
        <v>-38.297872340425535</v>
      </c>
      <c r="L196" s="240">
        <f>((Table24[[#This Row],[Column11]]/B196)-1)*100</f>
        <v>1350</v>
      </c>
      <c r="M196" s="82"/>
      <c r="N196" s="29"/>
    </row>
    <row r="197" spans="1:14" x14ac:dyDescent="0.35">
      <c r="A197" s="121" t="s">
        <v>243</v>
      </c>
      <c r="B197" s="242">
        <v>0.126</v>
      </c>
      <c r="C197" s="240">
        <f t="shared" si="6"/>
        <v>1.9738180863457695E-3</v>
      </c>
      <c r="D197" s="242">
        <v>3.3000000000000002E-2</v>
      </c>
      <c r="E197" s="240">
        <f t="shared" si="7"/>
        <v>4.3533868360178131E-4</v>
      </c>
      <c r="F197" s="68"/>
      <c r="G197" s="69">
        <v>2.8000000000000001E-2</v>
      </c>
      <c r="H197" s="242">
        <v>2.8000000000000001E-2</v>
      </c>
      <c r="I197" s="240">
        <f>(Table24[[#This Row],[Column7]]/$H$267)*100</f>
        <v>0</v>
      </c>
      <c r="J197" s="240">
        <f>(Table24[[#This Row],[Column6]]/$H$267)*100</f>
        <v>3.0183596034824095E-4</v>
      </c>
      <c r="K197" s="240">
        <f>((Table24[[#This Row],[Column11]]/D197)-1)*100</f>
        <v>-15.151515151515149</v>
      </c>
      <c r="L197" s="240">
        <f>((Table24[[#This Row],[Column11]]/B197)-1)*100</f>
        <v>-77.777777777777786</v>
      </c>
      <c r="M197" s="82"/>
      <c r="N197" s="29"/>
    </row>
    <row r="198" spans="1:14" x14ac:dyDescent="0.35">
      <c r="A198" s="121" t="s">
        <v>136</v>
      </c>
      <c r="B198" s="242">
        <v>7.0999999999999994E-2</v>
      </c>
      <c r="C198" s="240">
        <f t="shared" si="6"/>
        <v>1.1122308264329334E-3</v>
      </c>
      <c r="D198" s="242">
        <v>8.5000000000000006E-2</v>
      </c>
      <c r="E198" s="240">
        <f t="shared" si="7"/>
        <v>1.1213269123076185E-3</v>
      </c>
      <c r="F198" s="69">
        <v>4.0000000000000001E-3</v>
      </c>
      <c r="G198" s="69">
        <v>2.1999999999999999E-2</v>
      </c>
      <c r="H198" s="242">
        <v>2.5999999999999999E-2</v>
      </c>
      <c r="I198" s="240">
        <f>(Table24[[#This Row],[Column7]]/$H$267)*100</f>
        <v>4.3119422906891559E-5</v>
      </c>
      <c r="J198" s="240">
        <f>(Table24[[#This Row],[Column6]]/$H$267)*100</f>
        <v>2.3715682598790357E-4</v>
      </c>
      <c r="K198" s="240">
        <f>((Table24[[#This Row],[Column11]]/D198)-1)*100</f>
        <v>-69.411764705882348</v>
      </c>
      <c r="L198" s="240">
        <f>((Table24[[#This Row],[Column11]]/B198)-1)*100</f>
        <v>-63.380281690140848</v>
      </c>
      <c r="M198" s="82"/>
      <c r="N198" s="29"/>
    </row>
    <row r="199" spans="1:14" x14ac:dyDescent="0.35">
      <c r="A199" s="121" t="s">
        <v>207</v>
      </c>
      <c r="B199" s="242">
        <v>4.4999999999999998E-2</v>
      </c>
      <c r="C199" s="240">
        <f t="shared" si="6"/>
        <v>7.0493503083777478E-4</v>
      </c>
      <c r="D199" s="242">
        <v>2.9000000000000001E-2</v>
      </c>
      <c r="E199" s="240">
        <f t="shared" si="7"/>
        <v>3.8257035831671684E-4</v>
      </c>
      <c r="F199" s="68"/>
      <c r="G199" s="69">
        <v>2.5999999999999999E-2</v>
      </c>
      <c r="H199" s="242">
        <v>2.5999999999999999E-2</v>
      </c>
      <c r="I199" s="240">
        <f>(Table24[[#This Row],[Column7]]/$H$267)*100</f>
        <v>0</v>
      </c>
      <c r="J199" s="240">
        <f>(Table24[[#This Row],[Column6]]/$H$267)*100</f>
        <v>2.8027624889479511E-4</v>
      </c>
      <c r="K199" s="240">
        <f>((Table24[[#This Row],[Column11]]/D199)-1)*100</f>
        <v>-10.344827586206906</v>
      </c>
      <c r="L199" s="240">
        <f>((Table24[[#This Row],[Column11]]/B199)-1)*100</f>
        <v>-42.222222222222229</v>
      </c>
      <c r="M199" s="82"/>
      <c r="N199" s="29"/>
    </row>
    <row r="200" spans="1:14" x14ac:dyDescent="0.35">
      <c r="A200" s="121" t="s">
        <v>186</v>
      </c>
      <c r="B200" s="242">
        <v>3.2000000000000001E-2</v>
      </c>
      <c r="C200" s="240">
        <f t="shared" si="6"/>
        <v>5.012871330401954E-4</v>
      </c>
      <c r="D200" s="242">
        <v>6.0000000000000001E-3</v>
      </c>
      <c r="E200" s="240">
        <f t="shared" si="7"/>
        <v>7.9152487927596591E-5</v>
      </c>
      <c r="F200" s="68"/>
      <c r="G200" s="69">
        <v>2.4E-2</v>
      </c>
      <c r="H200" s="242">
        <v>2.4E-2</v>
      </c>
      <c r="I200" s="240">
        <f>(Table24[[#This Row],[Column7]]/$H$267)*100</f>
        <v>0</v>
      </c>
      <c r="J200" s="240">
        <f>(Table24[[#This Row],[Column6]]/$H$267)*100</f>
        <v>2.5871653744134933E-4</v>
      </c>
      <c r="K200" s="240">
        <f>((Table24[[#This Row],[Column11]]/D200)-1)*100</f>
        <v>300</v>
      </c>
      <c r="L200" s="240">
        <f>((Table24[[#This Row],[Column11]]/B200)-1)*100</f>
        <v>-25</v>
      </c>
      <c r="M200" s="82"/>
      <c r="N200" s="29"/>
    </row>
    <row r="201" spans="1:14" x14ac:dyDescent="0.35">
      <c r="A201" s="121" t="s">
        <v>126</v>
      </c>
      <c r="B201" s="242">
        <v>6.0000000000000001E-3</v>
      </c>
      <c r="C201" s="240">
        <f t="shared" si="6"/>
        <v>9.3991337445036637E-5</v>
      </c>
      <c r="D201" s="242">
        <v>0</v>
      </c>
      <c r="E201" s="240">
        <f t="shared" si="7"/>
        <v>0</v>
      </c>
      <c r="F201" s="68"/>
      <c r="G201" s="69">
        <v>2.1999999999999999E-2</v>
      </c>
      <c r="H201" s="242">
        <v>2.1999999999999999E-2</v>
      </c>
      <c r="I201" s="240">
        <f>(Table24[[#This Row],[Column7]]/$H$267)*100</f>
        <v>0</v>
      </c>
      <c r="J201" s="240">
        <f>(Table24[[#This Row],[Column6]]/$H$267)*100</f>
        <v>2.3715682598790357E-4</v>
      </c>
      <c r="K201" s="240" t="s">
        <v>316</v>
      </c>
      <c r="L201" s="240">
        <f>((Table24[[#This Row],[Column11]]/B201)-1)*100</f>
        <v>266.66666666666663</v>
      </c>
      <c r="M201" s="82"/>
      <c r="N201" s="29"/>
    </row>
    <row r="202" spans="1:14" x14ac:dyDescent="0.35">
      <c r="A202" s="121" t="s">
        <v>138</v>
      </c>
      <c r="B202" s="242">
        <v>4.9000000000000002E-2</v>
      </c>
      <c r="C202" s="240">
        <f t="shared" si="6"/>
        <v>7.6759592246779913E-4</v>
      </c>
      <c r="D202" s="242">
        <v>6.7000000000000004E-2</v>
      </c>
      <c r="E202" s="240">
        <f t="shared" si="7"/>
        <v>8.8386944852482862E-4</v>
      </c>
      <c r="F202" s="69">
        <v>3.0000000000000001E-3</v>
      </c>
      <c r="G202" s="69">
        <v>1.7999999999999999E-2</v>
      </c>
      <c r="H202" s="242">
        <v>2.0999999999999998E-2</v>
      </c>
      <c r="I202" s="240">
        <f>(Table24[[#This Row],[Column7]]/$H$267)*100</f>
        <v>3.2339567180168666E-5</v>
      </c>
      <c r="J202" s="240">
        <f>(Table24[[#This Row],[Column6]]/$H$267)*100</f>
        <v>1.9403740308101197E-4</v>
      </c>
      <c r="K202" s="240">
        <f>((Table24[[#This Row],[Column11]]/D202)-1)*100</f>
        <v>-68.656716417910445</v>
      </c>
      <c r="L202" s="240">
        <f>((Table24[[#This Row],[Column11]]/B202)-1)*100</f>
        <v>-57.142857142857153</v>
      </c>
      <c r="M202" s="82"/>
      <c r="N202" s="29"/>
    </row>
    <row r="203" spans="1:14" x14ac:dyDescent="0.35">
      <c r="A203" s="121" t="s">
        <v>156</v>
      </c>
      <c r="B203" s="242">
        <v>0.27600000000000002</v>
      </c>
      <c r="C203" s="240">
        <f t="shared" si="6"/>
        <v>4.3236015224716855E-3</v>
      </c>
      <c r="D203" s="242">
        <v>0</v>
      </c>
      <c r="E203" s="240">
        <f t="shared" si="7"/>
        <v>0</v>
      </c>
      <c r="F203" s="69">
        <v>2E-3</v>
      </c>
      <c r="G203" s="69">
        <v>1.7000000000000001E-2</v>
      </c>
      <c r="H203" s="242">
        <v>1.9000000000000003E-2</v>
      </c>
      <c r="I203" s="240">
        <f>(Table24[[#This Row],[Column7]]/$H$267)*100</f>
        <v>2.1559711453445779E-5</v>
      </c>
      <c r="J203" s="240">
        <f>(Table24[[#This Row],[Column6]]/$H$267)*100</f>
        <v>1.8325754735428913E-4</v>
      </c>
      <c r="K203" s="240" t="s">
        <v>316</v>
      </c>
      <c r="L203" s="240">
        <f>((Table24[[#This Row],[Column11]]/B203)-1)*100</f>
        <v>-93.115942028985515</v>
      </c>
      <c r="M203" s="82"/>
      <c r="N203" s="29"/>
    </row>
    <row r="204" spans="1:14" x14ac:dyDescent="0.35">
      <c r="A204" s="121" t="s">
        <v>45</v>
      </c>
      <c r="B204" s="242">
        <v>4.0000000000000001E-3</v>
      </c>
      <c r="C204" s="240">
        <f t="shared" si="6"/>
        <v>6.2660891630024425E-5</v>
      </c>
      <c r="D204" s="242">
        <v>3.0000000000000001E-3</v>
      </c>
      <c r="E204" s="240">
        <f t="shared" si="7"/>
        <v>3.9576243963798296E-5</v>
      </c>
      <c r="F204" s="69">
        <v>1.7999999999999999E-2</v>
      </c>
      <c r="G204" s="68"/>
      <c r="H204" s="242">
        <v>1.7999999999999999E-2</v>
      </c>
      <c r="I204" s="240">
        <f>(Table24[[#This Row],[Column7]]/$H$267)*100</f>
        <v>1.9403740308101197E-4</v>
      </c>
      <c r="J204" s="240">
        <f>(Table24[[#This Row],[Column6]]/$H$267)*100</f>
        <v>0</v>
      </c>
      <c r="K204" s="240">
        <f>((Table24[[#This Row],[Column11]]/D204)-1)*100</f>
        <v>499.99999999999989</v>
      </c>
      <c r="L204" s="240">
        <f>((Table24[[#This Row],[Column11]]/B204)-1)*100</f>
        <v>350</v>
      </c>
      <c r="M204" s="82"/>
      <c r="N204" s="29"/>
    </row>
    <row r="205" spans="1:14" x14ac:dyDescent="0.35">
      <c r="A205" s="121" t="s">
        <v>254</v>
      </c>
      <c r="B205" s="242">
        <v>2.5000000000000001E-2</v>
      </c>
      <c r="C205" s="240">
        <f t="shared" si="6"/>
        <v>3.9163057268765263E-4</v>
      </c>
      <c r="D205" s="242">
        <v>0.126</v>
      </c>
      <c r="E205" s="240">
        <f t="shared" si="7"/>
        <v>1.6622022464795284E-3</v>
      </c>
      <c r="F205" s="69">
        <v>7.0000000000000001E-3</v>
      </c>
      <c r="G205" s="69">
        <v>8.9999999999999993E-3</v>
      </c>
      <c r="H205" s="242">
        <v>1.6E-2</v>
      </c>
      <c r="I205" s="240">
        <f>(Table24[[#This Row],[Column7]]/$H$267)*100</f>
        <v>7.5458990087060238E-5</v>
      </c>
      <c r="J205" s="240">
        <f>(Table24[[#This Row],[Column6]]/$H$267)*100</f>
        <v>9.7018701540505984E-5</v>
      </c>
      <c r="K205" s="240">
        <f>((Table24[[#This Row],[Column11]]/D205)-1)*100</f>
        <v>-87.301587301587304</v>
      </c>
      <c r="L205" s="240">
        <f>((Table24[[#This Row],[Column11]]/B205)-1)*100</f>
        <v>-36</v>
      </c>
      <c r="M205" s="82"/>
      <c r="N205" s="29"/>
    </row>
    <row r="206" spans="1:14" x14ac:dyDescent="0.35">
      <c r="A206" s="121" t="s">
        <v>91</v>
      </c>
      <c r="B206" s="242">
        <v>1.0999999999999999E-2</v>
      </c>
      <c r="C206" s="240">
        <f t="shared" si="6"/>
        <v>1.7231745198256716E-4</v>
      </c>
      <c r="D206" s="242">
        <v>2E-3</v>
      </c>
      <c r="E206" s="240">
        <f t="shared" si="7"/>
        <v>2.6384162642532197E-5</v>
      </c>
      <c r="F206" s="69">
        <v>2E-3</v>
      </c>
      <c r="G206" s="69">
        <v>0.01</v>
      </c>
      <c r="H206" s="242">
        <v>1.2E-2</v>
      </c>
      <c r="I206" s="240">
        <f>(Table24[[#This Row],[Column7]]/$H$267)*100</f>
        <v>2.1559711453445779E-5</v>
      </c>
      <c r="J206" s="240">
        <f>(Table24[[#This Row],[Column6]]/$H$267)*100</f>
        <v>1.077985572672289E-4</v>
      </c>
      <c r="K206" s="240">
        <f>((Table24[[#This Row],[Column11]]/D206)-1)*100</f>
        <v>500</v>
      </c>
      <c r="L206" s="240">
        <f>((Table24[[#This Row],[Column11]]/B206)-1)*100</f>
        <v>9.0909090909091042</v>
      </c>
      <c r="M206" s="82"/>
      <c r="N206" s="29"/>
    </row>
    <row r="207" spans="1:14" x14ac:dyDescent="0.35">
      <c r="A207" s="121" t="s">
        <v>241</v>
      </c>
      <c r="B207" s="242">
        <v>3.5000000000000003E-2</v>
      </c>
      <c r="C207" s="240">
        <f t="shared" si="6"/>
        <v>5.4828280176271382E-4</v>
      </c>
      <c r="D207" s="242">
        <v>0.38700000000000001</v>
      </c>
      <c r="E207" s="240">
        <f t="shared" si="7"/>
        <v>5.1053354713299802E-3</v>
      </c>
      <c r="F207" s="68"/>
      <c r="G207" s="69">
        <v>8.9999999999999993E-3</v>
      </c>
      <c r="H207" s="242">
        <v>8.9999999999999993E-3</v>
      </c>
      <c r="I207" s="240">
        <f>(Table24[[#This Row],[Column7]]/$H$267)*100</f>
        <v>0</v>
      </c>
      <c r="J207" s="240">
        <f>(Table24[[#This Row],[Column6]]/$H$267)*100</f>
        <v>9.7018701540505984E-5</v>
      </c>
      <c r="K207" s="240">
        <f>((Table24[[#This Row],[Column11]]/D207)-1)*100</f>
        <v>-97.674418604651152</v>
      </c>
      <c r="L207" s="240">
        <f>((Table24[[#This Row],[Column11]]/B207)-1)*100</f>
        <v>-74.285714285714292</v>
      </c>
      <c r="M207" s="82"/>
      <c r="N207" s="29"/>
    </row>
    <row r="208" spans="1:14" x14ac:dyDescent="0.35">
      <c r="A208" s="121" t="s">
        <v>244</v>
      </c>
      <c r="B208" s="242">
        <v>6.0000000000000001E-3</v>
      </c>
      <c r="C208" s="240">
        <f t="shared" si="6"/>
        <v>9.3991337445036637E-5</v>
      </c>
      <c r="D208" s="242">
        <v>7.0000000000000001E-3</v>
      </c>
      <c r="E208" s="240">
        <f t="shared" si="7"/>
        <v>9.2344569248862697E-5</v>
      </c>
      <c r="F208" s="68"/>
      <c r="G208" s="69">
        <v>8.9999999999999993E-3</v>
      </c>
      <c r="H208" s="242">
        <v>8.9999999999999993E-3</v>
      </c>
      <c r="I208" s="240">
        <f>(Table24[[#This Row],[Column7]]/$H$267)*100</f>
        <v>0</v>
      </c>
      <c r="J208" s="240">
        <f>(Table24[[#This Row],[Column6]]/$H$267)*100</f>
        <v>9.7018701540505984E-5</v>
      </c>
      <c r="K208" s="240">
        <f>((Table24[[#This Row],[Column11]]/D208)-1)*100</f>
        <v>28.571428571428559</v>
      </c>
      <c r="L208" s="240">
        <f>((Table24[[#This Row],[Column11]]/B208)-1)*100</f>
        <v>49.999999999999979</v>
      </c>
      <c r="M208" s="82"/>
      <c r="N208" s="29"/>
    </row>
    <row r="209" spans="1:14" x14ac:dyDescent="0.35">
      <c r="A209" s="121" t="s">
        <v>165</v>
      </c>
      <c r="B209" s="242">
        <v>1.6E-2</v>
      </c>
      <c r="C209" s="240">
        <f t="shared" si="6"/>
        <v>2.506435665200977E-4</v>
      </c>
      <c r="D209" s="242">
        <v>0</v>
      </c>
      <c r="E209" s="240">
        <f t="shared" si="7"/>
        <v>0</v>
      </c>
      <c r="F209" s="69">
        <v>0</v>
      </c>
      <c r="G209" s="69">
        <v>8.0000000000000002E-3</v>
      </c>
      <c r="H209" s="242">
        <v>8.0000000000000002E-3</v>
      </c>
      <c r="I209" s="240">
        <f>(Table24[[#This Row],[Column7]]/$H$267)*100</f>
        <v>0</v>
      </c>
      <c r="J209" s="240">
        <f>(Table24[[#This Row],[Column6]]/$H$267)*100</f>
        <v>8.6238845813783118E-5</v>
      </c>
      <c r="K209" s="240" t="s">
        <v>316</v>
      </c>
      <c r="L209" s="240">
        <f>((Table24[[#This Row],[Column11]]/B209)-1)*100</f>
        <v>-50</v>
      </c>
      <c r="M209" s="82"/>
      <c r="N209" s="29"/>
    </row>
    <row r="210" spans="1:14" x14ac:dyDescent="0.35">
      <c r="A210" s="121" t="s">
        <v>84</v>
      </c>
      <c r="B210" s="242">
        <v>0</v>
      </c>
      <c r="C210" s="240">
        <f t="shared" si="6"/>
        <v>0</v>
      </c>
      <c r="D210" s="242">
        <v>0</v>
      </c>
      <c r="E210" s="240">
        <f t="shared" si="7"/>
        <v>0</v>
      </c>
      <c r="F210" s="68"/>
      <c r="G210" s="69">
        <v>7.0000000000000001E-3</v>
      </c>
      <c r="H210" s="242">
        <v>7.0000000000000001E-3</v>
      </c>
      <c r="I210" s="240">
        <f>(Table24[[#This Row],[Column7]]/$H$267)*100</f>
        <v>0</v>
      </c>
      <c r="J210" s="240">
        <f>(Table24[[#This Row],[Column6]]/$H$267)*100</f>
        <v>7.5458990087060238E-5</v>
      </c>
      <c r="K210" s="240" t="s">
        <v>316</v>
      </c>
      <c r="L210" s="240" t="s">
        <v>316</v>
      </c>
      <c r="M210" s="82"/>
      <c r="N210" s="29"/>
    </row>
    <row r="211" spans="1:14" x14ac:dyDescent="0.35">
      <c r="A211" s="121" t="s">
        <v>87</v>
      </c>
      <c r="B211" s="242">
        <v>0</v>
      </c>
      <c r="C211" s="240">
        <f t="shared" si="6"/>
        <v>0</v>
      </c>
      <c r="D211" s="242">
        <v>3.0000000000000001E-3</v>
      </c>
      <c r="E211" s="240">
        <f t="shared" si="7"/>
        <v>3.9576243963798296E-5</v>
      </c>
      <c r="F211" s="69">
        <v>6.0000000000000001E-3</v>
      </c>
      <c r="G211" s="68"/>
      <c r="H211" s="242">
        <v>6.0000000000000001E-3</v>
      </c>
      <c r="I211" s="240">
        <f>(Table24[[#This Row],[Column7]]/$H$267)*100</f>
        <v>6.4679134360337331E-5</v>
      </c>
      <c r="J211" s="240">
        <f>(Table24[[#This Row],[Column6]]/$H$267)*100</f>
        <v>0</v>
      </c>
      <c r="K211" s="240">
        <f>((Table24[[#This Row],[Column11]]/D211)-1)*100</f>
        <v>100</v>
      </c>
      <c r="L211" s="240" t="s">
        <v>316</v>
      </c>
      <c r="M211" s="82"/>
      <c r="N211" s="29"/>
    </row>
    <row r="212" spans="1:14" x14ac:dyDescent="0.35">
      <c r="A212" s="121" t="s">
        <v>159</v>
      </c>
      <c r="B212" s="242">
        <v>0.35000000000000003</v>
      </c>
      <c r="C212" s="240">
        <f t="shared" si="6"/>
        <v>5.4828280176271371E-3</v>
      </c>
      <c r="D212" s="242">
        <v>0.89</v>
      </c>
      <c r="E212" s="240">
        <f t="shared" si="7"/>
        <v>1.1740952375926827E-2</v>
      </c>
      <c r="F212" s="68"/>
      <c r="G212" s="69">
        <v>6.0000000000000001E-3</v>
      </c>
      <c r="H212" s="242">
        <v>6.0000000000000001E-3</v>
      </c>
      <c r="I212" s="240">
        <f>(Table24[[#This Row],[Column7]]/$H$267)*100</f>
        <v>0</v>
      </c>
      <c r="J212" s="240">
        <f>(Table24[[#This Row],[Column6]]/$H$267)*100</f>
        <v>6.4679134360337331E-5</v>
      </c>
      <c r="K212" s="240">
        <f>((Table24[[#This Row],[Column11]]/D212)-1)*100</f>
        <v>-99.325842696629223</v>
      </c>
      <c r="L212" s="240">
        <f>((Table24[[#This Row],[Column11]]/B212)-1)*100</f>
        <v>-98.285714285714292</v>
      </c>
      <c r="M212" s="82"/>
      <c r="N212" s="29"/>
    </row>
    <row r="213" spans="1:14" x14ac:dyDescent="0.35">
      <c r="A213" s="121" t="s">
        <v>44</v>
      </c>
      <c r="B213" s="242">
        <v>6.0000000000000001E-3</v>
      </c>
      <c r="C213" s="240">
        <f t="shared" si="6"/>
        <v>9.3991337445036637E-5</v>
      </c>
      <c r="D213" s="242">
        <v>2E-3</v>
      </c>
      <c r="E213" s="240">
        <f t="shared" si="7"/>
        <v>2.6384162642532197E-5</v>
      </c>
      <c r="F213" s="69">
        <v>1E-3</v>
      </c>
      <c r="G213" s="69">
        <v>4.0000000000000001E-3</v>
      </c>
      <c r="H213" s="242">
        <v>5.0000000000000001E-3</v>
      </c>
      <c r="I213" s="240">
        <f>(Table24[[#This Row],[Column7]]/$H$267)*100</f>
        <v>1.077985572672289E-5</v>
      </c>
      <c r="J213" s="240">
        <f>(Table24[[#This Row],[Column6]]/$H$267)*100</f>
        <v>4.3119422906891559E-5</v>
      </c>
      <c r="K213" s="240">
        <f>((Table24[[#This Row],[Column11]]/D213)-1)*100</f>
        <v>150</v>
      </c>
      <c r="L213" s="240">
        <f>((Table24[[#This Row],[Column11]]/B213)-1)*100</f>
        <v>-16.666666666666664</v>
      </c>
      <c r="M213" s="82"/>
      <c r="N213" s="29"/>
    </row>
    <row r="214" spans="1:14" x14ac:dyDescent="0.35">
      <c r="A214" s="121" t="s">
        <v>63</v>
      </c>
      <c r="B214" s="242">
        <v>2E-3</v>
      </c>
      <c r="C214" s="240">
        <f t="shared" si="6"/>
        <v>3.1330445815012212E-5</v>
      </c>
      <c r="D214" s="242">
        <v>4.0000000000000001E-3</v>
      </c>
      <c r="E214" s="240">
        <f t="shared" si="7"/>
        <v>5.2768325285064394E-5</v>
      </c>
      <c r="F214" s="69">
        <v>5.0000000000000001E-3</v>
      </c>
      <c r="G214" s="68"/>
      <c r="H214" s="242">
        <v>5.0000000000000001E-3</v>
      </c>
      <c r="I214" s="240">
        <f>(Table24[[#This Row],[Column7]]/$H$267)*100</f>
        <v>5.3899278633614452E-5</v>
      </c>
      <c r="J214" s="240">
        <f>(Table24[[#This Row],[Column6]]/$H$267)*100</f>
        <v>0</v>
      </c>
      <c r="K214" s="240">
        <f>((Table24[[#This Row],[Column11]]/D214)-1)*100</f>
        <v>25</v>
      </c>
      <c r="L214" s="240">
        <f>((Table24[[#This Row],[Column11]]/B214)-1)*100</f>
        <v>150</v>
      </c>
      <c r="M214" s="82"/>
      <c r="N214" s="29"/>
    </row>
    <row r="215" spans="1:14" x14ac:dyDescent="0.35">
      <c r="A215" s="121" t="s">
        <v>31</v>
      </c>
      <c r="B215" s="242">
        <v>1.0999999999999999E-2</v>
      </c>
      <c r="C215" s="240">
        <f t="shared" si="6"/>
        <v>1.7231745198256716E-4</v>
      </c>
      <c r="D215" s="242">
        <v>1E-3</v>
      </c>
      <c r="E215" s="240">
        <f t="shared" si="7"/>
        <v>1.3192081321266099E-5</v>
      </c>
      <c r="F215" s="69">
        <v>1E-3</v>
      </c>
      <c r="G215" s="69">
        <v>3.0000000000000001E-3</v>
      </c>
      <c r="H215" s="242">
        <v>4.0000000000000001E-3</v>
      </c>
      <c r="I215" s="240">
        <f>(Table24[[#This Row],[Column7]]/$H$267)*100</f>
        <v>1.077985572672289E-5</v>
      </c>
      <c r="J215" s="240">
        <f>(Table24[[#This Row],[Column6]]/$H$267)*100</f>
        <v>3.2339567180168666E-5</v>
      </c>
      <c r="K215" s="240">
        <f>((Table24[[#This Row],[Column11]]/D215)-1)*100</f>
        <v>300</v>
      </c>
      <c r="L215" s="240">
        <f>((Table24[[#This Row],[Column11]]/B215)-1)*100</f>
        <v>-63.636363636363633</v>
      </c>
      <c r="M215" s="82"/>
      <c r="N215" s="29"/>
    </row>
    <row r="216" spans="1:14" x14ac:dyDescent="0.35">
      <c r="A216" s="121" t="s">
        <v>90</v>
      </c>
      <c r="B216" s="242">
        <v>0.313</v>
      </c>
      <c r="C216" s="240">
        <f t="shared" si="6"/>
        <v>4.9032147700494109E-3</v>
      </c>
      <c r="D216" s="242">
        <v>0</v>
      </c>
      <c r="E216" s="240">
        <f t="shared" si="7"/>
        <v>0</v>
      </c>
      <c r="F216" s="69">
        <v>4.0000000000000001E-3</v>
      </c>
      <c r="G216" s="68"/>
      <c r="H216" s="242">
        <v>4.0000000000000001E-3</v>
      </c>
      <c r="I216" s="240">
        <f>(Table24[[#This Row],[Column7]]/$H$267)*100</f>
        <v>4.3119422906891559E-5</v>
      </c>
      <c r="J216" s="240">
        <f>(Table24[[#This Row],[Column6]]/$H$267)*100</f>
        <v>0</v>
      </c>
      <c r="K216" s="240" t="s">
        <v>316</v>
      </c>
      <c r="L216" s="240">
        <f>((Table24[[#This Row],[Column11]]/B216)-1)*100</f>
        <v>-98.722044728434511</v>
      </c>
      <c r="M216" s="82"/>
      <c r="N216" s="29"/>
    </row>
    <row r="217" spans="1:14" x14ac:dyDescent="0.35">
      <c r="A217" s="121" t="s">
        <v>139</v>
      </c>
      <c r="B217" s="242">
        <v>4.7E-2</v>
      </c>
      <c r="C217" s="240">
        <f t="shared" si="6"/>
        <v>7.3626547665278696E-4</v>
      </c>
      <c r="D217" s="242">
        <v>4.0000000000000001E-3</v>
      </c>
      <c r="E217" s="240">
        <f t="shared" si="7"/>
        <v>5.2768325285064394E-5</v>
      </c>
      <c r="F217" s="69">
        <v>4.0000000000000001E-3</v>
      </c>
      <c r="G217" s="69">
        <v>0</v>
      </c>
      <c r="H217" s="242">
        <v>4.0000000000000001E-3</v>
      </c>
      <c r="I217" s="240">
        <f>(Table24[[#This Row],[Column7]]/$H$267)*100</f>
        <v>4.3119422906891559E-5</v>
      </c>
      <c r="J217" s="240">
        <f>(Table24[[#This Row],[Column6]]/$H$267)*100</f>
        <v>0</v>
      </c>
      <c r="K217" s="240">
        <f>((Table24[[#This Row],[Column11]]/D217)-1)*100</f>
        <v>0</v>
      </c>
      <c r="L217" s="240">
        <f>((Table24[[#This Row],[Column11]]/B217)-1)*100</f>
        <v>-91.489361702127653</v>
      </c>
      <c r="M217" s="82"/>
      <c r="N217" s="29"/>
    </row>
    <row r="218" spans="1:14" x14ac:dyDescent="0.35">
      <c r="A218" s="121" t="s">
        <v>162</v>
      </c>
      <c r="B218" s="242">
        <v>0</v>
      </c>
      <c r="C218" s="240">
        <f t="shared" si="6"/>
        <v>0</v>
      </c>
      <c r="D218" s="242">
        <v>0</v>
      </c>
      <c r="E218" s="240">
        <f t="shared" si="7"/>
        <v>0</v>
      </c>
      <c r="F218" s="69">
        <v>4.0000000000000001E-3</v>
      </c>
      <c r="G218" s="68"/>
      <c r="H218" s="242">
        <v>4.0000000000000001E-3</v>
      </c>
      <c r="I218" s="240">
        <f>(Table24[[#This Row],[Column7]]/$H$267)*100</f>
        <v>4.3119422906891559E-5</v>
      </c>
      <c r="J218" s="240">
        <f>(Table24[[#This Row],[Column6]]/$H$267)*100</f>
        <v>0</v>
      </c>
      <c r="K218" s="240" t="s">
        <v>316</v>
      </c>
      <c r="L218" s="240" t="s">
        <v>316</v>
      </c>
      <c r="M218" s="82"/>
      <c r="N218" s="29"/>
    </row>
    <row r="219" spans="1:14" x14ac:dyDescent="0.35">
      <c r="A219" s="121" t="s">
        <v>153</v>
      </c>
      <c r="B219" s="242">
        <v>0</v>
      </c>
      <c r="C219" s="240">
        <f t="shared" si="6"/>
        <v>0</v>
      </c>
      <c r="D219" s="242">
        <v>5.0000000000000001E-3</v>
      </c>
      <c r="E219" s="240">
        <f t="shared" si="7"/>
        <v>6.59604066063305E-5</v>
      </c>
      <c r="F219" s="69">
        <v>3.0000000000000001E-3</v>
      </c>
      <c r="G219" s="68"/>
      <c r="H219" s="242">
        <v>3.0000000000000001E-3</v>
      </c>
      <c r="I219" s="240">
        <f>(Table24[[#This Row],[Column7]]/$H$267)*100</f>
        <v>3.2339567180168666E-5</v>
      </c>
      <c r="J219" s="240">
        <f>(Table24[[#This Row],[Column6]]/$H$267)*100</f>
        <v>0</v>
      </c>
      <c r="K219" s="240">
        <f>((Table24[[#This Row],[Column11]]/D219)-1)*100</f>
        <v>-40</v>
      </c>
      <c r="L219" s="240" t="s">
        <v>316</v>
      </c>
      <c r="M219" s="82"/>
      <c r="N219" s="29"/>
    </row>
    <row r="220" spans="1:14" x14ac:dyDescent="0.35">
      <c r="A220" s="121" t="s">
        <v>96</v>
      </c>
      <c r="B220" s="242">
        <v>4.0060000000000002</v>
      </c>
      <c r="C220" s="240">
        <f t="shared" si="6"/>
        <v>6.2754882967469464E-2</v>
      </c>
      <c r="D220" s="242">
        <v>6.0000000000000001E-3</v>
      </c>
      <c r="E220" s="240">
        <f t="shared" si="7"/>
        <v>7.9152487927596591E-5</v>
      </c>
      <c r="F220" s="69">
        <v>1E-3</v>
      </c>
      <c r="G220" s="69">
        <v>1E-3</v>
      </c>
      <c r="H220" s="242">
        <v>2E-3</v>
      </c>
      <c r="I220" s="240">
        <f>(Table24[[#This Row],[Column7]]/$H$267)*100</f>
        <v>1.077985572672289E-5</v>
      </c>
      <c r="J220" s="240">
        <f>(Table24[[#This Row],[Column6]]/$H$267)*100</f>
        <v>1.077985572672289E-5</v>
      </c>
      <c r="K220" s="240">
        <f>((Table24[[#This Row],[Column11]]/D220)-1)*100</f>
        <v>-66.666666666666671</v>
      </c>
      <c r="L220" s="240">
        <f>((Table24[[#This Row],[Column11]]/B220)-1)*100</f>
        <v>-99.950074887668492</v>
      </c>
      <c r="M220" s="82"/>
      <c r="N220" s="29"/>
    </row>
    <row r="221" spans="1:14" x14ac:dyDescent="0.35">
      <c r="A221" s="121" t="s">
        <v>102</v>
      </c>
      <c r="B221" s="242">
        <v>3.0000000000000001E-3</v>
      </c>
      <c r="C221" s="240">
        <f t="shared" si="6"/>
        <v>4.6995668722518318E-5</v>
      </c>
      <c r="D221" s="242">
        <v>3.0000000000000001E-3</v>
      </c>
      <c r="E221" s="240">
        <f t="shared" si="7"/>
        <v>3.9576243963798296E-5</v>
      </c>
      <c r="F221" s="68"/>
      <c r="G221" s="69">
        <v>2E-3</v>
      </c>
      <c r="H221" s="242">
        <v>2E-3</v>
      </c>
      <c r="I221" s="240">
        <f>(Table24[[#This Row],[Column7]]/$H$267)*100</f>
        <v>0</v>
      </c>
      <c r="J221" s="240">
        <f>(Table24[[#This Row],[Column6]]/$H$267)*100</f>
        <v>2.1559711453445779E-5</v>
      </c>
      <c r="K221" s="240">
        <f>((Table24[[#This Row],[Column11]]/D221)-1)*100</f>
        <v>-33.333333333333336</v>
      </c>
      <c r="L221" s="240">
        <f>((Table24[[#This Row],[Column11]]/B221)-1)*100</f>
        <v>-33.333333333333336</v>
      </c>
      <c r="M221" s="82"/>
      <c r="N221" s="29"/>
    </row>
    <row r="222" spans="1:14" x14ac:dyDescent="0.35">
      <c r="A222" s="121" t="s">
        <v>92</v>
      </c>
      <c r="B222" s="242">
        <v>2.2290000000000001</v>
      </c>
      <c r="C222" s="240">
        <f t="shared" si="6"/>
        <v>3.491778186083111E-2</v>
      </c>
      <c r="D222" s="242">
        <v>0.79700000000000004</v>
      </c>
      <c r="E222" s="240">
        <f t="shared" si="7"/>
        <v>1.0514088813049081E-2</v>
      </c>
      <c r="F222" s="69">
        <v>1E-3</v>
      </c>
      <c r="G222" s="68"/>
      <c r="H222" s="242">
        <v>1E-3</v>
      </c>
      <c r="I222" s="240">
        <f>(Table24[[#This Row],[Column7]]/$H$267)*100</f>
        <v>1.077985572672289E-5</v>
      </c>
      <c r="J222" s="240">
        <f>(Table24[[#This Row],[Column6]]/$H$267)*100</f>
        <v>0</v>
      </c>
      <c r="K222" s="240">
        <f>((Table24[[#This Row],[Column11]]/D222)-1)*100</f>
        <v>-99.874529485570889</v>
      </c>
      <c r="L222" s="240">
        <f>((Table24[[#This Row],[Column11]]/B222)-1)*100</f>
        <v>-99.955136832660386</v>
      </c>
      <c r="M222" s="82"/>
      <c r="N222" s="29"/>
    </row>
    <row r="223" spans="1:14" x14ac:dyDescent="0.35">
      <c r="A223" s="121" t="s">
        <v>100</v>
      </c>
      <c r="B223" s="242">
        <v>0</v>
      </c>
      <c r="C223" s="240">
        <f t="shared" si="6"/>
        <v>0</v>
      </c>
      <c r="D223" s="242">
        <v>0</v>
      </c>
      <c r="E223" s="240">
        <f t="shared" si="7"/>
        <v>0</v>
      </c>
      <c r="F223" s="68"/>
      <c r="G223" s="69">
        <v>1E-3</v>
      </c>
      <c r="H223" s="242">
        <v>1E-3</v>
      </c>
      <c r="I223" s="240">
        <f>(Table24[[#This Row],[Column7]]/$H$267)*100</f>
        <v>0</v>
      </c>
      <c r="J223" s="240">
        <f>(Table24[[#This Row],[Column6]]/$H$267)*100</f>
        <v>1.077985572672289E-5</v>
      </c>
      <c r="K223" s="240" t="s">
        <v>316</v>
      </c>
      <c r="L223" s="240" t="s">
        <v>316</v>
      </c>
      <c r="M223" s="82"/>
      <c r="N223" s="29"/>
    </row>
    <row r="224" spans="1:14" x14ac:dyDescent="0.35">
      <c r="A224" s="121" t="s">
        <v>121</v>
      </c>
      <c r="B224" s="242">
        <v>0.11299999999999999</v>
      </c>
      <c r="C224" s="240">
        <f t="shared" si="6"/>
        <v>1.7701701885481896E-3</v>
      </c>
      <c r="D224" s="242">
        <v>0.379</v>
      </c>
      <c r="E224" s="240">
        <f t="shared" si="7"/>
        <v>4.9997988207598513E-3</v>
      </c>
      <c r="F224" s="68"/>
      <c r="G224" s="69">
        <v>1E-3</v>
      </c>
      <c r="H224" s="242">
        <v>1E-3</v>
      </c>
      <c r="I224" s="240">
        <f>(Table24[[#This Row],[Column7]]/$H$267)*100</f>
        <v>0</v>
      </c>
      <c r="J224" s="240">
        <f>(Table24[[#This Row],[Column6]]/$H$267)*100</f>
        <v>1.077985572672289E-5</v>
      </c>
      <c r="K224" s="240">
        <f>((Table24[[#This Row],[Column11]]/D224)-1)*100</f>
        <v>-99.736147757255935</v>
      </c>
      <c r="L224" s="240">
        <f>((Table24[[#This Row],[Column11]]/B224)-1)*100</f>
        <v>-99.115044247787608</v>
      </c>
      <c r="M224" s="82"/>
      <c r="N224" s="29"/>
    </row>
    <row r="225" spans="1:14" x14ac:dyDescent="0.35">
      <c r="A225" s="121" t="s">
        <v>140</v>
      </c>
      <c r="B225" s="242">
        <v>3.5000000000000003E-2</v>
      </c>
      <c r="C225" s="240">
        <f t="shared" si="6"/>
        <v>5.4828280176271382E-4</v>
      </c>
      <c r="D225" s="242">
        <v>1E-3</v>
      </c>
      <c r="E225" s="240">
        <f t="shared" si="7"/>
        <v>1.3192081321266099E-5</v>
      </c>
      <c r="F225" s="68"/>
      <c r="G225" s="69">
        <v>1E-3</v>
      </c>
      <c r="H225" s="242">
        <v>1E-3</v>
      </c>
      <c r="I225" s="240">
        <f>(Table24[[#This Row],[Column7]]/$H$267)*100</f>
        <v>0</v>
      </c>
      <c r="J225" s="240">
        <f>(Table24[[#This Row],[Column6]]/$H$267)*100</f>
        <v>1.077985572672289E-5</v>
      </c>
      <c r="K225" s="240">
        <f>((Table24[[#This Row],[Column11]]/D225)-1)*100</f>
        <v>0</v>
      </c>
      <c r="L225" s="240">
        <f>((Table24[[#This Row],[Column11]]/B225)-1)*100</f>
        <v>-97.142857142857139</v>
      </c>
      <c r="M225" s="82"/>
      <c r="N225" s="29"/>
    </row>
    <row r="226" spans="1:14" x14ac:dyDescent="0.35">
      <c r="A226" s="121" t="s">
        <v>141</v>
      </c>
      <c r="B226" s="242">
        <v>2E-3</v>
      </c>
      <c r="C226" s="240">
        <f t="shared" si="6"/>
        <v>3.1330445815012212E-5</v>
      </c>
      <c r="D226" s="242">
        <v>0</v>
      </c>
      <c r="E226" s="240">
        <f t="shared" si="7"/>
        <v>0</v>
      </c>
      <c r="F226" s="69">
        <v>0</v>
      </c>
      <c r="G226" s="69">
        <v>1E-3</v>
      </c>
      <c r="H226" s="242">
        <v>1E-3</v>
      </c>
      <c r="I226" s="240">
        <f>(Table24[[#This Row],[Column7]]/$H$267)*100</f>
        <v>0</v>
      </c>
      <c r="J226" s="240">
        <f>(Table24[[#This Row],[Column6]]/$H$267)*100</f>
        <v>1.077985572672289E-5</v>
      </c>
      <c r="K226" s="240" t="s">
        <v>316</v>
      </c>
      <c r="L226" s="240">
        <f>((Table24[[#This Row],[Column11]]/B226)-1)*100</f>
        <v>-50</v>
      </c>
      <c r="M226" s="82"/>
      <c r="N226" s="29"/>
    </row>
    <row r="227" spans="1:14" x14ac:dyDescent="0.35">
      <c r="A227" s="121" t="s">
        <v>13</v>
      </c>
      <c r="B227" s="242">
        <v>0</v>
      </c>
      <c r="C227" s="240">
        <f t="shared" si="6"/>
        <v>0</v>
      </c>
      <c r="D227" s="242">
        <v>0</v>
      </c>
      <c r="E227" s="240">
        <f t="shared" si="7"/>
        <v>0</v>
      </c>
      <c r="F227" s="68"/>
      <c r="G227" s="68"/>
      <c r="H227" s="242">
        <v>0</v>
      </c>
      <c r="I227" s="240">
        <f>(Table24[[#This Row],[Column7]]/$H$267)*100</f>
        <v>0</v>
      </c>
      <c r="J227" s="240">
        <f>(Table24[[#This Row],[Column6]]/$H$267)*100</f>
        <v>0</v>
      </c>
      <c r="K227" s="240" t="s">
        <v>316</v>
      </c>
      <c r="L227" s="240" t="s">
        <v>316</v>
      </c>
      <c r="M227" s="82"/>
      <c r="N227" s="29"/>
    </row>
    <row r="228" spans="1:14" x14ac:dyDescent="0.35">
      <c r="A228" s="121" t="s">
        <v>15</v>
      </c>
      <c r="B228" s="242">
        <v>0</v>
      </c>
      <c r="C228" s="240">
        <f t="shared" si="6"/>
        <v>0</v>
      </c>
      <c r="D228" s="242">
        <v>0</v>
      </c>
      <c r="E228" s="240">
        <f t="shared" si="7"/>
        <v>0</v>
      </c>
      <c r="F228" s="68"/>
      <c r="G228" s="68"/>
      <c r="H228" s="242">
        <v>0</v>
      </c>
      <c r="I228" s="240">
        <f>(Table24[[#This Row],[Column7]]/$H$267)*100</f>
        <v>0</v>
      </c>
      <c r="J228" s="240">
        <f>(Table24[[#This Row],[Column6]]/$H$267)*100</f>
        <v>0</v>
      </c>
      <c r="K228" s="240" t="s">
        <v>316</v>
      </c>
      <c r="L228" s="240" t="s">
        <v>316</v>
      </c>
      <c r="M228" s="82"/>
      <c r="N228" s="29"/>
    </row>
    <row r="229" spans="1:14" x14ac:dyDescent="0.35">
      <c r="A229" s="121" t="s">
        <v>17</v>
      </c>
      <c r="B229" s="242">
        <v>0</v>
      </c>
      <c r="C229" s="240">
        <f t="shared" si="6"/>
        <v>0</v>
      </c>
      <c r="D229" s="242">
        <v>0</v>
      </c>
      <c r="E229" s="240">
        <f t="shared" si="7"/>
        <v>0</v>
      </c>
      <c r="F229" s="68"/>
      <c r="G229" s="68"/>
      <c r="H229" s="242">
        <v>0</v>
      </c>
      <c r="I229" s="240">
        <f>(Table24[[#This Row],[Column7]]/$H$267)*100</f>
        <v>0</v>
      </c>
      <c r="J229" s="240">
        <f>(Table24[[#This Row],[Column6]]/$H$267)*100</f>
        <v>0</v>
      </c>
      <c r="K229" s="240" t="s">
        <v>316</v>
      </c>
      <c r="L229" s="240" t="s">
        <v>316</v>
      </c>
      <c r="M229" s="82"/>
      <c r="N229" s="29"/>
    </row>
    <row r="230" spans="1:14" x14ac:dyDescent="0.35">
      <c r="A230" s="121" t="s">
        <v>29</v>
      </c>
      <c r="B230" s="242">
        <v>0</v>
      </c>
      <c r="C230" s="240">
        <f t="shared" si="6"/>
        <v>0</v>
      </c>
      <c r="D230" s="242">
        <v>0</v>
      </c>
      <c r="E230" s="240">
        <f t="shared" si="7"/>
        <v>0</v>
      </c>
      <c r="F230" s="68"/>
      <c r="G230" s="68"/>
      <c r="H230" s="242">
        <v>0</v>
      </c>
      <c r="I230" s="240">
        <f>(Table24[[#This Row],[Column7]]/$H$267)*100</f>
        <v>0</v>
      </c>
      <c r="J230" s="240">
        <f>(Table24[[#This Row],[Column6]]/$H$267)*100</f>
        <v>0</v>
      </c>
      <c r="K230" s="240" t="s">
        <v>316</v>
      </c>
      <c r="L230" s="240" t="s">
        <v>316</v>
      </c>
      <c r="M230" s="82"/>
      <c r="N230" s="29"/>
    </row>
    <row r="231" spans="1:14" x14ac:dyDescent="0.35">
      <c r="A231" s="121" t="s">
        <v>38</v>
      </c>
      <c r="B231" s="242">
        <v>0</v>
      </c>
      <c r="C231" s="240">
        <f t="shared" si="6"/>
        <v>0</v>
      </c>
      <c r="D231" s="242">
        <v>1E-3</v>
      </c>
      <c r="E231" s="240">
        <f t="shared" si="7"/>
        <v>1.3192081321266099E-5</v>
      </c>
      <c r="F231" s="68"/>
      <c r="G231" s="68"/>
      <c r="H231" s="242">
        <v>0</v>
      </c>
      <c r="I231" s="240">
        <f>(Table24[[#This Row],[Column7]]/$H$267)*100</f>
        <v>0</v>
      </c>
      <c r="J231" s="240">
        <f>(Table24[[#This Row],[Column6]]/$H$267)*100</f>
        <v>0</v>
      </c>
      <c r="K231" s="240">
        <f>((Table24[[#This Row],[Column11]]/D231)-1)*100</f>
        <v>-100</v>
      </c>
      <c r="L231" s="240" t="s">
        <v>316</v>
      </c>
      <c r="M231" s="82"/>
      <c r="N231" s="29"/>
    </row>
    <row r="232" spans="1:14" x14ac:dyDescent="0.35">
      <c r="A232" s="121" t="s">
        <v>43</v>
      </c>
      <c r="B232" s="242">
        <v>0</v>
      </c>
      <c r="C232" s="240">
        <f t="shared" si="6"/>
        <v>0</v>
      </c>
      <c r="D232" s="242">
        <v>1.6E-2</v>
      </c>
      <c r="E232" s="240">
        <f t="shared" si="7"/>
        <v>2.1107330114025758E-4</v>
      </c>
      <c r="F232" s="68"/>
      <c r="G232" s="68"/>
      <c r="H232" s="242">
        <v>0</v>
      </c>
      <c r="I232" s="240">
        <f>(Table24[[#This Row],[Column7]]/$H$267)*100</f>
        <v>0</v>
      </c>
      <c r="J232" s="240">
        <f>(Table24[[#This Row],[Column6]]/$H$267)*100</f>
        <v>0</v>
      </c>
      <c r="K232" s="240">
        <f>((Table24[[#This Row],[Column11]]/D232)-1)*100</f>
        <v>-100</v>
      </c>
      <c r="L232" s="240" t="s">
        <v>316</v>
      </c>
      <c r="M232" s="82"/>
      <c r="N232" s="29"/>
    </row>
    <row r="233" spans="1:14" x14ac:dyDescent="0.35">
      <c r="A233" s="121" t="s">
        <v>46</v>
      </c>
      <c r="B233" s="242">
        <v>0</v>
      </c>
      <c r="C233" s="240">
        <f t="shared" si="6"/>
        <v>0</v>
      </c>
      <c r="D233" s="242">
        <v>0</v>
      </c>
      <c r="E233" s="240">
        <f t="shared" si="7"/>
        <v>0</v>
      </c>
      <c r="F233" s="68"/>
      <c r="G233" s="68"/>
      <c r="H233" s="242">
        <v>0</v>
      </c>
      <c r="I233" s="240">
        <f>(Table24[[#This Row],[Column7]]/$H$267)*100</f>
        <v>0</v>
      </c>
      <c r="J233" s="240">
        <f>(Table24[[#This Row],[Column6]]/$H$267)*100</f>
        <v>0</v>
      </c>
      <c r="K233" s="240" t="s">
        <v>316</v>
      </c>
      <c r="L233" s="240" t="s">
        <v>316</v>
      </c>
      <c r="M233" s="82"/>
      <c r="N233" s="29"/>
    </row>
    <row r="234" spans="1:14" x14ac:dyDescent="0.35">
      <c r="A234" s="121" t="s">
        <v>52</v>
      </c>
      <c r="B234" s="242">
        <v>0</v>
      </c>
      <c r="C234" s="240">
        <f t="shared" si="6"/>
        <v>0</v>
      </c>
      <c r="D234" s="242">
        <v>0</v>
      </c>
      <c r="E234" s="240">
        <f t="shared" si="7"/>
        <v>0</v>
      </c>
      <c r="F234" s="68"/>
      <c r="G234" s="68"/>
      <c r="H234" s="242">
        <v>0</v>
      </c>
      <c r="I234" s="240">
        <f>(Table24[[#This Row],[Column7]]/$H$267)*100</f>
        <v>0</v>
      </c>
      <c r="J234" s="240">
        <f>(Table24[[#This Row],[Column6]]/$H$267)*100</f>
        <v>0</v>
      </c>
      <c r="K234" s="240" t="s">
        <v>316</v>
      </c>
      <c r="L234" s="240" t="s">
        <v>316</v>
      </c>
      <c r="M234" s="82"/>
      <c r="N234" s="29"/>
    </row>
    <row r="235" spans="1:14" x14ac:dyDescent="0.35">
      <c r="A235" s="121" t="s">
        <v>53</v>
      </c>
      <c r="B235" s="242">
        <v>0</v>
      </c>
      <c r="C235" s="240">
        <f t="shared" si="6"/>
        <v>0</v>
      </c>
      <c r="D235" s="242">
        <v>0</v>
      </c>
      <c r="E235" s="240">
        <f t="shared" si="7"/>
        <v>0</v>
      </c>
      <c r="F235" s="69">
        <v>0</v>
      </c>
      <c r="G235" s="68"/>
      <c r="H235" s="242">
        <v>0</v>
      </c>
      <c r="I235" s="240">
        <f>(Table24[[#This Row],[Column7]]/$H$267)*100</f>
        <v>0</v>
      </c>
      <c r="J235" s="240">
        <f>(Table24[[#This Row],[Column6]]/$H$267)*100</f>
        <v>0</v>
      </c>
      <c r="K235" s="240" t="s">
        <v>316</v>
      </c>
      <c r="L235" s="240" t="s">
        <v>316</v>
      </c>
      <c r="M235" s="82"/>
      <c r="N235" s="29"/>
    </row>
    <row r="236" spans="1:14" x14ac:dyDescent="0.35">
      <c r="A236" s="121" t="s">
        <v>54</v>
      </c>
      <c r="B236" s="242">
        <v>0</v>
      </c>
      <c r="C236" s="240">
        <f t="shared" si="6"/>
        <v>0</v>
      </c>
      <c r="D236" s="242">
        <v>0</v>
      </c>
      <c r="E236" s="240">
        <f t="shared" si="7"/>
        <v>0</v>
      </c>
      <c r="F236" s="68"/>
      <c r="G236" s="68"/>
      <c r="H236" s="242">
        <v>0</v>
      </c>
      <c r="I236" s="240">
        <f>(Table24[[#This Row],[Column7]]/$H$267)*100</f>
        <v>0</v>
      </c>
      <c r="J236" s="240">
        <f>(Table24[[#This Row],[Column6]]/$H$267)*100</f>
        <v>0</v>
      </c>
      <c r="K236" s="240" t="s">
        <v>316</v>
      </c>
      <c r="L236" s="240" t="s">
        <v>316</v>
      </c>
      <c r="M236" s="82"/>
      <c r="N236" s="29"/>
    </row>
    <row r="237" spans="1:14" x14ac:dyDescent="0.35">
      <c r="A237" s="121" t="s">
        <v>55</v>
      </c>
      <c r="B237" s="242">
        <v>0</v>
      </c>
      <c r="C237" s="240">
        <f t="shared" si="6"/>
        <v>0</v>
      </c>
      <c r="D237" s="242">
        <v>0</v>
      </c>
      <c r="E237" s="240">
        <f t="shared" si="7"/>
        <v>0</v>
      </c>
      <c r="F237" s="68"/>
      <c r="G237" s="68"/>
      <c r="H237" s="242">
        <v>0</v>
      </c>
      <c r="I237" s="240">
        <f>(Table24[[#This Row],[Column7]]/$H$267)*100</f>
        <v>0</v>
      </c>
      <c r="J237" s="240">
        <f>(Table24[[#This Row],[Column6]]/$H$267)*100</f>
        <v>0</v>
      </c>
      <c r="K237" s="240" t="s">
        <v>316</v>
      </c>
      <c r="L237" s="240" t="s">
        <v>316</v>
      </c>
      <c r="M237" s="82"/>
      <c r="N237" s="29"/>
    </row>
    <row r="238" spans="1:14" x14ac:dyDescent="0.35">
      <c r="A238" s="121" t="s">
        <v>57</v>
      </c>
      <c r="B238" s="242">
        <v>0</v>
      </c>
      <c r="C238" s="240">
        <f t="shared" si="6"/>
        <v>0</v>
      </c>
      <c r="D238" s="242">
        <v>0.46100000000000002</v>
      </c>
      <c r="E238" s="240">
        <f t="shared" si="7"/>
        <v>6.0815494891036711E-3</v>
      </c>
      <c r="F238" s="68"/>
      <c r="G238" s="68"/>
      <c r="H238" s="242">
        <v>0</v>
      </c>
      <c r="I238" s="240">
        <f>(Table24[[#This Row],[Column7]]/$H$267)*100</f>
        <v>0</v>
      </c>
      <c r="J238" s="240">
        <f>(Table24[[#This Row],[Column6]]/$H$267)*100</f>
        <v>0</v>
      </c>
      <c r="K238" s="240">
        <f>((Table24[[#This Row],[Column11]]/D238)-1)*100</f>
        <v>-100</v>
      </c>
      <c r="L238" s="240" t="s">
        <v>316</v>
      </c>
      <c r="M238" s="82"/>
      <c r="N238" s="29"/>
    </row>
    <row r="239" spans="1:14" x14ac:dyDescent="0.35">
      <c r="A239" s="121" t="s">
        <v>58</v>
      </c>
      <c r="B239" s="242">
        <v>0</v>
      </c>
      <c r="C239" s="240">
        <f t="shared" si="6"/>
        <v>0</v>
      </c>
      <c r="D239" s="242">
        <v>0</v>
      </c>
      <c r="E239" s="240">
        <f t="shared" si="7"/>
        <v>0</v>
      </c>
      <c r="F239" s="69">
        <v>0</v>
      </c>
      <c r="G239" s="68"/>
      <c r="H239" s="242">
        <v>0</v>
      </c>
      <c r="I239" s="240">
        <f>(Table24[[#This Row],[Column7]]/$H$267)*100</f>
        <v>0</v>
      </c>
      <c r="J239" s="240">
        <f>(Table24[[#This Row],[Column6]]/$H$267)*100</f>
        <v>0</v>
      </c>
      <c r="K239" s="240" t="s">
        <v>316</v>
      </c>
      <c r="L239" s="240" t="s">
        <v>316</v>
      </c>
      <c r="M239" s="82"/>
      <c r="N239" s="29"/>
    </row>
    <row r="240" spans="1:14" x14ac:dyDescent="0.35">
      <c r="A240" s="121" t="s">
        <v>68</v>
      </c>
      <c r="B240" s="242">
        <v>0</v>
      </c>
      <c r="C240" s="240">
        <f t="shared" si="6"/>
        <v>0</v>
      </c>
      <c r="D240" s="242">
        <v>0</v>
      </c>
      <c r="E240" s="240">
        <f t="shared" si="7"/>
        <v>0</v>
      </c>
      <c r="F240" s="68"/>
      <c r="G240" s="68"/>
      <c r="H240" s="242">
        <v>0</v>
      </c>
      <c r="I240" s="240">
        <f>(Table24[[#This Row],[Column7]]/$H$267)*100</f>
        <v>0</v>
      </c>
      <c r="J240" s="240">
        <f>(Table24[[#This Row],[Column6]]/$H$267)*100</f>
        <v>0</v>
      </c>
      <c r="K240" s="240" t="s">
        <v>316</v>
      </c>
      <c r="L240" s="240" t="s">
        <v>316</v>
      </c>
      <c r="M240" s="82"/>
      <c r="N240" s="29"/>
    </row>
    <row r="241" spans="1:14" x14ac:dyDescent="0.35">
      <c r="A241" s="121" t="s">
        <v>69</v>
      </c>
      <c r="B241" s="242">
        <v>0</v>
      </c>
      <c r="C241" s="240">
        <f t="shared" si="6"/>
        <v>0</v>
      </c>
      <c r="D241" s="242">
        <v>0</v>
      </c>
      <c r="E241" s="240">
        <f t="shared" si="7"/>
        <v>0</v>
      </c>
      <c r="F241" s="68"/>
      <c r="G241" s="68"/>
      <c r="H241" s="242">
        <v>0</v>
      </c>
      <c r="I241" s="240">
        <f>(Table24[[#This Row],[Column7]]/$H$267)*100</f>
        <v>0</v>
      </c>
      <c r="J241" s="240">
        <f>(Table24[[#This Row],[Column6]]/$H$267)*100</f>
        <v>0</v>
      </c>
      <c r="K241" s="240" t="s">
        <v>316</v>
      </c>
      <c r="L241" s="240" t="s">
        <v>316</v>
      </c>
      <c r="M241" s="82"/>
      <c r="N241" s="29"/>
    </row>
    <row r="242" spans="1:14" x14ac:dyDescent="0.35">
      <c r="A242" s="121" t="s">
        <v>73</v>
      </c>
      <c r="B242" s="242">
        <v>7.4999999999999997E-2</v>
      </c>
      <c r="C242" s="240">
        <f t="shared" si="6"/>
        <v>1.174891718062958E-3</v>
      </c>
      <c r="D242" s="242">
        <v>8.9999999999999993E-3</v>
      </c>
      <c r="E242" s="240">
        <f t="shared" si="7"/>
        <v>1.1872873189139488E-4</v>
      </c>
      <c r="F242" s="68"/>
      <c r="G242" s="68"/>
      <c r="H242" s="242">
        <v>0</v>
      </c>
      <c r="I242" s="240">
        <f>(Table24[[#This Row],[Column7]]/$H$267)*100</f>
        <v>0</v>
      </c>
      <c r="J242" s="240">
        <f>(Table24[[#This Row],[Column6]]/$H$267)*100</f>
        <v>0</v>
      </c>
      <c r="K242" s="240">
        <f>((Table24[[#This Row],[Column11]]/D242)-1)*100</f>
        <v>-100</v>
      </c>
      <c r="L242" s="240">
        <f>((Table24[[#This Row],[Column11]]/B242)-1)*100</f>
        <v>-100</v>
      </c>
      <c r="M242" s="82"/>
      <c r="N242" s="29"/>
    </row>
    <row r="243" spans="1:14" x14ac:dyDescent="0.35">
      <c r="A243" s="121" t="s">
        <v>76</v>
      </c>
      <c r="B243" s="242">
        <v>20.577000000000002</v>
      </c>
      <c r="C243" s="240">
        <f t="shared" si="6"/>
        <v>0.32234329176775317</v>
      </c>
      <c r="D243" s="242">
        <v>0</v>
      </c>
      <c r="E243" s="240">
        <f t="shared" si="7"/>
        <v>0</v>
      </c>
      <c r="F243" s="68"/>
      <c r="G243" s="68"/>
      <c r="H243" s="242">
        <v>0</v>
      </c>
      <c r="I243" s="240">
        <f>(Table24[[#This Row],[Column7]]/$H$267)*100</f>
        <v>0</v>
      </c>
      <c r="J243" s="240">
        <f>(Table24[[#This Row],[Column6]]/$H$267)*100</f>
        <v>0</v>
      </c>
      <c r="K243" s="240" t="s">
        <v>316</v>
      </c>
      <c r="L243" s="240">
        <f>((Table24[[#This Row],[Column11]]/B243)-1)*100</f>
        <v>-100</v>
      </c>
      <c r="M243" s="82"/>
      <c r="N243" s="29"/>
    </row>
    <row r="244" spans="1:14" x14ac:dyDescent="0.35">
      <c r="A244" s="121" t="s">
        <v>78</v>
      </c>
      <c r="B244" s="242">
        <v>0</v>
      </c>
      <c r="C244" s="240">
        <f t="shared" si="6"/>
        <v>0</v>
      </c>
      <c r="D244" s="242">
        <v>0</v>
      </c>
      <c r="E244" s="240">
        <f t="shared" si="7"/>
        <v>0</v>
      </c>
      <c r="F244" s="68"/>
      <c r="G244" s="68"/>
      <c r="H244" s="242">
        <v>0</v>
      </c>
      <c r="I244" s="240">
        <f>(Table24[[#This Row],[Column7]]/$H$267)*100</f>
        <v>0</v>
      </c>
      <c r="J244" s="240">
        <f>(Table24[[#This Row],[Column6]]/$H$267)*100</f>
        <v>0</v>
      </c>
      <c r="K244" s="240" t="s">
        <v>316</v>
      </c>
      <c r="L244" s="240" t="s">
        <v>316</v>
      </c>
      <c r="M244" s="82"/>
      <c r="N244" s="29"/>
    </row>
    <row r="245" spans="1:14" x14ac:dyDescent="0.35">
      <c r="A245" s="121" t="s">
        <v>79</v>
      </c>
      <c r="B245" s="242">
        <v>3.5000000000000003E-2</v>
      </c>
      <c r="C245" s="240">
        <f t="shared" si="6"/>
        <v>5.4828280176271382E-4</v>
      </c>
      <c r="D245" s="242">
        <v>2E-3</v>
      </c>
      <c r="E245" s="240">
        <f t="shared" si="7"/>
        <v>2.6384162642532197E-5</v>
      </c>
      <c r="F245" s="69">
        <v>0</v>
      </c>
      <c r="G245" s="68"/>
      <c r="H245" s="242">
        <v>0</v>
      </c>
      <c r="I245" s="240">
        <f>(Table24[[#This Row],[Column7]]/$H$267)*100</f>
        <v>0</v>
      </c>
      <c r="J245" s="240">
        <f>(Table24[[#This Row],[Column6]]/$H$267)*100</f>
        <v>0</v>
      </c>
      <c r="K245" s="240">
        <f>((Table24[[#This Row],[Column11]]/D245)-1)*100</f>
        <v>-100</v>
      </c>
      <c r="L245" s="240">
        <f>((Table24[[#This Row],[Column11]]/B245)-1)*100</f>
        <v>-100</v>
      </c>
      <c r="M245" s="82"/>
      <c r="N245" s="29"/>
    </row>
    <row r="246" spans="1:14" x14ac:dyDescent="0.35">
      <c r="A246" s="121" t="s">
        <v>82</v>
      </c>
      <c r="B246" s="242">
        <v>9.1999999999999998E-2</v>
      </c>
      <c r="C246" s="240">
        <f t="shared" si="6"/>
        <v>1.4412005074905618E-3</v>
      </c>
      <c r="D246" s="242">
        <v>0</v>
      </c>
      <c r="E246" s="240">
        <f t="shared" si="7"/>
        <v>0</v>
      </c>
      <c r="F246" s="68"/>
      <c r="G246" s="68"/>
      <c r="H246" s="242">
        <v>0</v>
      </c>
      <c r="I246" s="240">
        <f>(Table24[[#This Row],[Column7]]/$H$267)*100</f>
        <v>0</v>
      </c>
      <c r="J246" s="240">
        <f>(Table24[[#This Row],[Column6]]/$H$267)*100</f>
        <v>0</v>
      </c>
      <c r="K246" s="240" t="s">
        <v>316</v>
      </c>
      <c r="L246" s="240">
        <f>((Table24[[#This Row],[Column11]]/B246)-1)*100</f>
        <v>-100</v>
      </c>
      <c r="M246" s="82"/>
      <c r="N246" s="29"/>
    </row>
    <row r="247" spans="1:14" s="4" customFormat="1" x14ac:dyDescent="0.35">
      <c r="A247" s="121" t="s">
        <v>83</v>
      </c>
      <c r="B247" s="242">
        <v>0.26400000000000001</v>
      </c>
      <c r="C247" s="240">
        <f t="shared" si="6"/>
        <v>4.1356188475816123E-3</v>
      </c>
      <c r="D247" s="242">
        <v>0.86</v>
      </c>
      <c r="E247" s="240">
        <f t="shared" si="7"/>
        <v>1.1345189936288844E-2</v>
      </c>
      <c r="F247" s="69">
        <v>0</v>
      </c>
      <c r="G247" s="68"/>
      <c r="H247" s="242">
        <v>0</v>
      </c>
      <c r="I247" s="240">
        <f>(Table24[[#This Row],[Column7]]/$H$267)*100</f>
        <v>0</v>
      </c>
      <c r="J247" s="240">
        <f>(Table24[[#This Row],[Column6]]/$H$267)*100</f>
        <v>0</v>
      </c>
      <c r="K247" s="240">
        <f>((Table24[[#This Row],[Column11]]/D247)-1)*100</f>
        <v>-100</v>
      </c>
      <c r="L247" s="240">
        <f>((Table24[[#This Row],[Column11]]/B247)-1)*100</f>
        <v>-100</v>
      </c>
      <c r="M247" s="86"/>
    </row>
    <row r="248" spans="1:14" x14ac:dyDescent="0.35">
      <c r="A248" s="121" t="s">
        <v>85</v>
      </c>
      <c r="B248" s="242">
        <v>0</v>
      </c>
      <c r="C248" s="240">
        <f t="shared" si="6"/>
        <v>0</v>
      </c>
      <c r="D248" s="242">
        <v>0</v>
      </c>
      <c r="E248" s="240">
        <f t="shared" si="7"/>
        <v>0</v>
      </c>
      <c r="F248" s="68"/>
      <c r="G248" s="68"/>
      <c r="H248" s="242">
        <v>0</v>
      </c>
      <c r="I248" s="240">
        <f>(Table24[[#This Row],[Column7]]/$H$267)*100</f>
        <v>0</v>
      </c>
      <c r="J248" s="240">
        <f>(Table24[[#This Row],[Column6]]/$H$267)*100</f>
        <v>0</v>
      </c>
      <c r="K248" s="240" t="s">
        <v>316</v>
      </c>
      <c r="L248" s="240" t="s">
        <v>316</v>
      </c>
    </row>
    <row r="249" spans="1:14" x14ac:dyDescent="0.35">
      <c r="A249" s="121" t="s">
        <v>86</v>
      </c>
      <c r="B249" s="242">
        <v>0</v>
      </c>
      <c r="C249" s="240">
        <f t="shared" si="6"/>
        <v>0</v>
      </c>
      <c r="D249" s="242">
        <v>0</v>
      </c>
      <c r="E249" s="240">
        <f t="shared" si="7"/>
        <v>0</v>
      </c>
      <c r="F249" s="68"/>
      <c r="G249" s="68"/>
      <c r="H249" s="242">
        <v>0</v>
      </c>
      <c r="I249" s="240">
        <f>(Table24[[#This Row],[Column7]]/$H$267)*100</f>
        <v>0</v>
      </c>
      <c r="J249" s="240">
        <f>(Table24[[#This Row],[Column6]]/$H$267)*100</f>
        <v>0</v>
      </c>
      <c r="K249" s="240" t="s">
        <v>316</v>
      </c>
      <c r="L249" s="240" t="s">
        <v>316</v>
      </c>
    </row>
    <row r="250" spans="1:14" x14ac:dyDescent="0.35">
      <c r="A250" s="121" t="s">
        <v>95</v>
      </c>
      <c r="B250" s="242">
        <v>0.27800000000000002</v>
      </c>
      <c r="C250" s="240">
        <f t="shared" si="6"/>
        <v>4.3549319682866976E-3</v>
      </c>
      <c r="D250" s="242">
        <v>0.14699999999999999</v>
      </c>
      <c r="E250" s="240">
        <f t="shared" si="7"/>
        <v>1.9392359542261164E-3</v>
      </c>
      <c r="F250" s="68"/>
      <c r="G250" s="68"/>
      <c r="H250" s="242">
        <v>0</v>
      </c>
      <c r="I250" s="240">
        <f>(Table24[[#This Row],[Column7]]/$H$267)*100</f>
        <v>0</v>
      </c>
      <c r="J250" s="240">
        <f>(Table24[[#This Row],[Column6]]/$H$267)*100</f>
        <v>0</v>
      </c>
      <c r="K250" s="240">
        <f>((Table24[[#This Row],[Column11]]/D250)-1)*100</f>
        <v>-100</v>
      </c>
      <c r="L250" s="240">
        <f>((Table24[[#This Row],[Column11]]/B250)-1)*100</f>
        <v>-100</v>
      </c>
    </row>
    <row r="251" spans="1:14" x14ac:dyDescent="0.35">
      <c r="A251" s="121" t="s">
        <v>101</v>
      </c>
      <c r="B251" s="242">
        <v>1.0999999999999999E-2</v>
      </c>
      <c r="C251" s="240">
        <f t="shared" si="6"/>
        <v>1.7231745198256716E-4</v>
      </c>
      <c r="D251" s="242">
        <v>2.5000000000000001E-2</v>
      </c>
      <c r="E251" s="240">
        <f t="shared" si="7"/>
        <v>3.2980203303165247E-4</v>
      </c>
      <c r="F251" s="68"/>
      <c r="G251" s="68"/>
      <c r="H251" s="242">
        <v>0</v>
      </c>
      <c r="I251" s="240">
        <f>(Table24[[#This Row],[Column7]]/$H$267)*100</f>
        <v>0</v>
      </c>
      <c r="J251" s="240">
        <f>(Table24[[#This Row],[Column6]]/$H$267)*100</f>
        <v>0</v>
      </c>
      <c r="K251" s="240">
        <f>((Table24[[#This Row],[Column11]]/D251)-1)*100</f>
        <v>-100</v>
      </c>
      <c r="L251" s="240">
        <f>((Table24[[#This Row],[Column11]]/B251)-1)*100</f>
        <v>-100</v>
      </c>
    </row>
    <row r="252" spans="1:14" x14ac:dyDescent="0.35">
      <c r="A252" s="121" t="s">
        <v>111</v>
      </c>
      <c r="B252" s="242">
        <v>0</v>
      </c>
      <c r="C252" s="240">
        <f t="shared" si="6"/>
        <v>0</v>
      </c>
      <c r="D252" s="242">
        <v>0</v>
      </c>
      <c r="E252" s="240">
        <f t="shared" si="7"/>
        <v>0</v>
      </c>
      <c r="F252" s="68"/>
      <c r="G252" s="68"/>
      <c r="H252" s="242">
        <v>0</v>
      </c>
      <c r="I252" s="240">
        <f>(Table24[[#This Row],[Column7]]/$H$267)*100</f>
        <v>0</v>
      </c>
      <c r="J252" s="240">
        <f>(Table24[[#This Row],[Column6]]/$H$267)*100</f>
        <v>0</v>
      </c>
      <c r="K252" s="240" t="s">
        <v>316</v>
      </c>
      <c r="L252" s="240" t="s">
        <v>316</v>
      </c>
    </row>
    <row r="253" spans="1:14" x14ac:dyDescent="0.35">
      <c r="A253" s="121" t="s">
        <v>115</v>
      </c>
      <c r="B253" s="242">
        <v>0.442</v>
      </c>
      <c r="C253" s="240">
        <f t="shared" si="6"/>
        <v>6.9240285251176989E-3</v>
      </c>
      <c r="D253" s="242">
        <v>3.1E-2</v>
      </c>
      <c r="E253" s="240">
        <f t="shared" si="7"/>
        <v>4.0895452095924905E-4</v>
      </c>
      <c r="F253" s="68"/>
      <c r="G253" s="68"/>
      <c r="H253" s="242">
        <v>0</v>
      </c>
      <c r="I253" s="240">
        <f>(Table24[[#This Row],[Column7]]/$H$267)*100</f>
        <v>0</v>
      </c>
      <c r="J253" s="240">
        <f>(Table24[[#This Row],[Column6]]/$H$267)*100</f>
        <v>0</v>
      </c>
      <c r="K253" s="240">
        <f>((Table24[[#This Row],[Column11]]/D253)-1)*100</f>
        <v>-100</v>
      </c>
      <c r="L253" s="240">
        <f>((Table24[[#This Row],[Column11]]/B253)-1)*100</f>
        <v>-100</v>
      </c>
    </row>
    <row r="254" spans="1:14" x14ac:dyDescent="0.35">
      <c r="A254" s="121" t="s">
        <v>118</v>
      </c>
      <c r="B254" s="242">
        <v>0</v>
      </c>
      <c r="C254" s="240">
        <f t="shared" si="6"/>
        <v>0</v>
      </c>
      <c r="D254" s="242">
        <v>7.0000000000000001E-3</v>
      </c>
      <c r="E254" s="240">
        <f t="shared" si="7"/>
        <v>9.2344569248862697E-5</v>
      </c>
      <c r="F254" s="68"/>
      <c r="G254" s="68"/>
      <c r="H254" s="242">
        <v>0</v>
      </c>
      <c r="I254" s="240">
        <f>(Table24[[#This Row],[Column7]]/$H$267)*100</f>
        <v>0</v>
      </c>
      <c r="J254" s="240">
        <f>(Table24[[#This Row],[Column6]]/$H$267)*100</f>
        <v>0</v>
      </c>
      <c r="K254" s="240">
        <f>((Table24[[#This Row],[Column11]]/D254)-1)*100</f>
        <v>-100</v>
      </c>
      <c r="L254" s="240" t="s">
        <v>316</v>
      </c>
    </row>
    <row r="255" spans="1:14" x14ac:dyDescent="0.35">
      <c r="A255" s="121" t="s">
        <v>124</v>
      </c>
      <c r="B255" s="242">
        <v>0</v>
      </c>
      <c r="C255" s="240">
        <f t="shared" si="6"/>
        <v>0</v>
      </c>
      <c r="D255" s="242">
        <v>0</v>
      </c>
      <c r="E255" s="240">
        <f t="shared" si="7"/>
        <v>0</v>
      </c>
      <c r="F255" s="68"/>
      <c r="G255" s="69">
        <v>0</v>
      </c>
      <c r="H255" s="242">
        <v>0</v>
      </c>
      <c r="I255" s="240">
        <f>(Table24[[#This Row],[Column7]]/$H$267)*100</f>
        <v>0</v>
      </c>
      <c r="J255" s="240">
        <f>(Table24[[#This Row],[Column6]]/$H$267)*100</f>
        <v>0</v>
      </c>
      <c r="K255" s="240" t="s">
        <v>316</v>
      </c>
      <c r="L255" s="240" t="s">
        <v>316</v>
      </c>
    </row>
    <row r="256" spans="1:14" x14ac:dyDescent="0.35">
      <c r="A256" s="121" t="s">
        <v>131</v>
      </c>
      <c r="B256" s="242">
        <v>0</v>
      </c>
      <c r="C256" s="240">
        <f t="shared" si="6"/>
        <v>0</v>
      </c>
      <c r="D256" s="242">
        <v>2E-3</v>
      </c>
      <c r="E256" s="240">
        <f t="shared" si="7"/>
        <v>2.6384162642532197E-5</v>
      </c>
      <c r="F256" s="68"/>
      <c r="G256" s="68"/>
      <c r="H256" s="242">
        <v>0</v>
      </c>
      <c r="I256" s="240">
        <f>(Table24[[#This Row],[Column7]]/$H$267)*100</f>
        <v>0</v>
      </c>
      <c r="J256" s="240">
        <f>(Table24[[#This Row],[Column6]]/$H$267)*100</f>
        <v>0</v>
      </c>
      <c r="K256" s="240">
        <f>((Table24[[#This Row],[Column11]]/D256)-1)*100</f>
        <v>-100</v>
      </c>
      <c r="L256" s="240" t="s">
        <v>316</v>
      </c>
    </row>
    <row r="257" spans="1:12" x14ac:dyDescent="0.35">
      <c r="A257" s="121" t="s">
        <v>161</v>
      </c>
      <c r="B257" s="242">
        <v>0</v>
      </c>
      <c r="C257" s="240">
        <f t="shared" si="6"/>
        <v>0</v>
      </c>
      <c r="D257" s="242">
        <v>0</v>
      </c>
      <c r="E257" s="240">
        <f t="shared" si="7"/>
        <v>0</v>
      </c>
      <c r="F257" s="68"/>
      <c r="G257" s="68"/>
      <c r="H257" s="242">
        <v>0</v>
      </c>
      <c r="I257" s="240">
        <f>(Table24[[#This Row],[Column7]]/$H$267)*100</f>
        <v>0</v>
      </c>
      <c r="J257" s="240">
        <f>(Table24[[#This Row],[Column6]]/$H$267)*100</f>
        <v>0</v>
      </c>
      <c r="K257" s="240" t="s">
        <v>316</v>
      </c>
      <c r="L257" s="240" t="s">
        <v>316</v>
      </c>
    </row>
    <row r="258" spans="1:12" x14ac:dyDescent="0.35">
      <c r="A258" s="121" t="s">
        <v>164</v>
      </c>
      <c r="B258" s="242">
        <v>0</v>
      </c>
      <c r="C258" s="240">
        <f t="shared" si="6"/>
        <v>0</v>
      </c>
      <c r="D258" s="242">
        <v>0</v>
      </c>
      <c r="E258" s="240">
        <f t="shared" si="7"/>
        <v>0</v>
      </c>
      <c r="F258" s="68"/>
      <c r="G258" s="68"/>
      <c r="H258" s="242">
        <v>0</v>
      </c>
      <c r="I258" s="240">
        <f>(Table24[[#This Row],[Column7]]/$H$267)*100</f>
        <v>0</v>
      </c>
      <c r="J258" s="240">
        <f>(Table24[[#This Row],[Column6]]/$H$267)*100</f>
        <v>0</v>
      </c>
      <c r="K258" s="240" t="s">
        <v>316</v>
      </c>
      <c r="L258" s="240" t="s">
        <v>316</v>
      </c>
    </row>
    <row r="259" spans="1:12" x14ac:dyDescent="0.35">
      <c r="A259" s="121" t="s">
        <v>166</v>
      </c>
      <c r="B259" s="242">
        <v>3.6999999999999998E-2</v>
      </c>
      <c r="C259" s="240">
        <f t="shared" si="6"/>
        <v>5.7961324757772588E-4</v>
      </c>
      <c r="D259" s="242">
        <v>0</v>
      </c>
      <c r="E259" s="240">
        <f t="shared" si="7"/>
        <v>0</v>
      </c>
      <c r="F259" s="68"/>
      <c r="G259" s="68"/>
      <c r="H259" s="242">
        <v>0</v>
      </c>
      <c r="I259" s="240">
        <f>(Table24[[#This Row],[Column7]]/$H$267)*100</f>
        <v>0</v>
      </c>
      <c r="J259" s="240">
        <f>(Table24[[#This Row],[Column6]]/$H$267)*100</f>
        <v>0</v>
      </c>
      <c r="K259" s="240" t="s">
        <v>316</v>
      </c>
      <c r="L259" s="240">
        <f>((Table24[[#This Row],[Column11]]/B259)-1)*100</f>
        <v>-100</v>
      </c>
    </row>
    <row r="260" spans="1:12" x14ac:dyDescent="0.35">
      <c r="A260" s="121" t="s">
        <v>177</v>
      </c>
      <c r="B260" s="242">
        <v>0</v>
      </c>
      <c r="C260" s="240">
        <f t="shared" ref="C260:C265" si="8">(B260/$B$267)*100</f>
        <v>0</v>
      </c>
      <c r="D260" s="242">
        <v>0</v>
      </c>
      <c r="E260" s="240">
        <f t="shared" ref="E260:E265" si="9">(D260/$D$267)*100</f>
        <v>0</v>
      </c>
      <c r="F260" s="68"/>
      <c r="G260" s="68"/>
      <c r="H260" s="242">
        <v>0</v>
      </c>
      <c r="I260" s="240">
        <f>(Table24[[#This Row],[Column7]]/$H$267)*100</f>
        <v>0</v>
      </c>
      <c r="J260" s="240">
        <f>(Table24[[#This Row],[Column6]]/$H$267)*100</f>
        <v>0</v>
      </c>
      <c r="K260" s="240" t="s">
        <v>316</v>
      </c>
      <c r="L260" s="240" t="s">
        <v>316</v>
      </c>
    </row>
    <row r="261" spans="1:12" x14ac:dyDescent="0.35">
      <c r="A261" s="121" t="s">
        <v>179</v>
      </c>
      <c r="B261" s="242">
        <v>5.7000000000000002E-2</v>
      </c>
      <c r="C261" s="240">
        <f t="shared" si="8"/>
        <v>8.9291770572784803E-4</v>
      </c>
      <c r="D261" s="242">
        <v>0.14199999999999999</v>
      </c>
      <c r="E261" s="240">
        <f t="shared" si="9"/>
        <v>1.8732755476197859E-3</v>
      </c>
      <c r="F261" s="68"/>
      <c r="G261" s="68"/>
      <c r="H261" s="242">
        <v>0</v>
      </c>
      <c r="I261" s="240">
        <f>(Table24[[#This Row],[Column7]]/$H$267)*100</f>
        <v>0</v>
      </c>
      <c r="J261" s="240">
        <f>(Table24[[#This Row],[Column6]]/$H$267)*100</f>
        <v>0</v>
      </c>
      <c r="K261" s="240">
        <f>((Table24[[#This Row],[Column11]]/D261)-1)*100</f>
        <v>-100</v>
      </c>
      <c r="L261" s="240">
        <f>((Table24[[#This Row],[Column11]]/B261)-1)*100</f>
        <v>-100</v>
      </c>
    </row>
    <row r="262" spans="1:12" x14ac:dyDescent="0.35">
      <c r="A262" s="121" t="s">
        <v>245</v>
      </c>
      <c r="B262" s="242">
        <v>0</v>
      </c>
      <c r="C262" s="240">
        <f t="shared" si="8"/>
        <v>0</v>
      </c>
      <c r="D262" s="242">
        <v>0</v>
      </c>
      <c r="E262" s="240">
        <f t="shared" si="9"/>
        <v>0</v>
      </c>
      <c r="F262" s="68"/>
      <c r="G262" s="68"/>
      <c r="H262" s="242">
        <v>0</v>
      </c>
      <c r="I262" s="240">
        <f>(Table24[[#This Row],[Column7]]/$H$267)*100</f>
        <v>0</v>
      </c>
      <c r="J262" s="240">
        <f>(Table24[[#This Row],[Column6]]/$H$267)*100</f>
        <v>0</v>
      </c>
      <c r="K262" s="240" t="s">
        <v>316</v>
      </c>
      <c r="L262" s="240" t="s">
        <v>316</v>
      </c>
    </row>
    <row r="263" spans="1:12" x14ac:dyDescent="0.35">
      <c r="A263" s="121" t="s">
        <v>257</v>
      </c>
      <c r="B263" s="242">
        <v>0</v>
      </c>
      <c r="C263" s="240">
        <f t="shared" si="8"/>
        <v>0</v>
      </c>
      <c r="D263" s="242">
        <v>0</v>
      </c>
      <c r="E263" s="240">
        <f t="shared" si="9"/>
        <v>0</v>
      </c>
      <c r="F263" s="68"/>
      <c r="G263" s="68"/>
      <c r="H263" s="242">
        <v>0</v>
      </c>
      <c r="I263" s="240">
        <f>(Table24[[#This Row],[Column7]]/$H$267)*100</f>
        <v>0</v>
      </c>
      <c r="J263" s="240">
        <f>(Table24[[#This Row],[Column6]]/$H$267)*100</f>
        <v>0</v>
      </c>
      <c r="K263" s="240" t="s">
        <v>316</v>
      </c>
      <c r="L263" s="240" t="s">
        <v>316</v>
      </c>
    </row>
    <row r="264" spans="1:12" x14ac:dyDescent="0.35">
      <c r="A264" s="121" t="s">
        <v>258</v>
      </c>
      <c r="B264" s="242">
        <v>0</v>
      </c>
      <c r="C264" s="240">
        <f t="shared" si="8"/>
        <v>0</v>
      </c>
      <c r="D264" s="242">
        <v>0</v>
      </c>
      <c r="E264" s="240">
        <f t="shared" si="9"/>
        <v>0</v>
      </c>
      <c r="F264" s="68"/>
      <c r="G264" s="68"/>
      <c r="H264" s="242">
        <v>0</v>
      </c>
      <c r="I264" s="240">
        <f>(Table24[[#This Row],[Column7]]/$H$267)*100</f>
        <v>0</v>
      </c>
      <c r="J264" s="240">
        <f>(Table24[[#This Row],[Column6]]/$H$267)*100</f>
        <v>0</v>
      </c>
      <c r="K264" s="240" t="s">
        <v>316</v>
      </c>
      <c r="L264" s="240" t="s">
        <v>316</v>
      </c>
    </row>
    <row r="265" spans="1:12" x14ac:dyDescent="0.35">
      <c r="A265" s="121" t="s">
        <v>259</v>
      </c>
      <c r="B265" s="242">
        <v>0</v>
      </c>
      <c r="C265" s="240">
        <f t="shared" si="8"/>
        <v>0</v>
      </c>
      <c r="D265" s="242">
        <v>0</v>
      </c>
      <c r="E265" s="240">
        <f t="shared" si="9"/>
        <v>0</v>
      </c>
      <c r="F265" s="68"/>
      <c r="G265" s="300"/>
      <c r="H265" s="242">
        <v>0</v>
      </c>
      <c r="I265" s="240">
        <f>(Table24[[#This Row],[Column7]]/$H$267)*100</f>
        <v>0</v>
      </c>
      <c r="J265" s="240">
        <f>(Table24[[#This Row],[Column6]]/$H$267)*100</f>
        <v>0</v>
      </c>
      <c r="K265" s="240" t="s">
        <v>316</v>
      </c>
      <c r="L265" s="240" t="s">
        <v>316</v>
      </c>
    </row>
    <row r="266" spans="1:12" x14ac:dyDescent="0.35">
      <c r="A266" s="121" t="s">
        <v>261</v>
      </c>
      <c r="B266" s="242">
        <v>0</v>
      </c>
      <c r="C266" s="184" t="s">
        <v>316</v>
      </c>
      <c r="D266" s="242">
        <v>0</v>
      </c>
      <c r="E266" s="184" t="s">
        <v>316</v>
      </c>
      <c r="F266" s="68"/>
      <c r="G266" s="300"/>
      <c r="H266" s="242">
        <v>0</v>
      </c>
      <c r="I266" s="240">
        <f>(Table24[[#This Row],[Column7]]/$H$267)*100</f>
        <v>0</v>
      </c>
      <c r="J266" s="240">
        <f>(Table24[[#This Row],[Column6]]/$H$267)*100</f>
        <v>0</v>
      </c>
      <c r="K266" s="240" t="s">
        <v>316</v>
      </c>
      <c r="L266" s="240" t="s">
        <v>316</v>
      </c>
    </row>
    <row r="267" spans="1:12" s="4" customFormat="1" x14ac:dyDescent="0.35">
      <c r="A267" s="161" t="s">
        <v>263</v>
      </c>
      <c r="B267" s="244">
        <f>SUM(B4:B266)</f>
        <v>6383.5669999999982</v>
      </c>
      <c r="C267" s="244">
        <f>SUM(C4:C266)</f>
        <v>100.00000000000006</v>
      </c>
      <c r="D267" s="244">
        <f t="shared" ref="D267:H267" si="10">SUM(D4:D266)</f>
        <v>7580.3049999999994</v>
      </c>
      <c r="E267" s="244">
        <f>SUM(E4:E266)</f>
        <v>100.00000000000003</v>
      </c>
      <c r="F267" s="170">
        <f>SUM(F4:F266)</f>
        <v>6885.2280000000028</v>
      </c>
      <c r="G267" s="170">
        <f>SUM(G4:G266)</f>
        <v>2391.333999999998</v>
      </c>
      <c r="H267" s="244">
        <f t="shared" si="10"/>
        <v>9276.5620000000054</v>
      </c>
      <c r="I267" s="302">
        <f>SUM(I4:I266)</f>
        <v>74.221764485592843</v>
      </c>
      <c r="J267" s="302">
        <f>SUM(J4:J266)</f>
        <v>25.778235514407164</v>
      </c>
      <c r="K267" s="277">
        <f>((Table24[[#This Row],[Column11]]/D267)-1)*100</f>
        <v>22.377160285766951</v>
      </c>
      <c r="L267" s="277">
        <f>((Table24[[#This Row],[Column11]]/B267)-1)*100</f>
        <v>45.319411545300746</v>
      </c>
    </row>
  </sheetData>
  <mergeCells count="6">
    <mergeCell ref="A2:A3"/>
    <mergeCell ref="B2:C2"/>
    <mergeCell ref="D2:E2"/>
    <mergeCell ref="N1:O1"/>
    <mergeCell ref="K2:K3"/>
    <mergeCell ref="L2:L3"/>
  </mergeCells>
  <hyperlinks>
    <hyperlink ref="N1" location="'Table of Content'!A1" display="Table of Content" xr:uid="{00000000-0004-0000-0C00-000000000000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227"/>
  <sheetViews>
    <sheetView zoomScale="80" zoomScaleNormal="80" workbookViewId="0">
      <selection activeCell="K1" sqref="K1:L1"/>
    </sheetView>
  </sheetViews>
  <sheetFormatPr defaultColWidth="9.1796875" defaultRowHeight="15.5" x14ac:dyDescent="0.35"/>
  <cols>
    <col min="1" max="1" width="46.54296875" style="1" customWidth="1"/>
    <col min="2" max="2" width="15" style="99" bestFit="1" customWidth="1"/>
    <col min="3" max="3" width="8.81640625" style="1" bestFit="1" customWidth="1"/>
    <col min="4" max="4" width="13.54296875" style="99" bestFit="1" customWidth="1"/>
    <col min="5" max="5" width="8.81640625" style="1" bestFit="1" customWidth="1"/>
    <col min="6" max="6" width="13.54296875" style="99" bestFit="1" customWidth="1"/>
    <col min="7" max="7" width="8.81640625" style="1" bestFit="1" customWidth="1"/>
    <col min="8" max="8" width="13.36328125" style="1" customWidth="1"/>
    <col min="9" max="9" width="15.54296875" style="1" customWidth="1"/>
    <col min="10" max="10" width="11" style="1" customWidth="1"/>
    <col min="11" max="16384" width="9.1796875" style="1"/>
  </cols>
  <sheetData>
    <row r="1" spans="1:12" x14ac:dyDescent="0.35">
      <c r="A1" s="4" t="s">
        <v>482</v>
      </c>
      <c r="K1" s="348" t="s">
        <v>315</v>
      </c>
      <c r="L1" s="348"/>
    </row>
    <row r="2" spans="1:12" x14ac:dyDescent="0.35">
      <c r="A2" s="350" t="s">
        <v>520</v>
      </c>
      <c r="B2" s="362">
        <v>44682</v>
      </c>
      <c r="C2" s="362"/>
      <c r="D2" s="362">
        <v>45017</v>
      </c>
      <c r="E2" s="362"/>
      <c r="F2" s="362">
        <v>45047</v>
      </c>
      <c r="G2" s="362"/>
      <c r="H2" s="350" t="s">
        <v>295</v>
      </c>
      <c r="I2" s="350" t="s">
        <v>522</v>
      </c>
      <c r="J2" s="36"/>
    </row>
    <row r="3" spans="1:12" x14ac:dyDescent="0.35">
      <c r="A3" s="367"/>
      <c r="B3" s="187" t="s">
        <v>296</v>
      </c>
      <c r="C3" s="35" t="s">
        <v>297</v>
      </c>
      <c r="D3" s="187" t="s">
        <v>296</v>
      </c>
      <c r="E3" s="35" t="s">
        <v>297</v>
      </c>
      <c r="F3" s="187" t="s">
        <v>296</v>
      </c>
      <c r="G3" s="35" t="s">
        <v>297</v>
      </c>
      <c r="H3" s="367"/>
      <c r="I3" s="367"/>
      <c r="J3" s="12"/>
    </row>
    <row r="4" spans="1:12" x14ac:dyDescent="0.35">
      <c r="A4" s="67" t="s">
        <v>696</v>
      </c>
      <c r="B4" s="235">
        <v>439.88299999999998</v>
      </c>
      <c r="C4" s="236">
        <f>(B4/$B$227)*100</f>
        <v>17.055896570348892</v>
      </c>
      <c r="D4" s="235">
        <v>550.59799999999996</v>
      </c>
      <c r="E4" s="236">
        <f t="shared" ref="E4:E67" si="0">(D4/$D$227)*100</f>
        <v>19.551124992720698</v>
      </c>
      <c r="F4" s="235">
        <v>510.34199999999998</v>
      </c>
      <c r="G4" s="236">
        <f t="shared" ref="G4:G67" si="1">(F4/$F$227)*100</f>
        <v>21.341309913211642</v>
      </c>
      <c r="H4" s="236">
        <f>((F4/D4)-1)*100</f>
        <v>-7.3113233248213731</v>
      </c>
      <c r="I4" s="236">
        <f t="shared" ref="I4:I19" si="2">((F4/B4)-1)*100</f>
        <v>16.01766833453442</v>
      </c>
      <c r="J4" s="12"/>
    </row>
    <row r="5" spans="1:12" x14ac:dyDescent="0.35">
      <c r="A5" s="68" t="s">
        <v>540</v>
      </c>
      <c r="B5" s="131">
        <v>529.32100000000003</v>
      </c>
      <c r="C5" s="190">
        <f t="shared" ref="C5:C67" si="3">(B5/$B$227)*100</f>
        <v>20.523739786519705</v>
      </c>
      <c r="D5" s="131">
        <v>764.47900000000004</v>
      </c>
      <c r="E5" s="190">
        <f t="shared" si="0"/>
        <v>27.145802351824976</v>
      </c>
      <c r="F5" s="131">
        <v>497.60300000000001</v>
      </c>
      <c r="G5" s="190">
        <f t="shared" si="1"/>
        <v>20.80859470069846</v>
      </c>
      <c r="H5" s="190">
        <f>((F5/D5)-1)*100</f>
        <v>-34.909526618782202</v>
      </c>
      <c r="I5" s="190">
        <f t="shared" si="2"/>
        <v>-5.9922051080535272</v>
      </c>
      <c r="J5" s="12"/>
    </row>
    <row r="6" spans="1:12" x14ac:dyDescent="0.35">
      <c r="A6" s="68" t="s">
        <v>636</v>
      </c>
      <c r="B6" s="131">
        <v>266.572</v>
      </c>
      <c r="C6" s="190">
        <f t="shared" si="3"/>
        <v>10.33598584294243</v>
      </c>
      <c r="D6" s="131">
        <v>261.39100000000002</v>
      </c>
      <c r="E6" s="190">
        <f t="shared" si="0"/>
        <v>9.2817048245221692</v>
      </c>
      <c r="F6" s="131">
        <v>363.30500000000001</v>
      </c>
      <c r="G6" s="190">
        <f t="shared" si="1"/>
        <v>15.192566157634207</v>
      </c>
      <c r="H6" s="190">
        <f>((F6/D6)-1)*100</f>
        <v>38.989100619378611</v>
      </c>
      <c r="I6" s="190">
        <f t="shared" si="2"/>
        <v>36.287757153789599</v>
      </c>
      <c r="J6" s="12"/>
    </row>
    <row r="7" spans="1:12" x14ac:dyDescent="0.35">
      <c r="A7" s="68" t="s">
        <v>637</v>
      </c>
      <c r="B7" s="131">
        <v>30.852</v>
      </c>
      <c r="C7" s="190">
        <f t="shared" si="3"/>
        <v>1.1962465496243411</v>
      </c>
      <c r="D7" s="131">
        <v>177.035</v>
      </c>
      <c r="E7" s="190">
        <f t="shared" si="0"/>
        <v>6.2863167194328868</v>
      </c>
      <c r="F7" s="131">
        <v>138.46899999999999</v>
      </c>
      <c r="G7" s="190">
        <f t="shared" si="1"/>
        <v>5.7904500166016177</v>
      </c>
      <c r="H7" s="190" t="s">
        <v>316</v>
      </c>
      <c r="I7" s="190">
        <f t="shared" si="2"/>
        <v>348.81693245170487</v>
      </c>
      <c r="J7" s="12"/>
    </row>
    <row r="8" spans="1:12" x14ac:dyDescent="0.35">
      <c r="A8" s="68" t="s">
        <v>710</v>
      </c>
      <c r="B8" s="131">
        <v>60.79</v>
      </c>
      <c r="C8" s="190">
        <f t="shared" si="3"/>
        <v>2.3570539268658011</v>
      </c>
      <c r="D8" s="131">
        <v>171.68700000000001</v>
      </c>
      <c r="E8" s="190">
        <f t="shared" si="0"/>
        <v>6.0964151642854478</v>
      </c>
      <c r="F8" s="131">
        <v>127.53100000000001</v>
      </c>
      <c r="G8" s="190">
        <f t="shared" si="1"/>
        <v>5.3330484156541971</v>
      </c>
      <c r="H8" s="190">
        <f>((F8/D8)-1)*100</f>
        <v>-25.718895431803222</v>
      </c>
      <c r="I8" s="190">
        <f t="shared" si="2"/>
        <v>109.78943905247576</v>
      </c>
      <c r="J8" s="12"/>
    </row>
    <row r="9" spans="1:12" x14ac:dyDescent="0.35">
      <c r="A9" s="68" t="s">
        <v>582</v>
      </c>
      <c r="B9" s="131">
        <v>31.832000000000001</v>
      </c>
      <c r="C9" s="190">
        <f t="shared" si="3"/>
        <v>1.2342447869714128</v>
      </c>
      <c r="D9" s="131">
        <v>34.457000000000001</v>
      </c>
      <c r="E9" s="190">
        <f t="shared" si="0"/>
        <v>1.223529896356647</v>
      </c>
      <c r="F9" s="131">
        <v>121.041</v>
      </c>
      <c r="G9" s="190">
        <f t="shared" si="1"/>
        <v>5.0616517809724666</v>
      </c>
      <c r="H9" s="190">
        <f>((F9/D9)-1)*100</f>
        <v>251.28130713643091</v>
      </c>
      <c r="I9" s="190">
        <f t="shared" si="2"/>
        <v>280.24943453128924</v>
      </c>
      <c r="J9" s="12"/>
    </row>
    <row r="10" spans="1:12" x14ac:dyDescent="0.35">
      <c r="A10" s="68" t="s">
        <v>62</v>
      </c>
      <c r="B10" s="131">
        <v>24.920999999999999</v>
      </c>
      <c r="C10" s="190">
        <f t="shared" si="3"/>
        <v>0.96627966625140038</v>
      </c>
      <c r="D10" s="131">
        <v>28.446000000000002</v>
      </c>
      <c r="E10" s="190">
        <f t="shared" si="0"/>
        <v>1.0100859457225291</v>
      </c>
      <c r="F10" s="131">
        <v>60.481999999999999</v>
      </c>
      <c r="G10" s="190">
        <f t="shared" si="1"/>
        <v>2.5292159104499858</v>
      </c>
      <c r="H10" s="190">
        <f>((F10/D10)-1)*100</f>
        <v>112.62040357167966</v>
      </c>
      <c r="I10" s="190">
        <f t="shared" si="2"/>
        <v>142.69491593435254</v>
      </c>
      <c r="J10" s="12"/>
    </row>
    <row r="11" spans="1:12" x14ac:dyDescent="0.35">
      <c r="A11" s="68" t="s">
        <v>249</v>
      </c>
      <c r="B11" s="131">
        <v>32.200000000000003</v>
      </c>
      <c r="C11" s="190">
        <f t="shared" si="3"/>
        <v>1.2485135128323541</v>
      </c>
      <c r="D11" s="131">
        <v>37.585000000000001</v>
      </c>
      <c r="E11" s="190">
        <f t="shared" si="0"/>
        <v>1.3346017109604602</v>
      </c>
      <c r="F11" s="131">
        <v>53.301000000000002</v>
      </c>
      <c r="G11" s="190">
        <f t="shared" si="1"/>
        <v>2.2289232704423583</v>
      </c>
      <c r="H11" s="190" t="s">
        <v>316</v>
      </c>
      <c r="I11" s="190">
        <f t="shared" si="2"/>
        <v>65.531055900621112</v>
      </c>
      <c r="J11" s="12"/>
    </row>
    <row r="12" spans="1:12" x14ac:dyDescent="0.35">
      <c r="A12" s="68" t="s">
        <v>123</v>
      </c>
      <c r="B12" s="131">
        <v>128.55000000000001</v>
      </c>
      <c r="C12" s="190">
        <f t="shared" si="3"/>
        <v>4.9843606234347551</v>
      </c>
      <c r="D12" s="131">
        <v>106.79600000000001</v>
      </c>
      <c r="E12" s="190">
        <f t="shared" si="0"/>
        <v>3.792207644638375</v>
      </c>
      <c r="F12" s="131">
        <v>50.759</v>
      </c>
      <c r="G12" s="190">
        <f t="shared" si="1"/>
        <v>2.1226227703867404</v>
      </c>
      <c r="H12" s="190" t="s">
        <v>316</v>
      </c>
      <c r="I12" s="190">
        <f t="shared" si="2"/>
        <v>-60.514196810579548</v>
      </c>
      <c r="J12" s="12"/>
    </row>
    <row r="13" spans="1:12" x14ac:dyDescent="0.35">
      <c r="A13" s="68" t="s">
        <v>129</v>
      </c>
      <c r="B13" s="131">
        <v>127.768</v>
      </c>
      <c r="C13" s="190">
        <f t="shared" si="3"/>
        <v>4.9540395809802549</v>
      </c>
      <c r="D13" s="131">
        <v>55.64</v>
      </c>
      <c r="E13" s="190">
        <f t="shared" si="0"/>
        <v>1.9757147584898234</v>
      </c>
      <c r="F13" s="131">
        <v>38.198</v>
      </c>
      <c r="G13" s="190">
        <f t="shared" si="1"/>
        <v>1.5973511019372468</v>
      </c>
      <c r="H13" s="190">
        <f t="shared" ref="H13:H21" si="4">((F13/D13)-1)*100</f>
        <v>-31.347951114306248</v>
      </c>
      <c r="I13" s="190">
        <f t="shared" si="2"/>
        <v>-70.10362532089411</v>
      </c>
      <c r="J13" s="12"/>
    </row>
    <row r="14" spans="1:12" x14ac:dyDescent="0.35">
      <c r="A14" s="68" t="s">
        <v>109</v>
      </c>
      <c r="B14" s="131">
        <v>5.7000000000000002E-2</v>
      </c>
      <c r="C14" s="190">
        <f t="shared" si="3"/>
        <v>2.2101015599827385E-3</v>
      </c>
      <c r="D14" s="131">
        <v>35.023000000000003</v>
      </c>
      <c r="E14" s="190">
        <f t="shared" si="0"/>
        <v>1.2436279293060584</v>
      </c>
      <c r="F14" s="131">
        <v>29.15</v>
      </c>
      <c r="G14" s="190">
        <f t="shared" si="1"/>
        <v>1.2189848845874323</v>
      </c>
      <c r="H14" s="190">
        <f t="shared" si="4"/>
        <v>-16.768980384318887</v>
      </c>
      <c r="I14" s="190">
        <f t="shared" si="2"/>
        <v>51040.350877192977</v>
      </c>
      <c r="J14" s="12"/>
    </row>
    <row r="15" spans="1:12" x14ac:dyDescent="0.35">
      <c r="A15" s="68" t="s">
        <v>2</v>
      </c>
      <c r="B15" s="131">
        <v>73.638999999999996</v>
      </c>
      <c r="C15" s="190">
        <f t="shared" si="3"/>
        <v>2.8552573469398048</v>
      </c>
      <c r="D15" s="131">
        <v>39.270000000000003</v>
      </c>
      <c r="E15" s="190">
        <f t="shared" si="0"/>
        <v>1.394434194210916</v>
      </c>
      <c r="F15" s="131">
        <v>25.187999999999999</v>
      </c>
      <c r="G15" s="190">
        <f t="shared" si="1"/>
        <v>1.0533033026754115</v>
      </c>
      <c r="H15" s="190">
        <f t="shared" si="4"/>
        <v>-35.8594346829641</v>
      </c>
      <c r="I15" s="190">
        <f t="shared" si="2"/>
        <v>-65.795298686837128</v>
      </c>
      <c r="J15" s="12"/>
    </row>
    <row r="16" spans="1:12" x14ac:dyDescent="0.35">
      <c r="A16" s="68" t="s">
        <v>81</v>
      </c>
      <c r="B16" s="131">
        <v>21.471</v>
      </c>
      <c r="C16" s="190">
        <f t="shared" si="3"/>
        <v>0.83251036130507672</v>
      </c>
      <c r="D16" s="131">
        <v>36.737000000000002</v>
      </c>
      <c r="E16" s="190">
        <f t="shared" si="0"/>
        <v>1.3044901704284804</v>
      </c>
      <c r="F16" s="131">
        <v>24.509</v>
      </c>
      <c r="G16" s="190">
        <f t="shared" si="1"/>
        <v>1.0249091093088638</v>
      </c>
      <c r="H16" s="190">
        <f t="shared" si="4"/>
        <v>-33.285243759697316</v>
      </c>
      <c r="I16" s="190">
        <f t="shared" si="2"/>
        <v>14.149317684318374</v>
      </c>
      <c r="J16" s="12"/>
    </row>
    <row r="17" spans="1:10" x14ac:dyDescent="0.35">
      <c r="A17" s="68" t="s">
        <v>178</v>
      </c>
      <c r="B17" s="131">
        <v>2.9940000000000002</v>
      </c>
      <c r="C17" s="190">
        <f t="shared" si="3"/>
        <v>0.11608849246646173</v>
      </c>
      <c r="D17" s="131">
        <v>4.8019999999999996</v>
      </c>
      <c r="E17" s="190">
        <f t="shared" si="0"/>
        <v>0.17051370004076441</v>
      </c>
      <c r="F17" s="131">
        <v>23.626999999999999</v>
      </c>
      <c r="G17" s="190">
        <f t="shared" si="1"/>
        <v>0.98802593029664698</v>
      </c>
      <c r="H17" s="190">
        <f t="shared" si="4"/>
        <v>392.02415660141605</v>
      </c>
      <c r="I17" s="190">
        <f t="shared" si="2"/>
        <v>689.14495657982627</v>
      </c>
      <c r="J17" s="12"/>
    </row>
    <row r="18" spans="1:10" x14ac:dyDescent="0.35">
      <c r="A18" s="68" t="s">
        <v>37</v>
      </c>
      <c r="B18" s="131">
        <v>25.638999999999999</v>
      </c>
      <c r="C18" s="190">
        <f t="shared" si="3"/>
        <v>0.99411919116486713</v>
      </c>
      <c r="D18" s="131">
        <v>11.43</v>
      </c>
      <c r="E18" s="190">
        <f t="shared" si="0"/>
        <v>0.40586663712326887</v>
      </c>
      <c r="F18" s="131">
        <v>18.940000000000001</v>
      </c>
      <c r="G18" s="190">
        <f t="shared" si="1"/>
        <v>0.79202654250723736</v>
      </c>
      <c r="H18" s="190">
        <f t="shared" si="4"/>
        <v>65.704286964129508</v>
      </c>
      <c r="I18" s="190">
        <f t="shared" si="2"/>
        <v>-26.12816412496587</v>
      </c>
      <c r="J18" s="12"/>
    </row>
    <row r="19" spans="1:10" x14ac:dyDescent="0.35">
      <c r="A19" s="68" t="s">
        <v>175</v>
      </c>
      <c r="B19" s="131">
        <v>5.7679999999999998</v>
      </c>
      <c r="C19" s="190">
        <f t="shared" si="3"/>
        <v>0.22364676838562167</v>
      </c>
      <c r="D19" s="131">
        <v>14.798999999999999</v>
      </c>
      <c r="E19" s="190">
        <f t="shared" si="0"/>
        <v>0.5254960947320434</v>
      </c>
      <c r="F19" s="131">
        <v>18.497</v>
      </c>
      <c r="G19" s="190">
        <f t="shared" si="1"/>
        <v>0.77350131767457075</v>
      </c>
      <c r="H19" s="190">
        <f t="shared" si="4"/>
        <v>24.988174876680858</v>
      </c>
      <c r="I19" s="190">
        <f t="shared" si="2"/>
        <v>220.68307905686547</v>
      </c>
      <c r="J19" s="12"/>
    </row>
    <row r="20" spans="1:10" x14ac:dyDescent="0.35">
      <c r="A20" s="68" t="s">
        <v>184</v>
      </c>
      <c r="B20" s="131">
        <v>43.442</v>
      </c>
      <c r="C20" s="190">
        <f t="shared" si="3"/>
        <v>1.6844075783994759</v>
      </c>
      <c r="D20" s="131">
        <v>123.369</v>
      </c>
      <c r="E20" s="190">
        <f t="shared" si="0"/>
        <v>4.3806965140210465</v>
      </c>
      <c r="F20" s="131">
        <v>16.492999999999999</v>
      </c>
      <c r="G20" s="190">
        <f t="shared" si="1"/>
        <v>0.68969872046313963</v>
      </c>
      <c r="H20" s="190">
        <f t="shared" si="4"/>
        <v>-86.631163420308184</v>
      </c>
      <c r="I20" s="190" t="s">
        <v>316</v>
      </c>
      <c r="J20" s="12"/>
    </row>
    <row r="21" spans="1:10" x14ac:dyDescent="0.35">
      <c r="A21" s="68" t="s">
        <v>64</v>
      </c>
      <c r="B21" s="131">
        <v>3.9740000000000002</v>
      </c>
      <c r="C21" s="190">
        <f t="shared" si="3"/>
        <v>0.15408672981353339</v>
      </c>
      <c r="D21" s="131">
        <v>52.027000000000001</v>
      </c>
      <c r="E21" s="190">
        <f t="shared" si="0"/>
        <v>1.8474211311996773</v>
      </c>
      <c r="F21" s="131">
        <v>15.634</v>
      </c>
      <c r="G21" s="190">
        <f t="shared" si="1"/>
        <v>0.65377734770634366</v>
      </c>
      <c r="H21" s="190">
        <f t="shared" si="4"/>
        <v>-69.950218155957472</v>
      </c>
      <c r="I21" s="190">
        <f>((F21/B21)-1)*100</f>
        <v>293.40714645193759</v>
      </c>
      <c r="J21" s="12"/>
    </row>
    <row r="22" spans="1:10" x14ac:dyDescent="0.35">
      <c r="A22" s="68" t="s">
        <v>250</v>
      </c>
      <c r="B22" s="131">
        <v>2.4910000000000001</v>
      </c>
      <c r="C22" s="190">
        <f t="shared" si="3"/>
        <v>9.658531554240353E-2</v>
      </c>
      <c r="D22" s="131">
        <v>6.2530000000000001</v>
      </c>
      <c r="E22" s="190">
        <f t="shared" si="0"/>
        <v>0.22203710253121614</v>
      </c>
      <c r="F22" s="131">
        <v>13.632</v>
      </c>
      <c r="G22" s="190">
        <f t="shared" si="1"/>
        <v>0.57005838582147084</v>
      </c>
      <c r="H22" s="190" t="s">
        <v>316</v>
      </c>
      <c r="I22" s="190">
        <f>((F22/B22)-1)*100</f>
        <v>447.25010036130061</v>
      </c>
      <c r="J22" s="12"/>
    </row>
    <row r="23" spans="1:10" x14ac:dyDescent="0.35">
      <c r="A23" s="68" t="s">
        <v>195</v>
      </c>
      <c r="B23" s="131">
        <v>6.5910000000000002</v>
      </c>
      <c r="C23" s="190">
        <f t="shared" si="3"/>
        <v>0.25555753301484613</v>
      </c>
      <c r="D23" s="131">
        <v>2.8580000000000001</v>
      </c>
      <c r="E23" s="190">
        <f t="shared" si="0"/>
        <v>0.1014844137268856</v>
      </c>
      <c r="F23" s="131">
        <v>13.206</v>
      </c>
      <c r="G23" s="190">
        <f t="shared" si="1"/>
        <v>0.55224406126454995</v>
      </c>
      <c r="H23" s="190">
        <f>((F23/D23)-1)*100</f>
        <v>362.07137858642409</v>
      </c>
      <c r="I23" s="190">
        <f>((F23/B23)-1)*100</f>
        <v>100.36413290851161</v>
      </c>
      <c r="J23" s="12"/>
    </row>
    <row r="24" spans="1:10" x14ac:dyDescent="0.35">
      <c r="A24" s="68" t="s">
        <v>20</v>
      </c>
      <c r="B24" s="131">
        <v>7.0739999999999998</v>
      </c>
      <c r="C24" s="190">
        <f t="shared" si="3"/>
        <v>0.27428523570733143</v>
      </c>
      <c r="D24" s="131">
        <v>16.510000000000002</v>
      </c>
      <c r="E24" s="190">
        <f t="shared" si="0"/>
        <v>0.58625180917805508</v>
      </c>
      <c r="F24" s="131">
        <v>12.347</v>
      </c>
      <c r="G24" s="190">
        <f t="shared" si="1"/>
        <v>0.51632268850775387</v>
      </c>
      <c r="H24" s="190">
        <f>((F24/D24)-1)*100</f>
        <v>-25.215021199273181</v>
      </c>
      <c r="I24" s="190">
        <f>((F24/B24)-1)*100</f>
        <v>74.540571105456593</v>
      </c>
      <c r="J24" s="12"/>
    </row>
    <row r="25" spans="1:10" x14ac:dyDescent="0.35">
      <c r="A25" s="68" t="s">
        <v>189</v>
      </c>
      <c r="B25" s="131">
        <v>25.765999999999998</v>
      </c>
      <c r="C25" s="190">
        <f t="shared" si="3"/>
        <v>0.99904345253535498</v>
      </c>
      <c r="D25" s="131">
        <v>0.42099999999999999</v>
      </c>
      <c r="E25" s="190">
        <f t="shared" si="0"/>
        <v>1.4949243589579719E-2</v>
      </c>
      <c r="F25" s="131">
        <v>11.631</v>
      </c>
      <c r="G25" s="190">
        <f t="shared" si="1"/>
        <v>0.48638124159987739</v>
      </c>
      <c r="H25" s="190">
        <f>((F25/D25)-1)*100</f>
        <v>2662.7078384798101</v>
      </c>
      <c r="I25" s="190" t="s">
        <v>316</v>
      </c>
      <c r="J25" s="12"/>
    </row>
    <row r="26" spans="1:10" x14ac:dyDescent="0.35">
      <c r="A26" s="68" t="s">
        <v>9</v>
      </c>
      <c r="B26" s="131">
        <v>12.923999999999999</v>
      </c>
      <c r="C26" s="190">
        <f t="shared" si="3"/>
        <v>0.50111144844240185</v>
      </c>
      <c r="D26" s="131">
        <v>9.9079999999999995</v>
      </c>
      <c r="E26" s="190">
        <f t="shared" si="0"/>
        <v>0.35182210329110658</v>
      </c>
      <c r="F26" s="131">
        <v>11.087999999999999</v>
      </c>
      <c r="G26" s="190">
        <f t="shared" si="1"/>
        <v>0.463674250439295</v>
      </c>
      <c r="H26" s="190">
        <f>((F26/D26)-1)*100</f>
        <v>11.909568025837714</v>
      </c>
      <c r="I26" s="190">
        <f t="shared" ref="I26:I32" si="5">((F26/B26)-1)*100</f>
        <v>-14.206128133704743</v>
      </c>
      <c r="J26" s="12"/>
    </row>
    <row r="27" spans="1:10" x14ac:dyDescent="0.35">
      <c r="A27" s="68" t="s">
        <v>229</v>
      </c>
      <c r="B27" s="131">
        <v>5.1120000000000001</v>
      </c>
      <c r="C27" s="190">
        <f t="shared" si="3"/>
        <v>0.19821121359003085</v>
      </c>
      <c r="D27" s="131">
        <v>7.1360000000000001</v>
      </c>
      <c r="E27" s="190">
        <f t="shared" si="0"/>
        <v>0.2533914542879831</v>
      </c>
      <c r="F27" s="131">
        <v>10.459</v>
      </c>
      <c r="G27" s="190">
        <f t="shared" si="1"/>
        <v>0.43737094023670509</v>
      </c>
      <c r="H27" s="190" t="s">
        <v>316</v>
      </c>
      <c r="I27" s="190">
        <f t="shared" si="5"/>
        <v>104.59702660406887</v>
      </c>
      <c r="J27" s="12"/>
    </row>
    <row r="28" spans="1:10" x14ac:dyDescent="0.35">
      <c r="A28" s="68" t="s">
        <v>26</v>
      </c>
      <c r="B28" s="131">
        <v>9.1150000000000002</v>
      </c>
      <c r="C28" s="190">
        <f t="shared" si="3"/>
        <v>0.35342238103934492</v>
      </c>
      <c r="D28" s="131">
        <v>15.625999999999999</v>
      </c>
      <c r="E28" s="190">
        <f t="shared" si="0"/>
        <v>0.55486194852915127</v>
      </c>
      <c r="F28" s="131">
        <v>9.6509999999999998</v>
      </c>
      <c r="G28" s="190">
        <f t="shared" si="1"/>
        <v>0.40358226830714611</v>
      </c>
      <c r="H28" s="190">
        <f>((F28/D28)-1)*100</f>
        <v>-38.23755279662101</v>
      </c>
      <c r="I28" s="190">
        <f t="shared" si="5"/>
        <v>5.880416895227647</v>
      </c>
      <c r="J28" s="12"/>
    </row>
    <row r="29" spans="1:10" x14ac:dyDescent="0.35">
      <c r="A29" s="68" t="s">
        <v>98</v>
      </c>
      <c r="B29" s="131">
        <v>30.477</v>
      </c>
      <c r="C29" s="190">
        <f t="shared" si="3"/>
        <v>1.1817064077823494</v>
      </c>
      <c r="D29" s="131">
        <v>16.853999999999999</v>
      </c>
      <c r="E29" s="190">
        <f t="shared" si="0"/>
        <v>0.59846686807310356</v>
      </c>
      <c r="F29" s="131">
        <v>7.7050000000000001</v>
      </c>
      <c r="G29" s="190">
        <f t="shared" si="1"/>
        <v>0.32220509556590621</v>
      </c>
      <c r="H29" s="190">
        <f>((F29/D29)-1)*100</f>
        <v>-54.283849531268544</v>
      </c>
      <c r="I29" s="190">
        <f t="shared" si="5"/>
        <v>-74.718640286117406</v>
      </c>
      <c r="J29" s="12"/>
    </row>
    <row r="30" spans="1:10" x14ac:dyDescent="0.35">
      <c r="A30" s="68" t="s">
        <v>12</v>
      </c>
      <c r="B30" s="131">
        <v>9.8089999999999993</v>
      </c>
      <c r="C30" s="190">
        <f t="shared" si="3"/>
        <v>0.38033133687492421</v>
      </c>
      <c r="D30" s="131">
        <v>11.602</v>
      </c>
      <c r="E30" s="190">
        <f t="shared" si="0"/>
        <v>0.41197416657079311</v>
      </c>
      <c r="F30" s="131">
        <v>7.1420000000000003</v>
      </c>
      <c r="G30" s="190">
        <f t="shared" si="1"/>
        <v>0.29866175113974075</v>
      </c>
      <c r="H30" s="190">
        <f>((F30/D30)-1)*100</f>
        <v>-38.44164799172556</v>
      </c>
      <c r="I30" s="190">
        <f t="shared" si="5"/>
        <v>-27.189315934346002</v>
      </c>
      <c r="J30" s="12"/>
    </row>
    <row r="31" spans="1:10" x14ac:dyDescent="0.35">
      <c r="A31" s="68" t="s">
        <v>142</v>
      </c>
      <c r="B31" s="131">
        <v>0.28100000000000003</v>
      </c>
      <c r="C31" s="190">
        <f t="shared" si="3"/>
        <v>1.0895412953599115E-2</v>
      </c>
      <c r="D31" s="131">
        <v>1.214</v>
      </c>
      <c r="E31" s="190">
        <f t="shared" si="0"/>
        <v>4.310779505403748E-2</v>
      </c>
      <c r="F31" s="131">
        <v>7.109</v>
      </c>
      <c r="G31" s="190">
        <f t="shared" si="1"/>
        <v>0.29728176825152852</v>
      </c>
      <c r="H31" s="190" t="s">
        <v>316</v>
      </c>
      <c r="I31" s="190">
        <f t="shared" si="5"/>
        <v>2429.8932384341633</v>
      </c>
      <c r="J31" s="12"/>
    </row>
    <row r="32" spans="1:10" x14ac:dyDescent="0.35">
      <c r="A32" s="68" t="s">
        <v>242</v>
      </c>
      <c r="B32" s="131">
        <v>1.5649999999999999</v>
      </c>
      <c r="C32" s="190">
        <f t="shared" si="3"/>
        <v>6.0680858620578697E-2</v>
      </c>
      <c r="D32" s="131">
        <v>7.5289999999999999</v>
      </c>
      <c r="E32" s="190">
        <f t="shared" si="0"/>
        <v>0.26734644889773329</v>
      </c>
      <c r="F32" s="131">
        <v>6.76</v>
      </c>
      <c r="G32" s="190">
        <f t="shared" si="1"/>
        <v>0.28268740376710266</v>
      </c>
      <c r="H32" s="190">
        <f t="shared" ref="H32:H38" si="6">((F32/D32)-1)*100</f>
        <v>-10.213839819365123</v>
      </c>
      <c r="I32" s="190">
        <f t="shared" si="5"/>
        <v>331.94888178913737</v>
      </c>
      <c r="J32" s="12"/>
    </row>
    <row r="33" spans="1:10" x14ac:dyDescent="0.35">
      <c r="A33" s="68" t="s">
        <v>714</v>
      </c>
      <c r="B33" s="131">
        <v>8.0579999999999998</v>
      </c>
      <c r="C33" s="190">
        <f t="shared" si="3"/>
        <v>0.31243856790071761</v>
      </c>
      <c r="D33" s="131">
        <v>12.026</v>
      </c>
      <c r="E33" s="190">
        <f t="shared" si="0"/>
        <v>0.4270299368367832</v>
      </c>
      <c r="F33" s="131">
        <v>6.4059999999999997</v>
      </c>
      <c r="G33" s="190">
        <f t="shared" si="1"/>
        <v>0.26788395096628098</v>
      </c>
      <c r="H33" s="190">
        <f t="shared" si="6"/>
        <v>-46.732080492266761</v>
      </c>
      <c r="I33" s="190" t="s">
        <v>316</v>
      </c>
      <c r="J33" s="12"/>
    </row>
    <row r="34" spans="1:10" x14ac:dyDescent="0.35">
      <c r="A34" s="68" t="s">
        <v>219</v>
      </c>
      <c r="B34" s="131">
        <v>8.6219999999999999</v>
      </c>
      <c r="C34" s="190">
        <f t="shared" si="3"/>
        <v>0.33430694123107318</v>
      </c>
      <c r="D34" s="131">
        <v>36.412999999999997</v>
      </c>
      <c r="E34" s="190">
        <f t="shared" si="0"/>
        <v>1.2929852893761669</v>
      </c>
      <c r="F34" s="131">
        <v>5.65</v>
      </c>
      <c r="G34" s="190">
        <f t="shared" si="1"/>
        <v>0.2362697975272382</v>
      </c>
      <c r="H34" s="190">
        <f t="shared" si="6"/>
        <v>-84.483563562463956</v>
      </c>
      <c r="I34" s="190">
        <f>((F34/B34)-1)*100</f>
        <v>-34.469960565993965</v>
      </c>
      <c r="J34" s="12"/>
    </row>
    <row r="35" spans="1:10" x14ac:dyDescent="0.35">
      <c r="A35" s="68" t="s">
        <v>180</v>
      </c>
      <c r="B35" s="131">
        <v>1.319</v>
      </c>
      <c r="C35" s="190">
        <f t="shared" si="3"/>
        <v>5.1142525572232138E-2</v>
      </c>
      <c r="D35" s="131">
        <v>1.0009999999999999</v>
      </c>
      <c r="E35" s="190">
        <f t="shared" si="0"/>
        <v>3.5544401028905694E-2</v>
      </c>
      <c r="F35" s="131">
        <v>5.1509999999999998</v>
      </c>
      <c r="G35" s="190">
        <f t="shared" si="1"/>
        <v>0.21540278355093873</v>
      </c>
      <c r="H35" s="190">
        <f t="shared" si="6"/>
        <v>414.58541458541464</v>
      </c>
      <c r="I35" s="190">
        <f>((F35/B35)-1)*100</f>
        <v>290.52312357846853</v>
      </c>
      <c r="J35" s="12"/>
    </row>
    <row r="36" spans="1:10" x14ac:dyDescent="0.35">
      <c r="A36" s="68" t="s">
        <v>152</v>
      </c>
      <c r="B36" s="131">
        <v>7.5389999999999997</v>
      </c>
      <c r="C36" s="190">
        <f t="shared" si="3"/>
        <v>0.29231501159140111</v>
      </c>
      <c r="D36" s="131">
        <v>8.2590000000000003</v>
      </c>
      <c r="E36" s="190">
        <f t="shared" si="0"/>
        <v>0.29326794015757462</v>
      </c>
      <c r="F36" s="131">
        <v>4.8170000000000002</v>
      </c>
      <c r="G36" s="190">
        <f t="shared" si="1"/>
        <v>0.20143568401570022</v>
      </c>
      <c r="H36" s="190">
        <f t="shared" si="6"/>
        <v>-41.67574766920935</v>
      </c>
      <c r="I36" s="190" t="s">
        <v>316</v>
      </c>
      <c r="J36" s="12"/>
    </row>
    <row r="37" spans="1:10" x14ac:dyDescent="0.35">
      <c r="A37" s="68" t="s">
        <v>255</v>
      </c>
      <c r="B37" s="131">
        <v>0.107</v>
      </c>
      <c r="C37" s="190">
        <f t="shared" si="3"/>
        <v>4.1487871389149647E-3</v>
      </c>
      <c r="D37" s="131">
        <v>0.13800000000000001</v>
      </c>
      <c r="E37" s="190">
        <f t="shared" si="0"/>
        <v>4.9002271148741129E-3</v>
      </c>
      <c r="F37" s="131">
        <v>4.7869999999999999</v>
      </c>
      <c r="G37" s="190">
        <f t="shared" si="1"/>
        <v>0.20018115411732551</v>
      </c>
      <c r="H37" s="190">
        <f t="shared" si="6"/>
        <v>3368.8405797101445</v>
      </c>
      <c r="I37" s="190">
        <f>((F37/B37)-1)*100</f>
        <v>4373.8317757009345</v>
      </c>
      <c r="J37" s="12"/>
    </row>
    <row r="38" spans="1:10" x14ac:dyDescent="0.35">
      <c r="A38" s="68" t="s">
        <v>5</v>
      </c>
      <c r="B38" s="131">
        <v>1.925</v>
      </c>
      <c r="C38" s="190">
        <f t="shared" si="3"/>
        <v>7.4639394788890728E-2</v>
      </c>
      <c r="D38" s="131">
        <v>6.9690000000000003</v>
      </c>
      <c r="E38" s="190">
        <f t="shared" si="0"/>
        <v>0.24746146930114268</v>
      </c>
      <c r="F38" s="131">
        <v>4.7560000000000002</v>
      </c>
      <c r="G38" s="190">
        <f t="shared" si="1"/>
        <v>0.19888480655567164</v>
      </c>
      <c r="H38" s="190">
        <f t="shared" si="6"/>
        <v>-31.754914621896969</v>
      </c>
      <c r="I38" s="190">
        <f>((F38/B38)-1)*100</f>
        <v>147.06493506493507</v>
      </c>
      <c r="J38" s="12"/>
    </row>
    <row r="39" spans="1:10" x14ac:dyDescent="0.35">
      <c r="A39" s="68" t="s">
        <v>220</v>
      </c>
      <c r="B39" s="131">
        <v>4.585</v>
      </c>
      <c r="C39" s="190">
        <f t="shared" si="3"/>
        <v>0.17777746758808516</v>
      </c>
      <c r="D39" s="131">
        <v>6.12</v>
      </c>
      <c r="E39" s="190">
        <f t="shared" si="0"/>
        <v>0.21731441987702585</v>
      </c>
      <c r="F39" s="131">
        <v>4.5910000000000002</v>
      </c>
      <c r="G39" s="190">
        <f t="shared" si="1"/>
        <v>0.1919848921146107</v>
      </c>
      <c r="H39" s="190" t="s">
        <v>316</v>
      </c>
      <c r="I39" s="190" t="s">
        <v>316</v>
      </c>
      <c r="J39" s="12"/>
    </row>
    <row r="40" spans="1:10" x14ac:dyDescent="0.35">
      <c r="A40" s="68" t="s">
        <v>216</v>
      </c>
      <c r="B40" s="131">
        <v>2.8730000000000002</v>
      </c>
      <c r="C40" s="190">
        <f t="shared" si="3"/>
        <v>0.11139687336544574</v>
      </c>
      <c r="D40" s="131">
        <v>4.8120000000000003</v>
      </c>
      <c r="E40" s="190">
        <f t="shared" si="0"/>
        <v>0.17086878896213209</v>
      </c>
      <c r="F40" s="131">
        <v>4.3419999999999996</v>
      </c>
      <c r="G40" s="190">
        <f t="shared" si="1"/>
        <v>0.18157229395810054</v>
      </c>
      <c r="H40" s="190">
        <f>((F40/D40)-1)*100</f>
        <v>-9.7672485453034206</v>
      </c>
      <c r="I40" s="190">
        <f t="shared" ref="I40:I48" si="7">((F40/B40)-1)*100</f>
        <v>51.131221719456988</v>
      </c>
      <c r="J40" s="12"/>
    </row>
    <row r="41" spans="1:10" x14ac:dyDescent="0.35">
      <c r="A41" s="68" t="s">
        <v>200</v>
      </c>
      <c r="B41" s="131">
        <v>0.84399999999999997</v>
      </c>
      <c r="C41" s="190">
        <f t="shared" si="3"/>
        <v>3.2725012572375985E-2</v>
      </c>
      <c r="D41" s="131">
        <v>1.8640000000000001</v>
      </c>
      <c r="E41" s="190">
        <f t="shared" si="0"/>
        <v>6.6188574942937298E-2</v>
      </c>
      <c r="F41" s="131">
        <v>4.1470000000000002</v>
      </c>
      <c r="G41" s="190">
        <f t="shared" si="1"/>
        <v>0.17341784961866491</v>
      </c>
      <c r="H41" s="190">
        <f>((F41/D41)-1)*100</f>
        <v>122.47854077253217</v>
      </c>
      <c r="I41" s="190">
        <f t="shared" si="7"/>
        <v>391.35071090047393</v>
      </c>
      <c r="J41" s="12"/>
    </row>
    <row r="42" spans="1:10" x14ac:dyDescent="0.35">
      <c r="A42" s="68" t="s">
        <v>196</v>
      </c>
      <c r="B42" s="131">
        <v>7.93</v>
      </c>
      <c r="C42" s="190">
        <f t="shared" si="3"/>
        <v>0.30747553281865114</v>
      </c>
      <c r="D42" s="131">
        <v>1.0169999999999999</v>
      </c>
      <c r="E42" s="190">
        <f t="shared" si="0"/>
        <v>3.6112543303093998E-2</v>
      </c>
      <c r="F42" s="131">
        <v>4.085</v>
      </c>
      <c r="G42" s="190">
        <f t="shared" si="1"/>
        <v>0.17082515449535718</v>
      </c>
      <c r="H42" s="190" t="s">
        <v>316</v>
      </c>
      <c r="I42" s="190">
        <f t="shared" si="7"/>
        <v>-48.486759142496851</v>
      </c>
      <c r="J42" s="12"/>
    </row>
    <row r="43" spans="1:10" x14ac:dyDescent="0.35">
      <c r="A43" s="68" t="s">
        <v>240</v>
      </c>
      <c r="B43" s="131">
        <v>2.524</v>
      </c>
      <c r="C43" s="190">
        <f t="shared" si="3"/>
        <v>9.7864848024498796E-2</v>
      </c>
      <c r="D43" s="131">
        <v>1.74</v>
      </c>
      <c r="E43" s="190">
        <f t="shared" si="0"/>
        <v>6.1785472317977944E-2</v>
      </c>
      <c r="F43" s="131">
        <v>4.0460000000000003</v>
      </c>
      <c r="G43" s="190">
        <f t="shared" si="1"/>
        <v>0.16919426562747006</v>
      </c>
      <c r="H43" s="190" t="s">
        <v>316</v>
      </c>
      <c r="I43" s="190">
        <f t="shared" si="7"/>
        <v>60.301109350237738</v>
      </c>
      <c r="J43" s="12"/>
    </row>
    <row r="44" spans="1:10" x14ac:dyDescent="0.35">
      <c r="A44" s="68" t="s">
        <v>197</v>
      </c>
      <c r="B44" s="131">
        <v>5.2119999999999997</v>
      </c>
      <c r="C44" s="190">
        <f t="shared" si="3"/>
        <v>0.20208858474789529</v>
      </c>
      <c r="D44" s="131">
        <v>3.2559999999999998</v>
      </c>
      <c r="E44" s="190">
        <f t="shared" si="0"/>
        <v>0.11561695279731962</v>
      </c>
      <c r="F44" s="131">
        <v>3.8359999999999999</v>
      </c>
      <c r="G44" s="190">
        <f t="shared" si="1"/>
        <v>0.16041255633884702</v>
      </c>
      <c r="H44" s="190" t="s">
        <v>316</v>
      </c>
      <c r="I44" s="190">
        <f t="shared" si="7"/>
        <v>-26.400613967766695</v>
      </c>
      <c r="J44" s="12"/>
    </row>
    <row r="45" spans="1:10" x14ac:dyDescent="0.35">
      <c r="A45" s="68" t="s">
        <v>143</v>
      </c>
      <c r="B45" s="131">
        <v>1.288</v>
      </c>
      <c r="C45" s="190">
        <f t="shared" si="3"/>
        <v>4.9940540513294163E-2</v>
      </c>
      <c r="D45" s="131">
        <v>2.379</v>
      </c>
      <c r="E45" s="190">
        <f t="shared" si="0"/>
        <v>8.447565439337329E-2</v>
      </c>
      <c r="F45" s="131">
        <v>3.448</v>
      </c>
      <c r="G45" s="190">
        <f t="shared" si="1"/>
        <v>0.14418730298653401</v>
      </c>
      <c r="H45" s="190" t="s">
        <v>316</v>
      </c>
      <c r="I45" s="190">
        <f t="shared" si="7"/>
        <v>167.70186335403724</v>
      </c>
      <c r="J45" s="12"/>
    </row>
    <row r="46" spans="1:10" x14ac:dyDescent="0.35">
      <c r="A46" s="68" t="s">
        <v>120</v>
      </c>
      <c r="B46" s="131">
        <v>8.5999999999999993E-2</v>
      </c>
      <c r="C46" s="190">
        <f t="shared" si="3"/>
        <v>3.3345391957634299E-3</v>
      </c>
      <c r="D46" s="131">
        <v>4.3999999999999997E-2</v>
      </c>
      <c r="E46" s="190">
        <f t="shared" si="0"/>
        <v>1.5623912540178328E-3</v>
      </c>
      <c r="F46" s="131">
        <v>3.0129999999999999</v>
      </c>
      <c r="G46" s="190">
        <f t="shared" si="1"/>
        <v>0.12599661946010063</v>
      </c>
      <c r="H46" s="190" t="s">
        <v>316</v>
      </c>
      <c r="I46" s="190">
        <f t="shared" si="7"/>
        <v>3403.4883720930234</v>
      </c>
      <c r="J46" s="12"/>
    </row>
    <row r="47" spans="1:10" x14ac:dyDescent="0.35">
      <c r="A47" s="68" t="s">
        <v>149</v>
      </c>
      <c r="B47" s="131">
        <v>2.5670000000000002</v>
      </c>
      <c r="C47" s="190">
        <f t="shared" si="3"/>
        <v>9.9532117622380525E-2</v>
      </c>
      <c r="D47" s="131">
        <v>2.5640000000000001</v>
      </c>
      <c r="E47" s="190">
        <f t="shared" si="0"/>
        <v>9.104479943867555E-2</v>
      </c>
      <c r="F47" s="131">
        <v>2.9140000000000001</v>
      </c>
      <c r="G47" s="190">
        <f t="shared" si="1"/>
        <v>0.12185667079546408</v>
      </c>
      <c r="H47" s="190">
        <f>((F47/D47)-1)*100</f>
        <v>13.650546021840881</v>
      </c>
      <c r="I47" s="190">
        <f t="shared" si="7"/>
        <v>13.517724970783007</v>
      </c>
      <c r="J47" s="12"/>
    </row>
    <row r="48" spans="1:10" x14ac:dyDescent="0.35">
      <c r="A48" s="68" t="s">
        <v>14</v>
      </c>
      <c r="B48" s="131">
        <v>1E-3</v>
      </c>
      <c r="C48" s="190">
        <f t="shared" si="3"/>
        <v>3.8773711578644535E-5</v>
      </c>
      <c r="D48" s="131" t="s">
        <v>316</v>
      </c>
      <c r="E48" s="190" t="s">
        <v>316</v>
      </c>
      <c r="F48" s="131">
        <v>2.8149999999999999</v>
      </c>
      <c r="G48" s="190">
        <f t="shared" si="1"/>
        <v>0.11771672213082751</v>
      </c>
      <c r="H48" s="190" t="s">
        <v>316</v>
      </c>
      <c r="I48" s="190">
        <f t="shared" si="7"/>
        <v>281400</v>
      </c>
      <c r="J48" s="12"/>
    </row>
    <row r="49" spans="1:10" x14ac:dyDescent="0.35">
      <c r="A49" s="68" t="s">
        <v>11</v>
      </c>
      <c r="B49" s="131" t="s">
        <v>316</v>
      </c>
      <c r="C49" s="190" t="s">
        <v>316</v>
      </c>
      <c r="D49" s="131">
        <v>6.6420000000000003</v>
      </c>
      <c r="E49" s="190">
        <f t="shared" si="0"/>
        <v>0.23585006157241925</v>
      </c>
      <c r="F49" s="131">
        <v>2.7850000000000001</v>
      </c>
      <c r="G49" s="190">
        <f t="shared" si="1"/>
        <v>0.1164621922324528</v>
      </c>
      <c r="H49" s="190">
        <f>((F49/D49)-1)*100</f>
        <v>-58.069858476362548</v>
      </c>
      <c r="I49" s="190" t="s">
        <v>316</v>
      </c>
      <c r="J49" s="12"/>
    </row>
    <row r="50" spans="1:10" x14ac:dyDescent="0.35">
      <c r="A50" s="68" t="s">
        <v>130</v>
      </c>
      <c r="B50" s="131">
        <v>1.5880000000000001</v>
      </c>
      <c r="C50" s="190">
        <f t="shared" si="3"/>
        <v>6.1572653986887521E-2</v>
      </c>
      <c r="D50" s="131">
        <v>1.411</v>
      </c>
      <c r="E50" s="190">
        <f t="shared" si="0"/>
        <v>5.0103046804980962E-2</v>
      </c>
      <c r="F50" s="131">
        <v>2.5270000000000001</v>
      </c>
      <c r="G50" s="190">
        <f t="shared" si="1"/>
        <v>0.10567323510643026</v>
      </c>
      <c r="H50" s="190">
        <f>((F50/D50)-1)*100</f>
        <v>79.092841956059544</v>
      </c>
      <c r="I50" s="190">
        <f t="shared" ref="I50:I63" si="8">((F50/B50)-1)*100</f>
        <v>59.130982367758179</v>
      </c>
      <c r="J50" s="12"/>
    </row>
    <row r="51" spans="1:10" x14ac:dyDescent="0.35">
      <c r="A51" s="68" t="s">
        <v>212</v>
      </c>
      <c r="B51" s="131">
        <v>1.583</v>
      </c>
      <c r="C51" s="190">
        <f t="shared" si="3"/>
        <v>6.137878542899429E-2</v>
      </c>
      <c r="D51" s="131">
        <v>9.6000000000000002E-2</v>
      </c>
      <c r="E51" s="190">
        <f t="shared" si="0"/>
        <v>3.4088536451298175E-3</v>
      </c>
      <c r="F51" s="131">
        <v>2.419</v>
      </c>
      <c r="G51" s="190">
        <f t="shared" si="1"/>
        <v>0.10115692747228125</v>
      </c>
      <c r="H51" s="190">
        <f>((F51/D51)-1)*100</f>
        <v>2419.791666666667</v>
      </c>
      <c r="I51" s="190">
        <f t="shared" si="8"/>
        <v>52.811118130132662</v>
      </c>
      <c r="J51" s="12"/>
    </row>
    <row r="52" spans="1:10" x14ac:dyDescent="0.35">
      <c r="A52" s="68" t="s">
        <v>168</v>
      </c>
      <c r="B52" s="131">
        <v>17.677</v>
      </c>
      <c r="C52" s="190">
        <f t="shared" si="3"/>
        <v>0.68540289957569944</v>
      </c>
      <c r="D52" s="131">
        <v>2.7559999999999998</v>
      </c>
      <c r="E52" s="190">
        <f t="shared" si="0"/>
        <v>9.7862506728935178E-2</v>
      </c>
      <c r="F52" s="131">
        <v>2.4159999999999999</v>
      </c>
      <c r="G52" s="190">
        <f t="shared" si="1"/>
        <v>0.10103147448244378</v>
      </c>
      <c r="H52" s="190">
        <f>((F52/D52)-1)*100</f>
        <v>-12.336719883889691</v>
      </c>
      <c r="I52" s="190">
        <f t="shared" si="8"/>
        <v>-86.332522486847324</v>
      </c>
      <c r="J52" s="12"/>
    </row>
    <row r="53" spans="1:10" x14ac:dyDescent="0.35">
      <c r="A53" s="68" t="s">
        <v>105</v>
      </c>
      <c r="B53" s="131">
        <v>0.16500000000000001</v>
      </c>
      <c r="C53" s="190">
        <f t="shared" si="3"/>
        <v>6.3976624104763484E-3</v>
      </c>
      <c r="D53" s="131">
        <v>0.97799999999999998</v>
      </c>
      <c r="E53" s="190">
        <f t="shared" si="0"/>
        <v>3.4727696509760014E-2</v>
      </c>
      <c r="F53" s="131">
        <v>2.2759999999999998</v>
      </c>
      <c r="G53" s="190">
        <f t="shared" si="1"/>
        <v>9.5177001623361776E-2</v>
      </c>
      <c r="H53" s="190">
        <f>((F53/D53)-1)*100</f>
        <v>132.71983640081797</v>
      </c>
      <c r="I53" s="190">
        <f t="shared" si="8"/>
        <v>1279.393939393939</v>
      </c>
      <c r="J53" s="12"/>
    </row>
    <row r="54" spans="1:10" x14ac:dyDescent="0.35">
      <c r="A54" s="68" t="s">
        <v>209</v>
      </c>
      <c r="B54" s="131">
        <v>1.5660000000000001</v>
      </c>
      <c r="C54" s="190">
        <f t="shared" si="3"/>
        <v>6.0719632332157332E-2</v>
      </c>
      <c r="D54" s="131">
        <v>3.4849999999999999</v>
      </c>
      <c r="E54" s="190">
        <f t="shared" si="0"/>
        <v>0.12374848909663973</v>
      </c>
      <c r="F54" s="131">
        <v>2.2669999999999999</v>
      </c>
      <c r="G54" s="190">
        <f t="shared" si="1"/>
        <v>9.4800642653849368E-2</v>
      </c>
      <c r="H54" s="190" t="s">
        <v>316</v>
      </c>
      <c r="I54" s="190">
        <f t="shared" si="8"/>
        <v>44.763729246487863</v>
      </c>
      <c r="J54" s="12"/>
    </row>
    <row r="55" spans="1:10" x14ac:dyDescent="0.35">
      <c r="A55" s="68" t="s">
        <v>181</v>
      </c>
      <c r="B55" s="131">
        <v>10.167</v>
      </c>
      <c r="C55" s="190">
        <f t="shared" si="3"/>
        <v>0.39421232562007896</v>
      </c>
      <c r="D55" s="131">
        <v>1.089</v>
      </c>
      <c r="E55" s="190">
        <f t="shared" si="0"/>
        <v>3.8669183536941369E-2</v>
      </c>
      <c r="F55" s="131">
        <v>2.2050000000000001</v>
      </c>
      <c r="G55" s="190">
        <f t="shared" si="1"/>
        <v>9.2207947530541623E-2</v>
      </c>
      <c r="H55" s="190">
        <f t="shared" ref="H55:H63" si="9">((F55/D55)-1)*100</f>
        <v>102.47933884297522</v>
      </c>
      <c r="I55" s="190">
        <f t="shared" si="8"/>
        <v>-78.312186485688997</v>
      </c>
      <c r="J55" s="12"/>
    </row>
    <row r="56" spans="1:10" x14ac:dyDescent="0.35">
      <c r="A56" s="68" t="s">
        <v>172</v>
      </c>
      <c r="B56" s="131">
        <v>1.2210000000000001</v>
      </c>
      <c r="C56" s="190">
        <f t="shared" si="3"/>
        <v>4.7342701837524981E-2</v>
      </c>
      <c r="D56" s="131">
        <v>0.76700000000000002</v>
      </c>
      <c r="E56" s="190">
        <f t="shared" si="0"/>
        <v>2.7235320268901773E-2</v>
      </c>
      <c r="F56" s="131">
        <v>2.17</v>
      </c>
      <c r="G56" s="190">
        <f t="shared" si="1"/>
        <v>9.0744329315771116E-2</v>
      </c>
      <c r="H56" s="190">
        <f t="shared" si="9"/>
        <v>182.9204693611473</v>
      </c>
      <c r="I56" s="190">
        <f t="shared" si="8"/>
        <v>77.723177723177699</v>
      </c>
      <c r="J56" s="12"/>
    </row>
    <row r="57" spans="1:10" x14ac:dyDescent="0.35">
      <c r="A57" s="68" t="s">
        <v>133</v>
      </c>
      <c r="B57" s="131">
        <v>2.0590000000000002</v>
      </c>
      <c r="C57" s="190">
        <f t="shared" si="3"/>
        <v>7.9835072140429092E-2</v>
      </c>
      <c r="D57" s="131">
        <v>2.7810000000000001</v>
      </c>
      <c r="E57" s="190">
        <f t="shared" si="0"/>
        <v>9.8750229032354392E-2</v>
      </c>
      <c r="F57" s="131">
        <v>2.14</v>
      </c>
      <c r="G57" s="190">
        <f t="shared" si="1"/>
        <v>8.9489799417396418E-2</v>
      </c>
      <c r="H57" s="190">
        <f t="shared" si="9"/>
        <v>-23.049262855088092</v>
      </c>
      <c r="I57" s="190">
        <f t="shared" si="8"/>
        <v>3.9339485186983936</v>
      </c>
      <c r="J57" s="12"/>
    </row>
    <row r="58" spans="1:10" x14ac:dyDescent="0.35">
      <c r="A58" s="68" t="s">
        <v>222</v>
      </c>
      <c r="B58" s="131">
        <v>2.2669999999999999</v>
      </c>
      <c r="C58" s="190">
        <f t="shared" si="3"/>
        <v>8.7900004148787153E-2</v>
      </c>
      <c r="D58" s="131">
        <v>3.5390000000000001</v>
      </c>
      <c r="E58" s="190">
        <f t="shared" si="0"/>
        <v>0.12566596927202525</v>
      </c>
      <c r="F58" s="131">
        <v>2.0539999999999998</v>
      </c>
      <c r="G58" s="190">
        <f t="shared" si="1"/>
        <v>8.5893480375388881E-2</v>
      </c>
      <c r="H58" s="190">
        <f t="shared" si="9"/>
        <v>-41.961005933879633</v>
      </c>
      <c r="I58" s="190">
        <f t="shared" si="8"/>
        <v>-9.3956771063078985</v>
      </c>
      <c r="J58" s="12"/>
    </row>
    <row r="59" spans="1:10" x14ac:dyDescent="0.35">
      <c r="A59" s="68" t="s">
        <v>194</v>
      </c>
      <c r="B59" s="131">
        <v>2.99</v>
      </c>
      <c r="C59" s="190">
        <f t="shared" si="3"/>
        <v>0.11593339762014716</v>
      </c>
      <c r="D59" s="131">
        <v>1.016</v>
      </c>
      <c r="E59" s="190">
        <f t="shared" si="0"/>
        <v>3.6077034410957234E-2</v>
      </c>
      <c r="F59" s="131">
        <v>2.052</v>
      </c>
      <c r="G59" s="190">
        <f t="shared" si="1"/>
        <v>8.5809845048830574E-2</v>
      </c>
      <c r="H59" s="190">
        <f t="shared" si="9"/>
        <v>101.96850393700787</v>
      </c>
      <c r="I59" s="190">
        <f t="shared" si="8"/>
        <v>-31.371237458193978</v>
      </c>
      <c r="J59" s="12"/>
    </row>
    <row r="60" spans="1:10" x14ac:dyDescent="0.35">
      <c r="A60" s="68" t="s">
        <v>211</v>
      </c>
      <c r="B60" s="131">
        <v>2.5489999999999999</v>
      </c>
      <c r="C60" s="190">
        <f t="shared" si="3"/>
        <v>9.8834190813964926E-2</v>
      </c>
      <c r="D60" s="131">
        <v>4.4820000000000002</v>
      </c>
      <c r="E60" s="190">
        <f t="shared" si="0"/>
        <v>0.15915085455699837</v>
      </c>
      <c r="F60" s="131">
        <v>1.984</v>
      </c>
      <c r="G60" s="190">
        <f t="shared" si="1"/>
        <v>8.2966243945847881E-2</v>
      </c>
      <c r="H60" s="190">
        <f t="shared" si="9"/>
        <v>-55.734047300312362</v>
      </c>
      <c r="I60" s="190">
        <f t="shared" si="8"/>
        <v>-22.165555119654769</v>
      </c>
      <c r="J60" s="12"/>
    </row>
    <row r="61" spans="1:10" x14ac:dyDescent="0.35">
      <c r="A61" s="68" t="s">
        <v>35</v>
      </c>
      <c r="B61" s="131">
        <v>4.1429999999999998</v>
      </c>
      <c r="C61" s="190">
        <f t="shared" si="3"/>
        <v>0.1606394870703243</v>
      </c>
      <c r="D61" s="131">
        <v>0.92</v>
      </c>
      <c r="E61" s="190">
        <f t="shared" si="0"/>
        <v>3.266818076582742E-2</v>
      </c>
      <c r="F61" s="131">
        <v>1.867</v>
      </c>
      <c r="G61" s="190">
        <f t="shared" si="1"/>
        <v>7.8073577342186493E-2</v>
      </c>
      <c r="H61" s="190">
        <f t="shared" si="9"/>
        <v>102.93478260869566</v>
      </c>
      <c r="I61" s="190">
        <f t="shared" si="8"/>
        <v>-54.936036688390054</v>
      </c>
      <c r="J61" s="12"/>
    </row>
    <row r="62" spans="1:10" x14ac:dyDescent="0.35">
      <c r="A62" s="68" t="s">
        <v>50</v>
      </c>
      <c r="B62" s="131">
        <v>2.8969999999999998</v>
      </c>
      <c r="C62" s="190">
        <f t="shared" si="3"/>
        <v>0.1123274424433332</v>
      </c>
      <c r="D62" s="131">
        <v>1.47</v>
      </c>
      <c r="E62" s="190">
        <f t="shared" si="0"/>
        <v>5.2198071441050334E-2</v>
      </c>
      <c r="F62" s="131">
        <v>1.863</v>
      </c>
      <c r="G62" s="190">
        <f t="shared" si="1"/>
        <v>7.7906306689069851E-2</v>
      </c>
      <c r="H62" s="190">
        <f t="shared" si="9"/>
        <v>26.734693877551031</v>
      </c>
      <c r="I62" s="190">
        <f t="shared" si="8"/>
        <v>-35.692095270969972</v>
      </c>
      <c r="J62" s="12"/>
    </row>
    <row r="63" spans="1:10" x14ac:dyDescent="0.35">
      <c r="A63" s="68" t="s">
        <v>33</v>
      </c>
      <c r="B63" s="131">
        <v>0.246</v>
      </c>
      <c r="C63" s="190">
        <f t="shared" si="3"/>
        <v>9.5383330483465555E-3</v>
      </c>
      <c r="D63" s="131">
        <v>2.0640000000000001</v>
      </c>
      <c r="E63" s="190">
        <f t="shared" si="0"/>
        <v>7.3290353370291078E-2</v>
      </c>
      <c r="F63" s="131">
        <v>1.6879999999999999</v>
      </c>
      <c r="G63" s="190">
        <f t="shared" si="1"/>
        <v>7.0588215615217345E-2</v>
      </c>
      <c r="H63" s="190">
        <f t="shared" si="9"/>
        <v>-18.217054263565903</v>
      </c>
      <c r="I63" s="190">
        <f t="shared" si="8"/>
        <v>586.17886178861784</v>
      </c>
      <c r="J63" s="12"/>
    </row>
    <row r="64" spans="1:10" x14ac:dyDescent="0.35">
      <c r="A64" s="68" t="s">
        <v>225</v>
      </c>
      <c r="B64" s="131">
        <v>2.5099999999999998</v>
      </c>
      <c r="C64" s="190">
        <f t="shared" si="3"/>
        <v>9.7322016062397765E-2</v>
      </c>
      <c r="D64" s="131">
        <v>7.984</v>
      </c>
      <c r="E64" s="190">
        <f t="shared" si="0"/>
        <v>0.28350299481996316</v>
      </c>
      <c r="F64" s="131">
        <v>1.667</v>
      </c>
      <c r="G64" s="190">
        <f t="shared" si="1"/>
        <v>6.9710044686355055E-2</v>
      </c>
      <c r="H64" s="190" t="s">
        <v>316</v>
      </c>
      <c r="I64" s="190" t="s">
        <v>316</v>
      </c>
      <c r="J64" s="12"/>
    </row>
    <row r="65" spans="1:10" x14ac:dyDescent="0.35">
      <c r="A65" s="68" t="s">
        <v>0</v>
      </c>
      <c r="B65" s="131">
        <v>1.081</v>
      </c>
      <c r="C65" s="190">
        <f t="shared" si="3"/>
        <v>4.1914382216514737E-2</v>
      </c>
      <c r="D65" s="131">
        <v>0.02</v>
      </c>
      <c r="E65" s="190">
        <f t="shared" si="0"/>
        <v>7.1017784273537865E-4</v>
      </c>
      <c r="F65" s="131">
        <v>1.5980000000000001</v>
      </c>
      <c r="G65" s="190">
        <f t="shared" si="1"/>
        <v>6.6824625920093209E-2</v>
      </c>
      <c r="H65" s="190">
        <f>((F65/D65)-1)*100</f>
        <v>7890.0000000000009</v>
      </c>
      <c r="I65" s="190">
        <f>((F65/B65)-1)*100</f>
        <v>47.826086956521749</v>
      </c>
      <c r="J65" s="12"/>
    </row>
    <row r="66" spans="1:10" x14ac:dyDescent="0.35">
      <c r="A66" s="68" t="s">
        <v>214</v>
      </c>
      <c r="B66" s="131">
        <v>4.8079999999999998</v>
      </c>
      <c r="C66" s="190">
        <f t="shared" si="3"/>
        <v>0.1864240052701229</v>
      </c>
      <c r="D66" s="131">
        <v>1.827</v>
      </c>
      <c r="E66" s="190">
        <f t="shared" si="0"/>
        <v>6.4874745933876835E-2</v>
      </c>
      <c r="F66" s="131">
        <v>1.448</v>
      </c>
      <c r="G66" s="190">
        <f t="shared" si="1"/>
        <v>6.055197642821962E-2</v>
      </c>
      <c r="H66" s="190">
        <f>((F66/D66)-1)*100</f>
        <v>-20.744389709906951</v>
      </c>
      <c r="I66" s="190">
        <f>((F66/B66)-1)*100</f>
        <v>-69.883527454242937</v>
      </c>
      <c r="J66" s="12"/>
    </row>
    <row r="67" spans="1:10" x14ac:dyDescent="0.35">
      <c r="A67" s="68" t="s">
        <v>160</v>
      </c>
      <c r="B67" s="131">
        <v>1.2330000000000001</v>
      </c>
      <c r="C67" s="190">
        <f t="shared" si="3"/>
        <v>4.7807986376468714E-2</v>
      </c>
      <c r="D67" s="131">
        <v>0.34499999999999997</v>
      </c>
      <c r="E67" s="190">
        <f t="shared" si="0"/>
        <v>1.2250567787185279E-2</v>
      </c>
      <c r="F67" s="131">
        <v>1.365</v>
      </c>
      <c r="G67" s="190">
        <f t="shared" si="1"/>
        <v>5.7081110376049578E-2</v>
      </c>
      <c r="H67" s="190">
        <f>((F67/D67)-1)*100</f>
        <v>295.6521739130435</v>
      </c>
      <c r="I67" s="190">
        <f>((F67/B67)-1)*100</f>
        <v>10.705596107055948</v>
      </c>
      <c r="J67" s="12"/>
    </row>
    <row r="68" spans="1:10" x14ac:dyDescent="0.35">
      <c r="A68" s="68" t="s">
        <v>235</v>
      </c>
      <c r="B68" s="131">
        <v>0.98399999999999999</v>
      </c>
      <c r="C68" s="190">
        <f t="shared" ref="C68:C131" si="10">(B68/$B$227)*100</f>
        <v>3.8153332193386222E-2</v>
      </c>
      <c r="D68" s="131">
        <v>0.39800000000000002</v>
      </c>
      <c r="E68" s="190">
        <f t="shared" ref="E68:E131" si="11">(D68/$D$227)*100</f>
        <v>1.4132539070434037E-2</v>
      </c>
      <c r="F68" s="131">
        <v>1.306</v>
      </c>
      <c r="G68" s="190">
        <f t="shared" ref="G68:G131" si="12">(F68/$F$227)*100</f>
        <v>5.46138682425793E-2</v>
      </c>
      <c r="H68" s="190">
        <f>((F68/D68)-1)*100</f>
        <v>228.14070351758792</v>
      </c>
      <c r="I68" s="190" t="s">
        <v>316</v>
      </c>
      <c r="J68" s="12"/>
    </row>
    <row r="69" spans="1:10" x14ac:dyDescent="0.35">
      <c r="A69" s="68" t="s">
        <v>1</v>
      </c>
      <c r="B69" s="131">
        <v>1.286</v>
      </c>
      <c r="C69" s="190">
        <f t="shared" si="10"/>
        <v>4.9862993090136871E-2</v>
      </c>
      <c r="D69" s="131" t="s">
        <v>316</v>
      </c>
      <c r="E69" s="190" t="s">
        <v>316</v>
      </c>
      <c r="F69" s="131">
        <v>1.2490000000000001</v>
      </c>
      <c r="G69" s="190">
        <f t="shared" si="12"/>
        <v>5.2230261435667349E-2</v>
      </c>
      <c r="H69" s="190" t="s">
        <v>316</v>
      </c>
      <c r="I69" s="190">
        <f>((F69/B69)-1)*100</f>
        <v>-2.8771384136858424</v>
      </c>
      <c r="J69" s="12"/>
    </row>
    <row r="70" spans="1:10" x14ac:dyDescent="0.35">
      <c r="A70" s="68" t="s">
        <v>171</v>
      </c>
      <c r="B70" s="131">
        <v>0.89400000000000002</v>
      </c>
      <c r="C70" s="190">
        <f t="shared" si="10"/>
        <v>3.4663698151308209E-2</v>
      </c>
      <c r="D70" s="131">
        <v>2.2759999999999998</v>
      </c>
      <c r="E70" s="190">
        <f t="shared" si="11"/>
        <v>8.081823850328608E-2</v>
      </c>
      <c r="F70" s="131">
        <v>1.2450000000000001</v>
      </c>
      <c r="G70" s="190">
        <f t="shared" si="12"/>
        <v>5.2062990782550715E-2</v>
      </c>
      <c r="H70" s="190">
        <f>((F70/D70)-1)*100</f>
        <v>-45.298769771528988</v>
      </c>
      <c r="I70" s="190">
        <f>((F70/B70)-1)*100</f>
        <v>39.261744966442969</v>
      </c>
      <c r="J70" s="12"/>
    </row>
    <row r="71" spans="1:10" x14ac:dyDescent="0.35">
      <c r="A71" s="68" t="s">
        <v>134</v>
      </c>
      <c r="B71" s="131">
        <v>0.55700000000000005</v>
      </c>
      <c r="C71" s="190">
        <f t="shared" si="10"/>
        <v>2.1596957349305005E-2</v>
      </c>
      <c r="D71" s="131">
        <v>0</v>
      </c>
      <c r="E71" s="190">
        <f t="shared" si="11"/>
        <v>0</v>
      </c>
      <c r="F71" s="131">
        <v>1.206</v>
      </c>
      <c r="G71" s="190">
        <f t="shared" si="12"/>
        <v>5.0432101914663581E-2</v>
      </c>
      <c r="H71" s="190" t="s">
        <v>316</v>
      </c>
      <c r="I71" s="190">
        <f>((F71/B71)-1)*100</f>
        <v>116.51705565529622</v>
      </c>
      <c r="J71" s="12"/>
    </row>
    <row r="72" spans="1:10" x14ac:dyDescent="0.35">
      <c r="A72" s="68" t="s">
        <v>204</v>
      </c>
      <c r="B72" s="131">
        <v>3.4820000000000002</v>
      </c>
      <c r="C72" s="190">
        <f t="shared" si="10"/>
        <v>0.13501006371684027</v>
      </c>
      <c r="D72" s="131">
        <v>0.91100000000000003</v>
      </c>
      <c r="E72" s="190">
        <f t="shared" si="11"/>
        <v>3.2348600736596497E-2</v>
      </c>
      <c r="F72" s="131">
        <v>1.1559999999999999</v>
      </c>
      <c r="G72" s="190">
        <f t="shared" si="12"/>
        <v>4.8341218750705718E-2</v>
      </c>
      <c r="H72" s="190" t="s">
        <v>316</v>
      </c>
      <c r="I72" s="190" t="s">
        <v>316</v>
      </c>
      <c r="J72" s="12"/>
    </row>
    <row r="73" spans="1:10" x14ac:dyDescent="0.35">
      <c r="A73" s="68" t="s">
        <v>174</v>
      </c>
      <c r="B73" s="131">
        <v>0.83399999999999996</v>
      </c>
      <c r="C73" s="190">
        <f t="shared" si="10"/>
        <v>3.2337275456589536E-2</v>
      </c>
      <c r="D73" s="131">
        <v>0.71599999999999997</v>
      </c>
      <c r="E73" s="190">
        <f t="shared" si="11"/>
        <v>2.5424366769926553E-2</v>
      </c>
      <c r="F73" s="131">
        <v>1.147</v>
      </c>
      <c r="G73" s="190">
        <f t="shared" si="12"/>
        <v>4.796485978119331E-2</v>
      </c>
      <c r="H73" s="190" t="s">
        <v>316</v>
      </c>
      <c r="I73" s="190" t="s">
        <v>316</v>
      </c>
      <c r="J73" s="12"/>
    </row>
    <row r="74" spans="1:10" x14ac:dyDescent="0.35">
      <c r="A74" s="68" t="s">
        <v>112</v>
      </c>
      <c r="B74" s="131" t="s">
        <v>316</v>
      </c>
      <c r="C74" s="190" t="s">
        <v>316</v>
      </c>
      <c r="D74" s="131">
        <v>0.81599999999999995</v>
      </c>
      <c r="E74" s="190">
        <f t="shared" si="11"/>
        <v>2.8975255983603447E-2</v>
      </c>
      <c r="F74" s="131">
        <v>1.123</v>
      </c>
      <c r="G74" s="190">
        <f t="shared" si="12"/>
        <v>4.6961235862493539E-2</v>
      </c>
      <c r="H74" s="190">
        <f t="shared" ref="H74:H79" si="13">((F74/D74)-1)*100</f>
        <v>37.622549019607845</v>
      </c>
      <c r="I74" s="190" t="s">
        <v>316</v>
      </c>
      <c r="J74" s="12"/>
    </row>
    <row r="75" spans="1:10" x14ac:dyDescent="0.35">
      <c r="A75" s="68" t="s">
        <v>169</v>
      </c>
      <c r="B75" s="131">
        <v>0.434</v>
      </c>
      <c r="C75" s="190">
        <f t="shared" si="10"/>
        <v>1.6827790825131726E-2</v>
      </c>
      <c r="D75" s="131">
        <v>0.33500000000000002</v>
      </c>
      <c r="E75" s="190">
        <f t="shared" si="11"/>
        <v>1.1895478865817592E-2</v>
      </c>
      <c r="F75" s="131">
        <v>1.115</v>
      </c>
      <c r="G75" s="190">
        <f t="shared" si="12"/>
        <v>4.6626694556260277E-2</v>
      </c>
      <c r="H75" s="190">
        <f t="shared" si="13"/>
        <v>232.83582089552235</v>
      </c>
      <c r="I75" s="190">
        <f>((F75/B75)-1)*100</f>
        <v>156.91244239631334</v>
      </c>
      <c r="J75" s="12"/>
    </row>
    <row r="76" spans="1:10" x14ac:dyDescent="0.35">
      <c r="A76" s="68" t="s">
        <v>155</v>
      </c>
      <c r="B76" s="131">
        <v>1.9E-2</v>
      </c>
      <c r="C76" s="190">
        <f t="shared" si="10"/>
        <v>7.3670051999424608E-4</v>
      </c>
      <c r="D76" s="131">
        <v>4.2240000000000002</v>
      </c>
      <c r="E76" s="190">
        <f t="shared" si="11"/>
        <v>0.14998956038571196</v>
      </c>
      <c r="F76" s="131">
        <v>1.1120000000000001</v>
      </c>
      <c r="G76" s="190">
        <f t="shared" si="12"/>
        <v>4.650124156642281E-2</v>
      </c>
      <c r="H76" s="190">
        <f t="shared" si="13"/>
        <v>-73.674242424242436</v>
      </c>
      <c r="I76" s="190">
        <f>((F76/B76)-1)*100</f>
        <v>5752.6315789473692</v>
      </c>
      <c r="J76" s="12"/>
    </row>
    <row r="77" spans="1:10" x14ac:dyDescent="0.35">
      <c r="A77" s="68" t="s">
        <v>28</v>
      </c>
      <c r="B77" s="131">
        <v>0.115</v>
      </c>
      <c r="C77" s="190">
        <f t="shared" si="10"/>
        <v>4.4589768315441217E-3</v>
      </c>
      <c r="D77" s="131">
        <v>5.7000000000000002E-2</v>
      </c>
      <c r="E77" s="190">
        <f t="shared" si="11"/>
        <v>2.0240068517958293E-3</v>
      </c>
      <c r="F77" s="131">
        <v>1.08</v>
      </c>
      <c r="G77" s="190">
        <f t="shared" si="12"/>
        <v>4.5163076341489777E-2</v>
      </c>
      <c r="H77" s="190">
        <f t="shared" si="13"/>
        <v>1794.7368421052633</v>
      </c>
      <c r="I77" s="190">
        <f>((F77/B77)-1)*100</f>
        <v>839.13043478260875</v>
      </c>
      <c r="J77" s="12"/>
    </row>
    <row r="78" spans="1:10" x14ac:dyDescent="0.35">
      <c r="A78" s="68" t="s">
        <v>75</v>
      </c>
      <c r="B78" s="131">
        <v>1.4350000000000001</v>
      </c>
      <c r="C78" s="190">
        <f t="shared" si="10"/>
        <v>5.5640276115354902E-2</v>
      </c>
      <c r="D78" s="131">
        <v>0.28999999999999998</v>
      </c>
      <c r="E78" s="190">
        <f t="shared" si="11"/>
        <v>1.0297578719662991E-2</v>
      </c>
      <c r="F78" s="131">
        <v>1.0740000000000001</v>
      </c>
      <c r="G78" s="190">
        <f t="shared" si="12"/>
        <v>4.4912170361814836E-2</v>
      </c>
      <c r="H78" s="190">
        <f t="shared" si="13"/>
        <v>270.34482758620697</v>
      </c>
      <c r="I78" s="190">
        <f>((F78/B78)-1)*100</f>
        <v>-25.156794425087103</v>
      </c>
      <c r="J78" s="12"/>
    </row>
    <row r="79" spans="1:10" x14ac:dyDescent="0.35">
      <c r="A79" s="68" t="s">
        <v>198</v>
      </c>
      <c r="B79" s="131">
        <v>6.601</v>
      </c>
      <c r="C79" s="190">
        <f t="shared" si="10"/>
        <v>0.25594527013063256</v>
      </c>
      <c r="D79" s="131">
        <v>2.0110000000000001</v>
      </c>
      <c r="E79" s="190">
        <f t="shared" si="11"/>
        <v>7.1408382087042324E-2</v>
      </c>
      <c r="F79" s="131">
        <v>1.0620000000000001</v>
      </c>
      <c r="G79" s="190">
        <f t="shared" si="12"/>
        <v>4.4410358402464947E-2</v>
      </c>
      <c r="H79" s="190">
        <f t="shared" si="13"/>
        <v>-47.190452511188461</v>
      </c>
      <c r="I79" s="190">
        <f>((F79/B79)-1)*100</f>
        <v>-83.91152855627935</v>
      </c>
      <c r="J79" s="12"/>
    </row>
    <row r="80" spans="1:10" x14ac:dyDescent="0.35">
      <c r="A80" s="68" t="s">
        <v>201</v>
      </c>
      <c r="B80" s="131">
        <v>8.6240000000000006</v>
      </c>
      <c r="C80" s="190">
        <f t="shared" si="10"/>
        <v>0.33438448865423048</v>
      </c>
      <c r="D80" s="131">
        <v>1.3080000000000001</v>
      </c>
      <c r="E80" s="190">
        <f t="shared" si="11"/>
        <v>4.6445630914893767E-2</v>
      </c>
      <c r="F80" s="131">
        <v>1.028</v>
      </c>
      <c r="G80" s="190">
        <f t="shared" si="12"/>
        <v>4.2988557850973601E-2</v>
      </c>
      <c r="H80" s="190" t="s">
        <v>316</v>
      </c>
      <c r="I80" s="190" t="s">
        <v>316</v>
      </c>
      <c r="J80" s="12"/>
    </row>
    <row r="81" spans="1:10" x14ac:dyDescent="0.35">
      <c r="A81" s="68" t="s">
        <v>72</v>
      </c>
      <c r="B81" s="131" t="s">
        <v>316</v>
      </c>
      <c r="C81" s="190" t="s">
        <v>316</v>
      </c>
      <c r="D81" s="131">
        <v>0.94799999999999995</v>
      </c>
      <c r="E81" s="190">
        <f t="shared" si="11"/>
        <v>3.3662429745656947E-2</v>
      </c>
      <c r="F81" s="131">
        <v>0.93799999999999994</v>
      </c>
      <c r="G81" s="190">
        <f t="shared" si="12"/>
        <v>3.922496815584945E-2</v>
      </c>
      <c r="H81" s="190">
        <f>((F81/D81)-1)*100</f>
        <v>-1.0548523206751037</v>
      </c>
      <c r="I81" s="190" t="s">
        <v>316</v>
      </c>
      <c r="J81" s="12"/>
    </row>
    <row r="82" spans="1:10" x14ac:dyDescent="0.35">
      <c r="A82" s="68" t="s">
        <v>251</v>
      </c>
      <c r="B82" s="131">
        <v>0.216</v>
      </c>
      <c r="C82" s="190">
        <f t="shared" si="10"/>
        <v>8.3751217009872189E-3</v>
      </c>
      <c r="D82" s="131">
        <v>0.34100000000000003</v>
      </c>
      <c r="E82" s="190">
        <f t="shared" si="11"/>
        <v>1.2108532218638206E-2</v>
      </c>
      <c r="F82" s="131">
        <v>0.91800000000000004</v>
      </c>
      <c r="G82" s="190">
        <f t="shared" si="12"/>
        <v>3.8388614890266307E-2</v>
      </c>
      <c r="H82" s="190" t="s">
        <v>316</v>
      </c>
      <c r="I82" s="190">
        <f>((F82/B82)-1)*100</f>
        <v>325</v>
      </c>
      <c r="J82" s="12"/>
    </row>
    <row r="83" spans="1:10" x14ac:dyDescent="0.35">
      <c r="A83" s="68" t="s">
        <v>108</v>
      </c>
      <c r="B83" s="131">
        <v>11.204000000000001</v>
      </c>
      <c r="C83" s="190">
        <f t="shared" si="10"/>
        <v>0.43442066452713335</v>
      </c>
      <c r="D83" s="131">
        <v>2.931</v>
      </c>
      <c r="E83" s="190">
        <f t="shared" si="11"/>
        <v>0.10407656285286973</v>
      </c>
      <c r="F83" s="131">
        <v>0.91700000000000004</v>
      </c>
      <c r="G83" s="190">
        <f t="shared" si="12"/>
        <v>3.8346797226987153E-2</v>
      </c>
      <c r="H83" s="190" t="s">
        <v>316</v>
      </c>
      <c r="I83" s="190" t="s">
        <v>316</v>
      </c>
      <c r="J83" s="12"/>
    </row>
    <row r="84" spans="1:10" x14ac:dyDescent="0.35">
      <c r="A84" s="68" t="s">
        <v>107</v>
      </c>
      <c r="B84" s="131">
        <v>0.624</v>
      </c>
      <c r="C84" s="190">
        <f t="shared" si="10"/>
        <v>2.4194796025074187E-2</v>
      </c>
      <c r="D84" s="131">
        <v>1.1040000000000001</v>
      </c>
      <c r="E84" s="190">
        <f t="shared" si="11"/>
        <v>3.9201816918992903E-2</v>
      </c>
      <c r="F84" s="131">
        <v>0.89</v>
      </c>
      <c r="G84" s="190">
        <f t="shared" si="12"/>
        <v>3.7217720318449908E-2</v>
      </c>
      <c r="H84" s="190">
        <f>((F84/D84)-1)*100</f>
        <v>-19.384057971014499</v>
      </c>
      <c r="I84" s="190">
        <f t="shared" ref="I84:I91" si="14">((F84/B84)-1)*100</f>
        <v>42.628205128205131</v>
      </c>
      <c r="J84" s="12"/>
    </row>
    <row r="85" spans="1:10" x14ac:dyDescent="0.35">
      <c r="A85" s="68" t="s">
        <v>233</v>
      </c>
      <c r="B85" s="131">
        <v>0.51700000000000002</v>
      </c>
      <c r="C85" s="190">
        <f t="shared" si="10"/>
        <v>2.0046008886159223E-2</v>
      </c>
      <c r="D85" s="131">
        <v>7.3999999999999996E-2</v>
      </c>
      <c r="E85" s="190">
        <f t="shared" si="11"/>
        <v>2.6276580181209008E-3</v>
      </c>
      <c r="F85" s="131">
        <v>0.82</v>
      </c>
      <c r="G85" s="190">
        <f t="shared" si="12"/>
        <v>3.4290483888908901E-2</v>
      </c>
      <c r="H85" s="190" t="s">
        <v>316</v>
      </c>
      <c r="I85" s="190">
        <f t="shared" si="14"/>
        <v>58.607350096711784</v>
      </c>
      <c r="J85" s="12"/>
    </row>
    <row r="86" spans="1:10" x14ac:dyDescent="0.35">
      <c r="A86" s="68" t="s">
        <v>193</v>
      </c>
      <c r="B86" s="131">
        <v>0.72799999999999998</v>
      </c>
      <c r="C86" s="190">
        <f t="shared" si="10"/>
        <v>2.8227262029253221E-2</v>
      </c>
      <c r="D86" s="131">
        <v>3.3000000000000002E-2</v>
      </c>
      <c r="E86" s="190">
        <f t="shared" si="11"/>
        <v>1.1717934405133747E-3</v>
      </c>
      <c r="F86" s="131">
        <v>0.79600000000000004</v>
      </c>
      <c r="G86" s="190">
        <f t="shared" si="12"/>
        <v>3.328685997020913E-2</v>
      </c>
      <c r="H86" s="190">
        <f>((F86/D86)-1)*100</f>
        <v>2312.121212121212</v>
      </c>
      <c r="I86" s="190">
        <f t="shared" si="14"/>
        <v>9.3406593406593519</v>
      </c>
      <c r="J86" s="12"/>
    </row>
    <row r="87" spans="1:10" x14ac:dyDescent="0.35">
      <c r="A87" s="68" t="s">
        <v>206</v>
      </c>
      <c r="B87" s="131">
        <v>1.6819999999999999</v>
      </c>
      <c r="C87" s="190">
        <f t="shared" si="10"/>
        <v>6.5217382875280103E-2</v>
      </c>
      <c r="D87" s="131">
        <v>0.433</v>
      </c>
      <c r="E87" s="190">
        <f t="shared" si="11"/>
        <v>1.5375350295220946E-2</v>
      </c>
      <c r="F87" s="131">
        <v>0.77100000000000002</v>
      </c>
      <c r="G87" s="190">
        <f t="shared" si="12"/>
        <v>3.2241418388230199E-2</v>
      </c>
      <c r="H87" s="190">
        <f>((F87/D87)-1)*100</f>
        <v>78.06004618937645</v>
      </c>
      <c r="I87" s="190">
        <f t="shared" si="14"/>
        <v>-54.161712247324608</v>
      </c>
      <c r="J87" s="12"/>
    </row>
    <row r="88" spans="1:10" x14ac:dyDescent="0.35">
      <c r="A88" s="68" t="s">
        <v>103</v>
      </c>
      <c r="B88" s="131">
        <v>1.726</v>
      </c>
      <c r="C88" s="190">
        <f t="shared" si="10"/>
        <v>6.6923426184740467E-2</v>
      </c>
      <c r="D88" s="131">
        <v>1.2829999999999999</v>
      </c>
      <c r="E88" s="190">
        <f t="shared" si="11"/>
        <v>4.5557908611474532E-2</v>
      </c>
      <c r="F88" s="131">
        <v>0.76200000000000001</v>
      </c>
      <c r="G88" s="190">
        <f t="shared" si="12"/>
        <v>3.1865059418717791E-2</v>
      </c>
      <c r="H88" s="190">
        <f>((F88/D88)-1)*100</f>
        <v>-40.607950116913486</v>
      </c>
      <c r="I88" s="190">
        <f t="shared" si="14"/>
        <v>-55.851680185399765</v>
      </c>
      <c r="J88" s="12"/>
    </row>
    <row r="89" spans="1:10" x14ac:dyDescent="0.35">
      <c r="A89" s="68" t="s">
        <v>23</v>
      </c>
      <c r="B89" s="131">
        <v>0.26800000000000002</v>
      </c>
      <c r="C89" s="190">
        <f t="shared" si="10"/>
        <v>1.0391354703076736E-2</v>
      </c>
      <c r="D89" s="131">
        <v>0.79400000000000004</v>
      </c>
      <c r="E89" s="190">
        <f t="shared" si="11"/>
        <v>2.8194060356594532E-2</v>
      </c>
      <c r="F89" s="131">
        <v>0.75800000000000001</v>
      </c>
      <c r="G89" s="190">
        <f t="shared" si="12"/>
        <v>3.1697788765601156E-2</v>
      </c>
      <c r="H89" s="190">
        <f>((F89/D89)-1)*100</f>
        <v>-4.534005037783384</v>
      </c>
      <c r="I89" s="190">
        <f t="shared" si="14"/>
        <v>182.8358208955224</v>
      </c>
      <c r="J89" s="12"/>
    </row>
    <row r="90" spans="1:10" x14ac:dyDescent="0.35">
      <c r="A90" s="68" t="s">
        <v>213</v>
      </c>
      <c r="B90" s="131">
        <v>7.2999999999999995E-2</v>
      </c>
      <c r="C90" s="190">
        <f t="shared" si="10"/>
        <v>2.8304809452410506E-3</v>
      </c>
      <c r="D90" s="131" t="s">
        <v>316</v>
      </c>
      <c r="E90" s="190" t="s">
        <v>316</v>
      </c>
      <c r="F90" s="131">
        <v>0.71599999999999997</v>
      </c>
      <c r="G90" s="190">
        <f t="shared" si="12"/>
        <v>2.9941446907876555E-2</v>
      </c>
      <c r="H90" s="190" t="s">
        <v>316</v>
      </c>
      <c r="I90" s="190">
        <f t="shared" si="14"/>
        <v>880.82191780821915</v>
      </c>
      <c r="J90" s="12"/>
    </row>
    <row r="91" spans="1:10" x14ac:dyDescent="0.35">
      <c r="A91" s="68" t="s">
        <v>104</v>
      </c>
      <c r="B91" s="131">
        <v>0.47499999999999998</v>
      </c>
      <c r="C91" s="190">
        <f t="shared" si="10"/>
        <v>1.8417512999856153E-2</v>
      </c>
      <c r="D91" s="131">
        <v>0.52500000000000002</v>
      </c>
      <c r="E91" s="190">
        <f t="shared" si="11"/>
        <v>1.8642168371803689E-2</v>
      </c>
      <c r="F91" s="131">
        <v>0.69399999999999995</v>
      </c>
      <c r="G91" s="190">
        <f t="shared" si="12"/>
        <v>2.9021458315735091E-2</v>
      </c>
      <c r="H91" s="190">
        <f>((F91/D91)-1)*100</f>
        <v>32.190476190476168</v>
      </c>
      <c r="I91" s="190">
        <f t="shared" si="14"/>
        <v>46.10526315789474</v>
      </c>
      <c r="J91" s="12"/>
    </row>
    <row r="92" spans="1:10" x14ac:dyDescent="0.35">
      <c r="A92" s="68" t="s">
        <v>253</v>
      </c>
      <c r="B92" s="131">
        <v>0.57699999999999996</v>
      </c>
      <c r="C92" s="190">
        <f t="shared" si="10"/>
        <v>2.2372431580877893E-2</v>
      </c>
      <c r="D92" s="131">
        <v>0.97599999999999998</v>
      </c>
      <c r="E92" s="190">
        <f t="shared" si="11"/>
        <v>3.4656678725486473E-2</v>
      </c>
      <c r="F92" s="131">
        <v>0.65400000000000003</v>
      </c>
      <c r="G92" s="190">
        <f t="shared" si="12"/>
        <v>2.734875178456881E-2</v>
      </c>
      <c r="H92" s="190" t="s">
        <v>316</v>
      </c>
      <c r="I92" s="190" t="s">
        <v>316</v>
      </c>
      <c r="J92" s="12"/>
    </row>
    <row r="93" spans="1:10" x14ac:dyDescent="0.35">
      <c r="A93" s="68" t="s">
        <v>6</v>
      </c>
      <c r="B93" s="131">
        <v>0.33600000000000002</v>
      </c>
      <c r="C93" s="190">
        <f t="shared" si="10"/>
        <v>1.3027967090424565E-2</v>
      </c>
      <c r="D93" s="131">
        <v>0.124</v>
      </c>
      <c r="E93" s="190">
        <f t="shared" si="11"/>
        <v>4.4031026249593472E-3</v>
      </c>
      <c r="F93" s="131">
        <v>0.623</v>
      </c>
      <c r="G93" s="190">
        <f t="shared" si="12"/>
        <v>2.6052404222914938E-2</v>
      </c>
      <c r="H93" s="190">
        <f>((F93/D93)-1)*100</f>
        <v>402.41935483870969</v>
      </c>
      <c r="I93" s="190">
        <f>((F93/B93)-1)*100</f>
        <v>85.416666666666657</v>
      </c>
      <c r="J93" s="12"/>
    </row>
    <row r="94" spans="1:10" x14ac:dyDescent="0.35">
      <c r="A94" s="68" t="s">
        <v>99</v>
      </c>
      <c r="B94" s="131">
        <v>0.22600000000000001</v>
      </c>
      <c r="C94" s="190">
        <f t="shared" si="10"/>
        <v>8.7628588167736644E-3</v>
      </c>
      <c r="D94" s="131">
        <v>1.121</v>
      </c>
      <c r="E94" s="190">
        <f t="shared" si="11"/>
        <v>3.9805468085317972E-2</v>
      </c>
      <c r="F94" s="131">
        <v>0.56299999999999994</v>
      </c>
      <c r="G94" s="190">
        <f t="shared" si="12"/>
        <v>2.3543344426165499E-2</v>
      </c>
      <c r="H94" s="190">
        <f>((F94/D94)-1)*100</f>
        <v>-49.776984834968786</v>
      </c>
      <c r="I94" s="190">
        <f>((F94/B94)-1)*100</f>
        <v>149.11504424778758</v>
      </c>
      <c r="J94" s="12"/>
    </row>
    <row r="95" spans="1:10" x14ac:dyDescent="0.35">
      <c r="A95" s="68" t="s">
        <v>210</v>
      </c>
      <c r="B95" s="131">
        <v>19.997</v>
      </c>
      <c r="C95" s="190">
        <f t="shared" si="10"/>
        <v>0.77535791043815472</v>
      </c>
      <c r="D95" s="131">
        <v>1.2150000000000001</v>
      </c>
      <c r="E95" s="190">
        <f t="shared" si="11"/>
        <v>4.3143303946174251E-2</v>
      </c>
      <c r="F95" s="131">
        <v>0.56299999999999994</v>
      </c>
      <c r="G95" s="190">
        <f t="shared" si="12"/>
        <v>2.3543344426165499E-2</v>
      </c>
      <c r="H95" s="190">
        <f>((F95/D95)-1)*100</f>
        <v>-53.662551440329231</v>
      </c>
      <c r="I95" s="190">
        <f>((F95/B95)-1)*100</f>
        <v>-97.184577686653</v>
      </c>
      <c r="J95" s="12"/>
    </row>
    <row r="96" spans="1:10" x14ac:dyDescent="0.35">
      <c r="A96" s="68" t="s">
        <v>202</v>
      </c>
      <c r="B96" s="131">
        <v>8.7999999999999995E-2</v>
      </c>
      <c r="C96" s="190">
        <f t="shared" si="10"/>
        <v>3.4120866189207184E-3</v>
      </c>
      <c r="D96" s="131">
        <v>9.298</v>
      </c>
      <c r="E96" s="190">
        <f t="shared" si="11"/>
        <v>0.33016167908767752</v>
      </c>
      <c r="F96" s="131">
        <v>0.54400000000000004</v>
      </c>
      <c r="G96" s="190">
        <f t="shared" si="12"/>
        <v>2.2748808823861516E-2</v>
      </c>
      <c r="H96" s="190">
        <f>((F96/D96)-1)*100</f>
        <v>-94.149279414927946</v>
      </c>
      <c r="I96" s="190">
        <f>((F96/B96)-1)*100</f>
        <v>518.18181818181824</v>
      </c>
      <c r="J96" s="12"/>
    </row>
    <row r="97" spans="1:10" x14ac:dyDescent="0.35">
      <c r="A97" s="68" t="s">
        <v>199</v>
      </c>
      <c r="B97" s="131">
        <v>0.27300000000000002</v>
      </c>
      <c r="C97" s="190">
        <f t="shared" si="10"/>
        <v>1.0585223260969959E-2</v>
      </c>
      <c r="D97" s="131">
        <v>0.316</v>
      </c>
      <c r="E97" s="190">
        <f t="shared" si="11"/>
        <v>1.1220809915218982E-2</v>
      </c>
      <c r="F97" s="131">
        <v>0.52800000000000002</v>
      </c>
      <c r="G97" s="190">
        <f t="shared" si="12"/>
        <v>2.2079726211395003E-2</v>
      </c>
      <c r="H97" s="190" t="s">
        <v>316</v>
      </c>
      <c r="I97" s="190">
        <f>((F97/B97)-1)*100</f>
        <v>93.406593406593402</v>
      </c>
      <c r="J97" s="12"/>
    </row>
    <row r="98" spans="1:10" x14ac:dyDescent="0.35">
      <c r="A98" s="68" t="s">
        <v>183</v>
      </c>
      <c r="B98" s="131" t="s">
        <v>316</v>
      </c>
      <c r="C98" s="190" t="s">
        <v>316</v>
      </c>
      <c r="D98" s="131">
        <v>0.183</v>
      </c>
      <c r="E98" s="190">
        <f t="shared" si="11"/>
        <v>6.4981272610287145E-3</v>
      </c>
      <c r="F98" s="131">
        <v>0.52500000000000002</v>
      </c>
      <c r="G98" s="190">
        <f t="shared" si="12"/>
        <v>2.1954273221557533E-2</v>
      </c>
      <c r="H98" s="190">
        <f t="shared" ref="H98:H103" si="15">((F98/D98)-1)*100</f>
        <v>186.88524590163937</v>
      </c>
      <c r="I98" s="190" t="s">
        <v>316</v>
      </c>
      <c r="J98" s="12"/>
    </row>
    <row r="99" spans="1:10" x14ac:dyDescent="0.35">
      <c r="A99" s="68" t="s">
        <v>27</v>
      </c>
      <c r="B99" s="131">
        <v>9.9000000000000005E-2</v>
      </c>
      <c r="C99" s="190">
        <f t="shared" si="10"/>
        <v>3.8385974462858087E-3</v>
      </c>
      <c r="D99" s="131">
        <v>6.0000000000000001E-3</v>
      </c>
      <c r="E99" s="190">
        <f t="shared" si="11"/>
        <v>2.1305335282061359E-4</v>
      </c>
      <c r="F99" s="131">
        <v>0.52300000000000002</v>
      </c>
      <c r="G99" s="190">
        <f t="shared" si="12"/>
        <v>2.1870637894999215E-2</v>
      </c>
      <c r="H99" s="190">
        <f t="shared" si="15"/>
        <v>8616.6666666666679</v>
      </c>
      <c r="I99" s="190">
        <f>((F99/B99)-1)*100</f>
        <v>428.28282828282829</v>
      </c>
      <c r="J99" s="12"/>
    </row>
    <row r="100" spans="1:10" x14ac:dyDescent="0.35">
      <c r="A100" s="68" t="s">
        <v>147</v>
      </c>
      <c r="B100" s="131">
        <v>1.181</v>
      </c>
      <c r="C100" s="190">
        <f t="shared" si="10"/>
        <v>4.5791753374379199E-2</v>
      </c>
      <c r="D100" s="131">
        <v>0.28000000000000003</v>
      </c>
      <c r="E100" s="190">
        <f t="shared" si="11"/>
        <v>9.9424897982953019E-3</v>
      </c>
      <c r="F100" s="131">
        <v>0.50600000000000001</v>
      </c>
      <c r="G100" s="190">
        <f t="shared" si="12"/>
        <v>2.1159737619253542E-2</v>
      </c>
      <c r="H100" s="190">
        <f t="shared" si="15"/>
        <v>80.714285714285694</v>
      </c>
      <c r="I100" s="190">
        <f>((F100/B100)-1)*100</f>
        <v>-57.154953429297208</v>
      </c>
      <c r="J100" s="12"/>
    </row>
    <row r="101" spans="1:10" x14ac:dyDescent="0.35">
      <c r="A101" s="68" t="s">
        <v>246</v>
      </c>
      <c r="B101" s="131">
        <v>4.2000000000000003E-2</v>
      </c>
      <c r="C101" s="190">
        <f t="shared" si="10"/>
        <v>1.6284958863030706E-3</v>
      </c>
      <c r="D101" s="131">
        <v>0.215</v>
      </c>
      <c r="E101" s="190">
        <f t="shared" si="11"/>
        <v>7.6344118094053195E-3</v>
      </c>
      <c r="F101" s="131">
        <v>0.45600000000000002</v>
      </c>
      <c r="G101" s="190">
        <f t="shared" si="12"/>
        <v>1.9068854455295686E-2</v>
      </c>
      <c r="H101" s="190">
        <f t="shared" si="15"/>
        <v>112.09302325581399</v>
      </c>
      <c r="I101" s="190">
        <f>((F101/B101)-1)*100</f>
        <v>985.71428571428578</v>
      </c>
      <c r="J101" s="12"/>
    </row>
    <row r="102" spans="1:10" x14ac:dyDescent="0.35">
      <c r="A102" s="68" t="s">
        <v>116</v>
      </c>
      <c r="B102" s="131">
        <v>0.27100000000000002</v>
      </c>
      <c r="C102" s="190">
        <f t="shared" si="10"/>
        <v>1.0507675837812669E-2</v>
      </c>
      <c r="D102" s="131">
        <v>0.28699999999999998</v>
      </c>
      <c r="E102" s="190">
        <f t="shared" si="11"/>
        <v>1.0191052043252682E-2</v>
      </c>
      <c r="F102" s="131">
        <v>0.42599999999999999</v>
      </c>
      <c r="G102" s="190">
        <f t="shared" si="12"/>
        <v>1.7814324556920964E-2</v>
      </c>
      <c r="H102" s="190">
        <f t="shared" si="15"/>
        <v>48.432055749128921</v>
      </c>
      <c r="I102" s="190" t="s">
        <v>316</v>
      </c>
      <c r="J102" s="12"/>
    </row>
    <row r="103" spans="1:10" x14ac:dyDescent="0.35">
      <c r="A103" s="68" t="s">
        <v>170</v>
      </c>
      <c r="B103" s="131">
        <v>0.54800000000000004</v>
      </c>
      <c r="C103" s="190">
        <f t="shared" si="10"/>
        <v>2.1247993945097205E-2</v>
      </c>
      <c r="D103" s="131">
        <v>0.36299999999999999</v>
      </c>
      <c r="E103" s="190">
        <f t="shared" si="11"/>
        <v>1.2889727845647124E-2</v>
      </c>
      <c r="F103" s="131">
        <v>0.41499999999999998</v>
      </c>
      <c r="G103" s="190">
        <f t="shared" si="12"/>
        <v>1.7354330260850238E-2</v>
      </c>
      <c r="H103" s="190">
        <f t="shared" si="15"/>
        <v>14.325068870523406</v>
      </c>
      <c r="I103" s="190">
        <f>((F103/B103)-1)*100</f>
        <v>-24.27007299270074</v>
      </c>
      <c r="J103" s="12"/>
    </row>
    <row r="104" spans="1:10" x14ac:dyDescent="0.35">
      <c r="A104" s="68" t="s">
        <v>192</v>
      </c>
      <c r="B104" s="131">
        <v>3.3000000000000002E-2</v>
      </c>
      <c r="C104" s="190">
        <f t="shared" si="10"/>
        <v>1.2795324820952696E-3</v>
      </c>
      <c r="D104" s="131" t="s">
        <v>316</v>
      </c>
      <c r="E104" s="190" t="s">
        <v>316</v>
      </c>
      <c r="F104" s="131">
        <v>0.40400000000000003</v>
      </c>
      <c r="G104" s="190">
        <f t="shared" si="12"/>
        <v>1.689433596477951E-2</v>
      </c>
      <c r="H104" s="190" t="s">
        <v>316</v>
      </c>
      <c r="I104" s="190" t="s">
        <v>316</v>
      </c>
      <c r="J104" s="12"/>
    </row>
    <row r="105" spans="1:10" x14ac:dyDescent="0.35">
      <c r="A105" s="68" t="s">
        <v>239</v>
      </c>
      <c r="B105" s="131">
        <v>1.2E-2</v>
      </c>
      <c r="C105" s="190">
        <f t="shared" si="10"/>
        <v>4.6528453894373442E-4</v>
      </c>
      <c r="D105" s="131" t="s">
        <v>316</v>
      </c>
      <c r="E105" s="190" t="s">
        <v>316</v>
      </c>
      <c r="F105" s="131">
        <v>0.39500000000000002</v>
      </c>
      <c r="G105" s="190">
        <f t="shared" si="12"/>
        <v>1.6517976995267095E-2</v>
      </c>
      <c r="H105" s="190" t="s">
        <v>316</v>
      </c>
      <c r="I105" s="190">
        <f t="shared" ref="I105:I117" si="16">((F105/B105)-1)*100</f>
        <v>3191.6666666666665</v>
      </c>
      <c r="J105" s="12"/>
    </row>
    <row r="106" spans="1:10" x14ac:dyDescent="0.35">
      <c r="A106" s="68" t="s">
        <v>122</v>
      </c>
      <c r="B106" s="131">
        <v>2.3610000000000002</v>
      </c>
      <c r="C106" s="190">
        <f t="shared" si="10"/>
        <v>9.1544733037179749E-2</v>
      </c>
      <c r="D106" s="131">
        <v>2.35</v>
      </c>
      <c r="E106" s="190">
        <f t="shared" si="11"/>
        <v>8.3445896521406993E-2</v>
      </c>
      <c r="F106" s="131">
        <v>0.32500000000000001</v>
      </c>
      <c r="G106" s="190">
        <f t="shared" si="12"/>
        <v>1.359074056572609E-2</v>
      </c>
      <c r="H106" s="190">
        <f t="shared" ref="H106:H111" si="17">((F106/D106)-1)*100</f>
        <v>-86.170212765957444</v>
      </c>
      <c r="I106" s="190">
        <f t="shared" si="16"/>
        <v>-86.234646336298184</v>
      </c>
      <c r="J106" s="12"/>
    </row>
    <row r="107" spans="1:10" x14ac:dyDescent="0.35">
      <c r="A107" s="68" t="s">
        <v>117</v>
      </c>
      <c r="B107" s="131">
        <v>3.6920000000000002</v>
      </c>
      <c r="C107" s="190">
        <f t="shared" si="10"/>
        <v>0.14315254314835563</v>
      </c>
      <c r="D107" s="131">
        <v>7.8E-2</v>
      </c>
      <c r="E107" s="190">
        <f t="shared" si="11"/>
        <v>2.7696935866679765E-3</v>
      </c>
      <c r="F107" s="131">
        <v>0.31900000000000001</v>
      </c>
      <c r="G107" s="190">
        <f t="shared" si="12"/>
        <v>1.3339834586051147E-2</v>
      </c>
      <c r="H107" s="190">
        <f t="shared" si="17"/>
        <v>308.97435897435895</v>
      </c>
      <c r="I107" s="190">
        <f t="shared" si="16"/>
        <v>-91.359696641386776</v>
      </c>
      <c r="J107" s="12"/>
    </row>
    <row r="108" spans="1:10" x14ac:dyDescent="0.35">
      <c r="A108" s="68" t="s">
        <v>39</v>
      </c>
      <c r="B108" s="131">
        <v>0.35</v>
      </c>
      <c r="C108" s="190">
        <f t="shared" si="10"/>
        <v>1.3570799052525586E-2</v>
      </c>
      <c r="D108" s="131">
        <v>0.752</v>
      </c>
      <c r="E108" s="190">
        <f t="shared" si="11"/>
        <v>2.6702686886850232E-2</v>
      </c>
      <c r="F108" s="131">
        <v>0.309</v>
      </c>
      <c r="G108" s="190">
        <f t="shared" si="12"/>
        <v>1.2921657953259575E-2</v>
      </c>
      <c r="H108" s="190">
        <f t="shared" si="17"/>
        <v>-58.909574468085111</v>
      </c>
      <c r="I108" s="190">
        <f t="shared" si="16"/>
        <v>-11.71428571428571</v>
      </c>
      <c r="J108" s="12"/>
    </row>
    <row r="109" spans="1:10" x14ac:dyDescent="0.35">
      <c r="A109" s="68" t="s">
        <v>59</v>
      </c>
      <c r="B109" s="131">
        <v>4.3999999999999997E-2</v>
      </c>
      <c r="C109" s="190">
        <f t="shared" si="10"/>
        <v>1.7060433094603592E-3</v>
      </c>
      <c r="D109" s="131">
        <v>9.7000000000000003E-2</v>
      </c>
      <c r="E109" s="190">
        <f t="shared" si="11"/>
        <v>3.4443625372665865E-3</v>
      </c>
      <c r="F109" s="131">
        <v>0.308</v>
      </c>
      <c r="G109" s="190">
        <f t="shared" si="12"/>
        <v>1.2879840289980416E-2</v>
      </c>
      <c r="H109" s="190">
        <f t="shared" si="17"/>
        <v>217.52577319587627</v>
      </c>
      <c r="I109" s="190">
        <f t="shared" si="16"/>
        <v>600</v>
      </c>
      <c r="J109" s="12"/>
    </row>
    <row r="110" spans="1:10" x14ac:dyDescent="0.35">
      <c r="A110" s="68" t="s">
        <v>135</v>
      </c>
      <c r="B110" s="131">
        <v>0.48399999999999999</v>
      </c>
      <c r="C110" s="190">
        <f t="shared" si="10"/>
        <v>1.8766476404063953E-2</v>
      </c>
      <c r="D110" s="131">
        <v>0.189</v>
      </c>
      <c r="E110" s="190">
        <f t="shared" si="11"/>
        <v>6.7111806138493279E-3</v>
      </c>
      <c r="F110" s="131">
        <v>0.30599999999999999</v>
      </c>
      <c r="G110" s="190">
        <f t="shared" si="12"/>
        <v>1.2796204963422101E-2</v>
      </c>
      <c r="H110" s="190">
        <f t="shared" si="17"/>
        <v>61.904761904761905</v>
      </c>
      <c r="I110" s="190">
        <f t="shared" si="16"/>
        <v>-36.776859504132233</v>
      </c>
      <c r="J110" s="12"/>
    </row>
    <row r="111" spans="1:10" x14ac:dyDescent="0.35">
      <c r="A111" s="68" t="s">
        <v>188</v>
      </c>
      <c r="B111" s="131">
        <v>0.107</v>
      </c>
      <c r="C111" s="190">
        <f t="shared" si="10"/>
        <v>4.1487871389149647E-3</v>
      </c>
      <c r="D111" s="131">
        <v>0.129</v>
      </c>
      <c r="E111" s="190">
        <f t="shared" si="11"/>
        <v>4.5806470856431924E-3</v>
      </c>
      <c r="F111" s="131">
        <v>0.30199999999999999</v>
      </c>
      <c r="G111" s="190">
        <f t="shared" si="12"/>
        <v>1.2628934310305472E-2</v>
      </c>
      <c r="H111" s="190">
        <f t="shared" si="17"/>
        <v>134.10852713178292</v>
      </c>
      <c r="I111" s="190">
        <f t="shared" si="16"/>
        <v>182.24299065420561</v>
      </c>
      <c r="J111" s="12"/>
    </row>
    <row r="112" spans="1:10" x14ac:dyDescent="0.35">
      <c r="A112" s="68" t="s">
        <v>256</v>
      </c>
      <c r="B112" s="131">
        <v>3.2000000000000001E-2</v>
      </c>
      <c r="C112" s="190">
        <f t="shared" si="10"/>
        <v>1.2407587705166251E-3</v>
      </c>
      <c r="D112" s="131">
        <v>1.246</v>
      </c>
      <c r="E112" s="190">
        <f t="shared" si="11"/>
        <v>4.4244079602414089E-2</v>
      </c>
      <c r="F112" s="131">
        <v>0.29299999999999998</v>
      </c>
      <c r="G112" s="190">
        <f t="shared" si="12"/>
        <v>1.2252575340793059E-2</v>
      </c>
      <c r="H112" s="190" t="s">
        <v>316</v>
      </c>
      <c r="I112" s="190">
        <f t="shared" si="16"/>
        <v>815.625</v>
      </c>
      <c r="J112" s="12"/>
    </row>
    <row r="113" spans="1:10" x14ac:dyDescent="0.35">
      <c r="A113" s="68" t="s">
        <v>227</v>
      </c>
      <c r="B113" s="131">
        <v>5.6000000000000001E-2</v>
      </c>
      <c r="C113" s="190">
        <f t="shared" si="10"/>
        <v>2.1713278484040937E-3</v>
      </c>
      <c r="D113" s="131">
        <v>3.5000000000000003E-2</v>
      </c>
      <c r="E113" s="190">
        <f t="shared" si="11"/>
        <v>1.2428112247869127E-3</v>
      </c>
      <c r="F113" s="131">
        <v>0.29199999999999998</v>
      </c>
      <c r="G113" s="190">
        <f t="shared" si="12"/>
        <v>1.22107576775139E-2</v>
      </c>
      <c r="H113" s="190">
        <f>((F113/D113)-1)*100</f>
        <v>734.28571428571422</v>
      </c>
      <c r="I113" s="190">
        <f t="shared" si="16"/>
        <v>421.42857142857133</v>
      </c>
      <c r="J113" s="12"/>
    </row>
    <row r="114" spans="1:10" x14ac:dyDescent="0.35">
      <c r="A114" s="68" t="s">
        <v>236</v>
      </c>
      <c r="B114" s="131">
        <v>0.34399999999999997</v>
      </c>
      <c r="C114" s="190">
        <f t="shared" si="10"/>
        <v>1.3338156783053719E-2</v>
      </c>
      <c r="D114" s="131">
        <v>0.185</v>
      </c>
      <c r="E114" s="190">
        <f t="shared" si="11"/>
        <v>6.5691450453022517E-3</v>
      </c>
      <c r="F114" s="131">
        <v>0.27400000000000002</v>
      </c>
      <c r="G114" s="190">
        <f t="shared" si="12"/>
        <v>1.1458039738489073E-2</v>
      </c>
      <c r="H114" s="190">
        <f>((F114/D114)-1)*100</f>
        <v>48.108108108108127</v>
      </c>
      <c r="I114" s="190">
        <f t="shared" si="16"/>
        <v>-20.348837209302317</v>
      </c>
      <c r="J114" s="12"/>
    </row>
    <row r="115" spans="1:10" x14ac:dyDescent="0.35">
      <c r="A115" s="68" t="s">
        <v>232</v>
      </c>
      <c r="B115" s="131">
        <v>5.8999999999999997E-2</v>
      </c>
      <c r="C115" s="190">
        <f t="shared" si="10"/>
        <v>2.2876489831400275E-3</v>
      </c>
      <c r="D115" s="131">
        <v>0.08</v>
      </c>
      <c r="E115" s="190">
        <f t="shared" si="11"/>
        <v>2.8407113709415146E-3</v>
      </c>
      <c r="F115" s="131">
        <v>0.27200000000000002</v>
      </c>
      <c r="G115" s="190">
        <f t="shared" si="12"/>
        <v>1.1374404411930758E-2</v>
      </c>
      <c r="H115" s="190" t="s">
        <v>316</v>
      </c>
      <c r="I115" s="190">
        <f t="shared" si="16"/>
        <v>361.0169491525424</v>
      </c>
      <c r="J115" s="12"/>
    </row>
    <row r="116" spans="1:10" x14ac:dyDescent="0.35">
      <c r="A116" s="68" t="s">
        <v>231</v>
      </c>
      <c r="B116" s="131">
        <v>5.8000000000000003E-2</v>
      </c>
      <c r="C116" s="190">
        <f t="shared" si="10"/>
        <v>2.2488752715613828E-3</v>
      </c>
      <c r="D116" s="131">
        <v>0.69799999999999995</v>
      </c>
      <c r="E116" s="190">
        <f t="shared" si="11"/>
        <v>2.4785206711464714E-2</v>
      </c>
      <c r="F116" s="131">
        <v>0.26700000000000002</v>
      </c>
      <c r="G116" s="190">
        <f t="shared" si="12"/>
        <v>1.1165316095534972E-2</v>
      </c>
      <c r="H116" s="190" t="s">
        <v>316</v>
      </c>
      <c r="I116" s="190">
        <f t="shared" si="16"/>
        <v>360.34482758620692</v>
      </c>
      <c r="J116" s="12"/>
    </row>
    <row r="117" spans="1:10" x14ac:dyDescent="0.35">
      <c r="A117" s="68" t="s">
        <v>22</v>
      </c>
      <c r="B117" s="131">
        <v>8.3000000000000004E-2</v>
      </c>
      <c r="C117" s="190">
        <f t="shared" si="10"/>
        <v>3.2182180610274965E-3</v>
      </c>
      <c r="D117" s="131">
        <v>0.152</v>
      </c>
      <c r="E117" s="190">
        <f t="shared" si="11"/>
        <v>5.3973516047888777E-3</v>
      </c>
      <c r="F117" s="131">
        <v>0.26500000000000001</v>
      </c>
      <c r="G117" s="190">
        <f t="shared" si="12"/>
        <v>1.1081680768976658E-2</v>
      </c>
      <c r="H117" s="190">
        <f>((F117/D117)-1)*100</f>
        <v>74.342105263157904</v>
      </c>
      <c r="I117" s="190">
        <f t="shared" si="16"/>
        <v>219.27710843373495</v>
      </c>
      <c r="J117" s="12"/>
    </row>
    <row r="118" spans="1:10" x14ac:dyDescent="0.35">
      <c r="A118" s="68" t="s">
        <v>224</v>
      </c>
      <c r="B118" s="131">
        <v>8.59</v>
      </c>
      <c r="C118" s="190">
        <f t="shared" si="10"/>
        <v>0.33306618246055653</v>
      </c>
      <c r="D118" s="131">
        <v>0.39700000000000002</v>
      </c>
      <c r="E118" s="190">
        <f t="shared" si="11"/>
        <v>1.4097030178297266E-2</v>
      </c>
      <c r="F118" s="131">
        <v>0.26400000000000001</v>
      </c>
      <c r="G118" s="190">
        <f t="shared" si="12"/>
        <v>1.1039863105697502E-2</v>
      </c>
      <c r="H118" s="190" t="s">
        <v>316</v>
      </c>
      <c r="I118" s="190" t="s">
        <v>316</v>
      </c>
      <c r="J118" s="12"/>
    </row>
    <row r="119" spans="1:10" x14ac:dyDescent="0.35">
      <c r="A119" s="68" t="s">
        <v>228</v>
      </c>
      <c r="B119" s="131">
        <v>0.126</v>
      </c>
      <c r="C119" s="190">
        <f t="shared" si="10"/>
        <v>4.885487658909211E-3</v>
      </c>
      <c r="D119" s="131">
        <v>0.82599999999999996</v>
      </c>
      <c r="E119" s="190">
        <f t="shared" si="11"/>
        <v>2.9330344904971134E-2</v>
      </c>
      <c r="F119" s="131">
        <v>0.26</v>
      </c>
      <c r="G119" s="190">
        <f t="shared" si="12"/>
        <v>1.0872592452580872E-2</v>
      </c>
      <c r="H119" s="190">
        <f>((F119/D119)-1)*100</f>
        <v>-68.52300242130751</v>
      </c>
      <c r="I119" s="190">
        <f>((F119/B119)-1)*100</f>
        <v>106.34920634920637</v>
      </c>
      <c r="J119" s="12"/>
    </row>
    <row r="120" spans="1:10" x14ac:dyDescent="0.35">
      <c r="A120" s="68" t="s">
        <v>237</v>
      </c>
      <c r="B120" s="131">
        <v>0.254</v>
      </c>
      <c r="C120" s="190">
        <f t="shared" si="10"/>
        <v>9.8485227409757115E-3</v>
      </c>
      <c r="D120" s="131">
        <v>0.14299999999999999</v>
      </c>
      <c r="E120" s="190">
        <f t="shared" si="11"/>
        <v>5.0777715755579564E-3</v>
      </c>
      <c r="F120" s="131">
        <v>0.249</v>
      </c>
      <c r="G120" s="190">
        <f t="shared" si="12"/>
        <v>1.0412598156510142E-2</v>
      </c>
      <c r="H120" s="190">
        <f>((F120/D120)-1)*100</f>
        <v>74.125874125874148</v>
      </c>
      <c r="I120" s="190" t="s">
        <v>316</v>
      </c>
      <c r="J120" s="12"/>
    </row>
    <row r="121" spans="1:10" x14ac:dyDescent="0.35">
      <c r="A121" s="68" t="s">
        <v>238</v>
      </c>
      <c r="B121" s="131">
        <v>1.218</v>
      </c>
      <c r="C121" s="190">
        <f t="shared" si="10"/>
        <v>4.7226380702789034E-2</v>
      </c>
      <c r="D121" s="131">
        <v>0.873</v>
      </c>
      <c r="E121" s="190">
        <f t="shared" si="11"/>
        <v>3.0999262835399277E-2</v>
      </c>
      <c r="F121" s="131">
        <v>0.22900000000000001</v>
      </c>
      <c r="G121" s="190">
        <f t="shared" si="12"/>
        <v>9.576244890927E-3</v>
      </c>
      <c r="H121" s="190">
        <f>((F121/D121)-1)*100</f>
        <v>-73.76861397479955</v>
      </c>
      <c r="I121" s="190">
        <f>((F121/B121)-1)*100</f>
        <v>-81.198686371100166</v>
      </c>
      <c r="J121" s="12"/>
    </row>
    <row r="122" spans="1:10" x14ac:dyDescent="0.35">
      <c r="A122" s="68" t="s">
        <v>93</v>
      </c>
      <c r="B122" s="131" t="s">
        <v>316</v>
      </c>
      <c r="C122" s="190" t="s">
        <v>316</v>
      </c>
      <c r="D122" s="131" t="s">
        <v>316</v>
      </c>
      <c r="E122" s="190" t="s">
        <v>316</v>
      </c>
      <c r="F122" s="131">
        <v>0.22800000000000001</v>
      </c>
      <c r="G122" s="190">
        <f t="shared" si="12"/>
        <v>9.5344272276478431E-3</v>
      </c>
      <c r="H122" s="190" t="s">
        <v>316</v>
      </c>
      <c r="I122" s="190" t="s">
        <v>316</v>
      </c>
      <c r="J122" s="12"/>
    </row>
    <row r="123" spans="1:10" x14ac:dyDescent="0.35">
      <c r="A123" s="68" t="s">
        <v>185</v>
      </c>
      <c r="B123" s="131">
        <v>0.16400000000000001</v>
      </c>
      <c r="C123" s="190">
        <f t="shared" si="10"/>
        <v>6.3588886988977036E-3</v>
      </c>
      <c r="D123" s="131">
        <v>0.188</v>
      </c>
      <c r="E123" s="190">
        <f t="shared" si="11"/>
        <v>6.675671721712558E-3</v>
      </c>
      <c r="F123" s="131">
        <v>0.224</v>
      </c>
      <c r="G123" s="190">
        <f t="shared" si="12"/>
        <v>9.367156574531214E-3</v>
      </c>
      <c r="H123" s="190" t="s">
        <v>316</v>
      </c>
      <c r="I123" s="190" t="s">
        <v>316</v>
      </c>
      <c r="J123" s="12"/>
    </row>
    <row r="124" spans="1:10" x14ac:dyDescent="0.35">
      <c r="A124" s="68" t="s">
        <v>221</v>
      </c>
      <c r="B124" s="131">
        <v>1.008</v>
      </c>
      <c r="C124" s="190">
        <f t="shared" si="10"/>
        <v>3.9083901271273688E-2</v>
      </c>
      <c r="D124" s="131">
        <v>0.30299999999999999</v>
      </c>
      <c r="E124" s="190">
        <f t="shared" si="11"/>
        <v>1.0759194317440986E-2</v>
      </c>
      <c r="F124" s="131">
        <v>0.21</v>
      </c>
      <c r="G124" s="190">
        <f t="shared" si="12"/>
        <v>8.7817092886230113E-3</v>
      </c>
      <c r="H124" s="190" t="s">
        <v>316</v>
      </c>
      <c r="I124" s="190" t="s">
        <v>316</v>
      </c>
      <c r="J124" s="12"/>
    </row>
    <row r="125" spans="1:10" x14ac:dyDescent="0.35">
      <c r="A125" s="68" t="s">
        <v>56</v>
      </c>
      <c r="B125" s="131" t="s">
        <v>316</v>
      </c>
      <c r="C125" s="190" t="s">
        <v>316</v>
      </c>
      <c r="D125" s="131">
        <v>8.0000000000000002E-3</v>
      </c>
      <c r="E125" s="190">
        <f t="shared" si="11"/>
        <v>2.8407113709415146E-4</v>
      </c>
      <c r="F125" s="131">
        <v>0.193</v>
      </c>
      <c r="G125" s="190">
        <f t="shared" si="12"/>
        <v>8.0708090128773398E-3</v>
      </c>
      <c r="H125" s="190">
        <f>((F125/D125)-1)*100</f>
        <v>2312.5</v>
      </c>
      <c r="I125" s="190" t="s">
        <v>316</v>
      </c>
      <c r="J125" s="12"/>
    </row>
    <row r="126" spans="1:10" x14ac:dyDescent="0.35">
      <c r="A126" s="68" t="s">
        <v>150</v>
      </c>
      <c r="B126" s="131">
        <v>0.20499999999999999</v>
      </c>
      <c r="C126" s="190">
        <f t="shared" si="10"/>
        <v>7.9486108736221278E-3</v>
      </c>
      <c r="D126" s="131">
        <v>0.05</v>
      </c>
      <c r="E126" s="190">
        <f t="shared" si="11"/>
        <v>1.7754446068384466E-3</v>
      </c>
      <c r="F126" s="131">
        <v>0.17299999999999999</v>
      </c>
      <c r="G126" s="190">
        <f t="shared" si="12"/>
        <v>7.2344557472941952E-3</v>
      </c>
      <c r="H126" s="190">
        <f>((F126/D126)-1)*100</f>
        <v>245.99999999999994</v>
      </c>
      <c r="I126" s="190">
        <f>((F126/B126)-1)*100</f>
        <v>-15.609756097560979</v>
      </c>
      <c r="J126" s="12"/>
    </row>
    <row r="127" spans="1:10" x14ac:dyDescent="0.35">
      <c r="A127" s="68" t="s">
        <v>146</v>
      </c>
      <c r="B127" s="131">
        <v>1.776</v>
      </c>
      <c r="C127" s="190">
        <f t="shared" si="10"/>
        <v>6.8862111763672684E-2</v>
      </c>
      <c r="D127" s="131">
        <v>1.03</v>
      </c>
      <c r="E127" s="190">
        <f t="shared" si="11"/>
        <v>3.6574158900871998E-2</v>
      </c>
      <c r="F127" s="131">
        <v>0.16700000000000001</v>
      </c>
      <c r="G127" s="190">
        <f t="shared" si="12"/>
        <v>6.9835497676192532E-3</v>
      </c>
      <c r="H127" s="190">
        <f>((F127/D127)-1)*100</f>
        <v>-83.786407766990294</v>
      </c>
      <c r="I127" s="190">
        <f>((F127/B127)-1)*100</f>
        <v>-90.596846846846844</v>
      </c>
      <c r="J127" s="12"/>
    </row>
    <row r="128" spans="1:10" x14ac:dyDescent="0.35">
      <c r="A128" s="68" t="s">
        <v>248</v>
      </c>
      <c r="B128" s="131">
        <v>0.54100000000000004</v>
      </c>
      <c r="C128" s="190">
        <f t="shared" si="10"/>
        <v>2.0976577964046693E-2</v>
      </c>
      <c r="D128" s="131">
        <v>1E-3</v>
      </c>
      <c r="E128" s="190">
        <f t="shared" si="11"/>
        <v>3.5508892136768932E-5</v>
      </c>
      <c r="F128" s="131">
        <v>0.16300000000000001</v>
      </c>
      <c r="G128" s="190">
        <f t="shared" si="12"/>
        <v>6.8162791145026241E-3</v>
      </c>
      <c r="H128" s="190" t="s">
        <v>316</v>
      </c>
      <c r="I128" s="190" t="s">
        <v>316</v>
      </c>
      <c r="J128" s="12"/>
    </row>
    <row r="129" spans="1:10" x14ac:dyDescent="0.35">
      <c r="A129" s="68" t="s">
        <v>148</v>
      </c>
      <c r="B129" s="131">
        <v>9.5000000000000001E-2</v>
      </c>
      <c r="C129" s="190">
        <f t="shared" si="10"/>
        <v>3.6835025999712306E-3</v>
      </c>
      <c r="D129" s="131">
        <v>9.1999999999999998E-2</v>
      </c>
      <c r="E129" s="190">
        <f t="shared" si="11"/>
        <v>3.2668180765827418E-3</v>
      </c>
      <c r="F129" s="131">
        <v>0.159</v>
      </c>
      <c r="G129" s="190">
        <f t="shared" si="12"/>
        <v>6.649008461385995E-3</v>
      </c>
      <c r="H129" s="190">
        <f>((F129/D129)-1)*100</f>
        <v>72.826086956521749</v>
      </c>
      <c r="I129" s="190">
        <f>((F129/B129)-1)*100</f>
        <v>67.368421052631589</v>
      </c>
      <c r="J129" s="12"/>
    </row>
    <row r="130" spans="1:10" x14ac:dyDescent="0.35">
      <c r="A130" s="68" t="s">
        <v>119</v>
      </c>
      <c r="B130" s="131">
        <v>1.4E-2</v>
      </c>
      <c r="C130" s="190">
        <f t="shared" si="10"/>
        <v>5.4283196210102344E-4</v>
      </c>
      <c r="D130" s="131">
        <v>5.7000000000000002E-2</v>
      </c>
      <c r="E130" s="190">
        <f t="shared" si="11"/>
        <v>2.0240068517958293E-3</v>
      </c>
      <c r="F130" s="131">
        <v>0.158</v>
      </c>
      <c r="G130" s="190">
        <f t="shared" si="12"/>
        <v>6.6071907981068382E-3</v>
      </c>
      <c r="H130" s="190">
        <f>((F130/D130)-1)*100</f>
        <v>177.19298245614033</v>
      </c>
      <c r="I130" s="190">
        <f>((F130/B130)-1)*100</f>
        <v>1028.5714285714287</v>
      </c>
      <c r="J130" s="12"/>
    </row>
    <row r="131" spans="1:10" x14ac:dyDescent="0.35">
      <c r="A131" s="68" t="s">
        <v>173</v>
      </c>
      <c r="B131" s="131">
        <v>8.0000000000000002E-3</v>
      </c>
      <c r="C131" s="190">
        <f t="shared" si="10"/>
        <v>3.1018969262915628E-4</v>
      </c>
      <c r="D131" s="131">
        <v>6.0999999999999999E-2</v>
      </c>
      <c r="E131" s="190">
        <f t="shared" si="11"/>
        <v>2.1660424203429045E-3</v>
      </c>
      <c r="F131" s="131">
        <v>0.14599999999999999</v>
      </c>
      <c r="G131" s="190">
        <f t="shared" si="12"/>
        <v>6.10537883875695E-3</v>
      </c>
      <c r="H131" s="190">
        <f>((F131/D131)-1)*100</f>
        <v>139.34426229508196</v>
      </c>
      <c r="I131" s="190">
        <f>((F131/B131)-1)*100</f>
        <v>1725</v>
      </c>
      <c r="J131" s="12"/>
    </row>
    <row r="132" spans="1:10" x14ac:dyDescent="0.35">
      <c r="A132" s="68" t="s">
        <v>230</v>
      </c>
      <c r="B132" s="131">
        <v>9.0999999999999998E-2</v>
      </c>
      <c r="C132" s="190">
        <f t="shared" ref="C132:C194" si="18">(B132/$B$227)*100</f>
        <v>3.5284077536566526E-3</v>
      </c>
      <c r="D132" s="131">
        <v>0.34499999999999997</v>
      </c>
      <c r="E132" s="190">
        <f t="shared" ref="E132:E193" si="19">(D132/$D$227)*100</f>
        <v>1.2250567787185279E-2</v>
      </c>
      <c r="F132" s="131">
        <v>0.13900000000000001</v>
      </c>
      <c r="G132" s="190">
        <f t="shared" ref="G132:G191" si="20">(F132/$F$227)*100</f>
        <v>5.8126551958028513E-3</v>
      </c>
      <c r="H132" s="190">
        <f>((F132/D132)-1)*100</f>
        <v>-59.710144927536227</v>
      </c>
      <c r="I132" s="190" t="s">
        <v>316</v>
      </c>
      <c r="J132" s="12"/>
    </row>
    <row r="133" spans="1:10" x14ac:dyDescent="0.35">
      <c r="A133" s="68" t="s">
        <v>114</v>
      </c>
      <c r="B133" s="131">
        <v>93.134</v>
      </c>
      <c r="C133" s="190">
        <f t="shared" si="18"/>
        <v>3.61115085416548</v>
      </c>
      <c r="D133" s="131">
        <v>21.335999999999999</v>
      </c>
      <c r="E133" s="190">
        <f t="shared" si="19"/>
        <v>0.75761772263010185</v>
      </c>
      <c r="F133" s="131">
        <v>0.13600000000000001</v>
      </c>
      <c r="G133" s="190">
        <f t="shared" si="20"/>
        <v>5.687202205965379E-3</v>
      </c>
      <c r="H133" s="190" t="s">
        <v>316</v>
      </c>
      <c r="I133" s="190" t="s">
        <v>316</v>
      </c>
      <c r="J133" s="12"/>
    </row>
    <row r="134" spans="1:10" x14ac:dyDescent="0.35">
      <c r="A134" s="68" t="s">
        <v>94</v>
      </c>
      <c r="B134" s="131" t="s">
        <v>316</v>
      </c>
      <c r="C134" s="190" t="s">
        <v>316</v>
      </c>
      <c r="D134" s="131">
        <v>4.7E-2</v>
      </c>
      <c r="E134" s="190">
        <f t="shared" si="19"/>
        <v>1.6689179304281395E-3</v>
      </c>
      <c r="F134" s="131">
        <v>0.13500000000000001</v>
      </c>
      <c r="G134" s="190">
        <f t="shared" si="20"/>
        <v>5.6453845426862222E-3</v>
      </c>
      <c r="H134" s="190">
        <f>((F134/D134)-1)*100</f>
        <v>187.2340425531915</v>
      </c>
      <c r="I134" s="190" t="s">
        <v>316</v>
      </c>
      <c r="J134" s="12"/>
    </row>
    <row r="135" spans="1:10" x14ac:dyDescent="0.35">
      <c r="A135" s="68" t="s">
        <v>132</v>
      </c>
      <c r="B135" s="131">
        <v>0.129</v>
      </c>
      <c r="C135" s="190">
        <f t="shared" si="18"/>
        <v>5.0018087936451452E-3</v>
      </c>
      <c r="D135" s="131">
        <v>1.165</v>
      </c>
      <c r="E135" s="190">
        <f t="shared" si="19"/>
        <v>4.1367859339335802E-2</v>
      </c>
      <c r="F135" s="131">
        <v>0.13200000000000001</v>
      </c>
      <c r="G135" s="190">
        <f t="shared" si="20"/>
        <v>5.5199315528487508E-3</v>
      </c>
      <c r="H135" s="190">
        <f>((F135/D135)-1)*100</f>
        <v>-88.669527896995703</v>
      </c>
      <c r="I135" s="190">
        <f>((F135/B135)-1)*100</f>
        <v>2.3255813953488413</v>
      </c>
      <c r="J135" s="12"/>
    </row>
    <row r="136" spans="1:10" x14ac:dyDescent="0.35">
      <c r="A136" s="68" t="s">
        <v>144</v>
      </c>
      <c r="B136" s="131">
        <v>6.0999999999999999E-2</v>
      </c>
      <c r="C136" s="190">
        <f t="shared" si="18"/>
        <v>2.3651964062973165E-3</v>
      </c>
      <c r="D136" s="131">
        <v>9.5000000000000001E-2</v>
      </c>
      <c r="E136" s="190">
        <f t="shared" si="19"/>
        <v>3.3733447529930485E-3</v>
      </c>
      <c r="F136" s="131">
        <v>0.123</v>
      </c>
      <c r="G136" s="190">
        <f t="shared" si="20"/>
        <v>5.1435725833363357E-3</v>
      </c>
      <c r="H136" s="190">
        <f>((F136/D136)-1)*100</f>
        <v>29.473684210526319</v>
      </c>
      <c r="I136" s="190">
        <f>((F136/B136)-1)*100</f>
        <v>101.63934426229505</v>
      </c>
      <c r="J136" s="12"/>
    </row>
    <row r="137" spans="1:10" x14ac:dyDescent="0.35">
      <c r="A137" s="68" t="s">
        <v>191</v>
      </c>
      <c r="B137" s="131">
        <v>2E-3</v>
      </c>
      <c r="C137" s="190">
        <f t="shared" si="18"/>
        <v>7.754742315728907E-5</v>
      </c>
      <c r="D137" s="131">
        <v>0.154</v>
      </c>
      <c r="E137" s="190">
        <f t="shared" si="19"/>
        <v>5.4683693890624149E-3</v>
      </c>
      <c r="F137" s="131">
        <v>0.122</v>
      </c>
      <c r="G137" s="190">
        <f t="shared" si="20"/>
        <v>5.101754920057178E-3</v>
      </c>
      <c r="H137" s="190">
        <f>((F137/D137)-1)*100</f>
        <v>-20.779220779220775</v>
      </c>
      <c r="I137" s="190">
        <f>((F137/B137)-1)*100</f>
        <v>6000</v>
      </c>
      <c r="J137" s="12"/>
    </row>
    <row r="138" spans="1:10" x14ac:dyDescent="0.35">
      <c r="A138" s="68" t="s">
        <v>203</v>
      </c>
      <c r="B138" s="131">
        <v>0.82599999999999996</v>
      </c>
      <c r="C138" s="190">
        <f t="shared" si="18"/>
        <v>3.2027085763960378E-2</v>
      </c>
      <c r="D138" s="131">
        <v>0.09</v>
      </c>
      <c r="E138" s="190">
        <f t="shared" si="19"/>
        <v>3.1958002923092033E-3</v>
      </c>
      <c r="F138" s="131">
        <v>0.12</v>
      </c>
      <c r="G138" s="190">
        <f t="shared" si="20"/>
        <v>5.0181195934988635E-3</v>
      </c>
      <c r="H138" s="190" t="s">
        <v>316</v>
      </c>
      <c r="I138" s="190" t="s">
        <v>316</v>
      </c>
      <c r="J138" s="12"/>
    </row>
    <row r="139" spans="1:10" x14ac:dyDescent="0.35">
      <c r="A139" s="68" t="s">
        <v>66</v>
      </c>
      <c r="B139" s="131">
        <v>0.39600000000000002</v>
      </c>
      <c r="C139" s="190">
        <f t="shared" si="18"/>
        <v>1.5354389785143235E-2</v>
      </c>
      <c r="D139" s="131">
        <v>3.0000000000000001E-3</v>
      </c>
      <c r="E139" s="190">
        <f t="shared" si="19"/>
        <v>1.065266764103068E-4</v>
      </c>
      <c r="F139" s="131">
        <v>0.10199999999999999</v>
      </c>
      <c r="G139" s="190">
        <f t="shared" si="20"/>
        <v>4.2654016544740343E-3</v>
      </c>
      <c r="H139" s="190">
        <f t="shared" ref="H139:H147" si="21">((F139/D139)-1)*100</f>
        <v>3300</v>
      </c>
      <c r="I139" s="190">
        <f>((F139/B139)-1)*100</f>
        <v>-74.242424242424249</v>
      </c>
      <c r="J139" s="12"/>
    </row>
    <row r="140" spans="1:10" x14ac:dyDescent="0.35">
      <c r="A140" s="68" t="s">
        <v>24</v>
      </c>
      <c r="B140" s="131">
        <v>1E-3</v>
      </c>
      <c r="C140" s="190">
        <f t="shared" si="18"/>
        <v>3.8773711578644535E-5</v>
      </c>
      <c r="D140" s="131">
        <v>4.0000000000000001E-3</v>
      </c>
      <c r="E140" s="190">
        <f t="shared" si="19"/>
        <v>1.4203556854707573E-4</v>
      </c>
      <c r="F140" s="131">
        <v>0.1</v>
      </c>
      <c r="G140" s="190">
        <f t="shared" si="20"/>
        <v>4.1817663279157197E-3</v>
      </c>
      <c r="H140" s="190">
        <f t="shared" si="21"/>
        <v>2400</v>
      </c>
      <c r="I140" s="190">
        <f>((F140/B140)-1)*100</f>
        <v>9900</v>
      </c>
      <c r="J140" s="12"/>
    </row>
    <row r="141" spans="1:10" x14ac:dyDescent="0.35">
      <c r="A141" s="68" t="s">
        <v>137</v>
      </c>
      <c r="B141" s="131">
        <v>1E-3</v>
      </c>
      <c r="C141" s="190">
        <f t="shared" si="18"/>
        <v>3.8773711578644535E-5</v>
      </c>
      <c r="D141" s="131">
        <v>1.7999999999999999E-2</v>
      </c>
      <c r="E141" s="190">
        <f t="shared" si="19"/>
        <v>6.3916005846184067E-4</v>
      </c>
      <c r="F141" s="131">
        <v>9.4E-2</v>
      </c>
      <c r="G141" s="190">
        <f t="shared" si="20"/>
        <v>3.9308603482407769E-3</v>
      </c>
      <c r="H141" s="190">
        <f t="shared" si="21"/>
        <v>422.22222222222223</v>
      </c>
      <c r="I141" s="190">
        <f>((F141/B141)-1)*100</f>
        <v>9300</v>
      </c>
      <c r="J141" s="12"/>
    </row>
    <row r="142" spans="1:10" x14ac:dyDescent="0.35">
      <c r="A142" s="68" t="s">
        <v>49</v>
      </c>
      <c r="B142" s="131">
        <v>1.2230000000000001</v>
      </c>
      <c r="C142" s="190">
        <f t="shared" si="18"/>
        <v>4.7420249260682265E-2</v>
      </c>
      <c r="D142" s="131">
        <v>0.45800000000000002</v>
      </c>
      <c r="E142" s="190">
        <f t="shared" si="19"/>
        <v>1.6263072598640169E-2</v>
      </c>
      <c r="F142" s="131">
        <v>9.1999999999999998E-2</v>
      </c>
      <c r="G142" s="190">
        <f t="shared" si="20"/>
        <v>3.8472250216824624E-3</v>
      </c>
      <c r="H142" s="190">
        <f t="shared" si="21"/>
        <v>-79.91266375545851</v>
      </c>
      <c r="I142" s="190">
        <f>((F142/B142)-1)*100</f>
        <v>-92.477514309076042</v>
      </c>
      <c r="J142" s="12"/>
    </row>
    <row r="143" spans="1:10" x14ac:dyDescent="0.35">
      <c r="A143" s="68" t="s">
        <v>34</v>
      </c>
      <c r="B143" s="131">
        <v>0.01</v>
      </c>
      <c r="C143" s="190">
        <f t="shared" si="18"/>
        <v>3.8773711578644535E-4</v>
      </c>
      <c r="D143" s="131">
        <v>2.7E-2</v>
      </c>
      <c r="E143" s="190">
        <f t="shared" si="19"/>
        <v>9.5874008769276107E-4</v>
      </c>
      <c r="F143" s="131">
        <v>9.0999999999999998E-2</v>
      </c>
      <c r="G143" s="190">
        <f t="shared" si="20"/>
        <v>3.8054073584033051E-3</v>
      </c>
      <c r="H143" s="190">
        <f t="shared" si="21"/>
        <v>237.03703703703701</v>
      </c>
      <c r="I143" s="190">
        <f>((F143/B143)-1)*100</f>
        <v>810</v>
      </c>
      <c r="J143" s="12"/>
    </row>
    <row r="144" spans="1:10" x14ac:dyDescent="0.35">
      <c r="A144" s="68" t="s">
        <v>205</v>
      </c>
      <c r="B144" s="131">
        <v>0.17299999999999999</v>
      </c>
      <c r="C144" s="190">
        <f t="shared" si="18"/>
        <v>6.7078521031055036E-3</v>
      </c>
      <c r="D144" s="131">
        <v>1.768</v>
      </c>
      <c r="E144" s="190">
        <f t="shared" si="19"/>
        <v>6.277972129780747E-2</v>
      </c>
      <c r="F144" s="131">
        <v>8.3000000000000004E-2</v>
      </c>
      <c r="G144" s="190">
        <f t="shared" si="20"/>
        <v>3.4708660521700482E-3</v>
      </c>
      <c r="H144" s="190">
        <f t="shared" si="21"/>
        <v>-95.305429864253384</v>
      </c>
      <c r="I144" s="190" t="s">
        <v>316</v>
      </c>
      <c r="J144" s="12"/>
    </row>
    <row r="145" spans="1:10" x14ac:dyDescent="0.35">
      <c r="A145" s="68" t="s">
        <v>208</v>
      </c>
      <c r="B145" s="131">
        <v>0.51200000000000001</v>
      </c>
      <c r="C145" s="190">
        <f t="shared" si="18"/>
        <v>1.9852140328266002E-2</v>
      </c>
      <c r="D145" s="131">
        <v>2E-3</v>
      </c>
      <c r="E145" s="190">
        <f t="shared" si="19"/>
        <v>7.1017784273537865E-5</v>
      </c>
      <c r="F145" s="131">
        <v>7.3999999999999996E-2</v>
      </c>
      <c r="G145" s="190">
        <f t="shared" si="20"/>
        <v>3.0945070826576323E-3</v>
      </c>
      <c r="H145" s="190">
        <f t="shared" si="21"/>
        <v>3600</v>
      </c>
      <c r="I145" s="190">
        <f>((F145/B145)-1)*100</f>
        <v>-85.546875</v>
      </c>
      <c r="J145" s="12"/>
    </row>
    <row r="146" spans="1:10" x14ac:dyDescent="0.35">
      <c r="A146" s="68" t="s">
        <v>247</v>
      </c>
      <c r="B146" s="131">
        <v>1.4E-2</v>
      </c>
      <c r="C146" s="190">
        <f t="shared" si="18"/>
        <v>5.4283196210102344E-4</v>
      </c>
      <c r="D146" s="131">
        <v>3.3000000000000002E-2</v>
      </c>
      <c r="E146" s="190">
        <f t="shared" si="19"/>
        <v>1.1717934405133747E-3</v>
      </c>
      <c r="F146" s="131">
        <v>7.3999999999999996E-2</v>
      </c>
      <c r="G146" s="190">
        <f t="shared" si="20"/>
        <v>3.0945070826576323E-3</v>
      </c>
      <c r="H146" s="190">
        <f t="shared" si="21"/>
        <v>124.24242424242422</v>
      </c>
      <c r="I146" s="190" t="s">
        <v>316</v>
      </c>
      <c r="J146" s="12"/>
    </row>
    <row r="147" spans="1:10" x14ac:dyDescent="0.35">
      <c r="A147" s="68" t="s">
        <v>30</v>
      </c>
      <c r="B147" s="131">
        <v>8.8999999999999996E-2</v>
      </c>
      <c r="C147" s="190">
        <f t="shared" si="18"/>
        <v>3.4508603304993632E-3</v>
      </c>
      <c r="D147" s="131">
        <v>0.13300000000000001</v>
      </c>
      <c r="E147" s="190">
        <f t="shared" si="19"/>
        <v>4.7226826541902685E-3</v>
      </c>
      <c r="F147" s="131">
        <v>6.4000000000000001E-2</v>
      </c>
      <c r="G147" s="190">
        <f t="shared" si="20"/>
        <v>2.6763304498660608E-3</v>
      </c>
      <c r="H147" s="190">
        <f t="shared" si="21"/>
        <v>-51.879699248120303</v>
      </c>
      <c r="I147" s="190">
        <f>((F147/B147)-1)*100</f>
        <v>-28.08988764044943</v>
      </c>
      <c r="J147" s="12"/>
    </row>
    <row r="148" spans="1:10" x14ac:dyDescent="0.35">
      <c r="A148" s="68" t="s">
        <v>18</v>
      </c>
      <c r="B148" s="131">
        <v>0</v>
      </c>
      <c r="C148" s="190">
        <f t="shared" si="18"/>
        <v>0</v>
      </c>
      <c r="D148" s="131" t="s">
        <v>316</v>
      </c>
      <c r="E148" s="190" t="s">
        <v>316</v>
      </c>
      <c r="F148" s="131">
        <v>5.2999999999999999E-2</v>
      </c>
      <c r="G148" s="190">
        <f t="shared" si="20"/>
        <v>2.2163361537953312E-3</v>
      </c>
      <c r="H148" s="190" t="s">
        <v>316</v>
      </c>
      <c r="I148" s="190" t="s">
        <v>316</v>
      </c>
      <c r="J148" s="12"/>
    </row>
    <row r="149" spans="1:10" x14ac:dyDescent="0.35">
      <c r="A149" s="68" t="s">
        <v>113</v>
      </c>
      <c r="B149" s="131">
        <v>0.18099999999999999</v>
      </c>
      <c r="C149" s="190">
        <f t="shared" si="18"/>
        <v>7.0180417957346596E-3</v>
      </c>
      <c r="D149" s="131">
        <v>0.25800000000000001</v>
      </c>
      <c r="E149" s="190">
        <f t="shared" si="19"/>
        <v>9.1612941712863848E-3</v>
      </c>
      <c r="F149" s="131">
        <v>5.2999999999999999E-2</v>
      </c>
      <c r="G149" s="190">
        <f t="shared" si="20"/>
        <v>2.2163361537953312E-3</v>
      </c>
      <c r="H149" s="190">
        <f>((F149/D149)-1)*100</f>
        <v>-79.457364341085281</v>
      </c>
      <c r="I149" s="190">
        <f t="shared" ref="I149:I156" si="22">((F149/B149)-1)*100</f>
        <v>-70.718232044198885</v>
      </c>
      <c r="J149" s="12"/>
    </row>
    <row r="150" spans="1:10" x14ac:dyDescent="0.35">
      <c r="A150" s="68" t="s">
        <v>252</v>
      </c>
      <c r="B150" s="131">
        <v>0.17899999999999999</v>
      </c>
      <c r="C150" s="190">
        <f t="shared" si="18"/>
        <v>6.9404943725773702E-3</v>
      </c>
      <c r="D150" s="131">
        <v>0.54600000000000004</v>
      </c>
      <c r="E150" s="190">
        <f t="shared" si="19"/>
        <v>1.9387855106675837E-2</v>
      </c>
      <c r="F150" s="131">
        <v>0.05</v>
      </c>
      <c r="G150" s="190">
        <f t="shared" si="20"/>
        <v>2.0908831639578599E-3</v>
      </c>
      <c r="H150" s="190">
        <f>((F150/D150)-1)*100</f>
        <v>-90.842490842490847</v>
      </c>
      <c r="I150" s="190">
        <f t="shared" si="22"/>
        <v>-72.067039106145245</v>
      </c>
      <c r="J150" s="12"/>
    </row>
    <row r="151" spans="1:10" x14ac:dyDescent="0.35">
      <c r="A151" s="68" t="s">
        <v>190</v>
      </c>
      <c r="B151" s="131">
        <v>0.03</v>
      </c>
      <c r="C151" s="190">
        <f t="shared" si="18"/>
        <v>1.1632113473593359E-3</v>
      </c>
      <c r="D151" s="131">
        <v>7.0000000000000001E-3</v>
      </c>
      <c r="E151" s="190">
        <f t="shared" si="19"/>
        <v>2.4856224495738253E-4</v>
      </c>
      <c r="F151" s="131">
        <v>4.8000000000000001E-2</v>
      </c>
      <c r="G151" s="190">
        <f t="shared" si="20"/>
        <v>2.0072478373995457E-3</v>
      </c>
      <c r="H151" s="190" t="s">
        <v>316</v>
      </c>
      <c r="I151" s="190">
        <f t="shared" si="22"/>
        <v>60.000000000000007</v>
      </c>
      <c r="J151" s="12"/>
    </row>
    <row r="152" spans="1:10" x14ac:dyDescent="0.35">
      <c r="A152" s="68" t="s">
        <v>234</v>
      </c>
      <c r="B152" s="131">
        <v>2.3E-2</v>
      </c>
      <c r="C152" s="190">
        <f t="shared" si="18"/>
        <v>8.9179536630882412E-4</v>
      </c>
      <c r="D152" s="131">
        <v>0.124</v>
      </c>
      <c r="E152" s="190">
        <f t="shared" si="19"/>
        <v>4.4031026249593472E-3</v>
      </c>
      <c r="F152" s="131">
        <v>4.7E-2</v>
      </c>
      <c r="G152" s="190">
        <f t="shared" si="20"/>
        <v>1.9654301741203885E-3</v>
      </c>
      <c r="H152" s="190" t="s">
        <v>316</v>
      </c>
      <c r="I152" s="190">
        <f t="shared" si="22"/>
        <v>104.34782608695654</v>
      </c>
      <c r="J152" s="12"/>
    </row>
    <row r="153" spans="1:10" x14ac:dyDescent="0.35">
      <c r="A153" s="68" t="s">
        <v>182</v>
      </c>
      <c r="B153" s="131">
        <v>5.5E-2</v>
      </c>
      <c r="C153" s="190">
        <f t="shared" si="18"/>
        <v>2.132554136825449E-3</v>
      </c>
      <c r="D153" s="131">
        <v>5.2999999999999999E-2</v>
      </c>
      <c r="E153" s="190">
        <f t="shared" si="19"/>
        <v>1.8819712832487533E-3</v>
      </c>
      <c r="F153" s="131">
        <v>4.4999999999999998E-2</v>
      </c>
      <c r="G153" s="190">
        <f t="shared" si="20"/>
        <v>1.8817948475620739E-3</v>
      </c>
      <c r="H153" s="190">
        <f t="shared" ref="H153:H159" si="23">((F153/D153)-1)*100</f>
        <v>-15.094339622641506</v>
      </c>
      <c r="I153" s="190">
        <f t="shared" si="22"/>
        <v>-18.181818181818187</v>
      </c>
      <c r="J153" s="12"/>
    </row>
    <row r="154" spans="1:10" x14ac:dyDescent="0.35">
      <c r="A154" s="68" t="s">
        <v>128</v>
      </c>
      <c r="B154" s="131">
        <v>0.35299999999999998</v>
      </c>
      <c r="C154" s="190">
        <f t="shared" si="18"/>
        <v>1.3687120187261519E-2</v>
      </c>
      <c r="D154" s="131">
        <v>5.1539999999999999</v>
      </c>
      <c r="E154" s="190">
        <f t="shared" si="19"/>
        <v>0.18301283007290706</v>
      </c>
      <c r="F154" s="131">
        <v>4.2000000000000003E-2</v>
      </c>
      <c r="G154" s="190">
        <f t="shared" si="20"/>
        <v>1.7563418577246025E-3</v>
      </c>
      <c r="H154" s="190">
        <f t="shared" si="23"/>
        <v>-99.185098952270081</v>
      </c>
      <c r="I154" s="190">
        <f t="shared" si="22"/>
        <v>-88.101983002832867</v>
      </c>
      <c r="J154" s="12"/>
    </row>
    <row r="155" spans="1:10" x14ac:dyDescent="0.35">
      <c r="A155" s="68" t="s">
        <v>163</v>
      </c>
      <c r="B155" s="131">
        <v>8.0000000000000002E-3</v>
      </c>
      <c r="C155" s="190">
        <f t="shared" si="18"/>
        <v>3.1018969262915628E-4</v>
      </c>
      <c r="D155" s="131">
        <v>3.6999999999999998E-2</v>
      </c>
      <c r="E155" s="190">
        <f t="shared" si="19"/>
        <v>1.3138290090604504E-3</v>
      </c>
      <c r="F155" s="131">
        <v>4.2000000000000003E-2</v>
      </c>
      <c r="G155" s="190">
        <f t="shared" si="20"/>
        <v>1.7563418577246025E-3</v>
      </c>
      <c r="H155" s="190">
        <f t="shared" si="23"/>
        <v>13.51351351351353</v>
      </c>
      <c r="I155" s="190">
        <f t="shared" si="22"/>
        <v>425</v>
      </c>
      <c r="J155" s="12"/>
    </row>
    <row r="156" spans="1:10" x14ac:dyDescent="0.35">
      <c r="A156" s="68" t="s">
        <v>32</v>
      </c>
      <c r="B156" s="131">
        <v>8.0000000000000002E-3</v>
      </c>
      <c r="C156" s="190">
        <f t="shared" si="18"/>
        <v>3.1018969262915628E-4</v>
      </c>
      <c r="D156" s="131">
        <v>2E-3</v>
      </c>
      <c r="E156" s="190">
        <f t="shared" si="19"/>
        <v>7.1017784273537865E-5</v>
      </c>
      <c r="F156" s="131">
        <v>0.04</v>
      </c>
      <c r="G156" s="190">
        <f t="shared" si="20"/>
        <v>1.6727065311662882E-3</v>
      </c>
      <c r="H156" s="190">
        <f t="shared" si="23"/>
        <v>1900</v>
      </c>
      <c r="I156" s="190">
        <f t="shared" si="22"/>
        <v>400</v>
      </c>
      <c r="J156" s="12"/>
    </row>
    <row r="157" spans="1:10" x14ac:dyDescent="0.35">
      <c r="A157" s="68" t="s">
        <v>176</v>
      </c>
      <c r="B157" s="131" t="s">
        <v>316</v>
      </c>
      <c r="C157" s="190" t="s">
        <v>316</v>
      </c>
      <c r="D157" s="131">
        <v>6.0000000000000001E-3</v>
      </c>
      <c r="E157" s="190">
        <f t="shared" si="19"/>
        <v>2.1305335282061359E-4</v>
      </c>
      <c r="F157" s="131">
        <v>3.7999999999999999E-2</v>
      </c>
      <c r="G157" s="190">
        <f t="shared" si="20"/>
        <v>1.5890712046079734E-3</v>
      </c>
      <c r="H157" s="190">
        <f t="shared" si="23"/>
        <v>533.33333333333326</v>
      </c>
      <c r="I157" s="190" t="s">
        <v>316</v>
      </c>
      <c r="J157" s="12"/>
    </row>
    <row r="158" spans="1:10" x14ac:dyDescent="0.35">
      <c r="A158" s="68" t="s">
        <v>187</v>
      </c>
      <c r="B158" s="131">
        <v>0.02</v>
      </c>
      <c r="C158" s="190">
        <f t="shared" si="18"/>
        <v>7.754742315728907E-4</v>
      </c>
      <c r="D158" s="131">
        <v>7.0000000000000001E-3</v>
      </c>
      <c r="E158" s="190">
        <f t="shared" si="19"/>
        <v>2.4856224495738253E-4</v>
      </c>
      <c r="F158" s="131">
        <v>3.7999999999999999E-2</v>
      </c>
      <c r="G158" s="190">
        <f t="shared" si="20"/>
        <v>1.5890712046079734E-3</v>
      </c>
      <c r="H158" s="190">
        <f t="shared" si="23"/>
        <v>442.85714285714278</v>
      </c>
      <c r="I158" s="190">
        <f t="shared" ref="I158:I164" si="24">((F158/B158)-1)*100</f>
        <v>89.999999999999986</v>
      </c>
      <c r="J158" s="12"/>
    </row>
    <row r="159" spans="1:10" x14ac:dyDescent="0.35">
      <c r="A159" s="68" t="s">
        <v>25</v>
      </c>
      <c r="B159" s="131">
        <v>3.0000000000000001E-3</v>
      </c>
      <c r="C159" s="190">
        <f t="shared" si="18"/>
        <v>1.1632113473593361E-4</v>
      </c>
      <c r="D159" s="131">
        <v>7.0000000000000001E-3</v>
      </c>
      <c r="E159" s="190">
        <f t="shared" si="19"/>
        <v>2.4856224495738253E-4</v>
      </c>
      <c r="F159" s="131">
        <v>2.9000000000000001E-2</v>
      </c>
      <c r="G159" s="190">
        <f t="shared" si="20"/>
        <v>1.2127122350955588E-3</v>
      </c>
      <c r="H159" s="190">
        <f t="shared" si="23"/>
        <v>314.28571428571433</v>
      </c>
      <c r="I159" s="190">
        <f t="shared" si="24"/>
        <v>866.66666666666663</v>
      </c>
      <c r="J159" s="12"/>
    </row>
    <row r="160" spans="1:10" x14ac:dyDescent="0.35">
      <c r="A160" s="68" t="s">
        <v>223</v>
      </c>
      <c r="B160" s="131">
        <v>2E-3</v>
      </c>
      <c r="C160" s="190">
        <f t="shared" si="18"/>
        <v>7.754742315728907E-5</v>
      </c>
      <c r="D160" s="131">
        <v>4.7E-2</v>
      </c>
      <c r="E160" s="190">
        <f t="shared" si="19"/>
        <v>1.6689179304281395E-3</v>
      </c>
      <c r="F160" s="131">
        <v>2.9000000000000001E-2</v>
      </c>
      <c r="G160" s="190">
        <f t="shared" si="20"/>
        <v>1.2127122350955588E-3</v>
      </c>
      <c r="H160" s="190" t="s">
        <v>316</v>
      </c>
      <c r="I160" s="190">
        <f t="shared" si="24"/>
        <v>1350</v>
      </c>
      <c r="J160" s="12"/>
    </row>
    <row r="161" spans="1:10" x14ac:dyDescent="0.35">
      <c r="A161" s="68" t="s">
        <v>145</v>
      </c>
      <c r="B161" s="131">
        <v>7.8E-2</v>
      </c>
      <c r="C161" s="190">
        <f t="shared" si="18"/>
        <v>3.0243495031342734E-3</v>
      </c>
      <c r="D161" s="131">
        <v>2E-3</v>
      </c>
      <c r="E161" s="190">
        <f t="shared" si="19"/>
        <v>7.1017784273537865E-5</v>
      </c>
      <c r="F161" s="131">
        <v>2.8000000000000001E-2</v>
      </c>
      <c r="G161" s="190">
        <f t="shared" si="20"/>
        <v>1.1708945718164018E-3</v>
      </c>
      <c r="H161" s="190">
        <f>((F161/D161)-1)*100</f>
        <v>1300</v>
      </c>
      <c r="I161" s="190">
        <f t="shared" si="24"/>
        <v>-64.102564102564102</v>
      </c>
      <c r="J161" s="12"/>
    </row>
    <row r="162" spans="1:10" x14ac:dyDescent="0.35">
      <c r="A162" s="68" t="s">
        <v>243</v>
      </c>
      <c r="B162" s="131">
        <v>0.126</v>
      </c>
      <c r="C162" s="190">
        <f t="shared" si="18"/>
        <v>4.885487658909211E-3</v>
      </c>
      <c r="D162" s="131">
        <v>3.3000000000000002E-2</v>
      </c>
      <c r="E162" s="190">
        <f t="shared" si="19"/>
        <v>1.1717934405133747E-3</v>
      </c>
      <c r="F162" s="131">
        <v>2.8000000000000001E-2</v>
      </c>
      <c r="G162" s="190">
        <f t="shared" si="20"/>
        <v>1.1708945718164018E-3</v>
      </c>
      <c r="H162" s="190" t="s">
        <v>316</v>
      </c>
      <c r="I162" s="190">
        <f t="shared" si="24"/>
        <v>-77.777777777777786</v>
      </c>
      <c r="J162" s="12"/>
    </row>
    <row r="163" spans="1:10" x14ac:dyDescent="0.35">
      <c r="A163" s="68" t="s">
        <v>207</v>
      </c>
      <c r="B163" s="131">
        <v>4.4999999999999998E-2</v>
      </c>
      <c r="C163" s="190">
        <f t="shared" si="18"/>
        <v>1.7448170210390039E-3</v>
      </c>
      <c r="D163" s="131">
        <v>2.9000000000000001E-2</v>
      </c>
      <c r="E163" s="190">
        <f t="shared" si="19"/>
        <v>1.0297578719662991E-3</v>
      </c>
      <c r="F163" s="131">
        <v>2.5999999999999999E-2</v>
      </c>
      <c r="G163" s="190">
        <f t="shared" si="20"/>
        <v>1.087259245258087E-3</v>
      </c>
      <c r="H163" s="190">
        <f>((F163/D163)-1)*100</f>
        <v>-10.344827586206906</v>
      </c>
      <c r="I163" s="190">
        <f t="shared" si="24"/>
        <v>-42.222222222222229</v>
      </c>
      <c r="J163" s="12"/>
    </row>
    <row r="164" spans="1:10" x14ac:dyDescent="0.35">
      <c r="A164" s="68" t="s">
        <v>186</v>
      </c>
      <c r="B164" s="131">
        <v>3.2000000000000001E-2</v>
      </c>
      <c r="C164" s="190">
        <f t="shared" si="18"/>
        <v>1.2407587705166251E-3</v>
      </c>
      <c r="D164" s="131">
        <v>6.0000000000000001E-3</v>
      </c>
      <c r="E164" s="190">
        <f t="shared" si="19"/>
        <v>2.1305335282061359E-4</v>
      </c>
      <c r="F164" s="131">
        <v>2.4E-2</v>
      </c>
      <c r="G164" s="190">
        <f t="shared" si="20"/>
        <v>1.0036239186997729E-3</v>
      </c>
      <c r="H164" s="190">
        <f>((F164/D164)-1)*100</f>
        <v>300</v>
      </c>
      <c r="I164" s="190">
        <f t="shared" si="24"/>
        <v>-25</v>
      </c>
      <c r="J164" s="12"/>
    </row>
    <row r="165" spans="1:10" x14ac:dyDescent="0.35">
      <c r="A165" s="68" t="s">
        <v>36</v>
      </c>
      <c r="B165" s="131">
        <v>0</v>
      </c>
      <c r="C165" s="190">
        <f t="shared" si="18"/>
        <v>0</v>
      </c>
      <c r="D165" s="131">
        <v>0.04</v>
      </c>
      <c r="E165" s="190">
        <f t="shared" si="19"/>
        <v>1.4203556854707573E-3</v>
      </c>
      <c r="F165" s="131">
        <v>2.3E-2</v>
      </c>
      <c r="G165" s="190">
        <f t="shared" si="20"/>
        <v>9.6180625542061559E-4</v>
      </c>
      <c r="H165" s="190">
        <f>((F165/D165)-1)*100</f>
        <v>-42.500000000000007</v>
      </c>
      <c r="I165" s="190" t="s">
        <v>316</v>
      </c>
      <c r="J165" s="12"/>
    </row>
    <row r="166" spans="1:10" x14ac:dyDescent="0.35">
      <c r="A166" s="68" t="s">
        <v>126</v>
      </c>
      <c r="B166" s="131">
        <v>6.0000000000000001E-3</v>
      </c>
      <c r="C166" s="190">
        <f t="shared" si="18"/>
        <v>2.3264226947186721E-4</v>
      </c>
      <c r="D166" s="131">
        <v>0</v>
      </c>
      <c r="E166" s="190">
        <f t="shared" si="19"/>
        <v>0</v>
      </c>
      <c r="F166" s="131">
        <v>2.1999999999999999E-2</v>
      </c>
      <c r="G166" s="190">
        <f t="shared" si="20"/>
        <v>9.1998859214145832E-4</v>
      </c>
      <c r="H166" s="190" t="s">
        <v>316</v>
      </c>
      <c r="I166" s="190" t="s">
        <v>316</v>
      </c>
      <c r="J166" s="12"/>
    </row>
    <row r="167" spans="1:10" x14ac:dyDescent="0.35">
      <c r="A167" s="68" t="s">
        <v>136</v>
      </c>
      <c r="B167" s="131">
        <v>7.0999999999999994E-2</v>
      </c>
      <c r="C167" s="190">
        <f t="shared" si="18"/>
        <v>2.7529335220837616E-3</v>
      </c>
      <c r="D167" s="131">
        <v>8.3000000000000004E-2</v>
      </c>
      <c r="E167" s="190">
        <f t="shared" si="19"/>
        <v>2.9472380473518217E-3</v>
      </c>
      <c r="F167" s="131">
        <v>2.1999999999999999E-2</v>
      </c>
      <c r="G167" s="190">
        <f t="shared" si="20"/>
        <v>9.1998859214145832E-4</v>
      </c>
      <c r="H167" s="190">
        <f>((F167/D167)-1)*100</f>
        <v>-73.493975903614455</v>
      </c>
      <c r="I167" s="190">
        <f t="shared" ref="I167:I176" si="25">((F167/B167)-1)*100</f>
        <v>-69.014084507042256</v>
      </c>
      <c r="J167" s="12"/>
    </row>
    <row r="168" spans="1:10" x14ac:dyDescent="0.35">
      <c r="A168" s="68" t="s">
        <v>138</v>
      </c>
      <c r="B168" s="131">
        <v>4.5999999999999999E-2</v>
      </c>
      <c r="C168" s="190">
        <f t="shared" si="18"/>
        <v>1.7835907326176482E-3</v>
      </c>
      <c r="D168" s="131">
        <v>1E-3</v>
      </c>
      <c r="E168" s="190">
        <f t="shared" si="19"/>
        <v>3.5508892136768932E-5</v>
      </c>
      <c r="F168" s="131">
        <v>1.7999999999999999E-2</v>
      </c>
      <c r="G168" s="190">
        <f t="shared" si="20"/>
        <v>7.5271793902482954E-4</v>
      </c>
      <c r="H168" s="190">
        <f>((F168/D168)-1)*100</f>
        <v>1700</v>
      </c>
      <c r="I168" s="190">
        <f t="shared" si="25"/>
        <v>-60.869565217391312</v>
      </c>
      <c r="J168" s="12"/>
    </row>
    <row r="169" spans="1:10" x14ac:dyDescent="0.35">
      <c r="A169" s="68" t="s">
        <v>106</v>
      </c>
      <c r="B169" s="131">
        <v>0.158</v>
      </c>
      <c r="C169" s="190">
        <f t="shared" si="18"/>
        <v>6.1262464294258362E-3</v>
      </c>
      <c r="D169" s="131">
        <v>1.7000000000000001E-2</v>
      </c>
      <c r="E169" s="190">
        <f t="shared" si="19"/>
        <v>6.0365116632507185E-4</v>
      </c>
      <c r="F169" s="131">
        <v>1.7000000000000001E-2</v>
      </c>
      <c r="G169" s="190">
        <f t="shared" si="20"/>
        <v>7.1090027574567238E-4</v>
      </c>
      <c r="H169" s="190">
        <f>((F169/D169)-1)*100</f>
        <v>0</v>
      </c>
      <c r="I169" s="190">
        <f t="shared" si="25"/>
        <v>-89.240506329113927</v>
      </c>
      <c r="J169" s="12"/>
    </row>
    <row r="170" spans="1:10" x14ac:dyDescent="0.35">
      <c r="A170" s="68" t="s">
        <v>156</v>
      </c>
      <c r="B170" s="131">
        <v>1E-3</v>
      </c>
      <c r="C170" s="190">
        <f t="shared" si="18"/>
        <v>3.8773711578644535E-5</v>
      </c>
      <c r="D170" s="131" t="s">
        <v>316</v>
      </c>
      <c r="E170" s="190" t="s">
        <v>316</v>
      </c>
      <c r="F170" s="131">
        <v>1.7000000000000001E-2</v>
      </c>
      <c r="G170" s="190">
        <f t="shared" si="20"/>
        <v>7.1090027574567238E-4</v>
      </c>
      <c r="H170" s="190" t="s">
        <v>316</v>
      </c>
      <c r="I170" s="190">
        <f t="shared" si="25"/>
        <v>1600</v>
      </c>
      <c r="J170" s="12"/>
    </row>
    <row r="171" spans="1:10" x14ac:dyDescent="0.35">
      <c r="A171" s="68" t="s">
        <v>21</v>
      </c>
      <c r="B171" s="131">
        <v>1.4999999999999999E-2</v>
      </c>
      <c r="C171" s="190">
        <f t="shared" si="18"/>
        <v>5.8160567367966794E-4</v>
      </c>
      <c r="D171" s="131">
        <v>8.3000000000000004E-2</v>
      </c>
      <c r="E171" s="190">
        <f t="shared" si="19"/>
        <v>2.9472380473518217E-3</v>
      </c>
      <c r="F171" s="131">
        <v>1.4999999999999999E-2</v>
      </c>
      <c r="G171" s="190">
        <f t="shared" si="20"/>
        <v>6.2726494918735793E-4</v>
      </c>
      <c r="H171" s="190">
        <f>((F171/D171)-1)*100</f>
        <v>-81.92771084337349</v>
      </c>
      <c r="I171" s="190">
        <f t="shared" si="25"/>
        <v>0</v>
      </c>
      <c r="J171" s="12"/>
    </row>
    <row r="172" spans="1:10" x14ac:dyDescent="0.35">
      <c r="A172" s="68" t="s">
        <v>97</v>
      </c>
      <c r="B172" s="131">
        <v>286.18700000000001</v>
      </c>
      <c r="C172" s="190">
        <f t="shared" si="18"/>
        <v>11.096532195557543</v>
      </c>
      <c r="D172" s="131">
        <v>3.0000000000000001E-3</v>
      </c>
      <c r="E172" s="190">
        <f t="shared" si="19"/>
        <v>1.065266764103068E-4</v>
      </c>
      <c r="F172" s="131">
        <v>1.4E-2</v>
      </c>
      <c r="G172" s="190">
        <f t="shared" si="20"/>
        <v>5.8544728590820088E-4</v>
      </c>
      <c r="H172" s="190">
        <f>((F172/D172)-1)*100</f>
        <v>366.66666666666669</v>
      </c>
      <c r="I172" s="190">
        <f t="shared" si="25"/>
        <v>-99.995108093659042</v>
      </c>
      <c r="J172" s="12"/>
    </row>
    <row r="173" spans="1:10" x14ac:dyDescent="0.35">
      <c r="A173" s="68" t="s">
        <v>91</v>
      </c>
      <c r="B173" s="131">
        <v>5.0000000000000001E-3</v>
      </c>
      <c r="C173" s="190">
        <f t="shared" si="18"/>
        <v>1.9386855789322268E-4</v>
      </c>
      <c r="D173" s="131">
        <v>2E-3</v>
      </c>
      <c r="E173" s="190">
        <f t="shared" si="19"/>
        <v>7.1017784273537865E-5</v>
      </c>
      <c r="F173" s="131">
        <v>0.01</v>
      </c>
      <c r="G173" s="190">
        <f t="shared" si="20"/>
        <v>4.1817663279157205E-4</v>
      </c>
      <c r="H173" s="190">
        <f>((F173/D173)-1)*100</f>
        <v>400</v>
      </c>
      <c r="I173" s="190">
        <f t="shared" si="25"/>
        <v>100</v>
      </c>
      <c r="J173" s="12"/>
    </row>
    <row r="174" spans="1:10" x14ac:dyDescent="0.35">
      <c r="A174" s="68" t="s">
        <v>88</v>
      </c>
      <c r="B174" s="131">
        <v>7.0000000000000001E-3</v>
      </c>
      <c r="C174" s="190">
        <f t="shared" si="18"/>
        <v>2.7141598105051172E-4</v>
      </c>
      <c r="D174" s="131">
        <v>1.0999999999999999E-2</v>
      </c>
      <c r="E174" s="190">
        <f t="shared" si="19"/>
        <v>3.905978135044582E-4</v>
      </c>
      <c r="F174" s="131">
        <v>8.9999999999999993E-3</v>
      </c>
      <c r="G174" s="190">
        <f t="shared" si="20"/>
        <v>3.7635896951241477E-4</v>
      </c>
      <c r="H174" s="190">
        <f>((F174/D174)-1)*100</f>
        <v>-18.181818181818187</v>
      </c>
      <c r="I174" s="190">
        <f t="shared" si="25"/>
        <v>28.571428571428559</v>
      </c>
      <c r="J174" s="12"/>
    </row>
    <row r="175" spans="1:10" x14ac:dyDescent="0.35">
      <c r="A175" s="68" t="s">
        <v>241</v>
      </c>
      <c r="B175" s="131">
        <v>3.5000000000000003E-2</v>
      </c>
      <c r="C175" s="190">
        <f t="shared" si="18"/>
        <v>1.3570799052525589E-3</v>
      </c>
      <c r="D175" s="131">
        <v>0.38700000000000001</v>
      </c>
      <c r="E175" s="190">
        <f t="shared" si="19"/>
        <v>1.3741941256929577E-2</v>
      </c>
      <c r="F175" s="131">
        <v>8.9999999999999993E-3</v>
      </c>
      <c r="G175" s="190">
        <f t="shared" si="20"/>
        <v>3.7635896951241477E-4</v>
      </c>
      <c r="H175" s="190" t="s">
        <v>316</v>
      </c>
      <c r="I175" s="190">
        <f t="shared" si="25"/>
        <v>-74.285714285714292</v>
      </c>
      <c r="J175" s="12"/>
    </row>
    <row r="176" spans="1:10" x14ac:dyDescent="0.35">
      <c r="A176" s="68" t="s">
        <v>244</v>
      </c>
      <c r="B176" s="131">
        <v>6.0000000000000001E-3</v>
      </c>
      <c r="C176" s="190">
        <f t="shared" si="18"/>
        <v>2.3264226947186721E-4</v>
      </c>
      <c r="D176" s="131">
        <v>7.0000000000000001E-3</v>
      </c>
      <c r="E176" s="190">
        <f t="shared" si="19"/>
        <v>2.4856224495738253E-4</v>
      </c>
      <c r="F176" s="131">
        <v>8.9999999999999993E-3</v>
      </c>
      <c r="G176" s="190">
        <f t="shared" si="20"/>
        <v>3.7635896951241477E-4</v>
      </c>
      <c r="H176" s="190" t="s">
        <v>316</v>
      </c>
      <c r="I176" s="190">
        <f t="shared" si="25"/>
        <v>49.999999999999979</v>
      </c>
      <c r="J176" s="12"/>
    </row>
    <row r="177" spans="1:10" x14ac:dyDescent="0.35">
      <c r="A177" s="68" t="s">
        <v>254</v>
      </c>
      <c r="B177" s="131" t="s">
        <v>316</v>
      </c>
      <c r="C177" s="190" t="s">
        <v>316</v>
      </c>
      <c r="D177" s="131" t="s">
        <v>316</v>
      </c>
      <c r="E177" s="190" t="s">
        <v>316</v>
      </c>
      <c r="F177" s="131">
        <v>8.9999999999999993E-3</v>
      </c>
      <c r="G177" s="190">
        <f t="shared" si="20"/>
        <v>3.7635896951241477E-4</v>
      </c>
      <c r="H177" s="190" t="s">
        <v>316</v>
      </c>
      <c r="I177" s="190" t="s">
        <v>316</v>
      </c>
      <c r="J177" s="12"/>
    </row>
    <row r="178" spans="1:10" x14ac:dyDescent="0.35">
      <c r="A178" s="68" t="s">
        <v>165</v>
      </c>
      <c r="B178" s="131" t="s">
        <v>316</v>
      </c>
      <c r="C178" s="190" t="s">
        <v>316</v>
      </c>
      <c r="D178" s="131">
        <v>0</v>
      </c>
      <c r="E178" s="190">
        <f t="shared" si="19"/>
        <v>0</v>
      </c>
      <c r="F178" s="131">
        <v>8.0000000000000002E-3</v>
      </c>
      <c r="G178" s="190">
        <f t="shared" si="20"/>
        <v>3.345413062332576E-4</v>
      </c>
      <c r="H178" s="190" t="s">
        <v>316</v>
      </c>
      <c r="I178" s="190" t="s">
        <v>316</v>
      </c>
      <c r="J178" s="12"/>
    </row>
    <row r="179" spans="1:10" x14ac:dyDescent="0.35">
      <c r="A179" s="68" t="s">
        <v>84</v>
      </c>
      <c r="B179" s="131" t="s">
        <v>316</v>
      </c>
      <c r="C179" s="190" t="s">
        <v>316</v>
      </c>
      <c r="D179" s="131" t="s">
        <v>316</v>
      </c>
      <c r="E179" s="190" t="s">
        <v>316</v>
      </c>
      <c r="F179" s="131">
        <v>7.0000000000000001E-3</v>
      </c>
      <c r="G179" s="190">
        <f t="shared" si="20"/>
        <v>2.9272364295410044E-4</v>
      </c>
      <c r="H179" s="190" t="s">
        <v>316</v>
      </c>
      <c r="I179" s="190" t="s">
        <v>316</v>
      </c>
      <c r="J179" s="12"/>
    </row>
    <row r="180" spans="1:10" x14ac:dyDescent="0.35">
      <c r="A180" s="68" t="s">
        <v>159</v>
      </c>
      <c r="B180" s="131">
        <v>1.7000000000000001E-2</v>
      </c>
      <c r="C180" s="190">
        <f t="shared" si="18"/>
        <v>6.5915309683695707E-4</v>
      </c>
      <c r="D180" s="131">
        <v>0.05</v>
      </c>
      <c r="E180" s="190">
        <f t="shared" si="19"/>
        <v>1.7754446068384466E-3</v>
      </c>
      <c r="F180" s="131">
        <v>6.0000000000000001E-3</v>
      </c>
      <c r="G180" s="190">
        <f t="shared" si="20"/>
        <v>2.5090597967494322E-4</v>
      </c>
      <c r="H180" s="190">
        <f>((F180/D180)-1)*100</f>
        <v>-88</v>
      </c>
      <c r="I180" s="190">
        <f>((F180/B180)-1)*100</f>
        <v>-64.705882352941174</v>
      </c>
      <c r="J180" s="12"/>
    </row>
    <row r="181" spans="1:10" x14ac:dyDescent="0.35">
      <c r="A181" s="68" t="s">
        <v>44</v>
      </c>
      <c r="B181" s="131" t="s">
        <v>316</v>
      </c>
      <c r="C181" s="190" t="s">
        <v>316</v>
      </c>
      <c r="D181" s="131">
        <v>2E-3</v>
      </c>
      <c r="E181" s="190">
        <f t="shared" si="19"/>
        <v>7.1017784273537865E-5</v>
      </c>
      <c r="F181" s="131">
        <v>4.0000000000000001E-3</v>
      </c>
      <c r="G181" s="190">
        <f t="shared" si="20"/>
        <v>1.672706531166288E-4</v>
      </c>
      <c r="H181" s="190">
        <f>((F181/D181)-1)*100</f>
        <v>100</v>
      </c>
      <c r="I181" s="190" t="s">
        <v>316</v>
      </c>
      <c r="J181" s="12"/>
    </row>
    <row r="182" spans="1:10" x14ac:dyDescent="0.35">
      <c r="A182" s="68" t="s">
        <v>61</v>
      </c>
      <c r="B182" s="131">
        <v>9.1999999999999998E-2</v>
      </c>
      <c r="C182" s="190">
        <f t="shared" si="18"/>
        <v>3.5671814652352965E-3</v>
      </c>
      <c r="D182" s="131">
        <v>5.0000000000000001E-3</v>
      </c>
      <c r="E182" s="190">
        <f t="shared" si="19"/>
        <v>1.7754446068384466E-4</v>
      </c>
      <c r="F182" s="131">
        <v>4.0000000000000001E-3</v>
      </c>
      <c r="G182" s="190">
        <f t="shared" si="20"/>
        <v>1.672706531166288E-4</v>
      </c>
      <c r="H182" s="190">
        <f>((F182/D182)-1)*100</f>
        <v>-19.999999999999996</v>
      </c>
      <c r="I182" s="190">
        <f>((F182/B182)-1)*100</f>
        <v>-95.652173913043484</v>
      </c>
      <c r="J182" s="12"/>
    </row>
    <row r="183" spans="1:10" x14ac:dyDescent="0.35">
      <c r="A183" s="68" t="s">
        <v>31</v>
      </c>
      <c r="B183" s="131">
        <v>0.01</v>
      </c>
      <c r="C183" s="190">
        <f t="shared" si="18"/>
        <v>3.8773711578644535E-4</v>
      </c>
      <c r="D183" s="131" t="s">
        <v>316</v>
      </c>
      <c r="E183" s="190" t="s">
        <v>316</v>
      </c>
      <c r="F183" s="131">
        <v>3.0000000000000001E-3</v>
      </c>
      <c r="G183" s="190">
        <f t="shared" si="20"/>
        <v>1.2545298983747161E-4</v>
      </c>
      <c r="H183" s="190" t="s">
        <v>316</v>
      </c>
      <c r="I183" s="190">
        <f>((F183/B183)-1)*100</f>
        <v>-70</v>
      </c>
      <c r="J183" s="12"/>
    </row>
    <row r="184" spans="1:10" x14ac:dyDescent="0.35">
      <c r="A184" s="68" t="s">
        <v>19</v>
      </c>
      <c r="B184" s="131">
        <v>1E-3</v>
      </c>
      <c r="C184" s="190">
        <f t="shared" si="18"/>
        <v>3.8773711578644535E-5</v>
      </c>
      <c r="D184" s="131">
        <v>6.0000000000000001E-3</v>
      </c>
      <c r="E184" s="190">
        <f t="shared" si="19"/>
        <v>2.1305335282061359E-4</v>
      </c>
      <c r="F184" s="131">
        <v>2E-3</v>
      </c>
      <c r="G184" s="190">
        <f t="shared" si="20"/>
        <v>8.3635326558314401E-5</v>
      </c>
      <c r="H184" s="190">
        <f>((F184/D184)-1)*100</f>
        <v>-66.666666666666671</v>
      </c>
      <c r="I184" s="190">
        <f>((F184/B184)-1)*100</f>
        <v>100</v>
      </c>
      <c r="J184" s="12"/>
    </row>
    <row r="185" spans="1:10" x14ac:dyDescent="0.35">
      <c r="A185" s="68" t="s">
        <v>102</v>
      </c>
      <c r="B185" s="131" t="s">
        <v>316</v>
      </c>
      <c r="C185" s="190" t="s">
        <v>316</v>
      </c>
      <c r="D185" s="131" t="s">
        <v>316</v>
      </c>
      <c r="E185" s="190" t="s">
        <v>316</v>
      </c>
      <c r="F185" s="131">
        <v>2E-3</v>
      </c>
      <c r="G185" s="190">
        <f t="shared" si="20"/>
        <v>8.3635326558314401E-5</v>
      </c>
      <c r="H185" s="190" t="s">
        <v>316</v>
      </c>
      <c r="I185" s="190" t="s">
        <v>316</v>
      </c>
      <c r="J185" s="12"/>
    </row>
    <row r="186" spans="1:10" x14ac:dyDescent="0.35">
      <c r="A186" s="68" t="s">
        <v>71</v>
      </c>
      <c r="B186" s="131">
        <v>0.03</v>
      </c>
      <c r="C186" s="190">
        <f t="shared" si="18"/>
        <v>1.1632113473593359E-3</v>
      </c>
      <c r="D186" s="131" t="s">
        <v>316</v>
      </c>
      <c r="E186" s="190" t="s">
        <v>316</v>
      </c>
      <c r="F186" s="131">
        <v>1E-3</v>
      </c>
      <c r="G186" s="190">
        <f t="shared" si="20"/>
        <v>4.1817663279157201E-5</v>
      </c>
      <c r="H186" s="190" t="s">
        <v>316</v>
      </c>
      <c r="I186" s="190">
        <f>((F186/B186)-1)*100</f>
        <v>-96.666666666666671</v>
      </c>
      <c r="J186" s="12"/>
    </row>
    <row r="187" spans="1:10" x14ac:dyDescent="0.35">
      <c r="A187" s="68" t="s">
        <v>96</v>
      </c>
      <c r="B187" s="131">
        <v>3.9569999999999999</v>
      </c>
      <c r="C187" s="190">
        <f t="shared" si="18"/>
        <v>0.15342757671669641</v>
      </c>
      <c r="D187" s="131">
        <v>5.0000000000000001E-3</v>
      </c>
      <c r="E187" s="190">
        <f t="shared" si="19"/>
        <v>1.7754446068384466E-4</v>
      </c>
      <c r="F187" s="131">
        <v>1E-3</v>
      </c>
      <c r="G187" s="190">
        <f t="shared" si="20"/>
        <v>4.1817663279157201E-5</v>
      </c>
      <c r="H187" s="190">
        <f>((F187/D187)-1)*100</f>
        <v>-80</v>
      </c>
      <c r="I187" s="190">
        <f>((F187/B187)-1)*100</f>
        <v>-99.974728329542586</v>
      </c>
      <c r="J187" s="12"/>
    </row>
    <row r="188" spans="1:10" x14ac:dyDescent="0.35">
      <c r="A188" s="68" t="s">
        <v>100</v>
      </c>
      <c r="B188" s="131" t="s">
        <v>316</v>
      </c>
      <c r="C188" s="190" t="s">
        <v>316</v>
      </c>
      <c r="D188" s="131" t="s">
        <v>316</v>
      </c>
      <c r="E188" s="190" t="s">
        <v>316</v>
      </c>
      <c r="F188" s="131">
        <v>1E-3</v>
      </c>
      <c r="G188" s="190">
        <f t="shared" si="20"/>
        <v>4.1817663279157201E-5</v>
      </c>
      <c r="H188" s="190" t="s">
        <v>316</v>
      </c>
      <c r="I188" s="190" t="s">
        <v>316</v>
      </c>
      <c r="J188" s="12"/>
    </row>
    <row r="189" spans="1:10" x14ac:dyDescent="0.35">
      <c r="A189" s="68" t="s">
        <v>121</v>
      </c>
      <c r="B189" s="131">
        <v>8.7999999999999995E-2</v>
      </c>
      <c r="C189" s="190">
        <f t="shared" si="18"/>
        <v>3.4120866189207184E-3</v>
      </c>
      <c r="D189" s="131">
        <v>0.35699999999999998</v>
      </c>
      <c r="E189" s="190">
        <f t="shared" si="19"/>
        <v>1.2676674492826508E-2</v>
      </c>
      <c r="F189" s="131">
        <v>1E-3</v>
      </c>
      <c r="G189" s="190">
        <f t="shared" si="20"/>
        <v>4.1817663279157201E-5</v>
      </c>
      <c r="H189" s="190">
        <f>((F189/D189)-1)*100</f>
        <v>-99.719887955182074</v>
      </c>
      <c r="I189" s="190">
        <f>((F189/B189)-1)*100</f>
        <v>-98.86363636363636</v>
      </c>
      <c r="J189" s="12"/>
    </row>
    <row r="190" spans="1:10" x14ac:dyDescent="0.35">
      <c r="A190" s="68" t="s">
        <v>140</v>
      </c>
      <c r="B190" s="131">
        <v>3.4000000000000002E-2</v>
      </c>
      <c r="C190" s="190">
        <f t="shared" si="18"/>
        <v>1.3183061936739141E-3</v>
      </c>
      <c r="D190" s="131">
        <v>1E-3</v>
      </c>
      <c r="E190" s="190">
        <f t="shared" si="19"/>
        <v>3.5508892136768932E-5</v>
      </c>
      <c r="F190" s="131">
        <v>1E-3</v>
      </c>
      <c r="G190" s="190">
        <f t="shared" si="20"/>
        <v>4.1817663279157201E-5</v>
      </c>
      <c r="H190" s="190">
        <f>((F190/D190)-1)*100</f>
        <v>0</v>
      </c>
      <c r="I190" s="190">
        <f>((F190/B190)-1)*100</f>
        <v>-97.058823529411768</v>
      </c>
      <c r="J190" s="12"/>
    </row>
    <row r="191" spans="1:10" x14ac:dyDescent="0.35">
      <c r="A191" s="68" t="s">
        <v>141</v>
      </c>
      <c r="B191" s="131" t="s">
        <v>316</v>
      </c>
      <c r="C191" s="190" t="s">
        <v>316</v>
      </c>
      <c r="D191" s="131" t="s">
        <v>316</v>
      </c>
      <c r="E191" s="190" t="s">
        <v>316</v>
      </c>
      <c r="F191" s="131">
        <v>1E-3</v>
      </c>
      <c r="G191" s="190">
        <f t="shared" si="20"/>
        <v>4.1817663279157201E-5</v>
      </c>
      <c r="H191" s="190" t="s">
        <v>316</v>
      </c>
      <c r="I191" s="190" t="s">
        <v>316</v>
      </c>
      <c r="J191" s="12"/>
    </row>
    <row r="192" spans="1:10" x14ac:dyDescent="0.35">
      <c r="A192" s="68" t="s">
        <v>4</v>
      </c>
      <c r="B192" s="131">
        <v>1.9139999999999999</v>
      </c>
      <c r="C192" s="190">
        <f t="shared" si="18"/>
        <v>7.421288396152563E-2</v>
      </c>
      <c r="D192" s="131">
        <v>0.40300000000000002</v>
      </c>
      <c r="E192" s="190">
        <f t="shared" si="19"/>
        <v>1.431008353111788E-2</v>
      </c>
      <c r="F192" s="131" t="s">
        <v>316</v>
      </c>
      <c r="G192" s="190" t="s">
        <v>316</v>
      </c>
      <c r="H192" s="190" t="s">
        <v>316</v>
      </c>
      <c r="I192" s="190" t="s">
        <v>316</v>
      </c>
      <c r="J192" s="12"/>
    </row>
    <row r="193" spans="1:10" x14ac:dyDescent="0.35">
      <c r="A193" s="68" t="s">
        <v>7</v>
      </c>
      <c r="B193" s="131">
        <v>5.2999999999999999E-2</v>
      </c>
      <c r="C193" s="190">
        <f t="shared" si="18"/>
        <v>2.05500671366816E-3</v>
      </c>
      <c r="D193" s="131">
        <v>5.6000000000000001E-2</v>
      </c>
      <c r="E193" s="190">
        <f t="shared" si="19"/>
        <v>1.9884979596590602E-3</v>
      </c>
      <c r="F193" s="131" t="s">
        <v>316</v>
      </c>
      <c r="G193" s="190" t="s">
        <v>316</v>
      </c>
      <c r="H193" s="190" t="s">
        <v>316</v>
      </c>
      <c r="I193" s="190" t="s">
        <v>316</v>
      </c>
      <c r="J193" s="12"/>
    </row>
    <row r="194" spans="1:10" x14ac:dyDescent="0.35">
      <c r="A194" s="68" t="s">
        <v>16</v>
      </c>
      <c r="B194" s="131">
        <v>2E-3</v>
      </c>
      <c r="C194" s="190">
        <f t="shared" si="18"/>
        <v>7.754742315728907E-5</v>
      </c>
      <c r="D194" s="131" t="s">
        <v>316</v>
      </c>
      <c r="E194" s="190" t="s">
        <v>316</v>
      </c>
      <c r="F194" s="131" t="s">
        <v>316</v>
      </c>
      <c r="G194" s="190" t="s">
        <v>316</v>
      </c>
      <c r="H194" s="190" t="s">
        <v>316</v>
      </c>
      <c r="I194" s="190" t="s">
        <v>316</v>
      </c>
      <c r="J194" s="12"/>
    </row>
    <row r="195" spans="1:10" x14ac:dyDescent="0.35">
      <c r="A195" s="68" t="s">
        <v>17</v>
      </c>
      <c r="B195" s="131" t="s">
        <v>316</v>
      </c>
      <c r="C195" s="190" t="s">
        <v>316</v>
      </c>
      <c r="D195" s="131" t="s">
        <v>316</v>
      </c>
      <c r="E195" s="190" t="s">
        <v>316</v>
      </c>
      <c r="F195" s="131" t="s">
        <v>316</v>
      </c>
      <c r="G195" s="190" t="s">
        <v>316</v>
      </c>
      <c r="H195" s="190" t="s">
        <v>316</v>
      </c>
      <c r="I195" s="190" t="s">
        <v>316</v>
      </c>
      <c r="J195" s="12"/>
    </row>
    <row r="196" spans="1:10" x14ac:dyDescent="0.35">
      <c r="A196" s="68" t="s">
        <v>38</v>
      </c>
      <c r="B196" s="131" t="s">
        <v>316</v>
      </c>
      <c r="C196" s="190" t="s">
        <v>316</v>
      </c>
      <c r="D196" s="131">
        <v>1E-3</v>
      </c>
      <c r="E196" s="190">
        <f t="shared" ref="E196:E225" si="26">(D196/$D$227)*100</f>
        <v>3.5508892136768932E-5</v>
      </c>
      <c r="F196" s="131" t="s">
        <v>316</v>
      </c>
      <c r="G196" s="190" t="s">
        <v>316</v>
      </c>
      <c r="H196" s="190" t="s">
        <v>316</v>
      </c>
      <c r="I196" s="190" t="s">
        <v>316</v>
      </c>
      <c r="J196" s="12"/>
    </row>
    <row r="197" spans="1:10" x14ac:dyDescent="0.35">
      <c r="A197" s="68" t="s">
        <v>42</v>
      </c>
      <c r="B197" s="131" t="s">
        <v>316</v>
      </c>
      <c r="C197" s="190" t="s">
        <v>316</v>
      </c>
      <c r="D197" s="131" t="s">
        <v>316</v>
      </c>
      <c r="E197" s="190" t="s">
        <v>316</v>
      </c>
      <c r="F197" s="131" t="s">
        <v>316</v>
      </c>
      <c r="G197" s="190" t="s">
        <v>316</v>
      </c>
      <c r="H197" s="190" t="s">
        <v>316</v>
      </c>
      <c r="I197" s="190" t="s">
        <v>316</v>
      </c>
      <c r="J197" s="12"/>
    </row>
    <row r="198" spans="1:10" x14ac:dyDescent="0.35">
      <c r="A198" s="68" t="s">
        <v>43</v>
      </c>
      <c r="B198" s="131" t="s">
        <v>316</v>
      </c>
      <c r="C198" s="190" t="s">
        <v>316</v>
      </c>
      <c r="D198" s="131">
        <v>1.6E-2</v>
      </c>
      <c r="E198" s="190">
        <f t="shared" si="26"/>
        <v>5.6814227418830292E-4</v>
      </c>
      <c r="F198" s="131" t="s">
        <v>316</v>
      </c>
      <c r="G198" s="190" t="s">
        <v>316</v>
      </c>
      <c r="H198" s="190" t="s">
        <v>316</v>
      </c>
      <c r="I198" s="190" t="s">
        <v>316</v>
      </c>
      <c r="J198" s="12"/>
    </row>
    <row r="199" spans="1:10" x14ac:dyDescent="0.35">
      <c r="A199" s="68" t="s">
        <v>45</v>
      </c>
      <c r="B199" s="131">
        <v>4.0000000000000001E-3</v>
      </c>
      <c r="C199" s="190">
        <f t="shared" ref="C199:C224" si="27">(B199/$B$227)*100</f>
        <v>1.5509484631457814E-4</v>
      </c>
      <c r="D199" s="131">
        <v>3.0000000000000001E-3</v>
      </c>
      <c r="E199" s="190">
        <f t="shared" si="26"/>
        <v>1.065266764103068E-4</v>
      </c>
      <c r="F199" s="131" t="s">
        <v>316</v>
      </c>
      <c r="G199" s="190" t="s">
        <v>316</v>
      </c>
      <c r="H199" s="190" t="s">
        <v>316</v>
      </c>
      <c r="I199" s="190" t="s">
        <v>316</v>
      </c>
      <c r="J199" s="12"/>
    </row>
    <row r="200" spans="1:10" x14ac:dyDescent="0.35">
      <c r="A200" s="68" t="s">
        <v>47</v>
      </c>
      <c r="B200" s="131" t="s">
        <v>316</v>
      </c>
      <c r="C200" s="190" t="s">
        <v>316</v>
      </c>
      <c r="D200" s="131" t="s">
        <v>316</v>
      </c>
      <c r="E200" s="190" t="s">
        <v>316</v>
      </c>
      <c r="F200" s="131" t="s">
        <v>316</v>
      </c>
      <c r="G200" s="190" t="s">
        <v>316</v>
      </c>
      <c r="H200" s="190" t="s">
        <v>316</v>
      </c>
      <c r="I200" s="190" t="s">
        <v>316</v>
      </c>
      <c r="J200" s="12"/>
    </row>
    <row r="201" spans="1:10" x14ac:dyDescent="0.35">
      <c r="A201" s="68" t="s">
        <v>48</v>
      </c>
      <c r="B201" s="131" t="s">
        <v>316</v>
      </c>
      <c r="C201" s="190" t="s">
        <v>316</v>
      </c>
      <c r="D201" s="131" t="s">
        <v>316</v>
      </c>
      <c r="E201" s="190" t="s">
        <v>316</v>
      </c>
      <c r="F201" s="131">
        <v>0</v>
      </c>
      <c r="G201" s="190">
        <f t="shared" ref="G201:G220" si="28">(F201/$F$227)*100</f>
        <v>0</v>
      </c>
      <c r="H201" s="190" t="s">
        <v>316</v>
      </c>
      <c r="I201" s="190" t="s">
        <v>316</v>
      </c>
      <c r="J201" s="12"/>
    </row>
    <row r="202" spans="1:10" x14ac:dyDescent="0.35">
      <c r="A202" s="68" t="s">
        <v>51</v>
      </c>
      <c r="B202" s="131" t="s">
        <v>316</v>
      </c>
      <c r="C202" s="190" t="s">
        <v>316</v>
      </c>
      <c r="D202" s="131">
        <v>1E-3</v>
      </c>
      <c r="E202" s="190">
        <f t="shared" si="26"/>
        <v>3.5508892136768932E-5</v>
      </c>
      <c r="F202" s="131" t="s">
        <v>316</v>
      </c>
      <c r="G202" s="190" t="s">
        <v>316</v>
      </c>
      <c r="H202" s="190" t="s">
        <v>316</v>
      </c>
      <c r="I202" s="190" t="s">
        <v>316</v>
      </c>
      <c r="J202" s="12"/>
    </row>
    <row r="203" spans="1:10" x14ac:dyDescent="0.35">
      <c r="A203" s="68" t="s">
        <v>57</v>
      </c>
      <c r="B203" s="131" t="s">
        <v>316</v>
      </c>
      <c r="C203" s="190" t="s">
        <v>316</v>
      </c>
      <c r="D203" s="131">
        <v>0.46100000000000002</v>
      </c>
      <c r="E203" s="190">
        <f t="shared" si="26"/>
        <v>1.6369599275050481E-2</v>
      </c>
      <c r="F203" s="131" t="s">
        <v>316</v>
      </c>
      <c r="G203" s="190" t="s">
        <v>316</v>
      </c>
      <c r="H203" s="190" t="s">
        <v>316</v>
      </c>
      <c r="I203" s="190" t="s">
        <v>316</v>
      </c>
      <c r="J203" s="12"/>
    </row>
    <row r="204" spans="1:10" x14ac:dyDescent="0.35">
      <c r="A204" s="68" t="s">
        <v>58</v>
      </c>
      <c r="B204" s="131" t="s">
        <v>316</v>
      </c>
      <c r="C204" s="190" t="s">
        <v>316</v>
      </c>
      <c r="D204" s="131" t="s">
        <v>316</v>
      </c>
      <c r="E204" s="190" t="s">
        <v>316</v>
      </c>
      <c r="F204" s="131" t="s">
        <v>316</v>
      </c>
      <c r="G204" s="190" t="s">
        <v>316</v>
      </c>
      <c r="H204" s="190" t="s">
        <v>316</v>
      </c>
      <c r="I204" s="190" t="s">
        <v>316</v>
      </c>
      <c r="J204" s="12"/>
    </row>
    <row r="205" spans="1:10" x14ac:dyDescent="0.35">
      <c r="A205" s="68" t="s">
        <v>60</v>
      </c>
      <c r="B205" s="131">
        <v>4.0000000000000001E-3</v>
      </c>
      <c r="C205" s="190">
        <f t="shared" si="27"/>
        <v>1.5509484631457814E-4</v>
      </c>
      <c r="D205" s="131">
        <v>5.0000000000000001E-3</v>
      </c>
      <c r="E205" s="190">
        <f t="shared" si="26"/>
        <v>1.7754446068384466E-4</v>
      </c>
      <c r="F205" s="131" t="s">
        <v>316</v>
      </c>
      <c r="G205" s="190" t="s">
        <v>316</v>
      </c>
      <c r="H205" s="190" t="s">
        <v>316</v>
      </c>
      <c r="I205" s="190" t="s">
        <v>316</v>
      </c>
      <c r="J205" s="12"/>
    </row>
    <row r="206" spans="1:10" x14ac:dyDescent="0.35">
      <c r="A206" s="68" t="s">
        <v>63</v>
      </c>
      <c r="B206" s="131" t="s">
        <v>316</v>
      </c>
      <c r="C206" s="190" t="s">
        <v>316</v>
      </c>
      <c r="D206" s="131">
        <v>1E-3</v>
      </c>
      <c r="E206" s="190">
        <f t="shared" si="26"/>
        <v>3.5508892136768932E-5</v>
      </c>
      <c r="F206" s="131" t="s">
        <v>316</v>
      </c>
      <c r="G206" s="190" t="s">
        <v>316</v>
      </c>
      <c r="H206" s="190" t="s">
        <v>316</v>
      </c>
      <c r="I206" s="190" t="s">
        <v>316</v>
      </c>
      <c r="J206" s="12"/>
    </row>
    <row r="207" spans="1:10" x14ac:dyDescent="0.35">
      <c r="A207" s="68" t="s">
        <v>67</v>
      </c>
      <c r="B207" s="131">
        <v>0.60099999999999998</v>
      </c>
      <c r="C207" s="190">
        <f t="shared" si="27"/>
        <v>2.3303000658765363E-2</v>
      </c>
      <c r="D207" s="131" t="s">
        <v>316</v>
      </c>
      <c r="E207" s="190" t="s">
        <v>316</v>
      </c>
      <c r="F207" s="131" t="s">
        <v>316</v>
      </c>
      <c r="G207" s="190" t="s">
        <v>316</v>
      </c>
      <c r="H207" s="190" t="s">
        <v>316</v>
      </c>
      <c r="I207" s="190" t="s">
        <v>316</v>
      </c>
      <c r="J207" s="12"/>
    </row>
    <row r="208" spans="1:10" x14ac:dyDescent="0.35">
      <c r="A208" s="68" t="s">
        <v>73</v>
      </c>
      <c r="B208" s="131">
        <v>4.5999999999999999E-2</v>
      </c>
      <c r="C208" s="190">
        <f t="shared" si="27"/>
        <v>1.7835907326176482E-3</v>
      </c>
      <c r="D208" s="131" t="s">
        <v>316</v>
      </c>
      <c r="E208" s="190" t="s">
        <v>316</v>
      </c>
      <c r="F208" s="131" t="s">
        <v>316</v>
      </c>
      <c r="G208" s="190" t="s">
        <v>316</v>
      </c>
      <c r="H208" s="190" t="s">
        <v>316</v>
      </c>
      <c r="I208" s="190" t="s">
        <v>316</v>
      </c>
      <c r="J208" s="12"/>
    </row>
    <row r="209" spans="1:10" x14ac:dyDescent="0.35">
      <c r="A209" s="68" t="s">
        <v>74</v>
      </c>
      <c r="B209" s="131" t="s">
        <v>316</v>
      </c>
      <c r="C209" s="190" t="s">
        <v>316</v>
      </c>
      <c r="D209" s="131">
        <v>0.65400000000000003</v>
      </c>
      <c r="E209" s="190">
        <f t="shared" si="26"/>
        <v>2.3222815457446883E-2</v>
      </c>
      <c r="F209" s="131" t="s">
        <v>316</v>
      </c>
      <c r="G209" s="190" t="s">
        <v>316</v>
      </c>
      <c r="H209" s="190" t="s">
        <v>316</v>
      </c>
      <c r="I209" s="190" t="s">
        <v>316</v>
      </c>
      <c r="J209" s="12"/>
    </row>
    <row r="210" spans="1:10" x14ac:dyDescent="0.35">
      <c r="A210" s="68" t="s">
        <v>76</v>
      </c>
      <c r="B210" s="131">
        <v>20.577000000000002</v>
      </c>
      <c r="C210" s="190">
        <f t="shared" si="27"/>
        <v>0.79784666315376862</v>
      </c>
      <c r="D210" s="131">
        <v>0</v>
      </c>
      <c r="E210" s="190">
        <f t="shared" si="26"/>
        <v>0</v>
      </c>
      <c r="F210" s="131" t="s">
        <v>316</v>
      </c>
      <c r="G210" s="190" t="s">
        <v>316</v>
      </c>
      <c r="H210" s="190" t="s">
        <v>316</v>
      </c>
      <c r="I210" s="190" t="s">
        <v>316</v>
      </c>
      <c r="J210" s="12"/>
    </row>
    <row r="211" spans="1:10" x14ac:dyDescent="0.35">
      <c r="A211" s="68" t="s">
        <v>82</v>
      </c>
      <c r="B211" s="131">
        <v>1.7999999999999999E-2</v>
      </c>
      <c r="C211" s="190">
        <f t="shared" si="27"/>
        <v>6.9792680841560147E-4</v>
      </c>
      <c r="D211" s="131" t="s">
        <v>316</v>
      </c>
      <c r="E211" s="190" t="s">
        <v>316</v>
      </c>
      <c r="F211" s="131" t="s">
        <v>316</v>
      </c>
      <c r="G211" s="190" t="s">
        <v>316</v>
      </c>
      <c r="H211" s="190" t="s">
        <v>316</v>
      </c>
      <c r="I211" s="190" t="s">
        <v>316</v>
      </c>
      <c r="J211" s="12"/>
    </row>
    <row r="212" spans="1:10" x14ac:dyDescent="0.35">
      <c r="A212" s="68" t="s">
        <v>87</v>
      </c>
      <c r="B212" s="131" t="s">
        <v>316</v>
      </c>
      <c r="C212" s="190" t="s">
        <v>316</v>
      </c>
      <c r="D212" s="131">
        <v>2E-3</v>
      </c>
      <c r="E212" s="190">
        <f t="shared" si="26"/>
        <v>7.1017784273537865E-5</v>
      </c>
      <c r="F212" s="131" t="s">
        <v>316</v>
      </c>
      <c r="G212" s="190" t="s">
        <v>316</v>
      </c>
      <c r="H212" s="190" t="s">
        <v>316</v>
      </c>
      <c r="I212" s="190" t="s">
        <v>316</v>
      </c>
      <c r="J212" s="12"/>
    </row>
    <row r="213" spans="1:10" x14ac:dyDescent="0.35">
      <c r="A213" s="68" t="s">
        <v>89</v>
      </c>
      <c r="B213" s="131" t="s">
        <v>316</v>
      </c>
      <c r="C213" s="190" t="s">
        <v>316</v>
      </c>
      <c r="D213" s="131" t="s">
        <v>316</v>
      </c>
      <c r="E213" s="190" t="s">
        <v>316</v>
      </c>
      <c r="F213" s="131" t="s">
        <v>316</v>
      </c>
      <c r="G213" s="190" t="s">
        <v>316</v>
      </c>
      <c r="H213" s="190" t="s">
        <v>316</v>
      </c>
      <c r="I213" s="190" t="s">
        <v>316</v>
      </c>
      <c r="J213" s="12"/>
    </row>
    <row r="214" spans="1:10" x14ac:dyDescent="0.35">
      <c r="A214" s="68" t="s">
        <v>90</v>
      </c>
      <c r="B214" s="131" t="s">
        <v>316</v>
      </c>
      <c r="C214" s="190" t="s">
        <v>316</v>
      </c>
      <c r="D214" s="131">
        <v>0</v>
      </c>
      <c r="E214" s="190">
        <f t="shared" si="26"/>
        <v>0</v>
      </c>
      <c r="F214" s="131" t="s">
        <v>316</v>
      </c>
      <c r="G214" s="190" t="s">
        <v>316</v>
      </c>
      <c r="H214" s="190" t="s">
        <v>316</v>
      </c>
      <c r="I214" s="190" t="s">
        <v>316</v>
      </c>
      <c r="J214" s="12"/>
    </row>
    <row r="215" spans="1:10" x14ac:dyDescent="0.35">
      <c r="A215" s="68" t="s">
        <v>92</v>
      </c>
      <c r="B215" s="131">
        <v>1.62</v>
      </c>
      <c r="C215" s="190">
        <f t="shared" si="27"/>
        <v>6.2813412757404138E-2</v>
      </c>
      <c r="D215" s="131">
        <v>0.78300000000000003</v>
      </c>
      <c r="E215" s="190">
        <f t="shared" si="26"/>
        <v>2.7803462543090074E-2</v>
      </c>
      <c r="F215" s="131" t="s">
        <v>316</v>
      </c>
      <c r="G215" s="190" t="s">
        <v>316</v>
      </c>
      <c r="H215" s="190" t="s">
        <v>316</v>
      </c>
      <c r="I215" s="190" t="s">
        <v>316</v>
      </c>
      <c r="J215" s="12"/>
    </row>
    <row r="216" spans="1:10" x14ac:dyDescent="0.35">
      <c r="A216" s="68" t="s">
        <v>95</v>
      </c>
      <c r="B216" s="131">
        <v>0.27800000000000002</v>
      </c>
      <c r="C216" s="190">
        <f t="shared" si="27"/>
        <v>1.0779091818863181E-2</v>
      </c>
      <c r="D216" s="131" t="s">
        <v>316</v>
      </c>
      <c r="E216" s="190" t="s">
        <v>316</v>
      </c>
      <c r="F216" s="131" t="s">
        <v>316</v>
      </c>
      <c r="G216" s="190" t="s">
        <v>316</v>
      </c>
      <c r="H216" s="190" t="s">
        <v>316</v>
      </c>
      <c r="I216" s="190" t="s">
        <v>316</v>
      </c>
      <c r="J216" s="12"/>
    </row>
    <row r="217" spans="1:10" x14ac:dyDescent="0.35">
      <c r="A217" s="68" t="s">
        <v>101</v>
      </c>
      <c r="B217" s="131" t="s">
        <v>316</v>
      </c>
      <c r="C217" s="190" t="s">
        <v>316</v>
      </c>
      <c r="D217" s="131">
        <v>2.5000000000000001E-2</v>
      </c>
      <c r="E217" s="190">
        <f t="shared" si="26"/>
        <v>8.8772230341922331E-4</v>
      </c>
      <c r="F217" s="131" t="s">
        <v>316</v>
      </c>
      <c r="G217" s="190" t="s">
        <v>316</v>
      </c>
      <c r="H217" s="190" t="s">
        <v>316</v>
      </c>
      <c r="I217" s="190" t="s">
        <v>316</v>
      </c>
      <c r="J217" s="12"/>
    </row>
    <row r="218" spans="1:10" x14ac:dyDescent="0.35">
      <c r="A218" s="68" t="s">
        <v>124</v>
      </c>
      <c r="B218" s="131" t="s">
        <v>316</v>
      </c>
      <c r="C218" s="190" t="s">
        <v>316</v>
      </c>
      <c r="D218" s="131">
        <v>0</v>
      </c>
      <c r="E218" s="190">
        <f t="shared" si="26"/>
        <v>0</v>
      </c>
      <c r="F218" s="131">
        <v>0</v>
      </c>
      <c r="G218" s="190">
        <f t="shared" si="28"/>
        <v>0</v>
      </c>
      <c r="H218" s="190" t="s">
        <v>316</v>
      </c>
      <c r="I218" s="190" t="s">
        <v>316</v>
      </c>
      <c r="J218" s="12"/>
    </row>
    <row r="219" spans="1:10" x14ac:dyDescent="0.35">
      <c r="A219" s="68" t="s">
        <v>131</v>
      </c>
      <c r="B219" s="131" t="s">
        <v>316</v>
      </c>
      <c r="C219" s="190" t="s">
        <v>316</v>
      </c>
      <c r="D219" s="131">
        <v>2E-3</v>
      </c>
      <c r="E219" s="190">
        <f t="shared" si="26"/>
        <v>7.1017784273537865E-5</v>
      </c>
      <c r="F219" s="131" t="s">
        <v>316</v>
      </c>
      <c r="G219" s="190" t="s">
        <v>316</v>
      </c>
      <c r="H219" s="190" t="s">
        <v>316</v>
      </c>
      <c r="I219" s="190" t="s">
        <v>316</v>
      </c>
    </row>
    <row r="220" spans="1:10" x14ac:dyDescent="0.35">
      <c r="A220" s="68" t="s">
        <v>139</v>
      </c>
      <c r="B220" s="131">
        <v>4.7E-2</v>
      </c>
      <c r="C220" s="190">
        <f t="shared" si="27"/>
        <v>1.822364444196293E-3</v>
      </c>
      <c r="D220" s="131">
        <v>4.0000000000000001E-3</v>
      </c>
      <c r="E220" s="190">
        <f t="shared" si="26"/>
        <v>1.4203556854707573E-4</v>
      </c>
      <c r="F220" s="131">
        <v>0</v>
      </c>
      <c r="G220" s="190">
        <f t="shared" si="28"/>
        <v>0</v>
      </c>
      <c r="H220" s="190">
        <f>((F220/D220)-1)*100</f>
        <v>-100</v>
      </c>
      <c r="I220" s="190">
        <f>((F220/B220)-1)*100</f>
        <v>-100</v>
      </c>
    </row>
    <row r="221" spans="1:10" x14ac:dyDescent="0.35">
      <c r="A221" s="68" t="s">
        <v>153</v>
      </c>
      <c r="B221" s="131" t="s">
        <v>316</v>
      </c>
      <c r="C221" s="190" t="s">
        <v>316</v>
      </c>
      <c r="D221" s="131">
        <v>5.0000000000000001E-3</v>
      </c>
      <c r="E221" s="190">
        <f t="shared" si="26"/>
        <v>1.7754446068384466E-4</v>
      </c>
      <c r="F221" s="131" t="s">
        <v>316</v>
      </c>
      <c r="G221" s="190" t="s">
        <v>316</v>
      </c>
      <c r="H221" s="190" t="s">
        <v>316</v>
      </c>
      <c r="I221" s="190" t="s">
        <v>316</v>
      </c>
    </row>
    <row r="222" spans="1:10" x14ac:dyDescent="0.35">
      <c r="A222" s="68" t="s">
        <v>154</v>
      </c>
      <c r="B222" s="131">
        <v>0</v>
      </c>
      <c r="C222" s="190">
        <f t="shared" si="27"/>
        <v>0</v>
      </c>
      <c r="D222" s="131">
        <v>0.6</v>
      </c>
      <c r="E222" s="190">
        <f t="shared" si="26"/>
        <v>2.1305335282061355E-2</v>
      </c>
      <c r="F222" s="131" t="s">
        <v>316</v>
      </c>
      <c r="G222" s="190" t="s">
        <v>316</v>
      </c>
      <c r="H222" s="190" t="s">
        <v>316</v>
      </c>
      <c r="I222" s="190" t="s">
        <v>316</v>
      </c>
    </row>
    <row r="223" spans="1:10" x14ac:dyDescent="0.35">
      <c r="A223" s="68" t="s">
        <v>166</v>
      </c>
      <c r="B223" s="131">
        <v>3.6999999999999998E-2</v>
      </c>
      <c r="C223" s="190">
        <f t="shared" si="27"/>
        <v>1.4346273284098474E-3</v>
      </c>
      <c r="D223" s="131" t="s">
        <v>316</v>
      </c>
      <c r="E223" s="190" t="s">
        <v>316</v>
      </c>
      <c r="F223" s="131" t="s">
        <v>316</v>
      </c>
      <c r="G223" s="190" t="s">
        <v>316</v>
      </c>
      <c r="H223" s="190" t="s">
        <v>316</v>
      </c>
      <c r="I223" s="190" t="s">
        <v>316</v>
      </c>
    </row>
    <row r="224" spans="1:10" x14ac:dyDescent="0.35">
      <c r="A224" s="68" t="s">
        <v>179</v>
      </c>
      <c r="B224" s="131">
        <v>5.7000000000000002E-2</v>
      </c>
      <c r="C224" s="190">
        <f t="shared" si="27"/>
        <v>2.2101015599827385E-3</v>
      </c>
      <c r="D224" s="131">
        <v>0.14199999999999999</v>
      </c>
      <c r="E224" s="190">
        <f t="shared" si="26"/>
        <v>5.0422626834211873E-3</v>
      </c>
      <c r="F224" s="131" t="s">
        <v>316</v>
      </c>
      <c r="G224" s="190" t="s">
        <v>316</v>
      </c>
      <c r="H224" s="190" t="s">
        <v>316</v>
      </c>
      <c r="I224" s="190" t="s">
        <v>316</v>
      </c>
    </row>
    <row r="225" spans="1:9" x14ac:dyDescent="0.35">
      <c r="A225" s="68" t="s">
        <v>226</v>
      </c>
      <c r="B225" s="131" t="s">
        <v>316</v>
      </c>
      <c r="C225" s="190" t="s">
        <v>316</v>
      </c>
      <c r="D225" s="131">
        <v>8.0000000000000002E-3</v>
      </c>
      <c r="E225" s="190">
        <f t="shared" si="26"/>
        <v>2.8407113709415146E-4</v>
      </c>
      <c r="F225" s="131" t="s">
        <v>316</v>
      </c>
      <c r="G225" s="190" t="s">
        <v>316</v>
      </c>
      <c r="H225" s="190" t="s">
        <v>316</v>
      </c>
      <c r="I225" s="190" t="s">
        <v>316</v>
      </c>
    </row>
    <row r="226" spans="1:9" x14ac:dyDescent="0.35">
      <c r="A226" s="68" t="s">
        <v>245</v>
      </c>
      <c r="B226" s="131" t="s">
        <v>316</v>
      </c>
      <c r="C226" s="190" t="s">
        <v>316</v>
      </c>
      <c r="D226" s="131" t="s">
        <v>316</v>
      </c>
      <c r="E226" s="190" t="s">
        <v>316</v>
      </c>
      <c r="F226" s="131" t="s">
        <v>316</v>
      </c>
      <c r="G226" s="190" t="s">
        <v>316</v>
      </c>
      <c r="H226" s="190" t="s">
        <v>316</v>
      </c>
      <c r="I226" s="190" t="s">
        <v>316</v>
      </c>
    </row>
    <row r="227" spans="1:9" x14ac:dyDescent="0.35">
      <c r="A227" s="180" t="s">
        <v>263</v>
      </c>
      <c r="B227" s="237">
        <f>SUM(B4:B226)</f>
        <v>2579.0669999999996</v>
      </c>
      <c r="C227" s="237">
        <f>SUM(C4:C226)</f>
        <v>100.00000000000001</v>
      </c>
      <c r="D227" s="237">
        <f t="shared" ref="D227:G227" si="29">SUM(D4:D226)</f>
        <v>2816.1959999999967</v>
      </c>
      <c r="E227" s="237">
        <f t="shared" si="29"/>
        <v>100.00000000000016</v>
      </c>
      <c r="F227" s="237">
        <f t="shared" si="29"/>
        <v>2391.3339999999976</v>
      </c>
      <c r="G227" s="237">
        <f t="shared" si="29"/>
        <v>100.00000000000009</v>
      </c>
      <c r="H227" s="238">
        <f>((F227/D227)-1)*100</f>
        <v>-15.08637893101189</v>
      </c>
      <c r="I227" s="238">
        <f>((F227/B227)-1)*100</f>
        <v>-7.2791051957937558</v>
      </c>
    </row>
  </sheetData>
  <mergeCells count="7">
    <mergeCell ref="K1:L1"/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D00-000000000000}"/>
  </hyperlinks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67"/>
  <sheetViews>
    <sheetView zoomScale="70" zoomScaleNormal="70" workbookViewId="0">
      <selection activeCell="A18" sqref="A18"/>
    </sheetView>
  </sheetViews>
  <sheetFormatPr defaultColWidth="9.1796875" defaultRowHeight="15.5" x14ac:dyDescent="0.35"/>
  <cols>
    <col min="1" max="1" width="47" style="1" customWidth="1"/>
    <col min="2" max="2" width="14.81640625" style="1" customWidth="1"/>
    <col min="3" max="3" width="13.36328125" style="1" customWidth="1"/>
    <col min="4" max="4" width="13.6328125" style="1" bestFit="1" customWidth="1"/>
    <col min="5" max="5" width="8.81640625" style="1" bestFit="1" customWidth="1"/>
    <col min="6" max="6" width="13.6328125" style="1" bestFit="1" customWidth="1"/>
    <col min="7" max="7" width="8.81640625" style="1" bestFit="1" customWidth="1"/>
    <col min="8" max="8" width="17.6328125" style="186" bestFit="1" customWidth="1"/>
    <col min="9" max="9" width="14.36328125" style="1" bestFit="1" customWidth="1"/>
    <col min="10" max="10" width="11.08984375" style="1" customWidth="1"/>
    <col min="11" max="12" width="9.1796875" style="1"/>
    <col min="13" max="13" width="13.90625" style="1" bestFit="1" customWidth="1"/>
    <col min="14" max="14" width="17.453125" style="1" bestFit="1" customWidth="1"/>
    <col min="15" max="16384" width="9.1796875" style="1"/>
  </cols>
  <sheetData>
    <row r="1" spans="1:14" x14ac:dyDescent="0.35">
      <c r="A1" s="4" t="s">
        <v>481</v>
      </c>
      <c r="K1" s="348" t="s">
        <v>315</v>
      </c>
      <c r="L1" s="348"/>
    </row>
    <row r="2" spans="1:14" x14ac:dyDescent="0.35">
      <c r="A2" s="350" t="s">
        <v>520</v>
      </c>
      <c r="B2" s="362">
        <v>44682</v>
      </c>
      <c r="C2" s="362"/>
      <c r="D2" s="362">
        <v>45017</v>
      </c>
      <c r="E2" s="362"/>
      <c r="F2" s="362">
        <v>45047</v>
      </c>
      <c r="G2" s="362"/>
      <c r="H2" s="359" t="s">
        <v>295</v>
      </c>
      <c r="I2" s="349" t="s">
        <v>522</v>
      </c>
      <c r="J2" s="36"/>
    </row>
    <row r="3" spans="1:14" ht="14" customHeight="1" x14ac:dyDescent="0.35">
      <c r="A3" s="367"/>
      <c r="B3" s="2" t="s">
        <v>296</v>
      </c>
      <c r="C3" s="118" t="s">
        <v>297</v>
      </c>
      <c r="D3" s="2" t="s">
        <v>296</v>
      </c>
      <c r="E3" s="2" t="s">
        <v>297</v>
      </c>
      <c r="F3" s="2" t="s">
        <v>296</v>
      </c>
      <c r="G3" s="2" t="s">
        <v>297</v>
      </c>
      <c r="H3" s="360"/>
      <c r="I3" s="350"/>
      <c r="J3" s="100"/>
    </row>
    <row r="4" spans="1:14" x14ac:dyDescent="0.35">
      <c r="A4" s="154" t="s">
        <v>521</v>
      </c>
      <c r="B4" s="239">
        <v>2190.5120000000002</v>
      </c>
      <c r="C4" s="190">
        <f t="shared" ref="C4:C67" si="0">(B4/$B$267)*100</f>
        <v>18.901964533706053</v>
      </c>
      <c r="D4" s="239">
        <v>945.03</v>
      </c>
      <c r="E4" s="190">
        <f t="shared" ref="E4:E67" si="1">(D4/$D$267)*100</f>
        <v>10.649119278181669</v>
      </c>
      <c r="F4" s="239">
        <v>2915.127</v>
      </c>
      <c r="G4" s="190">
        <f t="shared" ref="G4:G67" si="2">(F4/$F$267)*100</f>
        <v>24.184393026802528</v>
      </c>
      <c r="H4" s="190">
        <f>((F4/D4)-1)*100</f>
        <v>208.46925494428748</v>
      </c>
      <c r="I4" s="194">
        <f t="shared" ref="I4:I67" si="3">((F4/B4)-1)*100</f>
        <v>33.079709218666679</v>
      </c>
      <c r="J4" s="100"/>
    </row>
    <row r="5" spans="1:14" x14ac:dyDescent="0.35">
      <c r="A5" s="154" t="s">
        <v>340</v>
      </c>
      <c r="B5" s="239">
        <v>1506.8340000000001</v>
      </c>
      <c r="C5" s="190">
        <f t="shared" si="0"/>
        <v>13.002495684197314</v>
      </c>
      <c r="D5" s="239">
        <v>1E-3</v>
      </c>
      <c r="E5" s="190">
        <f t="shared" si="1"/>
        <v>1.1268551557285663E-5</v>
      </c>
      <c r="F5" s="239">
        <v>1671.1959999999999</v>
      </c>
      <c r="G5" s="190">
        <f t="shared" si="2"/>
        <v>13.864528334038372</v>
      </c>
      <c r="H5" s="190">
        <f t="shared" ref="H5:H67" si="4">((F5/D5)-1)*100</f>
        <v>167119499.99999997</v>
      </c>
      <c r="I5" s="194">
        <f t="shared" si="3"/>
        <v>10.907770862616584</v>
      </c>
      <c r="J5" s="100"/>
    </row>
    <row r="6" spans="1:14" x14ac:dyDescent="0.35">
      <c r="A6" s="154" t="s">
        <v>712</v>
      </c>
      <c r="B6" s="239">
        <v>261.495</v>
      </c>
      <c r="C6" s="190">
        <f t="shared" si="0"/>
        <v>2.2564447105249656</v>
      </c>
      <c r="D6" s="239">
        <v>574.16600000000005</v>
      </c>
      <c r="E6" s="190">
        <f t="shared" si="1"/>
        <v>6.4700191734404804</v>
      </c>
      <c r="F6" s="239">
        <v>511.40800000000002</v>
      </c>
      <c r="G6" s="190">
        <f t="shared" si="2"/>
        <v>4.2427283850930095</v>
      </c>
      <c r="H6" s="190">
        <f t="shared" si="4"/>
        <v>-10.930288453165115</v>
      </c>
      <c r="I6" s="194">
        <f t="shared" si="3"/>
        <v>95.570852215147511</v>
      </c>
      <c r="J6" s="100"/>
    </row>
    <row r="7" spans="1:14" x14ac:dyDescent="0.35">
      <c r="A7" s="154" t="s">
        <v>583</v>
      </c>
      <c r="B7" s="239">
        <v>154.47</v>
      </c>
      <c r="C7" s="190">
        <f t="shared" si="0"/>
        <v>1.3329242028902712</v>
      </c>
      <c r="D7" s="239">
        <v>222.886</v>
      </c>
      <c r="E7" s="190">
        <f t="shared" si="1"/>
        <v>2.511602382397172</v>
      </c>
      <c r="F7" s="239">
        <v>229.48400000000001</v>
      </c>
      <c r="G7" s="190">
        <f t="shared" si="2"/>
        <v>1.9038385803989848</v>
      </c>
      <c r="H7" s="190">
        <f t="shared" si="4"/>
        <v>2.9602577102195715</v>
      </c>
      <c r="I7" s="194">
        <f t="shared" si="3"/>
        <v>48.562180358645705</v>
      </c>
      <c r="J7" s="100"/>
    </row>
    <row r="8" spans="1:14" x14ac:dyDescent="0.35">
      <c r="A8" s="154" t="s">
        <v>711</v>
      </c>
      <c r="B8" s="239">
        <v>196.755</v>
      </c>
      <c r="C8" s="190">
        <f t="shared" si="0"/>
        <v>1.6978021721996199</v>
      </c>
      <c r="D8" s="239">
        <v>296.38799999999998</v>
      </c>
      <c r="E8" s="190">
        <f t="shared" si="1"/>
        <v>3.3398634589607825</v>
      </c>
      <c r="F8" s="239">
        <v>219.64699999999999</v>
      </c>
      <c r="G8" s="190">
        <f t="shared" si="2"/>
        <v>1.8222291430727016</v>
      </c>
      <c r="H8" s="190">
        <f t="shared" si="4"/>
        <v>-25.892073903126978</v>
      </c>
      <c r="I8" s="194">
        <f t="shared" si="3"/>
        <v>11.634774211582922</v>
      </c>
      <c r="J8" s="100"/>
    </row>
    <row r="9" spans="1:14" x14ac:dyDescent="0.35">
      <c r="A9" s="154" t="s">
        <v>540</v>
      </c>
      <c r="B9" s="239">
        <v>163.28899999999999</v>
      </c>
      <c r="C9" s="190">
        <f t="shared" si="0"/>
        <v>1.4090235007817018</v>
      </c>
      <c r="D9" s="239">
        <v>209.453</v>
      </c>
      <c r="E9" s="190">
        <f t="shared" si="1"/>
        <v>2.3602319293281537</v>
      </c>
      <c r="F9" s="239">
        <v>205.773</v>
      </c>
      <c r="G9" s="190">
        <f t="shared" si="2"/>
        <v>1.7071280621064662</v>
      </c>
      <c r="H9" s="190">
        <f t="shared" si="4"/>
        <v>-1.7569574081058748</v>
      </c>
      <c r="I9" s="190">
        <f t="shared" si="3"/>
        <v>26.017674185033911</v>
      </c>
      <c r="J9" s="100"/>
    </row>
    <row r="10" spans="1:14" x14ac:dyDescent="0.35">
      <c r="A10" s="154" t="s">
        <v>37</v>
      </c>
      <c r="B10" s="239">
        <v>145.911</v>
      </c>
      <c r="C10" s="190">
        <f t="shared" si="0"/>
        <v>1.2590684493294644</v>
      </c>
      <c r="D10" s="239">
        <v>153.81100000000001</v>
      </c>
      <c r="E10" s="190">
        <f t="shared" si="1"/>
        <v>1.7332271835776649</v>
      </c>
      <c r="F10" s="239">
        <v>193.089</v>
      </c>
      <c r="G10" s="190">
        <f t="shared" si="2"/>
        <v>1.6018994250172545</v>
      </c>
      <c r="H10" s="190">
        <f t="shared" si="4"/>
        <v>25.53653509826994</v>
      </c>
      <c r="I10" s="190">
        <f t="shared" si="3"/>
        <v>32.333408721755028</v>
      </c>
      <c r="J10" s="100"/>
    </row>
    <row r="11" spans="1:14" x14ac:dyDescent="0.35">
      <c r="A11" s="154" t="s">
        <v>105</v>
      </c>
      <c r="B11" s="239">
        <v>212.702</v>
      </c>
      <c r="C11" s="190">
        <f t="shared" si="0"/>
        <v>1.8354091008167699</v>
      </c>
      <c r="D11" s="239">
        <v>191.422</v>
      </c>
      <c r="E11" s="190">
        <f t="shared" si="1"/>
        <v>2.1570486761987357</v>
      </c>
      <c r="F11" s="239">
        <v>181.773</v>
      </c>
      <c r="G11" s="190">
        <f t="shared" si="2"/>
        <v>1.5080199503009564</v>
      </c>
      <c r="H11" s="190">
        <f t="shared" si="4"/>
        <v>-5.0406954268579334</v>
      </c>
      <c r="I11" s="190">
        <f t="shared" si="3"/>
        <v>-14.541001024908084</v>
      </c>
      <c r="J11" s="100"/>
    </row>
    <row r="12" spans="1:14" x14ac:dyDescent="0.35">
      <c r="A12" s="154" t="s">
        <v>215</v>
      </c>
      <c r="B12" s="239">
        <v>52.366999999999997</v>
      </c>
      <c r="C12" s="190">
        <f t="shared" si="0"/>
        <v>0.45187571523761783</v>
      </c>
      <c r="D12" s="239">
        <v>115.944</v>
      </c>
      <c r="E12" s="190">
        <f t="shared" si="1"/>
        <v>1.3065209417579289</v>
      </c>
      <c r="F12" s="239">
        <v>168.90199999999999</v>
      </c>
      <c r="G12" s="190">
        <f t="shared" si="2"/>
        <v>1.4012399291739264</v>
      </c>
      <c r="H12" s="190">
        <f t="shared" si="4"/>
        <v>45.675498516525217</v>
      </c>
      <c r="I12" s="190">
        <f t="shared" si="3"/>
        <v>222.53518437183723</v>
      </c>
      <c r="J12" s="100"/>
    </row>
    <row r="13" spans="1:14" x14ac:dyDescent="0.35">
      <c r="A13" s="154" t="s">
        <v>129</v>
      </c>
      <c r="B13" s="239">
        <v>74.313000000000002</v>
      </c>
      <c r="C13" s="190">
        <f t="shared" si="0"/>
        <v>0.64124811477558574</v>
      </c>
      <c r="D13" s="239">
        <v>143.636</v>
      </c>
      <c r="E13" s="190">
        <f t="shared" si="1"/>
        <v>1.6185696714822833</v>
      </c>
      <c r="F13" s="239">
        <v>165.76499999999999</v>
      </c>
      <c r="G13" s="190">
        <f t="shared" si="2"/>
        <v>1.3752148397266812</v>
      </c>
      <c r="H13" s="190">
        <f t="shared" si="4"/>
        <v>15.406304826088157</v>
      </c>
      <c r="I13" s="190">
        <f t="shared" si="3"/>
        <v>123.06325945662265</v>
      </c>
      <c r="J13" s="100"/>
      <c r="M13" s="265"/>
      <c r="N13" s="266"/>
    </row>
    <row r="14" spans="1:14" x14ac:dyDescent="0.35">
      <c r="A14" s="154" t="s">
        <v>209</v>
      </c>
      <c r="B14" s="239">
        <v>119.85</v>
      </c>
      <c r="C14" s="190">
        <f t="shared" si="0"/>
        <v>1.0341876462510455</v>
      </c>
      <c r="D14" s="239">
        <v>126.242</v>
      </c>
      <c r="E14" s="190">
        <f t="shared" si="1"/>
        <v>1.4225644856948565</v>
      </c>
      <c r="F14" s="239">
        <v>134.01300000000001</v>
      </c>
      <c r="G14" s="190">
        <f t="shared" si="2"/>
        <v>1.1117948078079916</v>
      </c>
      <c r="H14" s="190">
        <f t="shared" si="4"/>
        <v>6.1556375849558753</v>
      </c>
      <c r="I14" s="190">
        <f t="shared" si="3"/>
        <v>11.817271589486866</v>
      </c>
      <c r="J14" s="100"/>
    </row>
    <row r="15" spans="1:14" x14ac:dyDescent="0.35">
      <c r="A15" s="154" t="s">
        <v>109</v>
      </c>
      <c r="B15" s="239">
        <v>51.491999999999997</v>
      </c>
      <c r="C15" s="190">
        <f t="shared" si="0"/>
        <v>0.44432532566340288</v>
      </c>
      <c r="D15" s="239">
        <v>147.49600000000001</v>
      </c>
      <c r="E15" s="190">
        <f t="shared" si="1"/>
        <v>1.6620662804934061</v>
      </c>
      <c r="F15" s="239">
        <v>128.99100000000001</v>
      </c>
      <c r="G15" s="190">
        <f t="shared" si="2"/>
        <v>1.070131435412689</v>
      </c>
      <c r="H15" s="190">
        <f t="shared" si="4"/>
        <v>-12.546102945164606</v>
      </c>
      <c r="I15" s="190">
        <f t="shared" si="3"/>
        <v>150.50687485434634</v>
      </c>
      <c r="J15" s="100"/>
    </row>
    <row r="16" spans="1:14" x14ac:dyDescent="0.35">
      <c r="A16" s="154" t="s">
        <v>26</v>
      </c>
      <c r="B16" s="239">
        <v>218.03399999999999</v>
      </c>
      <c r="C16" s="190">
        <f t="shared" si="0"/>
        <v>1.8814190176278718</v>
      </c>
      <c r="D16" s="239">
        <v>87.644999999999996</v>
      </c>
      <c r="E16" s="190">
        <f t="shared" si="1"/>
        <v>0.98763220123830187</v>
      </c>
      <c r="F16" s="239">
        <v>124.931</v>
      </c>
      <c r="G16" s="190">
        <f t="shared" si="2"/>
        <v>1.0364489798322567</v>
      </c>
      <c r="H16" s="190">
        <f t="shared" si="4"/>
        <v>42.542073135946154</v>
      </c>
      <c r="I16" s="190">
        <f t="shared" si="3"/>
        <v>-42.701138354568556</v>
      </c>
      <c r="J16" s="100"/>
    </row>
    <row r="17" spans="1:12" x14ac:dyDescent="0.35">
      <c r="A17" s="154" t="s">
        <v>107</v>
      </c>
      <c r="B17" s="239">
        <v>102.85599999999999</v>
      </c>
      <c r="C17" s="190">
        <f t="shared" si="0"/>
        <v>0.88754613719480624</v>
      </c>
      <c r="D17" s="239">
        <v>124.6</v>
      </c>
      <c r="E17" s="190">
        <f t="shared" si="1"/>
        <v>1.4040615240377934</v>
      </c>
      <c r="F17" s="239">
        <v>119.852</v>
      </c>
      <c r="G17" s="190">
        <f t="shared" si="2"/>
        <v>0.9943127256714156</v>
      </c>
      <c r="H17" s="190">
        <f t="shared" si="4"/>
        <v>-3.8105939004815292</v>
      </c>
      <c r="I17" s="190">
        <f t="shared" si="3"/>
        <v>16.524072489694341</v>
      </c>
      <c r="J17" s="100"/>
    </row>
    <row r="18" spans="1:12" x14ac:dyDescent="0.35">
      <c r="A18" s="154" t="s">
        <v>108</v>
      </c>
      <c r="B18" s="239">
        <v>101.45099999999999</v>
      </c>
      <c r="C18" s="190">
        <f t="shared" si="0"/>
        <v>0.87542236879278101</v>
      </c>
      <c r="D18" s="239">
        <v>101.703</v>
      </c>
      <c r="E18" s="190">
        <f t="shared" si="1"/>
        <v>1.1460454990306237</v>
      </c>
      <c r="F18" s="239">
        <v>114.911</v>
      </c>
      <c r="G18" s="190">
        <f t="shared" si="2"/>
        <v>0.95332134315345618</v>
      </c>
      <c r="H18" s="190">
        <f t="shared" si="4"/>
        <v>12.986834213346699</v>
      </c>
      <c r="I18" s="190">
        <f t="shared" si="3"/>
        <v>13.267488738405731</v>
      </c>
      <c r="J18" s="100"/>
      <c r="L18" s="1" t="s">
        <v>478</v>
      </c>
    </row>
    <row r="19" spans="1:12" x14ac:dyDescent="0.35">
      <c r="A19" s="154" t="s">
        <v>97</v>
      </c>
      <c r="B19" s="239">
        <v>157.98500000000001</v>
      </c>
      <c r="C19" s="190">
        <f t="shared" si="0"/>
        <v>1.3632551964369748</v>
      </c>
      <c r="D19" s="239">
        <v>34.091000000000001</v>
      </c>
      <c r="E19" s="190">
        <f t="shared" si="1"/>
        <v>0.38415619113942551</v>
      </c>
      <c r="F19" s="239">
        <v>113.471</v>
      </c>
      <c r="G19" s="190">
        <f t="shared" si="2"/>
        <v>0.94137485644512564</v>
      </c>
      <c r="H19" s="190">
        <f t="shared" si="4"/>
        <v>232.84737907365582</v>
      </c>
      <c r="I19" s="190">
        <f t="shared" si="3"/>
        <v>-28.176092667025355</v>
      </c>
      <c r="J19" s="100"/>
    </row>
    <row r="20" spans="1:12" x14ac:dyDescent="0.35">
      <c r="A20" s="154" t="s">
        <v>189</v>
      </c>
      <c r="B20" s="239">
        <v>139.47300000000001</v>
      </c>
      <c r="C20" s="190">
        <f t="shared" si="0"/>
        <v>1.2035148400965547</v>
      </c>
      <c r="D20" s="239">
        <v>85.834999999999994</v>
      </c>
      <c r="E20" s="190">
        <f t="shared" si="1"/>
        <v>0.96723612291961469</v>
      </c>
      <c r="F20" s="239">
        <v>112.754</v>
      </c>
      <c r="G20" s="190">
        <f t="shared" si="2"/>
        <v>0.93542650160493601</v>
      </c>
      <c r="H20" s="190">
        <f t="shared" si="4"/>
        <v>31.361332789654583</v>
      </c>
      <c r="I20" s="190">
        <f t="shared" si="3"/>
        <v>-19.157112846213963</v>
      </c>
      <c r="J20" s="100"/>
    </row>
    <row r="21" spans="1:12" x14ac:dyDescent="0.35">
      <c r="A21" s="154" t="s">
        <v>175</v>
      </c>
      <c r="B21" s="239">
        <v>127.63</v>
      </c>
      <c r="C21" s="190">
        <f t="shared" si="0"/>
        <v>1.101321395836637</v>
      </c>
      <c r="D21" s="239">
        <v>142.554</v>
      </c>
      <c r="E21" s="190">
        <f t="shared" si="1"/>
        <v>1.6063770986973001</v>
      </c>
      <c r="F21" s="239">
        <v>111.7</v>
      </c>
      <c r="G21" s="190">
        <f t="shared" si="2"/>
        <v>0.92668233702814418</v>
      </c>
      <c r="H21" s="190">
        <f t="shared" si="4"/>
        <v>-21.643727990796467</v>
      </c>
      <c r="I21" s="190">
        <f t="shared" si="3"/>
        <v>-12.481391522369345</v>
      </c>
      <c r="J21" s="100"/>
    </row>
    <row r="22" spans="1:12" x14ac:dyDescent="0.35">
      <c r="A22" s="154" t="s">
        <v>33</v>
      </c>
      <c r="B22" s="239">
        <v>80.959999999999994</v>
      </c>
      <c r="C22" s="190">
        <f t="shared" si="0"/>
        <v>0.6986051884896507</v>
      </c>
      <c r="D22" s="239">
        <v>94.805000000000007</v>
      </c>
      <c r="E22" s="190">
        <f t="shared" si="1"/>
        <v>1.0683150303884674</v>
      </c>
      <c r="F22" s="239">
        <v>109.91</v>
      </c>
      <c r="G22" s="190">
        <f t="shared" si="2"/>
        <v>0.91183219035598317</v>
      </c>
      <c r="H22" s="190">
        <f t="shared" si="4"/>
        <v>15.932703971309525</v>
      </c>
      <c r="I22" s="190">
        <f t="shared" si="3"/>
        <v>35.758399209486178</v>
      </c>
      <c r="J22" s="100"/>
    </row>
    <row r="23" spans="1:12" x14ac:dyDescent="0.35">
      <c r="A23" s="154" t="s">
        <v>35</v>
      </c>
      <c r="B23" s="239">
        <v>94.659000000000006</v>
      </c>
      <c r="C23" s="190">
        <f t="shared" si="0"/>
        <v>0.81681408766356056</v>
      </c>
      <c r="D23" s="239">
        <v>103.48099999999999</v>
      </c>
      <c r="E23" s="190">
        <f t="shared" si="1"/>
        <v>1.1660809836994774</v>
      </c>
      <c r="F23" s="239">
        <v>104.592</v>
      </c>
      <c r="G23" s="190">
        <f t="shared" si="2"/>
        <v>0.8677131512484122</v>
      </c>
      <c r="H23" s="190">
        <f t="shared" si="4"/>
        <v>1.0736270426455086</v>
      </c>
      <c r="I23" s="190">
        <f t="shared" si="3"/>
        <v>10.493455455899593</v>
      </c>
      <c r="J23" s="100"/>
    </row>
    <row r="24" spans="1:12" x14ac:dyDescent="0.35">
      <c r="A24" s="154" t="s">
        <v>250</v>
      </c>
      <c r="B24" s="239">
        <v>101.05800000000001</v>
      </c>
      <c r="C24" s="190">
        <f t="shared" si="0"/>
        <v>0.87203116524687663</v>
      </c>
      <c r="D24" s="239">
        <v>107.02200000000001</v>
      </c>
      <c r="E24" s="190">
        <f t="shared" si="1"/>
        <v>1.2059829247638261</v>
      </c>
      <c r="F24" s="239">
        <v>102.20399999999999</v>
      </c>
      <c r="G24" s="190">
        <f t="shared" si="2"/>
        <v>0.84790189412376393</v>
      </c>
      <c r="H24" s="190">
        <f t="shared" si="4"/>
        <v>-4.5018781185176993</v>
      </c>
      <c r="I24" s="190">
        <f t="shared" si="3"/>
        <v>1.1340022561301399</v>
      </c>
      <c r="J24" s="100"/>
    </row>
    <row r="25" spans="1:12" x14ac:dyDescent="0.35">
      <c r="A25" s="154" t="s">
        <v>220</v>
      </c>
      <c r="B25" s="239">
        <v>90.534999999999997</v>
      </c>
      <c r="C25" s="190">
        <f t="shared" si="0"/>
        <v>0.78122802297320315</v>
      </c>
      <c r="D25" s="239">
        <v>115.55500000000001</v>
      </c>
      <c r="E25" s="190">
        <f t="shared" si="1"/>
        <v>1.3021374752021448</v>
      </c>
      <c r="F25" s="239">
        <v>100.01600000000001</v>
      </c>
      <c r="G25" s="190">
        <f t="shared" si="2"/>
        <v>0.82974987126416178</v>
      </c>
      <c r="H25" s="190">
        <f t="shared" si="4"/>
        <v>-13.447276188827828</v>
      </c>
      <c r="I25" s="190">
        <f t="shared" si="3"/>
        <v>10.472193074501579</v>
      </c>
      <c r="J25" s="100"/>
    </row>
    <row r="26" spans="1:12" x14ac:dyDescent="0.35">
      <c r="A26" s="154" t="s">
        <v>62</v>
      </c>
      <c r="B26" s="239">
        <v>450.97800000000001</v>
      </c>
      <c r="C26" s="190">
        <f t="shared" si="0"/>
        <v>3.8914966736003671</v>
      </c>
      <c r="D26" s="239">
        <v>26.059000000000001</v>
      </c>
      <c r="E26" s="190">
        <f t="shared" si="1"/>
        <v>0.2936471850313071</v>
      </c>
      <c r="F26" s="239">
        <v>95.753</v>
      </c>
      <c r="G26" s="190">
        <f t="shared" si="2"/>
        <v>0.79438329290470799</v>
      </c>
      <c r="H26" s="190">
        <f t="shared" si="4"/>
        <v>267.44694731186922</v>
      </c>
      <c r="I26" s="190">
        <f t="shared" si="3"/>
        <v>-78.767700419976137</v>
      </c>
      <c r="J26" s="100"/>
    </row>
    <row r="27" spans="1:12" x14ac:dyDescent="0.35">
      <c r="A27" s="154" t="s">
        <v>204</v>
      </c>
      <c r="B27" s="239">
        <v>50.156999999999996</v>
      </c>
      <c r="C27" s="190">
        <f t="shared" si="0"/>
        <v>0.43280558842731487</v>
      </c>
      <c r="D27" s="239">
        <v>68.177000000000007</v>
      </c>
      <c r="E27" s="190">
        <f t="shared" si="1"/>
        <v>0.76825603952106458</v>
      </c>
      <c r="F27" s="239">
        <v>92.671000000000006</v>
      </c>
      <c r="G27" s="190">
        <f t="shared" si="2"/>
        <v>0.76881449288035042</v>
      </c>
      <c r="H27" s="190">
        <f t="shared" si="4"/>
        <v>35.927072179767364</v>
      </c>
      <c r="I27" s="190">
        <f t="shared" si="3"/>
        <v>84.761847797914584</v>
      </c>
      <c r="J27" s="100"/>
    </row>
    <row r="28" spans="1:12" x14ac:dyDescent="0.35">
      <c r="A28" s="154" t="s">
        <v>20</v>
      </c>
      <c r="B28" s="239">
        <v>101.226</v>
      </c>
      <c r="C28" s="190">
        <f t="shared" si="0"/>
        <v>0.87348084004512594</v>
      </c>
      <c r="D28" s="239">
        <v>111.15300000000001</v>
      </c>
      <c r="E28" s="190">
        <f t="shared" si="1"/>
        <v>1.2525333112469732</v>
      </c>
      <c r="F28" s="239">
        <v>91.265000000000001</v>
      </c>
      <c r="G28" s="190">
        <f t="shared" si="2"/>
        <v>0.75715007599707762</v>
      </c>
      <c r="H28" s="190">
        <f t="shared" si="4"/>
        <v>-17.892454544636671</v>
      </c>
      <c r="I28" s="190">
        <f t="shared" si="3"/>
        <v>-9.8403572204769478</v>
      </c>
      <c r="J28" s="100"/>
    </row>
    <row r="29" spans="1:12" x14ac:dyDescent="0.35">
      <c r="A29" s="154" t="s">
        <v>242</v>
      </c>
      <c r="B29" s="239">
        <v>33.093000000000004</v>
      </c>
      <c r="C29" s="190">
        <f t="shared" si="0"/>
        <v>0.28556004820513853</v>
      </c>
      <c r="D29" s="239">
        <v>36.561999999999998</v>
      </c>
      <c r="E29" s="190">
        <f t="shared" si="1"/>
        <v>0.41200078203747831</v>
      </c>
      <c r="F29" s="239">
        <v>78.078999999999994</v>
      </c>
      <c r="G29" s="190">
        <f t="shared" si="2"/>
        <v>0.64775676090260037</v>
      </c>
      <c r="H29" s="190">
        <f t="shared" si="4"/>
        <v>113.55232208303705</v>
      </c>
      <c r="I29" s="190">
        <f t="shared" si="3"/>
        <v>135.93811380050158</v>
      </c>
      <c r="J29" s="100"/>
    </row>
    <row r="30" spans="1:12" x14ac:dyDescent="0.35">
      <c r="A30" s="154" t="s">
        <v>219</v>
      </c>
      <c r="B30" s="239">
        <v>71.454999999999998</v>
      </c>
      <c r="C30" s="190">
        <f t="shared" si="0"/>
        <v>0.61658638517203557</v>
      </c>
      <c r="D30" s="239">
        <v>87.978999999999999</v>
      </c>
      <c r="E30" s="190">
        <f t="shared" si="1"/>
        <v>0.99139589745843526</v>
      </c>
      <c r="F30" s="239">
        <v>75.266000000000005</v>
      </c>
      <c r="G30" s="190">
        <f t="shared" si="2"/>
        <v>0.62441963096472963</v>
      </c>
      <c r="H30" s="190">
        <f t="shared" si="4"/>
        <v>-14.45003921390331</v>
      </c>
      <c r="I30" s="190">
        <f t="shared" si="3"/>
        <v>5.3334266321461099</v>
      </c>
      <c r="J30" s="100"/>
    </row>
    <row r="31" spans="1:12" x14ac:dyDescent="0.35">
      <c r="A31" s="154" t="s">
        <v>195</v>
      </c>
      <c r="B31" s="239">
        <v>53.143000000000001</v>
      </c>
      <c r="C31" s="190">
        <f t="shared" si="0"/>
        <v>0.45857183216286457</v>
      </c>
      <c r="D31" s="239">
        <v>57.475000000000001</v>
      </c>
      <c r="E31" s="190">
        <f t="shared" si="1"/>
        <v>0.64766000075499341</v>
      </c>
      <c r="F31" s="239">
        <v>74.914000000000001</v>
      </c>
      <c r="G31" s="190">
        <f t="shared" si="2"/>
        <v>0.62149937865824878</v>
      </c>
      <c r="H31" s="190">
        <f t="shared" si="4"/>
        <v>30.341887777294474</v>
      </c>
      <c r="I31" s="190">
        <f t="shared" si="3"/>
        <v>40.966825357996363</v>
      </c>
      <c r="J31" s="100"/>
    </row>
    <row r="32" spans="1:12" x14ac:dyDescent="0.35">
      <c r="A32" s="154" t="s">
        <v>134</v>
      </c>
      <c r="B32" s="239">
        <v>85.194000000000003</v>
      </c>
      <c r="C32" s="190">
        <f t="shared" si="0"/>
        <v>0.73514044501219511</v>
      </c>
      <c r="D32" s="239">
        <v>82.454999999999998</v>
      </c>
      <c r="E32" s="190">
        <f t="shared" si="1"/>
        <v>0.92914841865598918</v>
      </c>
      <c r="F32" s="239">
        <v>73.587000000000003</v>
      </c>
      <c r="G32" s="190">
        <f t="shared" si="2"/>
        <v>0.61049035930966911</v>
      </c>
      <c r="H32" s="190">
        <f t="shared" si="4"/>
        <v>-10.754957249408758</v>
      </c>
      <c r="I32" s="190">
        <f t="shared" si="3"/>
        <v>-13.624198887245576</v>
      </c>
      <c r="J32" s="100"/>
    </row>
    <row r="33" spans="1:10" x14ac:dyDescent="0.35">
      <c r="A33" s="154" t="s">
        <v>178</v>
      </c>
      <c r="B33" s="239">
        <v>56.637</v>
      </c>
      <c r="C33" s="190">
        <f t="shared" si="0"/>
        <v>0.48872161635978695</v>
      </c>
      <c r="D33" s="239">
        <v>53.313000000000002</v>
      </c>
      <c r="E33" s="190">
        <f t="shared" si="1"/>
        <v>0.60076028917357049</v>
      </c>
      <c r="F33" s="239">
        <v>73.491</v>
      </c>
      <c r="G33" s="190">
        <f t="shared" si="2"/>
        <v>0.60969392686244706</v>
      </c>
      <c r="H33" s="190">
        <f t="shared" si="4"/>
        <v>37.848179618479548</v>
      </c>
      <c r="I33" s="190">
        <f t="shared" si="3"/>
        <v>29.757932093860905</v>
      </c>
      <c r="J33" s="100"/>
    </row>
    <row r="34" spans="1:10" x14ac:dyDescent="0.35">
      <c r="A34" s="154" t="s">
        <v>2</v>
      </c>
      <c r="B34" s="239">
        <v>135.904</v>
      </c>
      <c r="C34" s="190">
        <f t="shared" si="0"/>
        <v>1.1727178796504139</v>
      </c>
      <c r="D34" s="239">
        <v>56.768999999999998</v>
      </c>
      <c r="E34" s="190">
        <f t="shared" si="1"/>
        <v>0.63970440335554968</v>
      </c>
      <c r="F34" s="239">
        <v>72.661000000000001</v>
      </c>
      <c r="G34" s="190">
        <f t="shared" si="2"/>
        <v>0.60280810466250656</v>
      </c>
      <c r="H34" s="190">
        <f t="shared" si="4"/>
        <v>27.9941517377442</v>
      </c>
      <c r="I34" s="190">
        <f t="shared" si="3"/>
        <v>-46.535054155874732</v>
      </c>
      <c r="J34" s="100"/>
    </row>
    <row r="35" spans="1:10" x14ac:dyDescent="0.35">
      <c r="A35" s="154" t="s">
        <v>71</v>
      </c>
      <c r="B35" s="239">
        <v>40.707999999999998</v>
      </c>
      <c r="C35" s="190">
        <f t="shared" si="0"/>
        <v>0.3512700100424494</v>
      </c>
      <c r="D35" s="239">
        <v>22.055</v>
      </c>
      <c r="E35" s="190">
        <f t="shared" si="1"/>
        <v>0.24852790459593527</v>
      </c>
      <c r="F35" s="239">
        <v>71.254999999999995</v>
      </c>
      <c r="G35" s="190">
        <f t="shared" si="2"/>
        <v>0.59114368777923365</v>
      </c>
      <c r="H35" s="190">
        <f t="shared" si="4"/>
        <v>223.07866696894126</v>
      </c>
      <c r="I35" s="190">
        <f t="shared" si="3"/>
        <v>75.039304313648429</v>
      </c>
      <c r="J35" s="100"/>
    </row>
    <row r="36" spans="1:10" x14ac:dyDescent="0.35">
      <c r="A36" s="154" t="s">
        <v>216</v>
      </c>
      <c r="B36" s="239">
        <v>62.509</v>
      </c>
      <c r="C36" s="190">
        <f t="shared" si="0"/>
        <v>0.5393912021652616</v>
      </c>
      <c r="D36" s="239">
        <v>85.2</v>
      </c>
      <c r="E36" s="190">
        <f t="shared" si="1"/>
        <v>0.96008059268073853</v>
      </c>
      <c r="F36" s="239">
        <v>70.430000000000007</v>
      </c>
      <c r="G36" s="190">
        <f t="shared" si="2"/>
        <v>0.58429934643591941</v>
      </c>
      <c r="H36" s="190">
        <f t="shared" si="4"/>
        <v>-17.335680751173697</v>
      </c>
      <c r="I36" s="190">
        <f t="shared" si="3"/>
        <v>12.671775264361941</v>
      </c>
      <c r="J36" s="100"/>
    </row>
    <row r="37" spans="1:10" x14ac:dyDescent="0.35">
      <c r="A37" s="154" t="s">
        <v>13</v>
      </c>
      <c r="B37" s="239">
        <v>44.883000000000003</v>
      </c>
      <c r="C37" s="190">
        <f t="shared" si="0"/>
        <v>0.38729615458227518</v>
      </c>
      <c r="D37" s="239">
        <v>171.87899999999999</v>
      </c>
      <c r="E37" s="190">
        <f t="shared" si="1"/>
        <v>1.9368273731147023</v>
      </c>
      <c r="F37" s="239">
        <v>69.778000000000006</v>
      </c>
      <c r="G37" s="190">
        <f t="shared" si="2"/>
        <v>0.57889024273186973</v>
      </c>
      <c r="H37" s="190">
        <f t="shared" si="4"/>
        <v>-59.402835715823343</v>
      </c>
      <c r="I37" s="190">
        <f t="shared" si="3"/>
        <v>55.466434953100283</v>
      </c>
      <c r="J37" s="100"/>
    </row>
    <row r="38" spans="1:10" x14ac:dyDescent="0.35">
      <c r="A38" s="154" t="s">
        <v>235</v>
      </c>
      <c r="B38" s="239">
        <v>54.978000000000002</v>
      </c>
      <c r="C38" s="190">
        <f t="shared" si="0"/>
        <v>0.47440607772707533</v>
      </c>
      <c r="D38" s="239">
        <v>80.388000000000005</v>
      </c>
      <c r="E38" s="190">
        <f t="shared" si="1"/>
        <v>0.90585632258707982</v>
      </c>
      <c r="F38" s="239">
        <v>69.712000000000003</v>
      </c>
      <c r="G38" s="190">
        <f t="shared" si="2"/>
        <v>0.57834269542440453</v>
      </c>
      <c r="H38" s="190">
        <f t="shared" si="4"/>
        <v>-13.280589142658105</v>
      </c>
      <c r="I38" s="190">
        <f t="shared" si="3"/>
        <v>26.799810833424289</v>
      </c>
      <c r="J38" s="100"/>
    </row>
    <row r="39" spans="1:10" x14ac:dyDescent="0.35">
      <c r="A39" s="154" t="s">
        <v>229</v>
      </c>
      <c r="B39" s="239">
        <v>64.265000000000001</v>
      </c>
      <c r="C39" s="190">
        <f t="shared" si="0"/>
        <v>0.55454375541362899</v>
      </c>
      <c r="D39" s="239">
        <v>77.156000000000006</v>
      </c>
      <c r="E39" s="190">
        <f t="shared" si="1"/>
        <v>0.86943636395393264</v>
      </c>
      <c r="F39" s="239">
        <v>68.209999999999994</v>
      </c>
      <c r="G39" s="190">
        <f t="shared" si="2"/>
        <v>0.56588184609390968</v>
      </c>
      <c r="H39" s="190">
        <f t="shared" si="4"/>
        <v>-11.594691274819857</v>
      </c>
      <c r="I39" s="190">
        <f t="shared" si="3"/>
        <v>6.1386446743950662</v>
      </c>
      <c r="J39" s="100"/>
    </row>
    <row r="40" spans="1:10" x14ac:dyDescent="0.35">
      <c r="A40" s="154" t="s">
        <v>135</v>
      </c>
      <c r="B40" s="239">
        <v>49.338999999999999</v>
      </c>
      <c r="C40" s="190">
        <f t="shared" si="0"/>
        <v>0.42574705280250585</v>
      </c>
      <c r="D40" s="239">
        <v>56.405000000000001</v>
      </c>
      <c r="E40" s="190">
        <f t="shared" si="1"/>
        <v>0.6356026505886978</v>
      </c>
      <c r="F40" s="239">
        <v>66.661000000000001</v>
      </c>
      <c r="G40" s="190">
        <f t="shared" si="2"/>
        <v>0.55303107671112905</v>
      </c>
      <c r="H40" s="190">
        <f t="shared" si="4"/>
        <v>18.18278521407677</v>
      </c>
      <c r="I40" s="190">
        <f t="shared" si="3"/>
        <v>35.108129471614745</v>
      </c>
      <c r="J40" s="100"/>
    </row>
    <row r="41" spans="1:10" x14ac:dyDescent="0.35">
      <c r="A41" s="154" t="s">
        <v>196</v>
      </c>
      <c r="B41" s="239">
        <v>66.465000000000003</v>
      </c>
      <c r="C41" s="190">
        <f t="shared" si="0"/>
        <v>0.57352759205736958</v>
      </c>
      <c r="D41" s="239">
        <v>58.86</v>
      </c>
      <c r="E41" s="190">
        <f t="shared" si="1"/>
        <v>0.663266944661834</v>
      </c>
      <c r="F41" s="239">
        <v>63.656999999999996</v>
      </c>
      <c r="G41" s="190">
        <f t="shared" si="2"/>
        <v>0.52810937805013936</v>
      </c>
      <c r="H41" s="190">
        <f t="shared" si="4"/>
        <v>8.1498470948012205</v>
      </c>
      <c r="I41" s="190">
        <f t="shared" si="3"/>
        <v>-4.2247799593771234</v>
      </c>
      <c r="J41" s="100"/>
    </row>
    <row r="42" spans="1:10" x14ac:dyDescent="0.35">
      <c r="A42" s="154" t="s">
        <v>214</v>
      </c>
      <c r="B42" s="239">
        <v>54.216999999999999</v>
      </c>
      <c r="C42" s="190">
        <f t="shared" si="0"/>
        <v>0.46783939605167235</v>
      </c>
      <c r="D42" s="239">
        <v>56.116999999999997</v>
      </c>
      <c r="E42" s="190">
        <f t="shared" si="1"/>
        <v>0.63235730774019949</v>
      </c>
      <c r="F42" s="239">
        <v>62.097000000000001</v>
      </c>
      <c r="G42" s="190">
        <f t="shared" si="2"/>
        <v>0.51516735078278131</v>
      </c>
      <c r="H42" s="190">
        <f t="shared" si="4"/>
        <v>10.656307357841666</v>
      </c>
      <c r="I42" s="190">
        <f t="shared" si="3"/>
        <v>14.534186694210316</v>
      </c>
      <c r="J42" s="100"/>
    </row>
    <row r="43" spans="1:10" x14ac:dyDescent="0.35">
      <c r="A43" s="154" t="s">
        <v>157</v>
      </c>
      <c r="B43" s="239">
        <v>49.386000000000003</v>
      </c>
      <c r="C43" s="190">
        <f t="shared" si="0"/>
        <v>0.42615261658534948</v>
      </c>
      <c r="D43" s="239">
        <v>319.04599999999999</v>
      </c>
      <c r="E43" s="190">
        <f t="shared" si="1"/>
        <v>3.5951863001457611</v>
      </c>
      <c r="F43" s="239">
        <v>60.841999999999999</v>
      </c>
      <c r="G43" s="190">
        <f t="shared" si="2"/>
        <v>0.50475565576961812</v>
      </c>
      <c r="H43" s="190">
        <f t="shared" si="4"/>
        <v>-80.930022629965578</v>
      </c>
      <c r="I43" s="190">
        <f t="shared" si="3"/>
        <v>23.196857408982297</v>
      </c>
      <c r="J43" s="100"/>
    </row>
    <row r="44" spans="1:10" x14ac:dyDescent="0.35">
      <c r="A44" s="154" t="s">
        <v>194</v>
      </c>
      <c r="B44" s="239">
        <v>45.857999999999997</v>
      </c>
      <c r="C44" s="190">
        <f t="shared" si="0"/>
        <v>0.39570944582211465</v>
      </c>
      <c r="D44" s="239">
        <v>41.048999999999999</v>
      </c>
      <c r="E44" s="190">
        <f t="shared" si="1"/>
        <v>0.46256277287501912</v>
      </c>
      <c r="F44" s="239">
        <v>59.814999999999998</v>
      </c>
      <c r="G44" s="190">
        <f t="shared" si="2"/>
        <v>0.49623548781860727</v>
      </c>
      <c r="H44" s="190">
        <f t="shared" si="4"/>
        <v>45.716095398182667</v>
      </c>
      <c r="I44" s="190">
        <f t="shared" si="3"/>
        <v>30.435256661869261</v>
      </c>
      <c r="J44" s="100"/>
    </row>
    <row r="45" spans="1:10" x14ac:dyDescent="0.35">
      <c r="A45" s="154" t="s">
        <v>123</v>
      </c>
      <c r="B45" s="239">
        <v>162.333</v>
      </c>
      <c r="C45" s="190">
        <f t="shared" si="0"/>
        <v>1.4007741608583308</v>
      </c>
      <c r="D45" s="239">
        <v>113.99</v>
      </c>
      <c r="E45" s="190">
        <f t="shared" si="1"/>
        <v>1.2845021920149924</v>
      </c>
      <c r="F45" s="239">
        <v>59.720999999999997</v>
      </c>
      <c r="G45" s="190">
        <f t="shared" si="2"/>
        <v>0.49545564771403572</v>
      </c>
      <c r="H45" s="190">
        <f t="shared" si="4"/>
        <v>-47.608562154574962</v>
      </c>
      <c r="I45" s="190">
        <f t="shared" si="3"/>
        <v>-63.210807414388938</v>
      </c>
      <c r="J45" s="100"/>
    </row>
    <row r="46" spans="1:10" x14ac:dyDescent="0.35">
      <c r="A46" s="154" t="s">
        <v>160</v>
      </c>
      <c r="B46" s="239">
        <v>66.584999999999994</v>
      </c>
      <c r="C46" s="190">
        <f t="shared" si="0"/>
        <v>0.57456307405611895</v>
      </c>
      <c r="D46" s="239">
        <v>37.628</v>
      </c>
      <c r="E46" s="190">
        <f t="shared" si="1"/>
        <v>0.42401305799754485</v>
      </c>
      <c r="F46" s="239">
        <v>59.325000000000003</v>
      </c>
      <c r="G46" s="190">
        <f t="shared" si="2"/>
        <v>0.49217036386924484</v>
      </c>
      <c r="H46" s="190">
        <f t="shared" si="4"/>
        <v>57.661847560327416</v>
      </c>
      <c r="I46" s="190">
        <f t="shared" si="3"/>
        <v>-10.903356611849501</v>
      </c>
      <c r="J46" s="100"/>
    </row>
    <row r="47" spans="1:10" x14ac:dyDescent="0.35">
      <c r="A47" s="154" t="s">
        <v>212</v>
      </c>
      <c r="B47" s="239">
        <v>56.767000000000003</v>
      </c>
      <c r="C47" s="190">
        <f t="shared" si="0"/>
        <v>0.48984338852509896</v>
      </c>
      <c r="D47" s="239">
        <v>57.633000000000003</v>
      </c>
      <c r="E47" s="190">
        <f t="shared" si="1"/>
        <v>0.64944043190104461</v>
      </c>
      <c r="F47" s="239">
        <v>58.267000000000003</v>
      </c>
      <c r="G47" s="190">
        <f t="shared" si="2"/>
        <v>0.48339301460715195</v>
      </c>
      <c r="H47" s="190">
        <f t="shared" si="4"/>
        <v>1.1000641993302418</v>
      </c>
      <c r="I47" s="190">
        <f t="shared" si="3"/>
        <v>2.6423802561347243</v>
      </c>
      <c r="J47" s="100"/>
    </row>
    <row r="48" spans="1:10" x14ac:dyDescent="0.35">
      <c r="A48" s="154" t="s">
        <v>149</v>
      </c>
      <c r="B48" s="239">
        <v>27.887</v>
      </c>
      <c r="C48" s="190">
        <f t="shared" si="0"/>
        <v>0.24063738749272345</v>
      </c>
      <c r="D48" s="239">
        <v>60.15</v>
      </c>
      <c r="E48" s="190">
        <f t="shared" si="1"/>
        <v>0.67780337617073261</v>
      </c>
      <c r="F48" s="239">
        <v>57.665999999999997</v>
      </c>
      <c r="G48" s="190">
        <f t="shared" si="2"/>
        <v>0.47840701564068899</v>
      </c>
      <c r="H48" s="190">
        <f t="shared" si="4"/>
        <v>-4.1296758104738203</v>
      </c>
      <c r="I48" s="190">
        <f t="shared" si="3"/>
        <v>106.78452325456304</v>
      </c>
      <c r="J48" s="100"/>
    </row>
    <row r="49" spans="1:10" x14ac:dyDescent="0.35">
      <c r="A49" s="154" t="s">
        <v>240</v>
      </c>
      <c r="B49" s="239">
        <v>56.927999999999997</v>
      </c>
      <c r="C49" s="190">
        <f t="shared" si="0"/>
        <v>0.49123266020675443</v>
      </c>
      <c r="D49" s="239">
        <v>83.215999999999994</v>
      </c>
      <c r="E49" s="190">
        <f t="shared" si="1"/>
        <v>0.93772378639108356</v>
      </c>
      <c r="F49" s="239">
        <v>52.225000000000001</v>
      </c>
      <c r="G49" s="190">
        <f t="shared" si="2"/>
        <v>0.43326754746011487</v>
      </c>
      <c r="H49" s="190">
        <f t="shared" si="4"/>
        <v>-37.241636223803113</v>
      </c>
      <c r="I49" s="190">
        <f t="shared" si="3"/>
        <v>-8.2613125351320917</v>
      </c>
      <c r="J49" s="100"/>
    </row>
    <row r="50" spans="1:10" x14ac:dyDescent="0.35">
      <c r="A50" s="154" t="s">
        <v>39</v>
      </c>
      <c r="B50" s="239">
        <v>53.654000000000003</v>
      </c>
      <c r="C50" s="190">
        <f t="shared" si="0"/>
        <v>0.46298125967420606</v>
      </c>
      <c r="D50" s="239">
        <v>43.826000000000001</v>
      </c>
      <c r="E50" s="190">
        <f t="shared" si="1"/>
        <v>0.4938555405496014</v>
      </c>
      <c r="F50" s="239">
        <v>49.78</v>
      </c>
      <c r="G50" s="190">
        <f t="shared" si="2"/>
        <v>0.41298340856992849</v>
      </c>
      <c r="H50" s="190">
        <f t="shared" si="4"/>
        <v>13.585542828457985</v>
      </c>
      <c r="I50" s="190">
        <f t="shared" si="3"/>
        <v>-7.2203377194617442</v>
      </c>
      <c r="J50" s="100"/>
    </row>
    <row r="51" spans="1:10" x14ac:dyDescent="0.35">
      <c r="A51" s="154" t="s">
        <v>143</v>
      </c>
      <c r="B51" s="239">
        <v>55.338000000000001</v>
      </c>
      <c r="C51" s="190">
        <f t="shared" si="0"/>
        <v>0.47751252372332381</v>
      </c>
      <c r="D51" s="239">
        <v>50.366999999999997</v>
      </c>
      <c r="E51" s="190">
        <f t="shared" si="1"/>
        <v>0.5675631362858069</v>
      </c>
      <c r="F51" s="239">
        <v>49.634999999999998</v>
      </c>
      <c r="G51" s="190">
        <f t="shared" si="2"/>
        <v>0.41178046372777022</v>
      </c>
      <c r="H51" s="190">
        <f t="shared" si="4"/>
        <v>-1.453332539162544</v>
      </c>
      <c r="I51" s="190">
        <f t="shared" si="3"/>
        <v>-10.30575734576602</v>
      </c>
      <c r="J51" s="100"/>
    </row>
    <row r="52" spans="1:10" x14ac:dyDescent="0.35">
      <c r="A52" s="154" t="s">
        <v>211</v>
      </c>
      <c r="B52" s="239">
        <v>49.542000000000002</v>
      </c>
      <c r="C52" s="190">
        <f t="shared" si="0"/>
        <v>0.42749874318372377</v>
      </c>
      <c r="D52" s="239">
        <v>34.966999999999999</v>
      </c>
      <c r="E52" s="190">
        <f t="shared" si="1"/>
        <v>0.3940274423036077</v>
      </c>
      <c r="F52" s="239">
        <v>49.417999999999999</v>
      </c>
      <c r="G52" s="190">
        <f t="shared" si="2"/>
        <v>0.40998019455019535</v>
      </c>
      <c r="H52" s="190">
        <f t="shared" si="4"/>
        <v>41.327537392398561</v>
      </c>
      <c r="I52" s="190">
        <f t="shared" si="3"/>
        <v>-0.25029268095757562</v>
      </c>
      <c r="J52" s="100"/>
    </row>
    <row r="53" spans="1:10" x14ac:dyDescent="0.35">
      <c r="A53" s="154" t="s">
        <v>238</v>
      </c>
      <c r="B53" s="239">
        <v>54.125999999999998</v>
      </c>
      <c r="C53" s="190">
        <f t="shared" si="0"/>
        <v>0.46705415553595397</v>
      </c>
      <c r="D53" s="239">
        <v>73.733999999999995</v>
      </c>
      <c r="E53" s="190">
        <f t="shared" si="1"/>
        <v>0.83087538052490084</v>
      </c>
      <c r="F53" s="239">
        <v>47.377000000000002</v>
      </c>
      <c r="G53" s="190">
        <f t="shared" si="2"/>
        <v>0.3930477088754018</v>
      </c>
      <c r="H53" s="190">
        <f t="shared" si="4"/>
        <v>-35.746060162204671</v>
      </c>
      <c r="I53" s="190">
        <f t="shared" si="3"/>
        <v>-12.469053689539212</v>
      </c>
      <c r="J53" s="100"/>
    </row>
    <row r="54" spans="1:10" x14ac:dyDescent="0.35">
      <c r="A54" s="154" t="s">
        <v>98</v>
      </c>
      <c r="B54" s="239">
        <v>64.781999999999996</v>
      </c>
      <c r="C54" s="190">
        <f t="shared" si="0"/>
        <v>0.55900495702490804</v>
      </c>
      <c r="D54" s="239">
        <v>28.227</v>
      </c>
      <c r="E54" s="190">
        <f t="shared" si="1"/>
        <v>0.31807740480750241</v>
      </c>
      <c r="F54" s="239">
        <v>47.293999999999997</v>
      </c>
      <c r="G54" s="190">
        <f t="shared" si="2"/>
        <v>0.39235912665540773</v>
      </c>
      <c r="H54" s="190">
        <f t="shared" si="4"/>
        <v>67.548800793566414</v>
      </c>
      <c r="I54" s="190">
        <f t="shared" si="3"/>
        <v>-26.995152974591708</v>
      </c>
      <c r="J54" s="100"/>
    </row>
    <row r="55" spans="1:10" x14ac:dyDescent="0.35">
      <c r="A55" s="154" t="s">
        <v>88</v>
      </c>
      <c r="B55" s="239">
        <v>66.399000000000001</v>
      </c>
      <c r="C55" s="190">
        <f t="shared" si="0"/>
        <v>0.57295807695805734</v>
      </c>
      <c r="D55" s="239">
        <v>49.81</v>
      </c>
      <c r="E55" s="190">
        <f t="shared" si="1"/>
        <v>0.56128655306839892</v>
      </c>
      <c r="F55" s="239">
        <v>46.210999999999999</v>
      </c>
      <c r="G55" s="190">
        <f t="shared" si="2"/>
        <v>0.38337437311018413</v>
      </c>
      <c r="H55" s="190">
        <f t="shared" si="4"/>
        <v>-7.2254567355952704</v>
      </c>
      <c r="I55" s="190">
        <f t="shared" si="3"/>
        <v>-30.404072350487212</v>
      </c>
      <c r="J55" s="100"/>
    </row>
    <row r="56" spans="1:10" x14ac:dyDescent="0.35">
      <c r="A56" s="154" t="s">
        <v>197</v>
      </c>
      <c r="B56" s="239">
        <v>25.541</v>
      </c>
      <c r="C56" s="190">
        <f t="shared" si="0"/>
        <v>0.22039371441717109</v>
      </c>
      <c r="D56" s="239">
        <v>27.452999999999999</v>
      </c>
      <c r="E56" s="190">
        <f t="shared" si="1"/>
        <v>0.3093555459021633</v>
      </c>
      <c r="F56" s="239">
        <v>45.89</v>
      </c>
      <c r="G56" s="190">
        <f t="shared" si="2"/>
        <v>0.38071130211478543</v>
      </c>
      <c r="H56" s="190">
        <f t="shared" si="4"/>
        <v>67.158416202236552</v>
      </c>
      <c r="I56" s="190">
        <f t="shared" si="3"/>
        <v>79.671900082220731</v>
      </c>
      <c r="J56" s="100"/>
    </row>
    <row r="57" spans="1:10" x14ac:dyDescent="0.35">
      <c r="A57" s="154" t="s">
        <v>5</v>
      </c>
      <c r="B57" s="239">
        <v>37.159999999999997</v>
      </c>
      <c r="C57" s="190">
        <f t="shared" si="0"/>
        <v>0.32065425894608968</v>
      </c>
      <c r="D57" s="239">
        <v>45.622</v>
      </c>
      <c r="E57" s="190">
        <f t="shared" si="1"/>
        <v>0.51409385914648642</v>
      </c>
      <c r="F57" s="239">
        <v>45.600999999999999</v>
      </c>
      <c r="G57" s="190">
        <f t="shared" si="2"/>
        <v>0.37831370860179409</v>
      </c>
      <c r="H57" s="190">
        <f t="shared" si="4"/>
        <v>-4.6030423918286267E-2</v>
      </c>
      <c r="I57" s="190">
        <f t="shared" si="3"/>
        <v>22.715285252960182</v>
      </c>
      <c r="J57" s="100"/>
    </row>
    <row r="58" spans="1:10" x14ac:dyDescent="0.35">
      <c r="A58" s="154" t="s">
        <v>200</v>
      </c>
      <c r="B58" s="239">
        <v>29.998999999999999</v>
      </c>
      <c r="C58" s="190">
        <f t="shared" si="0"/>
        <v>0.25886187067071431</v>
      </c>
      <c r="D58" s="239">
        <v>33.630000000000003</v>
      </c>
      <c r="E58" s="190">
        <f t="shared" si="1"/>
        <v>0.37896138887151681</v>
      </c>
      <c r="F58" s="239">
        <v>45.3</v>
      </c>
      <c r="G58" s="190">
        <f t="shared" si="2"/>
        <v>0.37581656103289995</v>
      </c>
      <c r="H58" s="190">
        <f t="shared" si="4"/>
        <v>34.70115967885814</v>
      </c>
      <c r="I58" s="190">
        <f t="shared" si="3"/>
        <v>51.005033501116692</v>
      </c>
      <c r="J58" s="100"/>
    </row>
    <row r="59" spans="1:10" x14ac:dyDescent="0.35">
      <c r="A59" s="154" t="s">
        <v>114</v>
      </c>
      <c r="B59" s="239">
        <v>24.43</v>
      </c>
      <c r="C59" s="190">
        <f t="shared" si="0"/>
        <v>0.21080687691208211</v>
      </c>
      <c r="D59" s="239">
        <v>37.53</v>
      </c>
      <c r="E59" s="190">
        <f t="shared" si="1"/>
        <v>0.42290873994493089</v>
      </c>
      <c r="F59" s="239">
        <v>44.856999999999999</v>
      </c>
      <c r="G59" s="190">
        <f t="shared" si="2"/>
        <v>0.37214135713582325</v>
      </c>
      <c r="H59" s="190">
        <f t="shared" si="4"/>
        <v>19.523048228084193</v>
      </c>
      <c r="I59" s="190">
        <f t="shared" si="3"/>
        <v>83.61440851412199</v>
      </c>
      <c r="J59" s="100"/>
    </row>
    <row r="60" spans="1:10" x14ac:dyDescent="0.35">
      <c r="A60" s="154" t="s">
        <v>21</v>
      </c>
      <c r="B60" s="239">
        <v>31.027999999999999</v>
      </c>
      <c r="C60" s="190">
        <f t="shared" si="0"/>
        <v>0.26774112880999112</v>
      </c>
      <c r="D60" s="239">
        <v>42.668999999999997</v>
      </c>
      <c r="E60" s="190">
        <f t="shared" si="1"/>
        <v>0.48081782639782183</v>
      </c>
      <c r="F60" s="239">
        <v>40.524000000000001</v>
      </c>
      <c r="G60" s="190">
        <f t="shared" si="2"/>
        <v>0.33619404678360348</v>
      </c>
      <c r="H60" s="190">
        <f t="shared" si="4"/>
        <v>-5.0270688321732315</v>
      </c>
      <c r="I60" s="190">
        <f t="shared" si="3"/>
        <v>30.604615186283368</v>
      </c>
      <c r="J60" s="100"/>
    </row>
    <row r="61" spans="1:10" x14ac:dyDescent="0.35">
      <c r="A61" s="154" t="s">
        <v>256</v>
      </c>
      <c r="B61" s="239">
        <v>33.619999999999997</v>
      </c>
      <c r="C61" s="190">
        <f t="shared" si="0"/>
        <v>0.29010753998297995</v>
      </c>
      <c r="D61" s="239">
        <v>32.469000000000001</v>
      </c>
      <c r="E61" s="190">
        <f t="shared" si="1"/>
        <v>0.36587860051350818</v>
      </c>
      <c r="F61" s="239">
        <v>40.281999999999996</v>
      </c>
      <c r="G61" s="190">
        <f t="shared" si="2"/>
        <v>0.33418637332289791</v>
      </c>
      <c r="H61" s="190">
        <f t="shared" si="4"/>
        <v>24.062952354553559</v>
      </c>
      <c r="I61" s="190">
        <f t="shared" si="3"/>
        <v>19.815585960737646</v>
      </c>
      <c r="J61" s="100"/>
    </row>
    <row r="62" spans="1:10" x14ac:dyDescent="0.35">
      <c r="A62" s="154" t="s">
        <v>104</v>
      </c>
      <c r="B62" s="239">
        <v>105.651</v>
      </c>
      <c r="C62" s="190">
        <f t="shared" si="0"/>
        <v>0.91166423874901292</v>
      </c>
      <c r="D62" s="239">
        <v>53.075000000000003</v>
      </c>
      <c r="E62" s="190">
        <f t="shared" si="1"/>
        <v>0.5980783739029365</v>
      </c>
      <c r="F62" s="239">
        <v>38.987000000000002</v>
      </c>
      <c r="G62" s="190">
        <f t="shared" si="2"/>
        <v>0.32344283145672564</v>
      </c>
      <c r="H62" s="190">
        <f t="shared" si="4"/>
        <v>-26.543570419218089</v>
      </c>
      <c r="I62" s="190">
        <f t="shared" si="3"/>
        <v>-63.098314261104946</v>
      </c>
      <c r="J62" s="100"/>
    </row>
    <row r="63" spans="1:10" x14ac:dyDescent="0.35">
      <c r="A63" s="154" t="s">
        <v>172</v>
      </c>
      <c r="B63" s="239">
        <v>36.698</v>
      </c>
      <c r="C63" s="190">
        <f t="shared" si="0"/>
        <v>0.31666765325090418</v>
      </c>
      <c r="D63" s="239">
        <v>28.202999999999999</v>
      </c>
      <c r="E63" s="190">
        <f t="shared" si="1"/>
        <v>0.3178069595701275</v>
      </c>
      <c r="F63" s="239">
        <v>38.447000000000003</v>
      </c>
      <c r="G63" s="190">
        <f t="shared" si="2"/>
        <v>0.31896289894110169</v>
      </c>
      <c r="H63" s="190">
        <f t="shared" si="4"/>
        <v>36.322377052086672</v>
      </c>
      <c r="I63" s="190">
        <f t="shared" si="3"/>
        <v>4.7659272984903911</v>
      </c>
      <c r="J63" s="100"/>
    </row>
    <row r="64" spans="1:10" x14ac:dyDescent="0.35">
      <c r="A64" s="154" t="s">
        <v>222</v>
      </c>
      <c r="B64" s="239">
        <v>27.236999999999998</v>
      </c>
      <c r="C64" s="190">
        <f t="shared" si="0"/>
        <v>0.23502852666616372</v>
      </c>
      <c r="D64" s="239">
        <v>24.611000000000001</v>
      </c>
      <c r="E64" s="190">
        <f t="shared" si="1"/>
        <v>0.27733032237635746</v>
      </c>
      <c r="F64" s="239">
        <v>38.32</v>
      </c>
      <c r="G64" s="190">
        <f t="shared" si="2"/>
        <v>0.31790928518279749</v>
      </c>
      <c r="H64" s="190">
        <f t="shared" si="4"/>
        <v>55.702734549591646</v>
      </c>
      <c r="I64" s="190">
        <f t="shared" si="3"/>
        <v>40.690971839776793</v>
      </c>
      <c r="J64" s="100"/>
    </row>
    <row r="65" spans="1:10" x14ac:dyDescent="0.35">
      <c r="A65" s="154" t="s">
        <v>22</v>
      </c>
      <c r="B65" s="239">
        <v>26.927</v>
      </c>
      <c r="C65" s="190">
        <f t="shared" si="0"/>
        <v>0.23235353150272758</v>
      </c>
      <c r="D65" s="239">
        <v>31.728000000000002</v>
      </c>
      <c r="E65" s="190">
        <f t="shared" si="1"/>
        <v>0.35752860380955948</v>
      </c>
      <c r="F65" s="239">
        <v>36.899000000000001</v>
      </c>
      <c r="G65" s="190">
        <f t="shared" si="2"/>
        <v>0.30612042572964626</v>
      </c>
      <c r="H65" s="190">
        <f t="shared" si="4"/>
        <v>16.297907211296003</v>
      </c>
      <c r="I65" s="190">
        <f t="shared" si="3"/>
        <v>37.033460838563535</v>
      </c>
      <c r="J65" s="100"/>
    </row>
    <row r="66" spans="1:10" x14ac:dyDescent="0.35">
      <c r="A66" s="154" t="s">
        <v>168</v>
      </c>
      <c r="B66" s="239">
        <v>119.58199999999999</v>
      </c>
      <c r="C66" s="190">
        <f t="shared" si="0"/>
        <v>1.0318750697871717</v>
      </c>
      <c r="D66" s="239">
        <v>49.219000000000001</v>
      </c>
      <c r="E66" s="190">
        <f t="shared" si="1"/>
        <v>0.554626839098043</v>
      </c>
      <c r="F66" s="239">
        <v>36.301000000000002</v>
      </c>
      <c r="G66" s="190">
        <f t="shared" si="2"/>
        <v>0.301159315277159</v>
      </c>
      <c r="H66" s="190">
        <f t="shared" si="4"/>
        <v>-26.245961925272752</v>
      </c>
      <c r="I66" s="190">
        <f t="shared" si="3"/>
        <v>-69.643424595674929</v>
      </c>
      <c r="J66" s="100"/>
    </row>
    <row r="67" spans="1:10" x14ac:dyDescent="0.35">
      <c r="A67" s="154" t="s">
        <v>201</v>
      </c>
      <c r="B67" s="239">
        <v>39.151000000000003</v>
      </c>
      <c r="C67" s="190">
        <f t="shared" si="0"/>
        <v>0.3378346311086749</v>
      </c>
      <c r="D67" s="239">
        <v>22.759</v>
      </c>
      <c r="E67" s="190">
        <f t="shared" si="1"/>
        <v>0.25646096489226439</v>
      </c>
      <c r="F67" s="239">
        <v>36.07</v>
      </c>
      <c r="G67" s="190">
        <f t="shared" si="2"/>
        <v>0.29924289970103096</v>
      </c>
      <c r="H67" s="190">
        <f t="shared" si="4"/>
        <v>58.486752493519049</v>
      </c>
      <c r="I67" s="190">
        <f t="shared" si="3"/>
        <v>-7.8695307910398249</v>
      </c>
      <c r="J67" s="100"/>
    </row>
    <row r="68" spans="1:10" x14ac:dyDescent="0.35">
      <c r="A68" s="154" t="s">
        <v>236</v>
      </c>
      <c r="B68" s="239">
        <v>17.321999999999999</v>
      </c>
      <c r="C68" s="190">
        <f t="shared" ref="C68:C131" si="5">(B68/$B$267)*100</f>
        <v>0.14947182651948776</v>
      </c>
      <c r="D68" s="239">
        <v>18.742000000000001</v>
      </c>
      <c r="E68" s="190">
        <f t="shared" ref="E68:E131" si="6">(D68/$D$267)*100</f>
        <v>0.21119519328664788</v>
      </c>
      <c r="F68" s="239">
        <v>35.258000000000003</v>
      </c>
      <c r="G68" s="190">
        <f t="shared" ref="G68:G131" si="7">(F68/$F$267)*100</f>
        <v>0.29250640858494453</v>
      </c>
      <c r="H68" s="190">
        <f t="shared" ref="H68:H131" si="8">((F68/D68)-1)*100</f>
        <v>88.122932451179167</v>
      </c>
      <c r="I68" s="190">
        <f t="shared" ref="I68:I131" si="9">((F68/B68)-1)*100</f>
        <v>103.54462533194786</v>
      </c>
      <c r="J68" s="100"/>
    </row>
    <row r="69" spans="1:10" x14ac:dyDescent="0.35">
      <c r="A69" s="154" t="s">
        <v>130</v>
      </c>
      <c r="B69" s="239">
        <v>17.884</v>
      </c>
      <c r="C69" s="190">
        <f t="shared" si="5"/>
        <v>0.15432133388029787</v>
      </c>
      <c r="D69" s="239">
        <v>24.585999999999999</v>
      </c>
      <c r="E69" s="190">
        <f t="shared" si="6"/>
        <v>0.27704860858742525</v>
      </c>
      <c r="F69" s="239">
        <v>35.216999999999999</v>
      </c>
      <c r="G69" s="190">
        <f t="shared" si="7"/>
        <v>0.29216626556061009</v>
      </c>
      <c r="H69" s="190">
        <f t="shared" si="8"/>
        <v>43.240055316033519</v>
      </c>
      <c r="I69" s="190">
        <f t="shared" si="9"/>
        <v>96.919033773205101</v>
      </c>
      <c r="J69" s="100"/>
    </row>
    <row r="70" spans="1:10" x14ac:dyDescent="0.35">
      <c r="A70" s="154" t="s">
        <v>232</v>
      </c>
      <c r="B70" s="239">
        <v>33.331000000000003</v>
      </c>
      <c r="C70" s="190">
        <f t="shared" si="5"/>
        <v>0.287613754169325</v>
      </c>
      <c r="D70" s="239">
        <v>109.395</v>
      </c>
      <c r="E70" s="190">
        <f t="shared" si="6"/>
        <v>1.232723197609265</v>
      </c>
      <c r="F70" s="239">
        <v>34.607999999999997</v>
      </c>
      <c r="G70" s="190">
        <f t="shared" si="7"/>
        <v>0.2871138972235453</v>
      </c>
      <c r="H70" s="190">
        <f t="shared" si="8"/>
        <v>-68.36418483477307</v>
      </c>
      <c r="I70" s="190">
        <f t="shared" si="9"/>
        <v>3.8312681887731959</v>
      </c>
      <c r="J70" s="100"/>
    </row>
    <row r="71" spans="1:10" x14ac:dyDescent="0.35">
      <c r="A71" s="154" t="s">
        <v>231</v>
      </c>
      <c r="B71" s="239">
        <v>33.734999999999999</v>
      </c>
      <c r="C71" s="190">
        <f t="shared" si="5"/>
        <v>0.29109987689844824</v>
      </c>
      <c r="D71" s="239">
        <v>39.631999999999998</v>
      </c>
      <c r="E71" s="190">
        <f t="shared" si="6"/>
        <v>0.44659523531834533</v>
      </c>
      <c r="F71" s="239">
        <v>33.883000000000003</v>
      </c>
      <c r="G71" s="190">
        <f t="shared" si="7"/>
        <v>0.28109917301275389</v>
      </c>
      <c r="H71" s="190">
        <f t="shared" si="8"/>
        <v>-14.505954784012909</v>
      </c>
      <c r="I71" s="190">
        <f t="shared" si="9"/>
        <v>0.43871350229731654</v>
      </c>
      <c r="J71" s="100"/>
    </row>
    <row r="72" spans="1:10" x14ac:dyDescent="0.35">
      <c r="A72" s="154" t="s">
        <v>233</v>
      </c>
      <c r="B72" s="239">
        <v>31.113</v>
      </c>
      <c r="C72" s="190">
        <f t="shared" si="5"/>
        <v>0.26847459522577205</v>
      </c>
      <c r="D72" s="239">
        <v>32.526000000000003</v>
      </c>
      <c r="E72" s="190">
        <f t="shared" si="6"/>
        <v>0.36652090795227349</v>
      </c>
      <c r="F72" s="239">
        <v>33.645000000000003</v>
      </c>
      <c r="G72" s="190">
        <f t="shared" si="7"/>
        <v>0.27912468423734926</v>
      </c>
      <c r="H72" s="190">
        <f t="shared" si="8"/>
        <v>3.4403246633462503</v>
      </c>
      <c r="I72" s="190">
        <f t="shared" si="9"/>
        <v>8.1380773310191898</v>
      </c>
      <c r="J72" s="100"/>
    </row>
    <row r="73" spans="1:10" x14ac:dyDescent="0.35">
      <c r="A73" s="154" t="s">
        <v>75</v>
      </c>
      <c r="B73" s="239">
        <v>14.048</v>
      </c>
      <c r="C73" s="190">
        <f t="shared" si="5"/>
        <v>0.1212204259869394</v>
      </c>
      <c r="D73" s="239">
        <v>14.432</v>
      </c>
      <c r="E73" s="190">
        <f t="shared" si="6"/>
        <v>0.16262773607474668</v>
      </c>
      <c r="F73" s="239">
        <v>32.600999999999999</v>
      </c>
      <c r="G73" s="190">
        <f t="shared" si="7"/>
        <v>0.27046348137380949</v>
      </c>
      <c r="H73" s="190">
        <f t="shared" si="8"/>
        <v>125.89384700665187</v>
      </c>
      <c r="I73" s="190">
        <f t="shared" si="9"/>
        <v>132.06862186788152</v>
      </c>
      <c r="J73" s="100"/>
    </row>
    <row r="74" spans="1:10" x14ac:dyDescent="0.35">
      <c r="A74" s="154" t="s">
        <v>116</v>
      </c>
      <c r="B74" s="239">
        <v>21.911000000000001</v>
      </c>
      <c r="C74" s="190">
        <f t="shared" si="5"/>
        <v>0.18907038395499925</v>
      </c>
      <c r="D74" s="239">
        <v>26</v>
      </c>
      <c r="E74" s="190">
        <f t="shared" si="6"/>
        <v>0.29298234048942717</v>
      </c>
      <c r="F74" s="239">
        <v>31.963999999999999</v>
      </c>
      <c r="G74" s="190">
        <f t="shared" si="7"/>
        <v>0.26517882023963824</v>
      </c>
      <c r="H74" s="190">
        <f t="shared" si="8"/>
        <v>22.938461538461532</v>
      </c>
      <c r="I74" s="190">
        <f t="shared" si="9"/>
        <v>45.881064305599907</v>
      </c>
      <c r="J74" s="100"/>
    </row>
    <row r="75" spans="1:10" x14ac:dyDescent="0.35">
      <c r="A75" s="154" t="s">
        <v>16</v>
      </c>
      <c r="B75" s="239">
        <v>43.753</v>
      </c>
      <c r="C75" s="190">
        <f t="shared" si="5"/>
        <v>0.37754536576071751</v>
      </c>
      <c r="D75" s="239">
        <v>121.23099999999999</v>
      </c>
      <c r="E75" s="190">
        <f t="shared" si="6"/>
        <v>1.366097773841298</v>
      </c>
      <c r="F75" s="239">
        <v>31.872</v>
      </c>
      <c r="G75" s="190">
        <f t="shared" si="7"/>
        <v>0.26441557247771719</v>
      </c>
      <c r="H75" s="190">
        <f t="shared" si="8"/>
        <v>-73.70969471504813</v>
      </c>
      <c r="I75" s="190">
        <f t="shared" si="9"/>
        <v>-27.154709391356025</v>
      </c>
      <c r="J75" s="100"/>
    </row>
    <row r="76" spans="1:10" x14ac:dyDescent="0.35">
      <c r="A76" s="154" t="s">
        <v>191</v>
      </c>
      <c r="B76" s="239">
        <v>0.372</v>
      </c>
      <c r="C76" s="190">
        <f t="shared" si="5"/>
        <v>3.2099941961233952E-3</v>
      </c>
      <c r="D76" s="239">
        <v>24.965</v>
      </c>
      <c r="E76" s="190">
        <f t="shared" si="6"/>
        <v>0.28131938962763653</v>
      </c>
      <c r="F76" s="239">
        <v>31.760999999999999</v>
      </c>
      <c r="G76" s="190">
        <f t="shared" si="7"/>
        <v>0.26349469746061671</v>
      </c>
      <c r="H76" s="190">
        <f t="shared" si="8"/>
        <v>27.222110955337463</v>
      </c>
      <c r="I76" s="190">
        <f t="shared" si="9"/>
        <v>8437.9032258064508</v>
      </c>
      <c r="J76" s="100"/>
    </row>
    <row r="77" spans="1:10" x14ac:dyDescent="0.35">
      <c r="A77" s="154" t="s">
        <v>36</v>
      </c>
      <c r="B77" s="239">
        <v>38.249000000000002</v>
      </c>
      <c r="C77" s="190">
        <f t="shared" si="5"/>
        <v>0.33005125808474128</v>
      </c>
      <c r="D77" s="239">
        <v>40.445999999999998</v>
      </c>
      <c r="E77" s="190">
        <f t="shared" si="6"/>
        <v>0.45576783628597584</v>
      </c>
      <c r="F77" s="239">
        <v>31.007999999999999</v>
      </c>
      <c r="G77" s="190">
        <f t="shared" si="7"/>
        <v>0.25724768045271879</v>
      </c>
      <c r="H77" s="190">
        <f t="shared" si="8"/>
        <v>-23.334816792760716</v>
      </c>
      <c r="I77" s="190">
        <f t="shared" si="9"/>
        <v>-18.931213887944786</v>
      </c>
      <c r="J77" s="100"/>
    </row>
    <row r="78" spans="1:10" x14ac:dyDescent="0.35">
      <c r="A78" s="154" t="s">
        <v>224</v>
      </c>
      <c r="B78" s="239">
        <v>12.018000000000001</v>
      </c>
      <c r="C78" s="190">
        <f t="shared" si="5"/>
        <v>0.10370352217476066</v>
      </c>
      <c r="D78" s="239">
        <v>22.071999999999999</v>
      </c>
      <c r="E78" s="190">
        <f t="shared" si="6"/>
        <v>0.2487194699724091</v>
      </c>
      <c r="F78" s="239">
        <v>28.908000000000001</v>
      </c>
      <c r="G78" s="190">
        <f t="shared" si="7"/>
        <v>0.2398257206697367</v>
      </c>
      <c r="H78" s="190">
        <f t="shared" si="8"/>
        <v>30.971366437114909</v>
      </c>
      <c r="I78" s="190">
        <f t="shared" si="9"/>
        <v>140.53919121318023</v>
      </c>
      <c r="J78" s="100"/>
    </row>
    <row r="79" spans="1:10" x14ac:dyDescent="0.35">
      <c r="A79" s="154" t="s">
        <v>23</v>
      </c>
      <c r="B79" s="239">
        <v>26.343</v>
      </c>
      <c r="C79" s="190">
        <f t="shared" si="5"/>
        <v>0.2273141857754801</v>
      </c>
      <c r="D79" s="239">
        <v>33.235999999999997</v>
      </c>
      <c r="E79" s="190">
        <f t="shared" si="6"/>
        <v>0.37452157955794624</v>
      </c>
      <c r="F79" s="239">
        <v>28.366</v>
      </c>
      <c r="G79" s="190">
        <f t="shared" si="7"/>
        <v>0.23532919581146228</v>
      </c>
      <c r="H79" s="190">
        <f t="shared" si="8"/>
        <v>-14.652786135515694</v>
      </c>
      <c r="I79" s="190">
        <f t="shared" si="9"/>
        <v>7.6794594389401283</v>
      </c>
      <c r="J79" s="100"/>
    </row>
    <row r="80" spans="1:10" x14ac:dyDescent="0.35">
      <c r="A80" s="154" t="s">
        <v>99</v>
      </c>
      <c r="B80" s="239">
        <v>20.382000000000001</v>
      </c>
      <c r="C80" s="190">
        <f t="shared" si="5"/>
        <v>0.17587661748759961</v>
      </c>
      <c r="D80" s="239">
        <v>28.378</v>
      </c>
      <c r="E80" s="190">
        <f t="shared" si="6"/>
        <v>0.3197789560926525</v>
      </c>
      <c r="F80" s="239">
        <v>28.013000000000002</v>
      </c>
      <c r="G80" s="190">
        <f t="shared" si="7"/>
        <v>0.23240064733365623</v>
      </c>
      <c r="H80" s="190">
        <f t="shared" si="8"/>
        <v>-1.2862076256254795</v>
      </c>
      <c r="I80" s="190">
        <f t="shared" si="9"/>
        <v>37.439897949170842</v>
      </c>
      <c r="J80" s="100"/>
    </row>
    <row r="81" spans="1:10" x14ac:dyDescent="0.35">
      <c r="A81" s="154" t="s">
        <v>203</v>
      </c>
      <c r="B81" s="239">
        <v>30.855</v>
      </c>
      <c r="C81" s="190">
        <f t="shared" si="5"/>
        <v>0.26624830892846063</v>
      </c>
      <c r="D81" s="239">
        <v>38.061</v>
      </c>
      <c r="E81" s="190">
        <f t="shared" si="6"/>
        <v>0.42889234082184957</v>
      </c>
      <c r="F81" s="239">
        <v>27.997</v>
      </c>
      <c r="G81" s="190">
        <f t="shared" si="7"/>
        <v>0.23226790859245255</v>
      </c>
      <c r="H81" s="190">
        <f t="shared" si="8"/>
        <v>-26.441764535876622</v>
      </c>
      <c r="I81" s="190">
        <f t="shared" si="9"/>
        <v>-9.2626802787230567</v>
      </c>
      <c r="J81" s="100"/>
    </row>
    <row r="82" spans="1:10" x14ac:dyDescent="0.35">
      <c r="A82" s="154" t="s">
        <v>27</v>
      </c>
      <c r="B82" s="239">
        <v>19.434000000000001</v>
      </c>
      <c r="C82" s="190">
        <f t="shared" si="5"/>
        <v>0.16769630969747867</v>
      </c>
      <c r="D82" s="239">
        <v>31.542000000000002</v>
      </c>
      <c r="E82" s="190">
        <f t="shared" si="6"/>
        <v>0.35543265321990436</v>
      </c>
      <c r="F82" s="239">
        <v>27.75</v>
      </c>
      <c r="G82" s="190">
        <f t="shared" si="7"/>
        <v>0.23021875427512084</v>
      </c>
      <c r="H82" s="190">
        <f t="shared" si="8"/>
        <v>-12.022065817005901</v>
      </c>
      <c r="I82" s="190">
        <f t="shared" si="9"/>
        <v>42.790984871874031</v>
      </c>
      <c r="J82" s="100"/>
    </row>
    <row r="83" spans="1:10" x14ac:dyDescent="0.35">
      <c r="A83" s="154" t="s">
        <v>50</v>
      </c>
      <c r="B83" s="239">
        <v>23.698</v>
      </c>
      <c r="C83" s="190">
        <f t="shared" si="5"/>
        <v>0.20449043671971029</v>
      </c>
      <c r="D83" s="239">
        <v>12.705</v>
      </c>
      <c r="E83" s="190">
        <f t="shared" si="6"/>
        <v>0.14316694753531434</v>
      </c>
      <c r="F83" s="239">
        <v>27.524000000000001</v>
      </c>
      <c r="G83" s="190">
        <f t="shared" si="7"/>
        <v>0.22834381955561897</v>
      </c>
      <c r="H83" s="190">
        <f t="shared" si="8"/>
        <v>116.63911845730026</v>
      </c>
      <c r="I83" s="190">
        <f t="shared" si="9"/>
        <v>16.144822347877465</v>
      </c>
      <c r="J83" s="100"/>
    </row>
    <row r="84" spans="1:10" x14ac:dyDescent="0.35">
      <c r="A84" s="154" t="s">
        <v>106</v>
      </c>
      <c r="B84" s="239">
        <v>20.501000000000001</v>
      </c>
      <c r="C84" s="190">
        <f t="shared" si="5"/>
        <v>0.17690347046969282</v>
      </c>
      <c r="D84" s="239">
        <v>15.801</v>
      </c>
      <c r="E84" s="190">
        <f t="shared" si="6"/>
        <v>0.17805438315667074</v>
      </c>
      <c r="F84" s="239">
        <v>26.998000000000001</v>
      </c>
      <c r="G84" s="190">
        <f t="shared" si="7"/>
        <v>0.22398003343854822</v>
      </c>
      <c r="H84" s="190">
        <f t="shared" si="8"/>
        <v>70.862603632681484</v>
      </c>
      <c r="I84" s="190">
        <f t="shared" si="9"/>
        <v>31.691137017706449</v>
      </c>
      <c r="J84" s="100"/>
    </row>
    <row r="85" spans="1:10" x14ac:dyDescent="0.35">
      <c r="A85" s="154" t="s">
        <v>146</v>
      </c>
      <c r="B85" s="239">
        <v>26.155999999999999</v>
      </c>
      <c r="C85" s="190">
        <f t="shared" si="5"/>
        <v>0.22570055966076216</v>
      </c>
      <c r="D85" s="239">
        <v>29.963999999999999</v>
      </c>
      <c r="E85" s="190">
        <f t="shared" si="6"/>
        <v>0.33765087886250755</v>
      </c>
      <c r="F85" s="239">
        <v>26.765999999999998</v>
      </c>
      <c r="G85" s="190">
        <f t="shared" si="7"/>
        <v>0.22205532169109493</v>
      </c>
      <c r="H85" s="190">
        <f t="shared" si="8"/>
        <v>-10.672807368842619</v>
      </c>
      <c r="I85" s="190">
        <f t="shared" si="9"/>
        <v>2.3321608808686278</v>
      </c>
      <c r="J85" s="100"/>
    </row>
    <row r="86" spans="1:10" x14ac:dyDescent="0.35">
      <c r="A86" s="154" t="s">
        <v>25</v>
      </c>
      <c r="B86" s="239">
        <v>28.922000000000001</v>
      </c>
      <c r="C86" s="190">
        <f t="shared" si="5"/>
        <v>0.24956841973193777</v>
      </c>
      <c r="D86" s="239">
        <v>28.402999999999999</v>
      </c>
      <c r="E86" s="190">
        <f t="shared" si="6"/>
        <v>0.3200606698815846</v>
      </c>
      <c r="F86" s="239">
        <v>26.72</v>
      </c>
      <c r="G86" s="190">
        <f t="shared" si="7"/>
        <v>0.22167369781013438</v>
      </c>
      <c r="H86" s="190">
        <f t="shared" si="8"/>
        <v>-5.9254304122803969</v>
      </c>
      <c r="I86" s="190">
        <f t="shared" si="9"/>
        <v>-7.6135813567526522</v>
      </c>
      <c r="J86" s="100"/>
    </row>
    <row r="87" spans="1:10" x14ac:dyDescent="0.35">
      <c r="A87" s="154" t="s">
        <v>94</v>
      </c>
      <c r="B87" s="239">
        <v>12.407999999999999</v>
      </c>
      <c r="C87" s="190">
        <f t="shared" si="5"/>
        <v>0.10706883867069648</v>
      </c>
      <c r="D87" s="239">
        <v>11.497999999999999</v>
      </c>
      <c r="E87" s="190">
        <f t="shared" si="6"/>
        <v>0.12956580580567054</v>
      </c>
      <c r="F87" s="239">
        <v>26.643999999999998</v>
      </c>
      <c r="G87" s="190">
        <f t="shared" si="7"/>
        <v>0.22104318878941692</v>
      </c>
      <c r="H87" s="190">
        <f t="shared" si="8"/>
        <v>131.72725691424594</v>
      </c>
      <c r="I87" s="190">
        <f t="shared" si="9"/>
        <v>114.7324306898775</v>
      </c>
      <c r="J87" s="100"/>
    </row>
    <row r="88" spans="1:10" x14ac:dyDescent="0.35">
      <c r="A88" s="154" t="s">
        <v>110</v>
      </c>
      <c r="B88" s="239">
        <v>14.763</v>
      </c>
      <c r="C88" s="190">
        <f t="shared" si="5"/>
        <v>0.12739017289615506</v>
      </c>
      <c r="D88" s="239">
        <v>30.808</v>
      </c>
      <c r="E88" s="190">
        <f t="shared" si="6"/>
        <v>0.34716153637685671</v>
      </c>
      <c r="F88" s="239">
        <v>26.64</v>
      </c>
      <c r="G88" s="190">
        <f t="shared" si="7"/>
        <v>0.221010004104116</v>
      </c>
      <c r="H88" s="190">
        <f t="shared" si="8"/>
        <v>-13.528953518566599</v>
      </c>
      <c r="I88" s="190">
        <f t="shared" si="9"/>
        <v>80.451127819548887</v>
      </c>
      <c r="J88" s="100"/>
    </row>
    <row r="89" spans="1:10" x14ac:dyDescent="0.35">
      <c r="A89" s="154" t="s">
        <v>103</v>
      </c>
      <c r="B89" s="239">
        <v>20.471</v>
      </c>
      <c r="C89" s="190">
        <f t="shared" si="5"/>
        <v>0.17664459997000545</v>
      </c>
      <c r="D89" s="239">
        <v>22.295000000000002</v>
      </c>
      <c r="E89" s="190">
        <f t="shared" si="6"/>
        <v>0.25123235696968388</v>
      </c>
      <c r="F89" s="239">
        <v>25.684999999999999</v>
      </c>
      <c r="G89" s="190">
        <f t="shared" si="7"/>
        <v>0.21308716048852172</v>
      </c>
      <c r="H89" s="190">
        <f t="shared" si="8"/>
        <v>15.205202960304987</v>
      </c>
      <c r="I89" s="190">
        <f t="shared" si="9"/>
        <v>25.470177324019328</v>
      </c>
      <c r="J89" s="100"/>
    </row>
    <row r="90" spans="1:10" x14ac:dyDescent="0.35">
      <c r="A90" s="154" t="s">
        <v>170</v>
      </c>
      <c r="B90" s="239">
        <v>82.111000000000004</v>
      </c>
      <c r="C90" s="190">
        <f t="shared" si="5"/>
        <v>0.70853718666098964</v>
      </c>
      <c r="D90" s="239">
        <v>23.132000000000001</v>
      </c>
      <c r="E90" s="190">
        <f t="shared" si="6"/>
        <v>0.26066413462313193</v>
      </c>
      <c r="F90" s="239">
        <v>25.302</v>
      </c>
      <c r="G90" s="190">
        <f t="shared" si="7"/>
        <v>0.20990972687095882</v>
      </c>
      <c r="H90" s="190">
        <f t="shared" si="8"/>
        <v>9.3809441466366827</v>
      </c>
      <c r="I90" s="190">
        <f t="shared" si="9"/>
        <v>-69.185614594877663</v>
      </c>
      <c r="J90" s="100"/>
    </row>
    <row r="91" spans="1:10" x14ac:dyDescent="0.35">
      <c r="A91" s="154" t="s">
        <v>171</v>
      </c>
      <c r="B91" s="239">
        <v>19.192</v>
      </c>
      <c r="C91" s="190">
        <f t="shared" si="5"/>
        <v>0.16560808766666721</v>
      </c>
      <c r="D91" s="239">
        <v>20.135000000000002</v>
      </c>
      <c r="E91" s="190">
        <f t="shared" si="6"/>
        <v>0.22689228560594682</v>
      </c>
      <c r="F91" s="239">
        <v>24.847000000000001</v>
      </c>
      <c r="G91" s="190">
        <f t="shared" si="7"/>
        <v>0.20613496891797942</v>
      </c>
      <c r="H91" s="190">
        <f t="shared" si="8"/>
        <v>23.402036255276883</v>
      </c>
      <c r="I91" s="190">
        <f t="shared" si="9"/>
        <v>29.465402250937899</v>
      </c>
      <c r="J91" s="100"/>
    </row>
    <row r="92" spans="1:10" x14ac:dyDescent="0.35">
      <c r="A92" s="154" t="s">
        <v>183</v>
      </c>
      <c r="B92" s="239">
        <v>12.702999999999999</v>
      </c>
      <c r="C92" s="190">
        <f t="shared" si="5"/>
        <v>0.10961439858428895</v>
      </c>
      <c r="D92" s="239">
        <v>10.881</v>
      </c>
      <c r="E92" s="190">
        <f t="shared" si="6"/>
        <v>0.12261310949482529</v>
      </c>
      <c r="F92" s="239">
        <v>24.777999999999999</v>
      </c>
      <c r="G92" s="190">
        <f t="shared" si="7"/>
        <v>0.20556253309653849</v>
      </c>
      <c r="H92" s="190">
        <f t="shared" si="8"/>
        <v>127.7180406212664</v>
      </c>
      <c r="I92" s="190">
        <f t="shared" si="9"/>
        <v>95.056285916712582</v>
      </c>
      <c r="J92" s="100"/>
    </row>
    <row r="93" spans="1:10" x14ac:dyDescent="0.35">
      <c r="A93" s="154" t="s">
        <v>210</v>
      </c>
      <c r="B93" s="239">
        <v>76.247</v>
      </c>
      <c r="C93" s="190">
        <f t="shared" si="5"/>
        <v>0.65793663298876481</v>
      </c>
      <c r="D93" s="239">
        <v>106.58499999999999</v>
      </c>
      <c r="E93" s="190">
        <f t="shared" si="6"/>
        <v>1.2010585677332921</v>
      </c>
      <c r="F93" s="239">
        <v>24.018000000000001</v>
      </c>
      <c r="G93" s="190">
        <f t="shared" si="7"/>
        <v>0.19925744288936406</v>
      </c>
      <c r="H93" s="190">
        <f t="shared" si="8"/>
        <v>-77.465872308486183</v>
      </c>
      <c r="I93" s="190">
        <f t="shared" si="9"/>
        <v>-68.499744252232873</v>
      </c>
      <c r="J93" s="100"/>
    </row>
    <row r="94" spans="1:10" x14ac:dyDescent="0.35">
      <c r="A94" s="154" t="s">
        <v>155</v>
      </c>
      <c r="B94" s="239">
        <v>24.678000000000001</v>
      </c>
      <c r="C94" s="190">
        <f t="shared" si="5"/>
        <v>0.21294687304283105</v>
      </c>
      <c r="D94" s="239">
        <v>29.936</v>
      </c>
      <c r="E94" s="190">
        <f t="shared" si="6"/>
        <v>0.33733535941890358</v>
      </c>
      <c r="F94" s="239">
        <v>23.849</v>
      </c>
      <c r="G94" s="190">
        <f t="shared" si="7"/>
        <v>0.19785538993540025</v>
      </c>
      <c r="H94" s="190">
        <f t="shared" si="8"/>
        <v>-20.3333778727953</v>
      </c>
      <c r="I94" s="190">
        <f t="shared" si="9"/>
        <v>-3.3592673636437365</v>
      </c>
      <c r="J94" s="100"/>
    </row>
    <row r="95" spans="1:10" x14ac:dyDescent="0.35">
      <c r="A95" s="154" t="s">
        <v>64</v>
      </c>
      <c r="B95" s="239">
        <v>4.8570000000000002</v>
      </c>
      <c r="C95" s="190">
        <f t="shared" si="5"/>
        <v>4.1911133899385299E-2</v>
      </c>
      <c r="D95" s="239">
        <v>21.094999999999999</v>
      </c>
      <c r="E95" s="190">
        <f t="shared" si="6"/>
        <v>0.23771009510094102</v>
      </c>
      <c r="F95" s="239">
        <v>23.762</v>
      </c>
      <c r="G95" s="190">
        <f t="shared" si="7"/>
        <v>0.19713362303010526</v>
      </c>
      <c r="H95" s="190">
        <f t="shared" si="8"/>
        <v>12.642806352216173</v>
      </c>
      <c r="I95" s="190">
        <f t="shared" si="9"/>
        <v>389.23203623635982</v>
      </c>
      <c r="J95" s="100"/>
    </row>
    <row r="96" spans="1:10" x14ac:dyDescent="0.35">
      <c r="A96" s="154" t="s">
        <v>147</v>
      </c>
      <c r="B96" s="239">
        <v>16.803000000000001</v>
      </c>
      <c r="C96" s="190">
        <f t="shared" si="5"/>
        <v>0.14499336687489628</v>
      </c>
      <c r="D96" s="239">
        <v>19.335999999999999</v>
      </c>
      <c r="E96" s="190">
        <f t="shared" si="6"/>
        <v>0.21788871291167555</v>
      </c>
      <c r="F96" s="239">
        <v>23.03</v>
      </c>
      <c r="G96" s="190">
        <f t="shared" si="7"/>
        <v>0.19106082562003723</v>
      </c>
      <c r="H96" s="190">
        <f t="shared" si="8"/>
        <v>19.104261481175033</v>
      </c>
      <c r="I96" s="190">
        <f t="shared" si="9"/>
        <v>37.058858537165975</v>
      </c>
      <c r="J96" s="100"/>
    </row>
    <row r="97" spans="1:10" x14ac:dyDescent="0.35">
      <c r="A97" s="154" t="s">
        <v>249</v>
      </c>
      <c r="B97" s="239">
        <v>40.341000000000001</v>
      </c>
      <c r="C97" s="190">
        <f t="shared" si="5"/>
        <v>0.34810316092960725</v>
      </c>
      <c r="D97" s="239">
        <v>25.199000000000002</v>
      </c>
      <c r="E97" s="190">
        <f t="shared" si="6"/>
        <v>0.2839562306920414</v>
      </c>
      <c r="F97" s="239">
        <v>22.901</v>
      </c>
      <c r="G97" s="190">
        <f t="shared" si="7"/>
        <v>0.18999061951908261</v>
      </c>
      <c r="H97" s="190">
        <f t="shared" si="8"/>
        <v>-9.1194095003770066</v>
      </c>
      <c r="I97" s="190">
        <f t="shared" si="9"/>
        <v>-43.231451872784511</v>
      </c>
      <c r="J97" s="100"/>
    </row>
    <row r="98" spans="1:10" x14ac:dyDescent="0.35">
      <c r="A98" s="154" t="s">
        <v>234</v>
      </c>
      <c r="B98" s="239">
        <v>25.263000000000002</v>
      </c>
      <c r="C98" s="190">
        <f t="shared" si="5"/>
        <v>0.21799484778673478</v>
      </c>
      <c r="D98" s="239">
        <v>35.856000000000002</v>
      </c>
      <c r="E98" s="190">
        <f t="shared" si="6"/>
        <v>0.40404518463803474</v>
      </c>
      <c r="F98" s="239">
        <v>22.486999999999998</v>
      </c>
      <c r="G98" s="190">
        <f t="shared" si="7"/>
        <v>0.18655600459043753</v>
      </c>
      <c r="H98" s="190">
        <f t="shared" si="8"/>
        <v>-37.285252119589472</v>
      </c>
      <c r="I98" s="190">
        <f t="shared" si="9"/>
        <v>-10.98840201084591</v>
      </c>
      <c r="J98" s="100"/>
    </row>
    <row r="99" spans="1:10" x14ac:dyDescent="0.35">
      <c r="A99" s="154" t="s">
        <v>30</v>
      </c>
      <c r="B99" s="239">
        <v>22.481000000000002</v>
      </c>
      <c r="C99" s="190">
        <f t="shared" si="5"/>
        <v>0.1939889234490593</v>
      </c>
      <c r="D99" s="239">
        <v>22.788</v>
      </c>
      <c r="E99" s="190">
        <f t="shared" si="6"/>
        <v>0.25678775288742567</v>
      </c>
      <c r="F99" s="239">
        <v>21.811</v>
      </c>
      <c r="G99" s="190">
        <f t="shared" si="7"/>
        <v>0.18094779277458237</v>
      </c>
      <c r="H99" s="190">
        <f t="shared" si="8"/>
        <v>-4.2873442162541746</v>
      </c>
      <c r="I99" s="190">
        <f t="shared" si="9"/>
        <v>-2.9802944708865353</v>
      </c>
      <c r="J99" s="100"/>
    </row>
    <row r="100" spans="1:10" x14ac:dyDescent="0.35">
      <c r="A100" s="154" t="s">
        <v>121</v>
      </c>
      <c r="B100" s="239">
        <v>7.343</v>
      </c>
      <c r="C100" s="190">
        <f t="shared" si="5"/>
        <v>6.3362869306812064E-2</v>
      </c>
      <c r="D100" s="239">
        <v>9.6519999999999992</v>
      </c>
      <c r="E100" s="190">
        <f t="shared" si="6"/>
        <v>0.1087640596309212</v>
      </c>
      <c r="F100" s="239">
        <v>21.401</v>
      </c>
      <c r="G100" s="190">
        <f t="shared" si="7"/>
        <v>0.17754636253123823</v>
      </c>
      <c r="H100" s="190">
        <f t="shared" si="8"/>
        <v>121.7260671363448</v>
      </c>
      <c r="I100" s="190">
        <f t="shared" si="9"/>
        <v>191.44763720550185</v>
      </c>
      <c r="J100" s="100"/>
    </row>
    <row r="101" spans="1:10" x14ac:dyDescent="0.35">
      <c r="A101" s="154" t="s">
        <v>28</v>
      </c>
      <c r="B101" s="239">
        <v>16.376000000000001</v>
      </c>
      <c r="C101" s="190">
        <f t="shared" si="5"/>
        <v>0.14130877676267936</v>
      </c>
      <c r="D101" s="239">
        <v>15.164</v>
      </c>
      <c r="E101" s="190">
        <f t="shared" si="6"/>
        <v>0.17087631581467977</v>
      </c>
      <c r="F101" s="239">
        <v>21.154</v>
      </c>
      <c r="G101" s="190">
        <f t="shared" si="7"/>
        <v>0.17549720821390655</v>
      </c>
      <c r="H101" s="190">
        <f t="shared" si="8"/>
        <v>39.501450804537065</v>
      </c>
      <c r="I101" s="190">
        <f t="shared" si="9"/>
        <v>29.176844162188551</v>
      </c>
      <c r="J101" s="100"/>
    </row>
    <row r="102" spans="1:10" x14ac:dyDescent="0.35">
      <c r="A102" s="154" t="s">
        <v>251</v>
      </c>
      <c r="B102" s="239">
        <v>14.023999999999999</v>
      </c>
      <c r="C102" s="190">
        <f t="shared" si="5"/>
        <v>0.12101332958718951</v>
      </c>
      <c r="D102" s="239">
        <v>17.823</v>
      </c>
      <c r="E102" s="190">
        <f t="shared" si="6"/>
        <v>0.20083939440550236</v>
      </c>
      <c r="F102" s="239">
        <v>20.728999999999999</v>
      </c>
      <c r="G102" s="190">
        <f t="shared" si="7"/>
        <v>0.17197133540068396</v>
      </c>
      <c r="H102" s="190">
        <f t="shared" si="8"/>
        <v>16.304774729282379</v>
      </c>
      <c r="I102" s="190">
        <f t="shared" si="9"/>
        <v>47.810895607529957</v>
      </c>
      <c r="J102" s="100"/>
    </row>
    <row r="103" spans="1:10" x14ac:dyDescent="0.35">
      <c r="A103" s="154" t="s">
        <v>198</v>
      </c>
      <c r="B103" s="239">
        <v>21.041</v>
      </c>
      <c r="C103" s="190">
        <f t="shared" si="5"/>
        <v>0.18156313946406549</v>
      </c>
      <c r="D103" s="239">
        <v>24.739000000000001</v>
      </c>
      <c r="E103" s="190">
        <f t="shared" si="6"/>
        <v>0.27877269697569002</v>
      </c>
      <c r="F103" s="239">
        <v>19.436</v>
      </c>
      <c r="G103" s="190">
        <f t="shared" si="7"/>
        <v>0.16124438587716211</v>
      </c>
      <c r="H103" s="190">
        <f t="shared" si="8"/>
        <v>-21.435789643882131</v>
      </c>
      <c r="I103" s="190">
        <f t="shared" si="9"/>
        <v>-7.6279644503588262</v>
      </c>
      <c r="J103" s="100"/>
    </row>
    <row r="104" spans="1:10" x14ac:dyDescent="0.35">
      <c r="A104" s="154" t="s">
        <v>7</v>
      </c>
      <c r="B104" s="239">
        <v>21.597999999999999</v>
      </c>
      <c r="C104" s="190">
        <f t="shared" si="5"/>
        <v>0.18636950174159433</v>
      </c>
      <c r="D104" s="239">
        <v>21.992999999999999</v>
      </c>
      <c r="E104" s="190">
        <f t="shared" si="6"/>
        <v>0.24782925439938353</v>
      </c>
      <c r="F104" s="239">
        <v>19.338999999999999</v>
      </c>
      <c r="G104" s="190">
        <f t="shared" si="7"/>
        <v>0.16043965725861484</v>
      </c>
      <c r="H104" s="190">
        <f t="shared" si="8"/>
        <v>-12.067476015095712</v>
      </c>
      <c r="I104" s="190">
        <f t="shared" si="9"/>
        <v>-10.459301787202524</v>
      </c>
      <c r="J104" s="100"/>
    </row>
    <row r="105" spans="1:10" x14ac:dyDescent="0.35">
      <c r="A105" s="154" t="s">
        <v>169</v>
      </c>
      <c r="B105" s="239">
        <v>29.742000000000001</v>
      </c>
      <c r="C105" s="190">
        <f t="shared" si="5"/>
        <v>0.25664421339005922</v>
      </c>
      <c r="D105" s="239">
        <v>14.226000000000001</v>
      </c>
      <c r="E105" s="190">
        <f t="shared" si="6"/>
        <v>0.16030641445394583</v>
      </c>
      <c r="F105" s="239">
        <v>18.913</v>
      </c>
      <c r="G105" s="190">
        <f t="shared" si="7"/>
        <v>0.15690548827406706</v>
      </c>
      <c r="H105" s="190">
        <f t="shared" si="8"/>
        <v>32.946717278222962</v>
      </c>
      <c r="I105" s="190">
        <f t="shared" si="9"/>
        <v>-36.40979086813261</v>
      </c>
      <c r="J105" s="100"/>
    </row>
    <row r="106" spans="1:10" x14ac:dyDescent="0.35">
      <c r="A106" s="154" t="s">
        <v>174</v>
      </c>
      <c r="B106" s="239">
        <v>18.695</v>
      </c>
      <c r="C106" s="190">
        <f t="shared" si="5"/>
        <v>0.16131946638851313</v>
      </c>
      <c r="D106" s="239">
        <v>17.968</v>
      </c>
      <c r="E106" s="190">
        <f t="shared" si="6"/>
        <v>0.20247333438130877</v>
      </c>
      <c r="F106" s="239">
        <v>18.887</v>
      </c>
      <c r="G106" s="190">
        <f t="shared" si="7"/>
        <v>0.15668978781961107</v>
      </c>
      <c r="H106" s="190">
        <f t="shared" si="8"/>
        <v>5.1146482635797019</v>
      </c>
      <c r="I106" s="190">
        <f t="shared" si="9"/>
        <v>1.0270125702059429</v>
      </c>
      <c r="J106" s="100"/>
    </row>
    <row r="107" spans="1:10" x14ac:dyDescent="0.35">
      <c r="A107" s="154" t="s">
        <v>133</v>
      </c>
      <c r="B107" s="239">
        <v>13.657</v>
      </c>
      <c r="C107" s="190">
        <f t="shared" si="5"/>
        <v>0.11784648047434734</v>
      </c>
      <c r="D107" s="239">
        <v>11.113</v>
      </c>
      <c r="E107" s="190">
        <f t="shared" si="6"/>
        <v>0.12522741345611554</v>
      </c>
      <c r="F107" s="239">
        <v>18.838999999999999</v>
      </c>
      <c r="G107" s="190">
        <f t="shared" si="7"/>
        <v>0.15629157159600005</v>
      </c>
      <c r="H107" s="190">
        <f t="shared" si="8"/>
        <v>69.522181229191034</v>
      </c>
      <c r="I107" s="190">
        <f t="shared" si="9"/>
        <v>37.943911547191902</v>
      </c>
      <c r="J107" s="100"/>
    </row>
    <row r="108" spans="1:10" x14ac:dyDescent="0.35">
      <c r="A108" s="154" t="s">
        <v>230</v>
      </c>
      <c r="B108" s="239">
        <v>11.677</v>
      </c>
      <c r="C108" s="190">
        <f t="shared" si="5"/>
        <v>0.10076102749498088</v>
      </c>
      <c r="D108" s="239">
        <v>24.76</v>
      </c>
      <c r="E108" s="190">
        <f t="shared" si="6"/>
        <v>0.279009336558393</v>
      </c>
      <c r="F108" s="239">
        <v>18.456</v>
      </c>
      <c r="G108" s="190">
        <f t="shared" si="7"/>
        <v>0.15311413797843712</v>
      </c>
      <c r="H108" s="190">
        <f t="shared" si="8"/>
        <v>-25.460420032310182</v>
      </c>
      <c r="I108" s="190">
        <f t="shared" si="9"/>
        <v>58.054294767491641</v>
      </c>
      <c r="J108" s="100"/>
    </row>
    <row r="109" spans="1:10" x14ac:dyDescent="0.35">
      <c r="A109" s="154" t="s">
        <v>32</v>
      </c>
      <c r="B109" s="239">
        <v>17.539000000000001</v>
      </c>
      <c r="C109" s="190">
        <f t="shared" si="5"/>
        <v>0.15134432313389309</v>
      </c>
      <c r="D109" s="239">
        <v>18.297000000000001</v>
      </c>
      <c r="E109" s="190">
        <f t="shared" si="6"/>
        <v>0.20618068784365576</v>
      </c>
      <c r="F109" s="239">
        <v>18.210999999999999</v>
      </c>
      <c r="G109" s="190">
        <f t="shared" si="7"/>
        <v>0.15108157600375588</v>
      </c>
      <c r="H109" s="190">
        <f t="shared" si="8"/>
        <v>-0.47002240804504547</v>
      </c>
      <c r="I109" s="190">
        <f t="shared" si="9"/>
        <v>3.8314613147841792</v>
      </c>
      <c r="J109" s="100"/>
    </row>
    <row r="110" spans="1:10" x14ac:dyDescent="0.35">
      <c r="A110" s="154" t="s">
        <v>34</v>
      </c>
      <c r="B110" s="239">
        <v>14.295999999999999</v>
      </c>
      <c r="C110" s="190">
        <f t="shared" si="5"/>
        <v>0.12336042211768833</v>
      </c>
      <c r="D110" s="239">
        <v>13.925000000000001</v>
      </c>
      <c r="E110" s="190">
        <f t="shared" si="6"/>
        <v>0.15691458043520284</v>
      </c>
      <c r="F110" s="239">
        <v>17.937999999999999</v>
      </c>
      <c r="G110" s="190">
        <f t="shared" si="7"/>
        <v>0.14881672123196818</v>
      </c>
      <c r="H110" s="190">
        <f t="shared" si="8"/>
        <v>28.818671454219015</v>
      </c>
      <c r="I110" s="190">
        <f t="shared" si="9"/>
        <v>25.475657526580854</v>
      </c>
      <c r="J110" s="100"/>
    </row>
    <row r="111" spans="1:10" x14ac:dyDescent="0.35">
      <c r="A111" s="154" t="s">
        <v>82</v>
      </c>
      <c r="B111" s="239">
        <v>15.94</v>
      </c>
      <c r="C111" s="190">
        <f t="shared" si="5"/>
        <v>0.13754652550055624</v>
      </c>
      <c r="D111" s="239">
        <v>15.875999999999999</v>
      </c>
      <c r="E111" s="190">
        <f t="shared" si="6"/>
        <v>0.17889952452346716</v>
      </c>
      <c r="F111" s="239">
        <v>17.815000000000001</v>
      </c>
      <c r="G111" s="190">
        <f t="shared" si="7"/>
        <v>0.14779629215896498</v>
      </c>
      <c r="H111" s="190">
        <f t="shared" si="8"/>
        <v>12.213403880070551</v>
      </c>
      <c r="I111" s="190">
        <f t="shared" si="9"/>
        <v>11.762860727728985</v>
      </c>
      <c r="J111" s="100"/>
    </row>
    <row r="112" spans="1:10" x14ac:dyDescent="0.35">
      <c r="A112" s="154" t="s">
        <v>14</v>
      </c>
      <c r="B112" s="239">
        <v>20.346</v>
      </c>
      <c r="C112" s="190">
        <f t="shared" si="5"/>
        <v>0.17556597288797474</v>
      </c>
      <c r="D112" s="239">
        <v>23.312999999999999</v>
      </c>
      <c r="E112" s="190">
        <f t="shared" si="6"/>
        <v>0.26270374245500061</v>
      </c>
      <c r="F112" s="239">
        <v>17.277999999999999</v>
      </c>
      <c r="G112" s="190">
        <f t="shared" si="7"/>
        <v>0.14334124815731666</v>
      </c>
      <c r="H112" s="190">
        <f t="shared" si="8"/>
        <v>-25.886844249989281</v>
      </c>
      <c r="I112" s="190">
        <f t="shared" si="9"/>
        <v>-15.079131033126913</v>
      </c>
      <c r="J112" s="100"/>
    </row>
    <row r="113" spans="1:10" x14ac:dyDescent="0.35">
      <c r="A113" s="154" t="s">
        <v>81</v>
      </c>
      <c r="B113" s="239">
        <v>15.071999999999999</v>
      </c>
      <c r="C113" s="190">
        <f t="shared" si="5"/>
        <v>0.13005653904293496</v>
      </c>
      <c r="D113" s="239">
        <v>15.302</v>
      </c>
      <c r="E113" s="190">
        <f t="shared" si="6"/>
        <v>0.17243137592958521</v>
      </c>
      <c r="F113" s="239">
        <v>16.88</v>
      </c>
      <c r="G113" s="190">
        <f t="shared" si="7"/>
        <v>0.14003937196987531</v>
      </c>
      <c r="H113" s="190">
        <f t="shared" si="8"/>
        <v>10.312377466997781</v>
      </c>
      <c r="I113" s="190">
        <f t="shared" si="9"/>
        <v>11.995753715498946</v>
      </c>
      <c r="J113" s="100"/>
    </row>
    <row r="114" spans="1:10" x14ac:dyDescent="0.35">
      <c r="A114" s="154" t="s">
        <v>4</v>
      </c>
      <c r="B114" s="239">
        <v>13.071999999999999</v>
      </c>
      <c r="C114" s="190">
        <f t="shared" si="5"/>
        <v>0.11279850573044362</v>
      </c>
      <c r="D114" s="239">
        <v>12.893000000000001</v>
      </c>
      <c r="E114" s="190">
        <f t="shared" si="6"/>
        <v>0.14528543522808404</v>
      </c>
      <c r="F114" s="239">
        <v>16.341999999999999</v>
      </c>
      <c r="G114" s="190">
        <f t="shared" si="7"/>
        <v>0.13557603179690178</v>
      </c>
      <c r="H114" s="190">
        <f t="shared" si="8"/>
        <v>26.750950127976413</v>
      </c>
      <c r="I114" s="190">
        <f t="shared" si="9"/>
        <v>25.015299877600981</v>
      </c>
      <c r="J114" s="100"/>
    </row>
    <row r="115" spans="1:10" x14ac:dyDescent="0.35">
      <c r="A115" s="154" t="s">
        <v>132</v>
      </c>
      <c r="B115" s="239">
        <v>16.756</v>
      </c>
      <c r="C115" s="190">
        <f t="shared" si="5"/>
        <v>0.14458780309205271</v>
      </c>
      <c r="D115" s="239">
        <v>17.952999999999999</v>
      </c>
      <c r="E115" s="190">
        <f t="shared" si="6"/>
        <v>0.20230430610794947</v>
      </c>
      <c r="F115" s="239">
        <v>16.25</v>
      </c>
      <c r="G115" s="190">
        <f t="shared" si="7"/>
        <v>0.13481278403498068</v>
      </c>
      <c r="H115" s="190">
        <f t="shared" si="8"/>
        <v>-9.4858797972483639</v>
      </c>
      <c r="I115" s="190">
        <f t="shared" si="9"/>
        <v>-3.0198137980424922</v>
      </c>
      <c r="J115" s="100"/>
    </row>
    <row r="116" spans="1:10" x14ac:dyDescent="0.35">
      <c r="A116" s="154" t="s">
        <v>117</v>
      </c>
      <c r="B116" s="239">
        <v>19.233000000000001</v>
      </c>
      <c r="C116" s="190">
        <f t="shared" si="5"/>
        <v>0.16596187734957329</v>
      </c>
      <c r="D116" s="239">
        <v>20.372</v>
      </c>
      <c r="E116" s="190">
        <f t="shared" si="6"/>
        <v>0.22956293232502351</v>
      </c>
      <c r="F116" s="239">
        <v>15.44</v>
      </c>
      <c r="G116" s="190">
        <f t="shared" si="7"/>
        <v>0.12809288526154472</v>
      </c>
      <c r="H116" s="190">
        <f t="shared" si="8"/>
        <v>-24.209699587669352</v>
      </c>
      <c r="I116" s="190">
        <f t="shared" si="9"/>
        <v>-19.721312327769979</v>
      </c>
      <c r="J116" s="100"/>
    </row>
    <row r="117" spans="1:10" x14ac:dyDescent="0.35">
      <c r="A117" s="154" t="s">
        <v>142</v>
      </c>
      <c r="B117" s="239">
        <v>13.843999999999999</v>
      </c>
      <c r="C117" s="190">
        <f t="shared" si="5"/>
        <v>0.11946010658906528</v>
      </c>
      <c r="D117" s="239">
        <v>14.840999999999999</v>
      </c>
      <c r="E117" s="190">
        <f t="shared" si="6"/>
        <v>0.16723657366167652</v>
      </c>
      <c r="F117" s="239">
        <v>15.02</v>
      </c>
      <c r="G117" s="190">
        <f t="shared" si="7"/>
        <v>0.12460849330494829</v>
      </c>
      <c r="H117" s="190">
        <f t="shared" si="8"/>
        <v>1.2061181861060533</v>
      </c>
      <c r="I117" s="190">
        <f t="shared" si="9"/>
        <v>8.4946547240681838</v>
      </c>
      <c r="J117" s="100"/>
    </row>
    <row r="118" spans="1:10" x14ac:dyDescent="0.35">
      <c r="A118" s="154" t="s">
        <v>128</v>
      </c>
      <c r="B118" s="239">
        <v>11.635999999999999</v>
      </c>
      <c r="C118" s="190">
        <f t="shared" si="5"/>
        <v>0.10040723781207479</v>
      </c>
      <c r="D118" s="239">
        <v>12.789</v>
      </c>
      <c r="E118" s="190">
        <f t="shared" si="6"/>
        <v>0.14411350586612631</v>
      </c>
      <c r="F118" s="239">
        <v>14.833</v>
      </c>
      <c r="G118" s="190">
        <f t="shared" si="7"/>
        <v>0.12305710926713036</v>
      </c>
      <c r="H118" s="190">
        <f t="shared" si="8"/>
        <v>15.982484948002185</v>
      </c>
      <c r="I118" s="190">
        <f t="shared" si="9"/>
        <v>27.475077346167076</v>
      </c>
      <c r="J118" s="100"/>
    </row>
    <row r="119" spans="1:10" x14ac:dyDescent="0.35">
      <c r="A119" s="154" t="s">
        <v>122</v>
      </c>
      <c r="B119" s="239">
        <v>8.3699999999999992</v>
      </c>
      <c r="C119" s="190">
        <f t="shared" si="5"/>
        <v>7.2224869412776393E-2</v>
      </c>
      <c r="D119" s="239">
        <v>9.468</v>
      </c>
      <c r="E119" s="190">
        <f t="shared" si="6"/>
        <v>0.10669064614438065</v>
      </c>
      <c r="F119" s="239">
        <v>14.768000000000001</v>
      </c>
      <c r="G119" s="190">
        <f t="shared" si="7"/>
        <v>0.12251785813099045</v>
      </c>
      <c r="H119" s="190">
        <f t="shared" si="8"/>
        <v>55.978031263202375</v>
      </c>
      <c r="I119" s="190">
        <f t="shared" si="9"/>
        <v>76.439665471923561</v>
      </c>
      <c r="J119" s="100"/>
    </row>
    <row r="120" spans="1:10" x14ac:dyDescent="0.35">
      <c r="A120" s="154" t="s">
        <v>228</v>
      </c>
      <c r="B120" s="239">
        <v>15.379</v>
      </c>
      <c r="C120" s="190">
        <f t="shared" si="5"/>
        <v>0.1327056471564024</v>
      </c>
      <c r="D120" s="239">
        <v>11.941000000000001</v>
      </c>
      <c r="E120" s="190">
        <f t="shared" si="6"/>
        <v>0.13455777414554809</v>
      </c>
      <c r="F120" s="239">
        <v>14.753</v>
      </c>
      <c r="G120" s="190">
        <f t="shared" si="7"/>
        <v>0.122393415561112</v>
      </c>
      <c r="H120" s="190">
        <f t="shared" si="8"/>
        <v>23.549116489406231</v>
      </c>
      <c r="I120" s="190">
        <f t="shared" si="9"/>
        <v>-4.0704857272904622</v>
      </c>
      <c r="J120" s="100"/>
    </row>
    <row r="121" spans="1:10" x14ac:dyDescent="0.35">
      <c r="A121" s="154" t="s">
        <v>12</v>
      </c>
      <c r="B121" s="239">
        <v>19.277999999999999</v>
      </c>
      <c r="C121" s="190">
        <f t="shared" si="5"/>
        <v>0.16635018309910432</v>
      </c>
      <c r="D121" s="239">
        <v>24.053000000000001</v>
      </c>
      <c r="E121" s="190">
        <f t="shared" si="6"/>
        <v>0.27104247060739201</v>
      </c>
      <c r="F121" s="239">
        <v>14.311999999999999</v>
      </c>
      <c r="G121" s="190">
        <f t="shared" si="7"/>
        <v>0.11873480400668573</v>
      </c>
      <c r="H121" s="190">
        <f t="shared" si="8"/>
        <v>-40.498066769217978</v>
      </c>
      <c r="I121" s="190">
        <f t="shared" si="9"/>
        <v>-25.759933603070863</v>
      </c>
      <c r="J121" s="100"/>
    </row>
    <row r="122" spans="1:10" x14ac:dyDescent="0.35">
      <c r="A122" s="154" t="s">
        <v>206</v>
      </c>
      <c r="B122" s="239">
        <v>20.222999999999999</v>
      </c>
      <c r="C122" s="190">
        <f t="shared" si="5"/>
        <v>0.17450460383925651</v>
      </c>
      <c r="D122" s="239">
        <v>24.187999999999999</v>
      </c>
      <c r="E122" s="190">
        <f t="shared" si="6"/>
        <v>0.27256372506762555</v>
      </c>
      <c r="F122" s="239">
        <v>14.045999999999999</v>
      </c>
      <c r="G122" s="190">
        <f t="shared" si="7"/>
        <v>0.11652802243417466</v>
      </c>
      <c r="H122" s="190">
        <f t="shared" si="8"/>
        <v>-41.929882586406485</v>
      </c>
      <c r="I122" s="190">
        <f t="shared" si="9"/>
        <v>-30.544429609850166</v>
      </c>
      <c r="J122" s="100"/>
    </row>
    <row r="123" spans="1:10" x14ac:dyDescent="0.35">
      <c r="A123" s="154" t="s">
        <v>182</v>
      </c>
      <c r="B123" s="239">
        <v>10.335000000000001</v>
      </c>
      <c r="C123" s="190">
        <f t="shared" si="5"/>
        <v>8.9180887142299173E-2</v>
      </c>
      <c r="D123" s="239">
        <v>27.225000000000001</v>
      </c>
      <c r="E123" s="190">
        <f t="shared" si="6"/>
        <v>0.30678631614710217</v>
      </c>
      <c r="F123" s="239">
        <v>13.744</v>
      </c>
      <c r="G123" s="190">
        <f t="shared" si="7"/>
        <v>0.11402257869395534</v>
      </c>
      <c r="H123" s="190">
        <f t="shared" si="8"/>
        <v>-49.516988062442614</v>
      </c>
      <c r="I123" s="190">
        <f t="shared" si="9"/>
        <v>32.985002418964669</v>
      </c>
      <c r="J123" s="100"/>
    </row>
    <row r="124" spans="1:10" x14ac:dyDescent="0.35">
      <c r="A124" s="154" t="s">
        <v>180</v>
      </c>
      <c r="B124" s="239">
        <v>18.863</v>
      </c>
      <c r="C124" s="190">
        <f t="shared" si="5"/>
        <v>0.16276914118676239</v>
      </c>
      <c r="D124" s="239">
        <v>20.72</v>
      </c>
      <c r="E124" s="190">
        <f t="shared" si="6"/>
        <v>0.23348438826695889</v>
      </c>
      <c r="F124" s="239">
        <v>13.478999999999999</v>
      </c>
      <c r="G124" s="190">
        <f t="shared" si="7"/>
        <v>0.11182409329276952</v>
      </c>
      <c r="H124" s="190">
        <f t="shared" si="8"/>
        <v>-34.946911196911202</v>
      </c>
      <c r="I124" s="190">
        <f t="shared" si="9"/>
        <v>-28.542649631553839</v>
      </c>
      <c r="J124" s="100"/>
    </row>
    <row r="125" spans="1:10" x14ac:dyDescent="0.35">
      <c r="A125" s="154" t="s">
        <v>24</v>
      </c>
      <c r="B125" s="239">
        <v>14.031000000000001</v>
      </c>
      <c r="C125" s="190">
        <f t="shared" si="5"/>
        <v>0.12107373270378323</v>
      </c>
      <c r="D125" s="239">
        <v>13.974</v>
      </c>
      <c r="E125" s="190">
        <f t="shared" si="6"/>
        <v>0.15746673946150985</v>
      </c>
      <c r="F125" s="239">
        <v>13.269</v>
      </c>
      <c r="G125" s="190">
        <f t="shared" si="7"/>
        <v>0.11008189731447129</v>
      </c>
      <c r="H125" s="190">
        <f t="shared" si="8"/>
        <v>-5.0450837269214288</v>
      </c>
      <c r="I125" s="190">
        <f t="shared" si="9"/>
        <v>-5.4308317297412927</v>
      </c>
      <c r="J125" s="100"/>
    </row>
    <row r="126" spans="1:10" x14ac:dyDescent="0.35">
      <c r="A126" s="154" t="s">
        <v>255</v>
      </c>
      <c r="B126" s="239">
        <v>3.6589999999999998</v>
      </c>
      <c r="C126" s="190">
        <f t="shared" si="5"/>
        <v>3.1573571945202966E-2</v>
      </c>
      <c r="D126" s="239">
        <v>15.657999999999999</v>
      </c>
      <c r="E126" s="190">
        <f t="shared" si="6"/>
        <v>0.1764429802839789</v>
      </c>
      <c r="F126" s="239">
        <v>13.263999999999999</v>
      </c>
      <c r="G126" s="190">
        <f t="shared" si="7"/>
        <v>0.11004041645784515</v>
      </c>
      <c r="H126" s="190">
        <f t="shared" si="8"/>
        <v>-15.289308979435434</v>
      </c>
      <c r="I126" s="190">
        <f t="shared" si="9"/>
        <v>262.50341623394371</v>
      </c>
      <c r="J126" s="100"/>
    </row>
    <row r="127" spans="1:10" x14ac:dyDescent="0.35">
      <c r="A127" s="154" t="s">
        <v>237</v>
      </c>
      <c r="B127" s="239">
        <v>15.385</v>
      </c>
      <c r="C127" s="190">
        <f t="shared" si="5"/>
        <v>0.13275742125633988</v>
      </c>
      <c r="D127" s="239">
        <v>18.88</v>
      </c>
      <c r="E127" s="190">
        <f t="shared" si="6"/>
        <v>0.21275025340155329</v>
      </c>
      <c r="F127" s="239">
        <v>13.048</v>
      </c>
      <c r="G127" s="190">
        <f t="shared" si="7"/>
        <v>0.10824844345159557</v>
      </c>
      <c r="H127" s="190">
        <f t="shared" si="8"/>
        <v>-30.889830508474571</v>
      </c>
      <c r="I127" s="190">
        <f t="shared" si="9"/>
        <v>-15.190120246993821</v>
      </c>
      <c r="J127" s="100"/>
    </row>
    <row r="128" spans="1:10" x14ac:dyDescent="0.35">
      <c r="A128" s="154" t="s">
        <v>49</v>
      </c>
      <c r="B128" s="239">
        <v>12.563000000000001</v>
      </c>
      <c r="C128" s="190">
        <f t="shared" si="5"/>
        <v>0.10840633625241455</v>
      </c>
      <c r="D128" s="239">
        <v>13.366</v>
      </c>
      <c r="E128" s="190">
        <f t="shared" si="6"/>
        <v>0.15061546011468016</v>
      </c>
      <c r="F128" s="239">
        <v>12.882999999999999</v>
      </c>
      <c r="G128" s="190">
        <f t="shared" si="7"/>
        <v>0.10687957518293266</v>
      </c>
      <c r="H128" s="190">
        <f t="shared" si="8"/>
        <v>-3.6136465659135197</v>
      </c>
      <c r="I128" s="190">
        <f t="shared" si="9"/>
        <v>2.5471623019979184</v>
      </c>
      <c r="J128" s="100"/>
    </row>
    <row r="129" spans="1:10" x14ac:dyDescent="0.35">
      <c r="A129" s="154" t="s">
        <v>145</v>
      </c>
      <c r="B129" s="239">
        <v>14.455</v>
      </c>
      <c r="C129" s="190">
        <f t="shared" si="5"/>
        <v>0.12473243576603141</v>
      </c>
      <c r="D129" s="239">
        <v>12.518000000000001</v>
      </c>
      <c r="E129" s="190">
        <f t="shared" si="6"/>
        <v>0.14105972839410191</v>
      </c>
      <c r="F129" s="239">
        <v>12.771000000000001</v>
      </c>
      <c r="G129" s="190">
        <f t="shared" si="7"/>
        <v>0.10595040399450698</v>
      </c>
      <c r="H129" s="190">
        <f t="shared" si="8"/>
        <v>2.0210896309314608</v>
      </c>
      <c r="I129" s="190">
        <f t="shared" si="9"/>
        <v>-11.649948114839148</v>
      </c>
      <c r="J129" s="100"/>
    </row>
    <row r="130" spans="1:10" x14ac:dyDescent="0.35">
      <c r="A130" s="154" t="s">
        <v>163</v>
      </c>
      <c r="B130" s="239">
        <v>7.5709999999999997</v>
      </c>
      <c r="C130" s="190">
        <f t="shared" si="5"/>
        <v>6.5330285104436087E-2</v>
      </c>
      <c r="D130" s="239">
        <v>8.5259999999999998</v>
      </c>
      <c r="E130" s="190">
        <f t="shared" si="6"/>
        <v>9.607567057741756E-2</v>
      </c>
      <c r="F130" s="239">
        <v>12.318</v>
      </c>
      <c r="G130" s="190">
        <f t="shared" si="7"/>
        <v>0.10219223838417796</v>
      </c>
      <c r="H130" s="190">
        <f t="shared" si="8"/>
        <v>44.47572132301196</v>
      </c>
      <c r="I130" s="190">
        <f t="shared" si="9"/>
        <v>62.699775458988242</v>
      </c>
      <c r="J130" s="100"/>
    </row>
    <row r="131" spans="1:10" x14ac:dyDescent="0.35">
      <c r="A131" s="154" t="s">
        <v>152</v>
      </c>
      <c r="B131" s="239">
        <v>3.8220000000000001</v>
      </c>
      <c r="C131" s="190">
        <f t="shared" si="5"/>
        <v>3.2980101660171013E-2</v>
      </c>
      <c r="D131" s="239">
        <v>13.967000000000001</v>
      </c>
      <c r="E131" s="190">
        <f t="shared" si="6"/>
        <v>0.15738785960060883</v>
      </c>
      <c r="F131" s="239">
        <v>12.237</v>
      </c>
      <c r="G131" s="190">
        <f t="shared" si="7"/>
        <v>0.10152024850683437</v>
      </c>
      <c r="H131" s="190">
        <f t="shared" si="8"/>
        <v>-12.386339228180709</v>
      </c>
      <c r="I131" s="190">
        <f t="shared" si="9"/>
        <v>220.17268445839875</v>
      </c>
      <c r="J131" s="100"/>
    </row>
    <row r="132" spans="1:10" x14ac:dyDescent="0.35">
      <c r="A132" s="154" t="s">
        <v>156</v>
      </c>
      <c r="B132" s="239">
        <v>12.423999999999999</v>
      </c>
      <c r="C132" s="190">
        <f t="shared" ref="C132:C195" si="10">(B132/$B$267)*100</f>
        <v>0.1072069029371964</v>
      </c>
      <c r="D132" s="239">
        <v>9.5139999999999993</v>
      </c>
      <c r="E132" s="190">
        <f t="shared" ref="E132:E195" si="11">(D132/$D$267)*100</f>
        <v>0.10720899951601578</v>
      </c>
      <c r="F132" s="239">
        <v>12.03</v>
      </c>
      <c r="G132" s="190">
        <f t="shared" ref="G132:G195" si="12">(F132/$F$267)*100</f>
        <v>9.9802941042511847E-2</v>
      </c>
      <c r="H132" s="190">
        <f t="shared" ref="H132:H182" si="13">((F132/D132)-1)*100</f>
        <v>26.445238595753629</v>
      </c>
      <c r="I132" s="190">
        <f t="shared" ref="I132:I195" si="14">((F132/B132)-1)*100</f>
        <v>-3.1712813908564064</v>
      </c>
      <c r="J132" s="100"/>
    </row>
    <row r="133" spans="1:10" x14ac:dyDescent="0.35">
      <c r="A133" s="154" t="s">
        <v>76</v>
      </c>
      <c r="B133" s="239">
        <v>87.893000000000001</v>
      </c>
      <c r="C133" s="190">
        <f t="shared" si="10"/>
        <v>0.75843016096740212</v>
      </c>
      <c r="D133" s="239">
        <v>14.792999999999999</v>
      </c>
      <c r="E133" s="190">
        <f t="shared" si="11"/>
        <v>0.16669568318692679</v>
      </c>
      <c r="F133" s="239">
        <v>12.005000000000001</v>
      </c>
      <c r="G133" s="190">
        <f t="shared" si="12"/>
        <v>9.9595536759381098E-2</v>
      </c>
      <c r="H133" s="190">
        <f t="shared" si="13"/>
        <v>-18.84675184208746</v>
      </c>
      <c r="I133" s="190">
        <f t="shared" si="14"/>
        <v>-86.341346864938046</v>
      </c>
      <c r="J133" s="100"/>
    </row>
    <row r="134" spans="1:10" x14ac:dyDescent="0.35">
      <c r="A134" s="154" t="s">
        <v>154</v>
      </c>
      <c r="B134" s="239">
        <v>15.497</v>
      </c>
      <c r="C134" s="190">
        <f t="shared" si="10"/>
        <v>0.13372387112183939</v>
      </c>
      <c r="D134" s="239">
        <v>12.353999999999999</v>
      </c>
      <c r="E134" s="190">
        <f t="shared" si="11"/>
        <v>0.13921168593870706</v>
      </c>
      <c r="F134" s="239">
        <v>11.797000000000001</v>
      </c>
      <c r="G134" s="190">
        <f t="shared" si="12"/>
        <v>9.7869933123733349E-2</v>
      </c>
      <c r="H134" s="190">
        <f t="shared" si="13"/>
        <v>-4.5086611623765478</v>
      </c>
      <c r="I134" s="190">
        <f t="shared" si="14"/>
        <v>-23.87558882364328</v>
      </c>
      <c r="J134" s="100"/>
    </row>
    <row r="135" spans="1:10" x14ac:dyDescent="0.35">
      <c r="A135" s="154" t="s">
        <v>148</v>
      </c>
      <c r="B135" s="239">
        <v>29.056000000000001</v>
      </c>
      <c r="C135" s="190">
        <f t="shared" si="10"/>
        <v>0.25072470796387469</v>
      </c>
      <c r="D135" s="239">
        <v>13.696</v>
      </c>
      <c r="E135" s="190">
        <f t="shared" si="11"/>
        <v>0.15433408212858443</v>
      </c>
      <c r="F135" s="239">
        <v>11.263999999999999</v>
      </c>
      <c r="G135" s="190">
        <f t="shared" si="12"/>
        <v>9.3448073807385984E-2</v>
      </c>
      <c r="H135" s="190">
        <f t="shared" si="13"/>
        <v>-17.757009345794394</v>
      </c>
      <c r="I135" s="190">
        <f t="shared" si="14"/>
        <v>-61.233480176211465</v>
      </c>
      <c r="J135" s="100"/>
    </row>
    <row r="136" spans="1:10" x14ac:dyDescent="0.35">
      <c r="A136" s="154" t="s">
        <v>246</v>
      </c>
      <c r="B136" s="239">
        <v>9.6349999999999998</v>
      </c>
      <c r="C136" s="190">
        <f t="shared" si="10"/>
        <v>8.3140575482927193E-2</v>
      </c>
      <c r="D136" s="239">
        <v>11.875</v>
      </c>
      <c r="E136" s="190">
        <f t="shared" si="11"/>
        <v>0.13381404974276725</v>
      </c>
      <c r="F136" s="239">
        <v>11.231</v>
      </c>
      <c r="G136" s="190">
        <f t="shared" si="12"/>
        <v>9.3174300153653411E-2</v>
      </c>
      <c r="H136" s="190">
        <f t="shared" si="13"/>
        <v>-5.4231578947368408</v>
      </c>
      <c r="I136" s="190">
        <f t="shared" si="14"/>
        <v>16.564608199273479</v>
      </c>
      <c r="J136" s="100"/>
    </row>
    <row r="137" spans="1:10" x14ac:dyDescent="0.35">
      <c r="A137" s="154" t="s">
        <v>9</v>
      </c>
      <c r="B137" s="239">
        <v>40.963999999999999</v>
      </c>
      <c r="C137" s="190">
        <f t="shared" si="10"/>
        <v>0.35347903830644828</v>
      </c>
      <c r="D137" s="239">
        <v>16.442</v>
      </c>
      <c r="E137" s="190">
        <f t="shared" si="11"/>
        <v>0.18527752470489087</v>
      </c>
      <c r="F137" s="239">
        <v>10.754</v>
      </c>
      <c r="G137" s="190">
        <f t="shared" si="12"/>
        <v>8.9217026431518895E-2</v>
      </c>
      <c r="H137" s="190">
        <f t="shared" si="13"/>
        <v>-34.594331589830929</v>
      </c>
      <c r="I137" s="190">
        <f t="shared" si="14"/>
        <v>-73.747680890538021</v>
      </c>
      <c r="J137" s="100"/>
    </row>
    <row r="138" spans="1:10" x14ac:dyDescent="0.35">
      <c r="A138" s="154" t="s">
        <v>202</v>
      </c>
      <c r="B138" s="239">
        <v>6.3140000000000001</v>
      </c>
      <c r="C138" s="190">
        <f t="shared" si="10"/>
        <v>5.4483611167535258E-2</v>
      </c>
      <c r="D138" s="239">
        <v>23.846</v>
      </c>
      <c r="E138" s="190">
        <f t="shared" si="11"/>
        <v>0.26870988043503391</v>
      </c>
      <c r="F138" s="239">
        <v>10.692</v>
      </c>
      <c r="G138" s="190">
        <f t="shared" si="12"/>
        <v>8.8702663809354668E-2</v>
      </c>
      <c r="H138" s="190">
        <f t="shared" si="13"/>
        <v>-55.162291369621741</v>
      </c>
      <c r="I138" s="190">
        <f t="shared" si="14"/>
        <v>69.337979094076658</v>
      </c>
      <c r="J138" s="100"/>
    </row>
    <row r="139" spans="1:10" x14ac:dyDescent="0.35">
      <c r="A139" s="154" t="s">
        <v>221</v>
      </c>
      <c r="B139" s="239">
        <v>12.587999999999999</v>
      </c>
      <c r="C139" s="190">
        <f t="shared" si="10"/>
        <v>0.1086220616688207</v>
      </c>
      <c r="D139" s="239">
        <v>9.43</v>
      </c>
      <c r="E139" s="190">
        <f t="shared" si="11"/>
        <v>0.10626244118520378</v>
      </c>
      <c r="F139" s="239">
        <v>10.423</v>
      </c>
      <c r="G139" s="190">
        <f t="shared" si="12"/>
        <v>8.64709937228679E-2</v>
      </c>
      <c r="H139" s="190">
        <f t="shared" si="13"/>
        <v>10.530222693531277</v>
      </c>
      <c r="I139" s="190">
        <f t="shared" si="14"/>
        <v>-17.198919605973938</v>
      </c>
      <c r="J139" s="100"/>
    </row>
    <row r="140" spans="1:10" x14ac:dyDescent="0.35">
      <c r="A140" s="154" t="s">
        <v>120</v>
      </c>
      <c r="B140" s="239">
        <v>8.3699999999999992</v>
      </c>
      <c r="C140" s="190">
        <f t="shared" si="10"/>
        <v>7.2224869412776393E-2</v>
      </c>
      <c r="D140" s="239">
        <v>14.183</v>
      </c>
      <c r="E140" s="190">
        <f t="shared" si="11"/>
        <v>0.15982186673698254</v>
      </c>
      <c r="F140" s="239">
        <v>9.2859999999999996</v>
      </c>
      <c r="G140" s="190">
        <f t="shared" si="12"/>
        <v>7.7038246926081883E-2</v>
      </c>
      <c r="H140" s="190">
        <f t="shared" si="13"/>
        <v>-34.527250934217022</v>
      </c>
      <c r="I140" s="190">
        <f t="shared" si="14"/>
        <v>10.943847072879343</v>
      </c>
      <c r="J140" s="100"/>
    </row>
    <row r="141" spans="1:10" x14ac:dyDescent="0.35">
      <c r="A141" s="154" t="s">
        <v>159</v>
      </c>
      <c r="B141" s="239">
        <v>7.2880000000000003</v>
      </c>
      <c r="C141" s="190">
        <f t="shared" si="10"/>
        <v>6.2888273390718563E-2</v>
      </c>
      <c r="D141" s="239">
        <v>7.1920000000000002</v>
      </c>
      <c r="E141" s="190">
        <f t="shared" si="11"/>
        <v>8.1043422799998488E-2</v>
      </c>
      <c r="F141" s="239">
        <v>9.1890000000000001</v>
      </c>
      <c r="G141" s="190">
        <f t="shared" si="12"/>
        <v>7.6233518307534609E-2</v>
      </c>
      <c r="H141" s="190">
        <f t="shared" si="13"/>
        <v>27.766963292547263</v>
      </c>
      <c r="I141" s="190">
        <f t="shared" si="14"/>
        <v>26.083973655323824</v>
      </c>
      <c r="J141" s="100"/>
    </row>
    <row r="142" spans="1:10" x14ac:dyDescent="0.35">
      <c r="A142" s="154" t="s">
        <v>61</v>
      </c>
      <c r="B142" s="239">
        <v>5.3449999999999998</v>
      </c>
      <c r="C142" s="190">
        <f t="shared" si="10"/>
        <v>4.612209402763319E-2</v>
      </c>
      <c r="D142" s="239">
        <v>2.399</v>
      </c>
      <c r="E142" s="190">
        <f t="shared" si="11"/>
        <v>2.7033255185928303E-2</v>
      </c>
      <c r="F142" s="239">
        <v>8.8000000000000007</v>
      </c>
      <c r="G142" s="190">
        <f t="shared" si="12"/>
        <v>7.3006307662020306E-2</v>
      </c>
      <c r="H142" s="190">
        <f t="shared" si="13"/>
        <v>266.81950812838681</v>
      </c>
      <c r="I142" s="190">
        <f t="shared" si="14"/>
        <v>64.639850327408823</v>
      </c>
      <c r="J142" s="100"/>
    </row>
    <row r="143" spans="1:10" x14ac:dyDescent="0.35">
      <c r="A143" s="154" t="s">
        <v>199</v>
      </c>
      <c r="B143" s="239">
        <v>7.016</v>
      </c>
      <c r="C143" s="190">
        <f t="shared" si="10"/>
        <v>6.0541180860219736E-2</v>
      </c>
      <c r="D143" s="239">
        <v>10.127000000000001</v>
      </c>
      <c r="E143" s="190">
        <f t="shared" si="11"/>
        <v>0.11411662162063189</v>
      </c>
      <c r="F143" s="239">
        <v>8.0860000000000003</v>
      </c>
      <c r="G143" s="190">
        <f t="shared" si="12"/>
        <v>6.7082841335806387E-2</v>
      </c>
      <c r="H143" s="190">
        <f t="shared" si="13"/>
        <v>-20.154043645699616</v>
      </c>
      <c r="I143" s="190">
        <f t="shared" si="14"/>
        <v>15.250855188141399</v>
      </c>
      <c r="J143" s="100"/>
    </row>
    <row r="144" spans="1:10" x14ac:dyDescent="0.35">
      <c r="A144" s="154" t="s">
        <v>253</v>
      </c>
      <c r="B144" s="239">
        <v>12.419</v>
      </c>
      <c r="C144" s="190">
        <f t="shared" si="10"/>
        <v>0.10716375785391517</v>
      </c>
      <c r="D144" s="239">
        <v>6.3369999999999997</v>
      </c>
      <c r="E144" s="190">
        <f t="shared" si="11"/>
        <v>7.1408811218519233E-2</v>
      </c>
      <c r="F144" s="239">
        <v>8.016</v>
      </c>
      <c r="G144" s="190">
        <f t="shared" si="12"/>
        <v>6.6502109343040308E-2</v>
      </c>
      <c r="H144" s="190">
        <f t="shared" si="13"/>
        <v>26.495186997001753</v>
      </c>
      <c r="I144" s="190">
        <f t="shared" si="14"/>
        <v>-35.453740236734042</v>
      </c>
      <c r="J144" s="100"/>
    </row>
    <row r="145" spans="1:10" x14ac:dyDescent="0.35">
      <c r="A145" s="154" t="s">
        <v>188</v>
      </c>
      <c r="B145" s="239">
        <v>4.8380000000000001</v>
      </c>
      <c r="C145" s="190">
        <f t="shared" si="10"/>
        <v>4.1747182582916632E-2</v>
      </c>
      <c r="D145" s="239">
        <v>14.196999999999999</v>
      </c>
      <c r="E145" s="190">
        <f t="shared" si="11"/>
        <v>0.15997962645878452</v>
      </c>
      <c r="F145" s="239">
        <v>7.681</v>
      </c>
      <c r="G145" s="190">
        <f t="shared" si="12"/>
        <v>6.3722891949088409E-2</v>
      </c>
      <c r="H145" s="190">
        <f t="shared" si="13"/>
        <v>-45.897020497288153</v>
      </c>
      <c r="I145" s="190">
        <f t="shared" si="14"/>
        <v>58.763952046300119</v>
      </c>
      <c r="J145" s="100"/>
    </row>
    <row r="146" spans="1:10" x14ac:dyDescent="0.35">
      <c r="A146" s="154" t="s">
        <v>158</v>
      </c>
      <c r="B146" s="239">
        <v>8.5459999999999994</v>
      </c>
      <c r="C146" s="190">
        <f t="shared" si="10"/>
        <v>7.3743576344275627E-2</v>
      </c>
      <c r="D146" s="239">
        <v>13.917999999999999</v>
      </c>
      <c r="E146" s="190">
        <f t="shared" si="11"/>
        <v>0.15683570057430182</v>
      </c>
      <c r="F146" s="239">
        <v>6.9930000000000003</v>
      </c>
      <c r="G146" s="190">
        <f t="shared" si="12"/>
        <v>5.8015126077330455E-2</v>
      </c>
      <c r="H146" s="190">
        <f t="shared" si="13"/>
        <v>-49.755712027590171</v>
      </c>
      <c r="I146" s="190">
        <f t="shared" si="14"/>
        <v>-18.172244324830324</v>
      </c>
      <c r="J146" s="100"/>
    </row>
    <row r="147" spans="1:10" x14ac:dyDescent="0.35">
      <c r="A147" s="154" t="s">
        <v>205</v>
      </c>
      <c r="B147" s="239">
        <v>9.7560000000000002</v>
      </c>
      <c r="C147" s="190">
        <f t="shared" si="10"/>
        <v>8.4184686498332911E-2</v>
      </c>
      <c r="D147" s="239">
        <v>10.487</v>
      </c>
      <c r="E147" s="190">
        <f t="shared" si="11"/>
        <v>0.11817330018125474</v>
      </c>
      <c r="F147" s="239">
        <v>6.7869999999999999</v>
      </c>
      <c r="G147" s="190">
        <f t="shared" si="12"/>
        <v>5.6306114784333158E-2</v>
      </c>
      <c r="H147" s="190">
        <f t="shared" si="13"/>
        <v>-35.281777438733677</v>
      </c>
      <c r="I147" s="190">
        <f t="shared" si="14"/>
        <v>-30.432554325543258</v>
      </c>
      <c r="J147" s="100"/>
    </row>
    <row r="148" spans="1:10" x14ac:dyDescent="0.35">
      <c r="A148" s="154" t="s">
        <v>173</v>
      </c>
      <c r="B148" s="239">
        <v>7.38</v>
      </c>
      <c r="C148" s="190">
        <f t="shared" si="10"/>
        <v>6.3682142923093168E-2</v>
      </c>
      <c r="D148" s="239">
        <v>5.6159999999999997</v>
      </c>
      <c r="E148" s="190">
        <f t="shared" si="11"/>
        <v>6.3284185545716271E-2</v>
      </c>
      <c r="F148" s="239">
        <v>6.62</v>
      </c>
      <c r="G148" s="190">
        <f t="shared" si="12"/>
        <v>5.4920654173019827E-2</v>
      </c>
      <c r="H148" s="190">
        <f t="shared" si="13"/>
        <v>17.877492877492895</v>
      </c>
      <c r="I148" s="190">
        <f t="shared" si="14"/>
        <v>-10.29810298102981</v>
      </c>
      <c r="J148" s="100"/>
    </row>
    <row r="149" spans="1:10" x14ac:dyDescent="0.35">
      <c r="A149" s="154" t="s">
        <v>252</v>
      </c>
      <c r="B149" s="239">
        <v>7.4020000000000001</v>
      </c>
      <c r="C149" s="190">
        <f t="shared" si="10"/>
        <v>6.3871981289530574E-2</v>
      </c>
      <c r="D149" s="239">
        <v>9.6859999999999999</v>
      </c>
      <c r="E149" s="190">
        <f t="shared" si="11"/>
        <v>0.10914719038386891</v>
      </c>
      <c r="F149" s="239">
        <v>6.5709999999999997</v>
      </c>
      <c r="G149" s="190">
        <f t="shared" si="12"/>
        <v>5.4514141778083572E-2</v>
      </c>
      <c r="H149" s="190">
        <f t="shared" si="13"/>
        <v>-32.1598182944456</v>
      </c>
      <c r="I149" s="190">
        <f t="shared" si="14"/>
        <v>-11.226695487706028</v>
      </c>
      <c r="J149" s="100"/>
    </row>
    <row r="150" spans="1:10" x14ac:dyDescent="0.35">
      <c r="A150" s="154" t="s">
        <v>697</v>
      </c>
      <c r="B150" s="239">
        <v>8.06</v>
      </c>
      <c r="C150" s="190">
        <f t="shared" si="10"/>
        <v>6.9549874249340241E-2</v>
      </c>
      <c r="D150" s="239">
        <v>6.7569999999999997</v>
      </c>
      <c r="E150" s="190">
        <f t="shared" si="11"/>
        <v>7.614160287257922E-2</v>
      </c>
      <c r="F150" s="239">
        <v>6.5519999999999996</v>
      </c>
      <c r="G150" s="190">
        <f t="shared" si="12"/>
        <v>5.4356514522904208E-2</v>
      </c>
      <c r="H150" s="190">
        <f t="shared" si="13"/>
        <v>-3.0338907799319248</v>
      </c>
      <c r="I150" s="190">
        <f t="shared" si="14"/>
        <v>-18.709677419354854</v>
      </c>
      <c r="J150" s="100"/>
    </row>
    <row r="151" spans="1:10" x14ac:dyDescent="0.35">
      <c r="A151" s="154" t="s">
        <v>31</v>
      </c>
      <c r="B151" s="239">
        <v>6.4989999999999997</v>
      </c>
      <c r="C151" s="190">
        <f t="shared" si="10"/>
        <v>5.6079979248940717E-2</v>
      </c>
      <c r="D151" s="239">
        <v>6.27</v>
      </c>
      <c r="E151" s="190">
        <f t="shared" si="11"/>
        <v>7.0653818264181087E-2</v>
      </c>
      <c r="F151" s="239">
        <v>6.3419999999999996</v>
      </c>
      <c r="G151" s="190">
        <f t="shared" si="12"/>
        <v>5.2614318544605992E-2</v>
      </c>
      <c r="H151" s="190">
        <f t="shared" si="13"/>
        <v>1.1483253588516762</v>
      </c>
      <c r="I151" s="190">
        <f t="shared" si="14"/>
        <v>-2.4157562701954127</v>
      </c>
      <c r="J151" s="100"/>
    </row>
    <row r="152" spans="1:10" x14ac:dyDescent="0.35">
      <c r="A152" s="154" t="s">
        <v>83</v>
      </c>
      <c r="B152" s="239">
        <v>6.84</v>
      </c>
      <c r="C152" s="190">
        <f t="shared" si="10"/>
        <v>5.9022473928720488E-2</v>
      </c>
      <c r="D152" s="239">
        <v>4.5469999999999997</v>
      </c>
      <c r="E152" s="190">
        <f t="shared" si="11"/>
        <v>5.1238103930977899E-2</v>
      </c>
      <c r="F152" s="239">
        <v>6.2949999999999999</v>
      </c>
      <c r="G152" s="190">
        <f t="shared" si="12"/>
        <v>5.2224398492320204E-2</v>
      </c>
      <c r="H152" s="190">
        <f t="shared" si="13"/>
        <v>38.442929404002648</v>
      </c>
      <c r="I152" s="190">
        <f t="shared" si="14"/>
        <v>-7.9678362573099459</v>
      </c>
      <c r="J152" s="100"/>
    </row>
    <row r="153" spans="1:10" x14ac:dyDescent="0.35">
      <c r="A153" s="154" t="s">
        <v>0</v>
      </c>
      <c r="B153" s="239">
        <v>4.5190000000000001</v>
      </c>
      <c r="C153" s="190">
        <f t="shared" si="10"/>
        <v>3.899452626957426E-2</v>
      </c>
      <c r="D153" s="239">
        <v>1.4550000000000001</v>
      </c>
      <c r="E153" s="190">
        <f t="shared" si="11"/>
        <v>1.6395742515850638E-2</v>
      </c>
      <c r="F153" s="239">
        <v>6.1740000000000004</v>
      </c>
      <c r="G153" s="190">
        <f t="shared" si="12"/>
        <v>5.1220561761967431E-2</v>
      </c>
      <c r="H153" s="190">
        <f t="shared" si="13"/>
        <v>324.32989690721649</v>
      </c>
      <c r="I153" s="190">
        <f t="shared" si="14"/>
        <v>36.623146713874767</v>
      </c>
      <c r="J153" s="100"/>
    </row>
    <row r="154" spans="1:10" x14ac:dyDescent="0.35">
      <c r="A154" s="154" t="s">
        <v>243</v>
      </c>
      <c r="B154" s="239">
        <v>2.2250000000000001</v>
      </c>
      <c r="C154" s="190">
        <f t="shared" si="10"/>
        <v>1.9199562060146651E-2</v>
      </c>
      <c r="D154" s="239">
        <v>4.3449999999999998</v>
      </c>
      <c r="E154" s="190">
        <f t="shared" si="11"/>
        <v>4.8961856516406194E-2</v>
      </c>
      <c r="F154" s="239">
        <v>6.1550000000000002</v>
      </c>
      <c r="G154" s="190">
        <f t="shared" si="12"/>
        <v>5.1062934506788067E-2</v>
      </c>
      <c r="H154" s="190">
        <f t="shared" si="13"/>
        <v>41.657077100115082</v>
      </c>
      <c r="I154" s="190">
        <f t="shared" si="14"/>
        <v>176.62921348314606</v>
      </c>
      <c r="J154" s="100"/>
    </row>
    <row r="155" spans="1:10" x14ac:dyDescent="0.35">
      <c r="A155" s="154" t="s">
        <v>254</v>
      </c>
      <c r="B155" s="239">
        <v>5.18</v>
      </c>
      <c r="C155" s="190">
        <f t="shared" si="10"/>
        <v>4.4698306279352652E-2</v>
      </c>
      <c r="D155" s="239">
        <v>4.8380000000000001</v>
      </c>
      <c r="E155" s="190">
        <f t="shared" si="11"/>
        <v>5.4517252434148032E-2</v>
      </c>
      <c r="F155" s="239">
        <v>6.1159999999999997</v>
      </c>
      <c r="G155" s="190">
        <f t="shared" si="12"/>
        <v>5.0739383825104102E-2</v>
      </c>
      <c r="H155" s="190">
        <f t="shared" si="13"/>
        <v>26.4158743282348</v>
      </c>
      <c r="I155" s="190">
        <f t="shared" si="14"/>
        <v>18.069498069498067</v>
      </c>
      <c r="J155" s="100"/>
    </row>
    <row r="156" spans="1:10" x14ac:dyDescent="0.35">
      <c r="A156" s="154" t="s">
        <v>89</v>
      </c>
      <c r="B156" s="239">
        <v>5.7789999999999999</v>
      </c>
      <c r="C156" s="190">
        <f t="shared" si="10"/>
        <v>4.9867087256443822E-2</v>
      </c>
      <c r="D156" s="239">
        <v>4.7309999999999999</v>
      </c>
      <c r="E156" s="190">
        <f t="shared" si="11"/>
        <v>5.331151741751846E-2</v>
      </c>
      <c r="F156" s="239">
        <v>5.9260000000000002</v>
      </c>
      <c r="G156" s="190">
        <f t="shared" si="12"/>
        <v>4.9163111273310495E-2</v>
      </c>
      <c r="H156" s="190">
        <f t="shared" si="13"/>
        <v>25.258930458676822</v>
      </c>
      <c r="I156" s="190">
        <f t="shared" si="14"/>
        <v>2.5436926803945381</v>
      </c>
      <c r="J156" s="100"/>
    </row>
    <row r="157" spans="1:10" x14ac:dyDescent="0.35">
      <c r="A157" s="154" t="s">
        <v>213</v>
      </c>
      <c r="B157" s="239">
        <v>3.222</v>
      </c>
      <c r="C157" s="190">
        <f t="shared" si="10"/>
        <v>2.7802691666423601E-2</v>
      </c>
      <c r="D157" s="239">
        <v>19.347999999999999</v>
      </c>
      <c r="E157" s="190">
        <f t="shared" si="11"/>
        <v>0.21802393553036298</v>
      </c>
      <c r="F157" s="239">
        <v>5.726</v>
      </c>
      <c r="G157" s="190">
        <f t="shared" si="12"/>
        <v>4.7503877008264576E-2</v>
      </c>
      <c r="H157" s="190">
        <f t="shared" si="13"/>
        <v>-70.405209840810429</v>
      </c>
      <c r="I157" s="190">
        <f t="shared" si="14"/>
        <v>77.715704531347001</v>
      </c>
      <c r="J157" s="100"/>
    </row>
    <row r="158" spans="1:10" x14ac:dyDescent="0.35">
      <c r="A158" s="154" t="s">
        <v>92</v>
      </c>
      <c r="B158" s="239">
        <v>3.593</v>
      </c>
      <c r="C158" s="190">
        <f t="shared" si="10"/>
        <v>3.1004056845890752E-2</v>
      </c>
      <c r="D158" s="239">
        <v>0.88900000000000001</v>
      </c>
      <c r="E158" s="190">
        <f t="shared" si="11"/>
        <v>1.0017742334426954E-2</v>
      </c>
      <c r="F158" s="239">
        <v>5.64</v>
      </c>
      <c r="G158" s="190">
        <f t="shared" si="12"/>
        <v>4.6790406274294823E-2</v>
      </c>
      <c r="H158" s="190">
        <f t="shared" si="13"/>
        <v>534.42069741282342</v>
      </c>
      <c r="I158" s="190">
        <f t="shared" si="14"/>
        <v>56.971889785694408</v>
      </c>
      <c r="J158" s="100"/>
    </row>
    <row r="159" spans="1:10" x14ac:dyDescent="0.35">
      <c r="A159" s="154" t="s">
        <v>227</v>
      </c>
      <c r="B159" s="239">
        <v>4.3079999999999998</v>
      </c>
      <c r="C159" s="190">
        <f t="shared" si="10"/>
        <v>3.717380375510642E-2</v>
      </c>
      <c r="D159" s="239">
        <v>5.516</v>
      </c>
      <c r="E159" s="190">
        <f t="shared" si="11"/>
        <v>6.2157330389987712E-2</v>
      </c>
      <c r="F159" s="239">
        <v>5.1459999999999999</v>
      </c>
      <c r="G159" s="190">
        <f t="shared" si="12"/>
        <v>4.2692097639631416E-2</v>
      </c>
      <c r="H159" s="190">
        <f t="shared" si="13"/>
        <v>-6.7077592458303137</v>
      </c>
      <c r="I159" s="190">
        <f t="shared" si="14"/>
        <v>19.452181987000937</v>
      </c>
      <c r="J159" s="100"/>
    </row>
    <row r="160" spans="1:10" x14ac:dyDescent="0.35">
      <c r="A160" s="154" t="s">
        <v>150</v>
      </c>
      <c r="B160" s="239">
        <v>3.923</v>
      </c>
      <c r="C160" s="190">
        <f t="shared" si="10"/>
        <v>3.385163234245183E-2</v>
      </c>
      <c r="D160" s="239">
        <v>4.1719999999999997</v>
      </c>
      <c r="E160" s="190">
        <f t="shared" si="11"/>
        <v>4.7012397096995777E-2</v>
      </c>
      <c r="F160" s="239">
        <v>5.1210000000000004</v>
      </c>
      <c r="G160" s="190">
        <f t="shared" si="12"/>
        <v>4.248469335650068E-2</v>
      </c>
      <c r="H160" s="190">
        <f t="shared" si="13"/>
        <v>22.746883988494737</v>
      </c>
      <c r="I160" s="190">
        <f t="shared" si="14"/>
        <v>30.537853683405558</v>
      </c>
      <c r="J160" s="100"/>
    </row>
    <row r="161" spans="1:10" x14ac:dyDescent="0.35">
      <c r="A161" s="154" t="s">
        <v>241</v>
      </c>
      <c r="B161" s="239">
        <v>4.7389999999999999</v>
      </c>
      <c r="C161" s="190">
        <f t="shared" si="10"/>
        <v>4.0892909933948306E-2</v>
      </c>
      <c r="D161" s="239">
        <v>4.077</v>
      </c>
      <c r="E161" s="190">
        <f t="shared" si="11"/>
        <v>4.5941884699053644E-2</v>
      </c>
      <c r="F161" s="239">
        <v>4.8099999999999996</v>
      </c>
      <c r="G161" s="190">
        <f t="shared" si="12"/>
        <v>3.990458407435428E-2</v>
      </c>
      <c r="H161" s="190">
        <f t="shared" si="13"/>
        <v>17.978906058376243</v>
      </c>
      <c r="I161" s="190">
        <f t="shared" si="14"/>
        <v>1.4982063726524553</v>
      </c>
      <c r="J161" s="100"/>
    </row>
    <row r="162" spans="1:10" x14ac:dyDescent="0.35">
      <c r="A162" s="154" t="s">
        <v>17</v>
      </c>
      <c r="B162" s="239">
        <v>3.3359999999999999</v>
      </c>
      <c r="C162" s="190">
        <f t="shared" si="10"/>
        <v>2.8786399565235609E-2</v>
      </c>
      <c r="D162" s="239">
        <v>2.8570000000000002</v>
      </c>
      <c r="E162" s="190">
        <f t="shared" si="11"/>
        <v>3.2194251799165137E-2</v>
      </c>
      <c r="F162" s="239">
        <v>4.6589999999999998</v>
      </c>
      <c r="G162" s="190">
        <f t="shared" si="12"/>
        <v>3.8651862204244609E-2</v>
      </c>
      <c r="H162" s="190">
        <f t="shared" si="13"/>
        <v>63.073153657682866</v>
      </c>
      <c r="I162" s="190">
        <f t="shared" si="14"/>
        <v>39.658273381294975</v>
      </c>
      <c r="J162" s="100"/>
    </row>
    <row r="163" spans="1:10" x14ac:dyDescent="0.35">
      <c r="A163" s="154" t="s">
        <v>144</v>
      </c>
      <c r="B163" s="239">
        <v>4.7169999999999996</v>
      </c>
      <c r="C163" s="190">
        <f t="shared" si="10"/>
        <v>4.07030715675109E-2</v>
      </c>
      <c r="D163" s="239">
        <v>3.15</v>
      </c>
      <c r="E163" s="190">
        <f t="shared" si="11"/>
        <v>3.5495937405449832E-2</v>
      </c>
      <c r="F163" s="239">
        <v>4.423</v>
      </c>
      <c r="G163" s="190">
        <f t="shared" si="12"/>
        <v>3.6693965771490436E-2</v>
      </c>
      <c r="H163" s="190">
        <f t="shared" si="13"/>
        <v>40.412698412698411</v>
      </c>
      <c r="I163" s="190">
        <f t="shared" si="14"/>
        <v>-6.2327750688997208</v>
      </c>
      <c r="J163" s="100"/>
    </row>
    <row r="164" spans="1:10" x14ac:dyDescent="0.35">
      <c r="A164" s="154" t="s">
        <v>181</v>
      </c>
      <c r="B164" s="239">
        <v>18.327000000000002</v>
      </c>
      <c r="C164" s="190">
        <f t="shared" si="10"/>
        <v>0.15814398825901471</v>
      </c>
      <c r="D164" s="239">
        <v>11.945</v>
      </c>
      <c r="E164" s="190">
        <f t="shared" si="11"/>
        <v>0.13460284835177722</v>
      </c>
      <c r="F164" s="239">
        <v>4.3109999999999999</v>
      </c>
      <c r="G164" s="190">
        <f t="shared" si="12"/>
        <v>3.5764794583064717E-2</v>
      </c>
      <c r="H164" s="190">
        <f t="shared" si="13"/>
        <v>-63.909585600669736</v>
      </c>
      <c r="I164" s="190">
        <f t="shared" si="14"/>
        <v>-76.477328531674587</v>
      </c>
      <c r="J164" s="100"/>
    </row>
    <row r="165" spans="1:10" x14ac:dyDescent="0.35">
      <c r="A165" s="154" t="s">
        <v>6</v>
      </c>
      <c r="B165" s="239">
        <v>5.5339999999999998</v>
      </c>
      <c r="C165" s="190">
        <f t="shared" si="10"/>
        <v>4.7752978175663631E-2</v>
      </c>
      <c r="D165" s="239">
        <v>5.9569999999999999</v>
      </c>
      <c r="E165" s="190">
        <f t="shared" si="11"/>
        <v>6.7126761626750686E-2</v>
      </c>
      <c r="F165" s="239">
        <v>4.2919999999999998</v>
      </c>
      <c r="G165" s="190">
        <f t="shared" si="12"/>
        <v>3.560716732788536E-2</v>
      </c>
      <c r="H165" s="190">
        <f t="shared" si="13"/>
        <v>-27.950310559006208</v>
      </c>
      <c r="I165" s="190">
        <f t="shared" si="14"/>
        <v>-22.443079147090717</v>
      </c>
      <c r="J165" s="100"/>
    </row>
    <row r="166" spans="1:10" x14ac:dyDescent="0.35">
      <c r="A166" s="154" t="s">
        <v>119</v>
      </c>
      <c r="B166" s="239">
        <v>14.858000000000001</v>
      </c>
      <c r="C166" s="190">
        <f t="shared" si="10"/>
        <v>0.12820992947849841</v>
      </c>
      <c r="D166" s="239">
        <v>9.6310000000000002</v>
      </c>
      <c r="E166" s="190">
        <f t="shared" si="11"/>
        <v>0.10852742004821821</v>
      </c>
      <c r="F166" s="239">
        <v>4.2050000000000001</v>
      </c>
      <c r="G166" s="190">
        <f t="shared" si="12"/>
        <v>3.4885400422590383E-2</v>
      </c>
      <c r="H166" s="190">
        <f t="shared" si="13"/>
        <v>-56.338905617277547</v>
      </c>
      <c r="I166" s="190">
        <f t="shared" si="14"/>
        <v>-71.698748149145246</v>
      </c>
      <c r="J166" s="100"/>
    </row>
    <row r="167" spans="1:10" x14ac:dyDescent="0.35">
      <c r="A167" s="154" t="s">
        <v>193</v>
      </c>
      <c r="B167" s="239">
        <v>3.5110000000000001</v>
      </c>
      <c r="C167" s="190">
        <f t="shared" si="10"/>
        <v>3.0296477480078604E-2</v>
      </c>
      <c r="D167" s="239">
        <v>4.0350000000000001</v>
      </c>
      <c r="E167" s="190">
        <f t="shared" si="11"/>
        <v>4.5468605533647649E-2</v>
      </c>
      <c r="F167" s="239">
        <v>4.2030000000000003</v>
      </c>
      <c r="G167" s="190">
        <f t="shared" si="12"/>
        <v>3.4868808079939931E-2</v>
      </c>
      <c r="H167" s="190">
        <f t="shared" si="13"/>
        <v>4.1635687732342053</v>
      </c>
      <c r="I167" s="190">
        <f t="shared" si="14"/>
        <v>19.709484477356874</v>
      </c>
      <c r="J167" s="100"/>
    </row>
    <row r="168" spans="1:10" x14ac:dyDescent="0.35">
      <c r="A168" s="154" t="s">
        <v>185</v>
      </c>
      <c r="B168" s="239">
        <v>3.5550000000000002</v>
      </c>
      <c r="C168" s="190">
        <f t="shared" si="10"/>
        <v>3.0676154212953416E-2</v>
      </c>
      <c r="D168" s="239">
        <v>4.9960000000000004</v>
      </c>
      <c r="E168" s="190">
        <f t="shared" si="11"/>
        <v>5.6297683580199175E-2</v>
      </c>
      <c r="F168" s="239">
        <v>4.0540000000000003</v>
      </c>
      <c r="G168" s="190">
        <f t="shared" si="12"/>
        <v>3.363267855248072E-2</v>
      </c>
      <c r="H168" s="190">
        <f t="shared" si="13"/>
        <v>-18.855084067253802</v>
      </c>
      <c r="I168" s="190">
        <f t="shared" si="14"/>
        <v>14.036568213783408</v>
      </c>
      <c r="J168" s="100"/>
    </row>
    <row r="169" spans="1:10" x14ac:dyDescent="0.35">
      <c r="A169" s="154" t="s">
        <v>190</v>
      </c>
      <c r="B169" s="239">
        <v>6.0119999999999996</v>
      </c>
      <c r="C169" s="190">
        <f t="shared" si="10"/>
        <v>5.1877648137349061E-2</v>
      </c>
      <c r="D169" s="239">
        <v>28.033000000000001</v>
      </c>
      <c r="E169" s="190">
        <f t="shared" si="11"/>
        <v>0.31589130580538893</v>
      </c>
      <c r="F169" s="239">
        <v>3.6349999999999998</v>
      </c>
      <c r="G169" s="190">
        <f t="shared" si="12"/>
        <v>3.0156582767209519E-2</v>
      </c>
      <c r="H169" s="190">
        <f t="shared" si="13"/>
        <v>-87.03313951414404</v>
      </c>
      <c r="I169" s="190">
        <f t="shared" si="14"/>
        <v>-39.537591483699266</v>
      </c>
      <c r="J169" s="100"/>
    </row>
    <row r="170" spans="1:10" x14ac:dyDescent="0.35">
      <c r="A170" s="154" t="s">
        <v>111</v>
      </c>
      <c r="B170" s="239">
        <v>1.7609999999999999</v>
      </c>
      <c r="C170" s="190">
        <f t="shared" si="10"/>
        <v>1.5195698331648652E-2</v>
      </c>
      <c r="D170" s="239">
        <v>1.002</v>
      </c>
      <c r="E170" s="190">
        <f t="shared" si="11"/>
        <v>1.1291088660400234E-2</v>
      </c>
      <c r="F170" s="239">
        <v>3.46</v>
      </c>
      <c r="G170" s="190">
        <f t="shared" si="12"/>
        <v>2.8704752785294343E-2</v>
      </c>
      <c r="H170" s="190">
        <f t="shared" si="13"/>
        <v>245.30938123752492</v>
      </c>
      <c r="I170" s="190">
        <f t="shared" si="14"/>
        <v>96.479273140261228</v>
      </c>
      <c r="J170" s="100"/>
    </row>
    <row r="171" spans="1:10" x14ac:dyDescent="0.35">
      <c r="A171" s="154" t="s">
        <v>113</v>
      </c>
      <c r="B171" s="239">
        <v>3.859</v>
      </c>
      <c r="C171" s="190">
        <f t="shared" si="10"/>
        <v>3.3299375276452103E-2</v>
      </c>
      <c r="D171" s="239">
        <v>5.7160000000000002</v>
      </c>
      <c r="E171" s="190">
        <f t="shared" si="11"/>
        <v>6.4411040701444849E-2</v>
      </c>
      <c r="F171" s="239">
        <v>3.3959999999999999</v>
      </c>
      <c r="G171" s="190">
        <f t="shared" si="12"/>
        <v>2.8173797820479653E-2</v>
      </c>
      <c r="H171" s="190">
        <f t="shared" si="13"/>
        <v>-40.587823652904135</v>
      </c>
      <c r="I171" s="190">
        <f t="shared" si="14"/>
        <v>-11.9979269240736</v>
      </c>
      <c r="J171" s="100"/>
    </row>
    <row r="172" spans="1:10" x14ac:dyDescent="0.35">
      <c r="A172" s="154" t="s">
        <v>192</v>
      </c>
      <c r="B172" s="239">
        <v>6.359</v>
      </c>
      <c r="C172" s="190">
        <f t="shared" si="10"/>
        <v>5.4871916917066318E-2</v>
      </c>
      <c r="D172" s="239">
        <v>2.71</v>
      </c>
      <c r="E172" s="190">
        <f t="shared" si="11"/>
        <v>3.0537774720244142E-2</v>
      </c>
      <c r="F172" s="239">
        <v>3.2709999999999999</v>
      </c>
      <c r="G172" s="190">
        <f t="shared" si="12"/>
        <v>2.7136776404825955E-2</v>
      </c>
      <c r="H172" s="190">
        <f t="shared" si="13"/>
        <v>20.701107011070107</v>
      </c>
      <c r="I172" s="190">
        <f t="shared" si="14"/>
        <v>-48.561094511715673</v>
      </c>
      <c r="J172" s="100"/>
    </row>
    <row r="173" spans="1:10" x14ac:dyDescent="0.35">
      <c r="A173" s="154" t="s">
        <v>187</v>
      </c>
      <c r="B173" s="239">
        <v>3.7349999999999999</v>
      </c>
      <c r="C173" s="190">
        <f t="shared" si="10"/>
        <v>3.2229377211077638E-2</v>
      </c>
      <c r="D173" s="239">
        <v>3.24</v>
      </c>
      <c r="E173" s="190">
        <f t="shared" si="11"/>
        <v>3.6510107045605547E-2</v>
      </c>
      <c r="F173" s="239">
        <v>3.2650000000000001</v>
      </c>
      <c r="G173" s="190">
        <f t="shared" si="12"/>
        <v>2.7086999376874581E-2</v>
      </c>
      <c r="H173" s="190">
        <f t="shared" si="13"/>
        <v>0.77160493827159726</v>
      </c>
      <c r="I173" s="190">
        <f t="shared" si="14"/>
        <v>-12.583668005354742</v>
      </c>
      <c r="J173" s="100"/>
    </row>
    <row r="174" spans="1:10" x14ac:dyDescent="0.35">
      <c r="A174" s="154" t="s">
        <v>138</v>
      </c>
      <c r="B174" s="239">
        <v>3.3140000000000001</v>
      </c>
      <c r="C174" s="190">
        <f t="shared" si="10"/>
        <v>2.8596561198798207E-2</v>
      </c>
      <c r="D174" s="239">
        <v>5.915</v>
      </c>
      <c r="E174" s="190">
        <f t="shared" si="11"/>
        <v>6.6653482461344685E-2</v>
      </c>
      <c r="F174" s="239">
        <v>3.0339999999999998</v>
      </c>
      <c r="G174" s="190">
        <f t="shared" si="12"/>
        <v>2.5170583800746545E-2</v>
      </c>
      <c r="H174" s="190">
        <f t="shared" si="13"/>
        <v>-48.706677937447175</v>
      </c>
      <c r="I174" s="190">
        <f t="shared" si="14"/>
        <v>-8.4490042245021222</v>
      </c>
      <c r="J174" s="100"/>
    </row>
    <row r="175" spans="1:10" x14ac:dyDescent="0.35">
      <c r="A175" s="154" t="s">
        <v>74</v>
      </c>
      <c r="B175" s="239">
        <v>1.5009999999999999</v>
      </c>
      <c r="C175" s="190">
        <f t="shared" si="10"/>
        <v>1.2952154001024774E-2</v>
      </c>
      <c r="D175" s="239">
        <v>4.4130000000000003</v>
      </c>
      <c r="E175" s="190">
        <f t="shared" si="11"/>
        <v>4.9728118022301634E-2</v>
      </c>
      <c r="F175" s="239">
        <v>3.0089999999999999</v>
      </c>
      <c r="G175" s="190">
        <f t="shared" si="12"/>
        <v>2.4963179517615803E-2</v>
      </c>
      <c r="H175" s="190">
        <f t="shared" si="13"/>
        <v>-31.815091774303205</v>
      </c>
      <c r="I175" s="190">
        <f t="shared" si="14"/>
        <v>100.46635576282479</v>
      </c>
      <c r="J175" s="100"/>
    </row>
    <row r="176" spans="1:10" x14ac:dyDescent="0.35">
      <c r="A176" s="154" t="s">
        <v>43</v>
      </c>
      <c r="B176" s="239">
        <v>9.2999999999999999E-2</v>
      </c>
      <c r="C176" s="190">
        <f t="shared" si="10"/>
        <v>8.0249854903084879E-4</v>
      </c>
      <c r="D176" s="239">
        <v>5.8999999999999997E-2</v>
      </c>
      <c r="E176" s="190">
        <f t="shared" si="11"/>
        <v>6.6484454187985408E-4</v>
      </c>
      <c r="F176" s="239">
        <v>2.9359999999999999</v>
      </c>
      <c r="G176" s="190">
        <f t="shared" si="12"/>
        <v>2.4357559010874046E-2</v>
      </c>
      <c r="H176" s="190">
        <f t="shared" si="13"/>
        <v>4876.2711864406783</v>
      </c>
      <c r="I176" s="190">
        <f t="shared" si="14"/>
        <v>3056.989247311828</v>
      </c>
      <c r="J176" s="100"/>
    </row>
    <row r="177" spans="1:10" x14ac:dyDescent="0.35">
      <c r="A177" s="154" t="s">
        <v>139</v>
      </c>
      <c r="B177" s="239">
        <v>2.1280000000000001</v>
      </c>
      <c r="C177" s="190">
        <f t="shared" si="10"/>
        <v>1.8362547444490823E-2</v>
      </c>
      <c r="D177" s="239">
        <v>3.0470000000000002</v>
      </c>
      <c r="E177" s="190">
        <f t="shared" si="11"/>
        <v>3.433527659504941E-2</v>
      </c>
      <c r="F177" s="239">
        <v>2.6869999999999998</v>
      </c>
      <c r="G177" s="190">
        <f t="shared" si="12"/>
        <v>2.2291812350891879E-2</v>
      </c>
      <c r="H177" s="190">
        <f t="shared" si="13"/>
        <v>-11.814899901542509</v>
      </c>
      <c r="I177" s="190">
        <f t="shared" si="14"/>
        <v>26.268796992481192</v>
      </c>
      <c r="J177" s="100"/>
    </row>
    <row r="178" spans="1:10" x14ac:dyDescent="0.35">
      <c r="A178" s="154" t="s">
        <v>141</v>
      </c>
      <c r="B178" s="239">
        <v>1.3440000000000001</v>
      </c>
      <c r="C178" s="190">
        <f t="shared" si="10"/>
        <v>1.1597398385994204E-2</v>
      </c>
      <c r="D178" s="239">
        <v>0.82399999999999995</v>
      </c>
      <c r="E178" s="190">
        <f t="shared" si="11"/>
        <v>9.2852864832033855E-3</v>
      </c>
      <c r="F178" s="239">
        <v>2.5409999999999999</v>
      </c>
      <c r="G178" s="190">
        <f t="shared" si="12"/>
        <v>2.1080571337408361E-2</v>
      </c>
      <c r="H178" s="190">
        <f t="shared" si="13"/>
        <v>208.373786407767</v>
      </c>
      <c r="I178" s="190">
        <f t="shared" si="14"/>
        <v>89.062499999999972</v>
      </c>
      <c r="J178" s="100"/>
    </row>
    <row r="179" spans="1:10" x14ac:dyDescent="0.35">
      <c r="A179" s="154" t="s">
        <v>95</v>
      </c>
      <c r="B179" s="239">
        <v>0.64900000000000002</v>
      </c>
      <c r="C179" s="190">
        <f t="shared" si="10"/>
        <v>5.6002318099034505E-3</v>
      </c>
      <c r="D179" s="239">
        <v>1.4370000000000001</v>
      </c>
      <c r="E179" s="190">
        <f t="shared" si="11"/>
        <v>1.6192908587819497E-2</v>
      </c>
      <c r="F179" s="239">
        <v>2.4710000000000001</v>
      </c>
      <c r="G179" s="190">
        <f t="shared" si="12"/>
        <v>2.0499839344642293E-2</v>
      </c>
      <c r="H179" s="190">
        <f t="shared" si="13"/>
        <v>71.955462769659007</v>
      </c>
      <c r="I179" s="190">
        <f t="shared" si="14"/>
        <v>280.73959938366716</v>
      </c>
      <c r="J179" s="100"/>
    </row>
    <row r="180" spans="1:10" x14ac:dyDescent="0.35">
      <c r="A180" s="154" t="s">
        <v>248</v>
      </c>
      <c r="B180" s="239">
        <v>2.996</v>
      </c>
      <c r="C180" s="190">
        <f t="shared" si="10"/>
        <v>2.5852533902112076E-2</v>
      </c>
      <c r="D180" s="239">
        <v>6.2430000000000003</v>
      </c>
      <c r="E180" s="190">
        <f t="shared" si="11"/>
        <v>7.0349567372134381E-2</v>
      </c>
      <c r="F180" s="239">
        <v>2.4590000000000001</v>
      </c>
      <c r="G180" s="190">
        <f t="shared" si="12"/>
        <v>2.0400285288739536E-2</v>
      </c>
      <c r="H180" s="190">
        <f t="shared" si="13"/>
        <v>-60.611885311548932</v>
      </c>
      <c r="I180" s="190">
        <f t="shared" si="14"/>
        <v>-17.923898531375158</v>
      </c>
      <c r="J180" s="100"/>
    </row>
    <row r="181" spans="1:10" x14ac:dyDescent="0.35">
      <c r="A181" s="154" t="s">
        <v>247</v>
      </c>
      <c r="B181" s="239">
        <v>4.1689999999999996</v>
      </c>
      <c r="C181" s="190">
        <f t="shared" si="10"/>
        <v>3.5974370439888263E-2</v>
      </c>
      <c r="D181" s="239">
        <v>2.681</v>
      </c>
      <c r="E181" s="190">
        <f t="shared" si="11"/>
        <v>3.0210986725082861E-2</v>
      </c>
      <c r="F181" s="239">
        <v>2.431</v>
      </c>
      <c r="G181" s="190">
        <f t="shared" si="12"/>
        <v>2.0167992491633108E-2</v>
      </c>
      <c r="H181" s="190">
        <f t="shared" si="13"/>
        <v>-9.3248787765759076</v>
      </c>
      <c r="I181" s="190">
        <f t="shared" si="14"/>
        <v>-41.688654353561994</v>
      </c>
      <c r="J181" s="100"/>
    </row>
    <row r="182" spans="1:10" x14ac:dyDescent="0.35">
      <c r="A182" s="154" t="s">
        <v>11</v>
      </c>
      <c r="B182" s="239">
        <v>19.042000000000002</v>
      </c>
      <c r="C182" s="190">
        <f t="shared" si="10"/>
        <v>0.16431373516823036</v>
      </c>
      <c r="D182" s="239">
        <v>5.1980000000000004</v>
      </c>
      <c r="E182" s="190">
        <f t="shared" si="11"/>
        <v>5.8573930994770873E-2</v>
      </c>
      <c r="F182" s="239">
        <v>2.097</v>
      </c>
      <c r="G182" s="190">
        <f t="shared" si="12"/>
        <v>1.7397071269006428E-2</v>
      </c>
      <c r="H182" s="190">
        <f t="shared" si="13"/>
        <v>-59.657560600230866</v>
      </c>
      <c r="I182" s="190">
        <f t="shared" si="14"/>
        <v>-88.987501312887304</v>
      </c>
      <c r="J182" s="100"/>
    </row>
    <row r="183" spans="1:10" x14ac:dyDescent="0.35">
      <c r="A183" s="154" t="s">
        <v>40</v>
      </c>
      <c r="B183" s="239">
        <v>0.439</v>
      </c>
      <c r="C183" s="190">
        <f t="shared" si="10"/>
        <v>3.7881383120918562E-3</v>
      </c>
      <c r="D183" s="239">
        <v>0</v>
      </c>
      <c r="E183" s="190">
        <f t="shared" si="11"/>
        <v>0</v>
      </c>
      <c r="F183" s="239">
        <v>2.0680000000000001</v>
      </c>
      <c r="G183" s="190">
        <f t="shared" si="12"/>
        <v>1.7156482300574774E-2</v>
      </c>
      <c r="H183" s="190" t="s">
        <v>316</v>
      </c>
      <c r="I183" s="190">
        <f t="shared" si="14"/>
        <v>371.07061503416855</v>
      </c>
      <c r="J183" s="100"/>
    </row>
    <row r="184" spans="1:10" x14ac:dyDescent="0.35">
      <c r="A184" s="154" t="s">
        <v>207</v>
      </c>
      <c r="B184" s="239">
        <v>2.68</v>
      </c>
      <c r="C184" s="190">
        <f t="shared" si="10"/>
        <v>2.3125764638738441E-2</v>
      </c>
      <c r="D184" s="239">
        <v>2.3159999999999998</v>
      </c>
      <c r="E184" s="190">
        <f t="shared" si="11"/>
        <v>2.6097965406673595E-2</v>
      </c>
      <c r="F184" s="239">
        <v>1.9730000000000001</v>
      </c>
      <c r="G184" s="190">
        <f t="shared" si="12"/>
        <v>1.6368346024677963E-2</v>
      </c>
      <c r="H184" s="190">
        <f t="shared" ref="H184:H221" si="15">((F184/D184)-1)*100</f>
        <v>-14.810017271157161</v>
      </c>
      <c r="I184" s="190">
        <f t="shared" si="14"/>
        <v>-26.380597014925378</v>
      </c>
      <c r="J184" s="100"/>
    </row>
    <row r="185" spans="1:10" x14ac:dyDescent="0.35">
      <c r="A185" s="154" t="s">
        <v>59</v>
      </c>
      <c r="B185" s="239">
        <v>0.79600000000000004</v>
      </c>
      <c r="C185" s="190">
        <f t="shared" si="10"/>
        <v>6.8686972583715672E-3</v>
      </c>
      <c r="D185" s="239">
        <v>0.71699999999999997</v>
      </c>
      <c r="E185" s="190">
        <f t="shared" si="11"/>
        <v>8.0795514665738203E-3</v>
      </c>
      <c r="F185" s="239">
        <v>1.8420000000000001</v>
      </c>
      <c r="G185" s="190">
        <f t="shared" si="12"/>
        <v>1.5281547581072887E-2</v>
      </c>
      <c r="H185" s="190">
        <f t="shared" si="15"/>
        <v>156.90376569037659</v>
      </c>
      <c r="I185" s="190">
        <f t="shared" si="14"/>
        <v>131.40703517587943</v>
      </c>
      <c r="J185" s="100"/>
    </row>
    <row r="186" spans="1:10" x14ac:dyDescent="0.35">
      <c r="A186" s="154" t="s">
        <v>19</v>
      </c>
      <c r="B186" s="239">
        <v>2.121</v>
      </c>
      <c r="C186" s="190">
        <f t="shared" si="10"/>
        <v>1.8302144327897101E-2</v>
      </c>
      <c r="D186" s="239">
        <v>1.841</v>
      </c>
      <c r="E186" s="190">
        <f t="shared" si="11"/>
        <v>2.0745403416962901E-2</v>
      </c>
      <c r="F186" s="239">
        <v>1.788</v>
      </c>
      <c r="G186" s="190">
        <f t="shared" si="12"/>
        <v>1.4833554329510491E-2</v>
      </c>
      <c r="H186" s="190">
        <f t="shared" si="15"/>
        <v>-2.8788701792504034</v>
      </c>
      <c r="I186" s="190">
        <f t="shared" si="14"/>
        <v>-15.700141442715697</v>
      </c>
      <c r="J186" s="100"/>
    </row>
    <row r="187" spans="1:10" x14ac:dyDescent="0.35">
      <c r="A187" s="154" t="s">
        <v>91</v>
      </c>
      <c r="B187" s="239">
        <v>0.92900000000000005</v>
      </c>
      <c r="C187" s="190">
        <f t="shared" si="10"/>
        <v>8.016356473652243E-3</v>
      </c>
      <c r="D187" s="239">
        <v>1.84</v>
      </c>
      <c r="E187" s="190">
        <f t="shared" si="11"/>
        <v>2.073413486540562E-2</v>
      </c>
      <c r="F187" s="239">
        <v>1.7609999999999999</v>
      </c>
      <c r="G187" s="190">
        <f t="shared" si="12"/>
        <v>1.4609557703729289E-2</v>
      </c>
      <c r="H187" s="190">
        <f t="shared" si="15"/>
        <v>-4.293478260869577</v>
      </c>
      <c r="I187" s="190">
        <f t="shared" si="14"/>
        <v>89.558665231431632</v>
      </c>
      <c r="J187" s="100"/>
    </row>
    <row r="188" spans="1:10" x14ac:dyDescent="0.35">
      <c r="A188" s="154" t="s">
        <v>162</v>
      </c>
      <c r="B188" s="239">
        <v>0.115</v>
      </c>
      <c r="C188" s="190">
        <f t="shared" si="10"/>
        <v>9.9233691546825407E-4</v>
      </c>
      <c r="D188" s="239">
        <v>0.14399999999999999</v>
      </c>
      <c r="E188" s="190">
        <f t="shared" si="11"/>
        <v>1.6226714242491354E-3</v>
      </c>
      <c r="F188" s="239">
        <v>1.72</v>
      </c>
      <c r="G188" s="190">
        <f t="shared" si="12"/>
        <v>1.4269414679394878E-2</v>
      </c>
      <c r="H188" s="190">
        <f t="shared" si="15"/>
        <v>1094.4444444444446</v>
      </c>
      <c r="I188" s="190">
        <f t="shared" si="14"/>
        <v>1395.6521739130433</v>
      </c>
      <c r="J188" s="100"/>
    </row>
    <row r="189" spans="1:10" x14ac:dyDescent="0.35">
      <c r="A189" s="154" t="s">
        <v>93</v>
      </c>
      <c r="B189" s="239">
        <v>3.9449999999999998</v>
      </c>
      <c r="C189" s="190">
        <f t="shared" si="10"/>
        <v>3.4041470708889229E-2</v>
      </c>
      <c r="D189" s="239">
        <v>2.343</v>
      </c>
      <c r="E189" s="190">
        <f t="shared" si="11"/>
        <v>2.6402216298720305E-2</v>
      </c>
      <c r="F189" s="239">
        <v>1.629</v>
      </c>
      <c r="G189" s="190">
        <f t="shared" si="12"/>
        <v>1.3514463088798985E-2</v>
      </c>
      <c r="H189" s="190">
        <f t="shared" si="15"/>
        <v>-30.473751600512166</v>
      </c>
      <c r="I189" s="190">
        <f t="shared" si="14"/>
        <v>-58.70722433460076</v>
      </c>
      <c r="J189" s="100"/>
    </row>
    <row r="190" spans="1:10" x14ac:dyDescent="0.35">
      <c r="A190" s="154" t="s">
        <v>225</v>
      </c>
      <c r="B190" s="239">
        <v>0.255</v>
      </c>
      <c r="C190" s="190">
        <f t="shared" si="10"/>
        <v>2.2003992473426499E-3</v>
      </c>
      <c r="D190" s="239">
        <v>16.372</v>
      </c>
      <c r="E190" s="190">
        <f t="shared" si="11"/>
        <v>0.18448872609588085</v>
      </c>
      <c r="F190" s="239">
        <v>1.629</v>
      </c>
      <c r="G190" s="190">
        <f t="shared" si="12"/>
        <v>1.3514463088798985E-2</v>
      </c>
      <c r="H190" s="190">
        <f t="shared" si="15"/>
        <v>-90.050085511849502</v>
      </c>
      <c r="I190" s="190">
        <f t="shared" si="14"/>
        <v>538.82352941176464</v>
      </c>
      <c r="J190" s="100"/>
    </row>
    <row r="191" spans="1:10" x14ac:dyDescent="0.35">
      <c r="A191" s="154" t="s">
        <v>137</v>
      </c>
      <c r="B191" s="239">
        <v>0.64100000000000001</v>
      </c>
      <c r="C191" s="190">
        <f t="shared" si="10"/>
        <v>5.5311996766534846E-3</v>
      </c>
      <c r="D191" s="239">
        <v>1.431</v>
      </c>
      <c r="E191" s="190">
        <f t="shared" si="11"/>
        <v>1.6125297278475781E-2</v>
      </c>
      <c r="F191" s="239">
        <v>1.5640000000000001</v>
      </c>
      <c r="G191" s="190">
        <f t="shared" si="12"/>
        <v>1.2975211952659063E-2</v>
      </c>
      <c r="H191" s="190">
        <f t="shared" si="15"/>
        <v>9.2941998602376064</v>
      </c>
      <c r="I191" s="190">
        <f t="shared" si="14"/>
        <v>143.99375975039001</v>
      </c>
      <c r="J191" s="100"/>
    </row>
    <row r="192" spans="1:10" x14ac:dyDescent="0.35">
      <c r="A192" s="154" t="s">
        <v>87</v>
      </c>
      <c r="B192" s="239">
        <v>0.30299999999999999</v>
      </c>
      <c r="C192" s="190">
        <f t="shared" si="10"/>
        <v>2.6145920468424429E-3</v>
      </c>
      <c r="D192" s="239">
        <v>0.78</v>
      </c>
      <c r="E192" s="190">
        <f t="shared" si="11"/>
        <v>8.7894702146828173E-3</v>
      </c>
      <c r="F192" s="239">
        <v>1.55</v>
      </c>
      <c r="G192" s="190">
        <f t="shared" si="12"/>
        <v>1.2859065554105849E-2</v>
      </c>
      <c r="H192" s="190">
        <f t="shared" si="15"/>
        <v>98.71794871794873</v>
      </c>
      <c r="I192" s="190">
        <f t="shared" si="14"/>
        <v>411.55115511551162</v>
      </c>
      <c r="J192" s="100"/>
    </row>
    <row r="193" spans="1:10" x14ac:dyDescent="0.35">
      <c r="A193" s="154" t="s">
        <v>140</v>
      </c>
      <c r="B193" s="239">
        <v>0.56499999999999995</v>
      </c>
      <c r="C193" s="190">
        <f t="shared" si="10"/>
        <v>4.8753944107788119E-3</v>
      </c>
      <c r="D193" s="239">
        <v>2.2330000000000001</v>
      </c>
      <c r="E193" s="190">
        <f t="shared" si="11"/>
        <v>2.5162675627418887E-2</v>
      </c>
      <c r="F193" s="239">
        <v>1.502</v>
      </c>
      <c r="G193" s="190">
        <f t="shared" si="12"/>
        <v>1.2460849330494827E-2</v>
      </c>
      <c r="H193" s="190">
        <f t="shared" si="15"/>
        <v>-32.736229287953435</v>
      </c>
      <c r="I193" s="190">
        <f t="shared" si="14"/>
        <v>165.84070796460176</v>
      </c>
      <c r="J193" s="100"/>
    </row>
    <row r="194" spans="1:10" x14ac:dyDescent="0.35">
      <c r="A194" s="154" t="s">
        <v>136</v>
      </c>
      <c r="B194" s="239">
        <v>1.1830000000000001</v>
      </c>
      <c r="C194" s="190">
        <f t="shared" si="10"/>
        <v>1.0208126704338646E-2</v>
      </c>
      <c r="D194" s="239">
        <v>1.389</v>
      </c>
      <c r="E194" s="190">
        <f t="shared" si="11"/>
        <v>1.5652018113069783E-2</v>
      </c>
      <c r="F194" s="239">
        <v>1.43</v>
      </c>
      <c r="G194" s="190">
        <f t="shared" si="12"/>
        <v>1.18635249950783E-2</v>
      </c>
      <c r="H194" s="190">
        <f t="shared" si="15"/>
        <v>2.9517638588912876</v>
      </c>
      <c r="I194" s="190">
        <f t="shared" si="14"/>
        <v>20.879120879120872</v>
      </c>
      <c r="J194" s="100"/>
    </row>
    <row r="195" spans="1:10" x14ac:dyDescent="0.35">
      <c r="A195" s="154" t="s">
        <v>244</v>
      </c>
      <c r="B195" s="239">
        <v>0.41299999999999998</v>
      </c>
      <c r="C195" s="190">
        <f t="shared" si="10"/>
        <v>3.5637838790294686E-3</v>
      </c>
      <c r="D195" s="239">
        <v>2.2829999999999999</v>
      </c>
      <c r="E195" s="190">
        <f t="shared" si="11"/>
        <v>2.5726103205283162E-2</v>
      </c>
      <c r="F195" s="239">
        <v>1.091</v>
      </c>
      <c r="G195" s="190">
        <f t="shared" si="12"/>
        <v>9.051122915825471E-3</v>
      </c>
      <c r="H195" s="190">
        <f t="shared" si="15"/>
        <v>-52.212001752080596</v>
      </c>
      <c r="I195" s="190">
        <f t="shared" si="14"/>
        <v>164.16464891041164</v>
      </c>
      <c r="J195" s="100"/>
    </row>
    <row r="196" spans="1:10" x14ac:dyDescent="0.35">
      <c r="A196" s="154" t="s">
        <v>208</v>
      </c>
      <c r="B196" s="239">
        <v>0.50800000000000001</v>
      </c>
      <c r="C196" s="190">
        <f t="shared" ref="C196:C259" si="16">(B196/$B$267)*100</f>
        <v>4.3835404613728089E-3</v>
      </c>
      <c r="D196" s="239">
        <v>2.3580000000000001</v>
      </c>
      <c r="E196" s="190">
        <f t="shared" ref="E196:E259" si="17">(D196/$D$267)*100</f>
        <v>2.6571244572079593E-2</v>
      </c>
      <c r="F196" s="239">
        <v>1.0289999999999999</v>
      </c>
      <c r="G196" s="190">
        <f t="shared" ref="G196:G259" si="18">(F196/$F$267)*100</f>
        <v>8.5367602936612368E-3</v>
      </c>
      <c r="H196" s="190">
        <f t="shared" si="15"/>
        <v>-56.36132315521629</v>
      </c>
      <c r="I196" s="190">
        <f t="shared" ref="I196:I220" si="19">((F196/B196)-1)*100</f>
        <v>102.55905511811024</v>
      </c>
      <c r="J196" s="100"/>
    </row>
    <row r="197" spans="1:10" x14ac:dyDescent="0.35">
      <c r="A197" s="154" t="s">
        <v>126</v>
      </c>
      <c r="B197" s="239">
        <v>0.92500000000000004</v>
      </c>
      <c r="C197" s="190">
        <f t="shared" si="16"/>
        <v>7.9818404070272596E-3</v>
      </c>
      <c r="D197" s="239">
        <v>1.2150000000000001</v>
      </c>
      <c r="E197" s="190">
        <f t="shared" si="17"/>
        <v>1.369129014210208E-2</v>
      </c>
      <c r="F197" s="239">
        <v>1.0149999999999999</v>
      </c>
      <c r="G197" s="190">
        <f t="shared" si="18"/>
        <v>8.4206138951080228E-3</v>
      </c>
      <c r="H197" s="190">
        <f t="shared" si="15"/>
        <v>-16.460905349794253</v>
      </c>
      <c r="I197" s="190">
        <f t="shared" si="19"/>
        <v>9.7297297297297192</v>
      </c>
      <c r="J197" s="100"/>
    </row>
    <row r="198" spans="1:10" x14ac:dyDescent="0.35">
      <c r="A198" s="154" t="s">
        <v>29</v>
      </c>
      <c r="B198" s="239">
        <v>0.496</v>
      </c>
      <c r="C198" s="190">
        <f t="shared" si="16"/>
        <v>4.2799922614978605E-3</v>
      </c>
      <c r="D198" s="239">
        <v>0.314</v>
      </c>
      <c r="E198" s="190">
        <f t="shared" si="17"/>
        <v>3.538325188987698E-3</v>
      </c>
      <c r="F198" s="239">
        <v>0.89900000000000002</v>
      </c>
      <c r="G198" s="190">
        <f t="shared" si="18"/>
        <v>7.458258021381392E-3</v>
      </c>
      <c r="H198" s="190">
        <f t="shared" si="15"/>
        <v>186.30573248407646</v>
      </c>
      <c r="I198" s="190">
        <f t="shared" si="19"/>
        <v>81.25</v>
      </c>
      <c r="J198" s="100"/>
    </row>
    <row r="199" spans="1:10" x14ac:dyDescent="0.35">
      <c r="A199" s="154" t="s">
        <v>223</v>
      </c>
      <c r="B199" s="239">
        <v>2.2509999999999999</v>
      </c>
      <c r="C199" s="190">
        <f t="shared" si="16"/>
        <v>1.9423916493209039E-2</v>
      </c>
      <c r="D199" s="239">
        <v>2.0070000000000001</v>
      </c>
      <c r="E199" s="190">
        <f t="shared" si="17"/>
        <v>2.2615982975472324E-2</v>
      </c>
      <c r="F199" s="239">
        <v>0.88500000000000001</v>
      </c>
      <c r="G199" s="190">
        <f t="shared" si="18"/>
        <v>7.3421116228281789E-3</v>
      </c>
      <c r="H199" s="190">
        <f t="shared" si="15"/>
        <v>-55.904334828101639</v>
      </c>
      <c r="I199" s="190">
        <f t="shared" si="19"/>
        <v>-60.684140382052419</v>
      </c>
      <c r="J199" s="100"/>
    </row>
    <row r="200" spans="1:10" x14ac:dyDescent="0.35">
      <c r="A200" s="154" t="s">
        <v>96</v>
      </c>
      <c r="B200" s="239">
        <v>0.61699999999999999</v>
      </c>
      <c r="C200" s="190">
        <f t="shared" si="16"/>
        <v>5.3241032769035888E-3</v>
      </c>
      <c r="D200" s="239">
        <v>0.83899999999999997</v>
      </c>
      <c r="E200" s="190">
        <f t="shared" si="17"/>
        <v>9.4543147565626703E-3</v>
      </c>
      <c r="F200" s="239">
        <v>0.88200000000000001</v>
      </c>
      <c r="G200" s="190">
        <f t="shared" si="18"/>
        <v>7.3172231088524898E-3</v>
      </c>
      <c r="H200" s="190">
        <f t="shared" si="15"/>
        <v>5.1251489868891609</v>
      </c>
      <c r="I200" s="190">
        <f t="shared" si="19"/>
        <v>42.949756888168558</v>
      </c>
      <c r="J200" s="100"/>
    </row>
    <row r="201" spans="1:10" x14ac:dyDescent="0.35">
      <c r="A201" s="154" t="s">
        <v>3</v>
      </c>
      <c r="B201" s="239">
        <v>0.10100000000000001</v>
      </c>
      <c r="C201" s="190">
        <f t="shared" si="16"/>
        <v>8.7153068228081445E-4</v>
      </c>
      <c r="D201" s="239">
        <v>1.45</v>
      </c>
      <c r="E201" s="190">
        <f t="shared" si="17"/>
        <v>1.633939975806421E-2</v>
      </c>
      <c r="F201" s="239">
        <v>0.752</v>
      </c>
      <c r="G201" s="190">
        <f t="shared" si="18"/>
        <v>6.2387208365726442E-3</v>
      </c>
      <c r="H201" s="190">
        <f t="shared" si="15"/>
        <v>-48.137931034482762</v>
      </c>
      <c r="I201" s="190">
        <f t="shared" si="19"/>
        <v>644.55445544554448</v>
      </c>
      <c r="J201" s="100"/>
    </row>
    <row r="202" spans="1:10" x14ac:dyDescent="0.35">
      <c r="A202" s="154" t="s">
        <v>239</v>
      </c>
      <c r="B202" s="239">
        <v>1.982</v>
      </c>
      <c r="C202" s="190">
        <f t="shared" si="16"/>
        <v>1.7102711012678951E-2</v>
      </c>
      <c r="D202" s="239">
        <v>3.347</v>
      </c>
      <c r="E202" s="190">
        <f t="shared" si="17"/>
        <v>3.7715842062235105E-2</v>
      </c>
      <c r="F202" s="239">
        <v>0.73</v>
      </c>
      <c r="G202" s="190">
        <f t="shared" si="18"/>
        <v>6.0562050674175926E-3</v>
      </c>
      <c r="H202" s="190">
        <f t="shared" si="15"/>
        <v>-78.18942336420676</v>
      </c>
      <c r="I202" s="190">
        <f t="shared" si="19"/>
        <v>-63.168516649848641</v>
      </c>
      <c r="J202" s="100"/>
    </row>
    <row r="203" spans="1:10" x14ac:dyDescent="0.35">
      <c r="A203" s="154" t="s">
        <v>48</v>
      </c>
      <c r="B203" s="239">
        <v>0.16700000000000001</v>
      </c>
      <c r="C203" s="190">
        <f t="shared" si="16"/>
        <v>1.4410457815930296E-3</v>
      </c>
      <c r="D203" s="239">
        <v>0.43099999999999999</v>
      </c>
      <c r="E203" s="190">
        <f t="shared" si="17"/>
        <v>4.8567457211901206E-3</v>
      </c>
      <c r="F203" s="239">
        <v>0.72399999999999998</v>
      </c>
      <c r="G203" s="190">
        <f t="shared" si="18"/>
        <v>6.0064280394662162E-3</v>
      </c>
      <c r="H203" s="190">
        <f t="shared" si="15"/>
        <v>67.981438515081209</v>
      </c>
      <c r="I203" s="190">
        <f t="shared" si="19"/>
        <v>333.53293413173651</v>
      </c>
      <c r="J203" s="100"/>
    </row>
    <row r="204" spans="1:10" x14ac:dyDescent="0.35">
      <c r="A204" s="154" t="s">
        <v>118</v>
      </c>
      <c r="B204" s="239">
        <v>0.378</v>
      </c>
      <c r="C204" s="190">
        <f t="shared" si="16"/>
        <v>3.2617682960608698E-3</v>
      </c>
      <c r="D204" s="239">
        <v>0.63400000000000001</v>
      </c>
      <c r="E204" s="190">
        <f t="shared" si="17"/>
        <v>7.1442616873191103E-3</v>
      </c>
      <c r="F204" s="239">
        <v>0.70799999999999996</v>
      </c>
      <c r="G204" s="190">
        <f t="shared" si="18"/>
        <v>5.8736892982625419E-3</v>
      </c>
      <c r="H204" s="190">
        <f t="shared" si="15"/>
        <v>11.671924290220815</v>
      </c>
      <c r="I204" s="190">
        <f t="shared" si="19"/>
        <v>87.301587301587276</v>
      </c>
      <c r="J204" s="100"/>
    </row>
    <row r="205" spans="1:10" x14ac:dyDescent="0.35">
      <c r="A205" s="154" t="s">
        <v>101</v>
      </c>
      <c r="B205" s="239">
        <v>1.0820000000000001</v>
      </c>
      <c r="C205" s="190">
        <f t="shared" si="16"/>
        <v>9.3365960220578321E-3</v>
      </c>
      <c r="D205" s="239">
        <v>1.7709999999999999</v>
      </c>
      <c r="E205" s="190">
        <f t="shared" si="17"/>
        <v>1.9956604807952905E-2</v>
      </c>
      <c r="F205" s="239">
        <v>0.60699999999999998</v>
      </c>
      <c r="G205" s="190">
        <f t="shared" si="18"/>
        <v>5.0357759944143548E-3</v>
      </c>
      <c r="H205" s="190">
        <f t="shared" si="15"/>
        <v>-65.725578769057023</v>
      </c>
      <c r="I205" s="190">
        <f t="shared" si="19"/>
        <v>-43.900184842883547</v>
      </c>
      <c r="J205" s="100"/>
    </row>
    <row r="206" spans="1:10" x14ac:dyDescent="0.35">
      <c r="A206" s="154" t="s">
        <v>45</v>
      </c>
      <c r="B206" s="239">
        <v>0.123</v>
      </c>
      <c r="C206" s="190">
        <f t="shared" si="16"/>
        <v>1.0613690487182195E-3</v>
      </c>
      <c r="D206" s="239">
        <v>0.51700000000000002</v>
      </c>
      <c r="E206" s="190">
        <f t="shared" si="17"/>
        <v>5.8258411551166877E-3</v>
      </c>
      <c r="F206" s="239">
        <v>0.44700000000000001</v>
      </c>
      <c r="G206" s="190">
        <f t="shared" si="18"/>
        <v>3.7083885823776227E-3</v>
      </c>
      <c r="H206" s="190">
        <f t="shared" si="15"/>
        <v>-13.539651837524181</v>
      </c>
      <c r="I206" s="190">
        <f t="shared" si="19"/>
        <v>263.41463414634148</v>
      </c>
      <c r="J206" s="100"/>
    </row>
    <row r="207" spans="1:10" x14ac:dyDescent="0.35">
      <c r="A207" s="154" t="s">
        <v>176</v>
      </c>
      <c r="B207" s="239">
        <v>0.222</v>
      </c>
      <c r="C207" s="190">
        <f t="shared" si="16"/>
        <v>1.9156416976865425E-3</v>
      </c>
      <c r="D207" s="239">
        <v>0.36399999999999999</v>
      </c>
      <c r="E207" s="190">
        <f t="shared" si="17"/>
        <v>4.1017527668519814E-3</v>
      </c>
      <c r="F207" s="239">
        <v>0.42799999999999999</v>
      </c>
      <c r="G207" s="190">
        <f t="shared" si="18"/>
        <v>3.5507613271982597E-3</v>
      </c>
      <c r="H207" s="190">
        <f t="shared" si="15"/>
        <v>17.582417582417587</v>
      </c>
      <c r="I207" s="190">
        <f t="shared" si="19"/>
        <v>92.792792792792781</v>
      </c>
      <c r="J207" s="100"/>
    </row>
    <row r="208" spans="1:10" x14ac:dyDescent="0.35">
      <c r="A208" s="154" t="s">
        <v>63</v>
      </c>
      <c r="B208" s="239">
        <v>3.3000000000000002E-2</v>
      </c>
      <c r="C208" s="190">
        <f t="shared" si="16"/>
        <v>2.847575496561077E-4</v>
      </c>
      <c r="D208" s="239">
        <v>8.9999999999999993E-3</v>
      </c>
      <c r="E208" s="190">
        <f t="shared" si="17"/>
        <v>1.0141696401557096E-4</v>
      </c>
      <c r="F208" s="239">
        <v>0.41299999999999998</v>
      </c>
      <c r="G208" s="190">
        <f t="shared" si="18"/>
        <v>3.4263187573198165E-3</v>
      </c>
      <c r="H208" s="190">
        <f t="shared" si="15"/>
        <v>4488.8888888888896</v>
      </c>
      <c r="I208" s="190">
        <f t="shared" si="19"/>
        <v>1151.5151515151513</v>
      </c>
      <c r="J208" s="100"/>
    </row>
    <row r="209" spans="1:10" x14ac:dyDescent="0.35">
      <c r="A209" s="154" t="s">
        <v>77</v>
      </c>
      <c r="B209" s="239">
        <v>0.80300000000000005</v>
      </c>
      <c r="C209" s="190">
        <f t="shared" si="16"/>
        <v>6.9291003749652859E-3</v>
      </c>
      <c r="D209" s="239">
        <v>0.80600000000000005</v>
      </c>
      <c r="E209" s="190">
        <f t="shared" si="17"/>
        <v>9.0824525551722445E-3</v>
      </c>
      <c r="F209" s="239">
        <v>0.39500000000000002</v>
      </c>
      <c r="G209" s="190">
        <f t="shared" si="18"/>
        <v>3.2769876734656841E-3</v>
      </c>
      <c r="H209" s="190">
        <f t="shared" si="15"/>
        <v>-50.992555831265506</v>
      </c>
      <c r="I209" s="190">
        <f t="shared" si="19"/>
        <v>-50.809464508094649</v>
      </c>
      <c r="J209" s="100"/>
    </row>
    <row r="210" spans="1:10" x14ac:dyDescent="0.35">
      <c r="A210" s="154" t="s">
        <v>112</v>
      </c>
      <c r="B210" s="239">
        <v>0.41199999999999998</v>
      </c>
      <c r="C210" s="190">
        <f t="shared" si="16"/>
        <v>3.5551548623732224E-3</v>
      </c>
      <c r="D210" s="239">
        <v>5.141</v>
      </c>
      <c r="E210" s="190">
        <f t="shared" si="17"/>
        <v>5.793162355600559E-2</v>
      </c>
      <c r="F210" s="239">
        <v>0.36399999999999999</v>
      </c>
      <c r="G210" s="190">
        <f t="shared" si="18"/>
        <v>3.019806362383567E-3</v>
      </c>
      <c r="H210" s="190">
        <f t="shared" si="15"/>
        <v>-92.919665434740324</v>
      </c>
      <c r="I210" s="190">
        <f t="shared" si="19"/>
        <v>-11.650485436893199</v>
      </c>
      <c r="J210" s="100"/>
    </row>
    <row r="211" spans="1:10" x14ac:dyDescent="0.35">
      <c r="A211" s="154" t="s">
        <v>56</v>
      </c>
      <c r="B211" s="239">
        <v>2.4E-2</v>
      </c>
      <c r="C211" s="190">
        <f t="shared" si="16"/>
        <v>2.070963997498965E-4</v>
      </c>
      <c r="D211" s="239">
        <v>0.45300000000000001</v>
      </c>
      <c r="E211" s="190">
        <f t="shared" si="17"/>
        <v>5.1046538554504048E-3</v>
      </c>
      <c r="F211" s="239">
        <v>0.32400000000000001</v>
      </c>
      <c r="G211" s="190">
        <f t="shared" si="18"/>
        <v>2.687959509374384E-3</v>
      </c>
      <c r="H211" s="190">
        <f t="shared" si="15"/>
        <v>-28.476821192052981</v>
      </c>
      <c r="I211" s="190">
        <f t="shared" si="19"/>
        <v>1250</v>
      </c>
      <c r="J211" s="100"/>
    </row>
    <row r="212" spans="1:10" x14ac:dyDescent="0.35">
      <c r="A212" s="154" t="s">
        <v>186</v>
      </c>
      <c r="B212" s="239">
        <v>0.214</v>
      </c>
      <c r="C212" s="190">
        <f t="shared" si="16"/>
        <v>1.8466095644365768E-3</v>
      </c>
      <c r="D212" s="239">
        <v>0.54500000000000004</v>
      </c>
      <c r="E212" s="190">
        <f t="shared" si="17"/>
        <v>6.1413605987206852E-3</v>
      </c>
      <c r="F212" s="239">
        <v>0.28299999999999997</v>
      </c>
      <c r="G212" s="190">
        <f t="shared" si="18"/>
        <v>2.3478164850399708E-3</v>
      </c>
      <c r="H212" s="190">
        <f t="shared" si="15"/>
        <v>-48.073394495412856</v>
      </c>
      <c r="I212" s="190">
        <f t="shared" si="19"/>
        <v>32.242990654205592</v>
      </c>
      <c r="J212" s="100"/>
    </row>
    <row r="213" spans="1:10" x14ac:dyDescent="0.35">
      <c r="A213" s="154" t="s">
        <v>179</v>
      </c>
      <c r="B213" s="239">
        <v>3.1E-2</v>
      </c>
      <c r="C213" s="190">
        <f t="shared" si="16"/>
        <v>2.6749951634361628E-4</v>
      </c>
      <c r="D213" s="239">
        <v>72.671999999999997</v>
      </c>
      <c r="E213" s="190">
        <f t="shared" si="17"/>
        <v>0.81890817877106359</v>
      </c>
      <c r="F213" s="239">
        <v>0.27700000000000002</v>
      </c>
      <c r="G213" s="190">
        <f t="shared" si="18"/>
        <v>2.2980394570885935E-3</v>
      </c>
      <c r="H213" s="190">
        <f t="shared" si="15"/>
        <v>-99.618835314839288</v>
      </c>
      <c r="I213" s="190">
        <f t="shared" si="19"/>
        <v>793.54838709677415</v>
      </c>
      <c r="J213" s="100"/>
    </row>
    <row r="214" spans="1:10" x14ac:dyDescent="0.35">
      <c r="A214" s="154" t="s">
        <v>60</v>
      </c>
      <c r="B214" s="239">
        <v>0.11</v>
      </c>
      <c r="C214" s="190">
        <f t="shared" si="16"/>
        <v>9.4919183218702551E-4</v>
      </c>
      <c r="D214" s="239">
        <v>0.39100000000000001</v>
      </c>
      <c r="E214" s="190">
        <f t="shared" si="17"/>
        <v>4.4060036588986938E-3</v>
      </c>
      <c r="F214" s="239">
        <v>0.253</v>
      </c>
      <c r="G214" s="190">
        <f t="shared" si="18"/>
        <v>2.0989313452830839E-3</v>
      </c>
      <c r="H214" s="190">
        <f t="shared" si="15"/>
        <v>-35.294117647058819</v>
      </c>
      <c r="I214" s="190">
        <f t="shared" si="19"/>
        <v>129.99999999999997</v>
      </c>
      <c r="J214" s="100"/>
    </row>
    <row r="215" spans="1:10" x14ac:dyDescent="0.35">
      <c r="A215" s="154" t="s">
        <v>153</v>
      </c>
      <c r="B215" s="239">
        <v>1.4319999999999999</v>
      </c>
      <c r="C215" s="190">
        <f t="shared" si="16"/>
        <v>1.2356751851743824E-2</v>
      </c>
      <c r="D215" s="239">
        <v>0.222</v>
      </c>
      <c r="E215" s="190">
        <f t="shared" si="17"/>
        <v>2.5016184457174171E-3</v>
      </c>
      <c r="F215" s="239">
        <v>0.247</v>
      </c>
      <c r="G215" s="190">
        <f t="shared" si="18"/>
        <v>2.0491543173317061E-3</v>
      </c>
      <c r="H215" s="190">
        <f t="shared" si="15"/>
        <v>11.261261261261257</v>
      </c>
      <c r="I215" s="190">
        <f t="shared" si="19"/>
        <v>-82.75139664804469</v>
      </c>
      <c r="J215" s="100"/>
    </row>
    <row r="216" spans="1:10" x14ac:dyDescent="0.35">
      <c r="A216" s="154" t="s">
        <v>226</v>
      </c>
      <c r="B216" s="239">
        <v>2.117</v>
      </c>
      <c r="C216" s="190">
        <f t="shared" si="16"/>
        <v>1.8267628261272116E-2</v>
      </c>
      <c r="D216" s="239">
        <v>8.7370000000000001</v>
      </c>
      <c r="E216" s="190">
        <f t="shared" si="17"/>
        <v>9.8453334956004834E-2</v>
      </c>
      <c r="F216" s="239">
        <v>0.23100000000000001</v>
      </c>
      <c r="G216" s="190">
        <f t="shared" si="18"/>
        <v>1.916415576128033E-3</v>
      </c>
      <c r="H216" s="190">
        <f t="shared" si="15"/>
        <v>-97.356071878219069</v>
      </c>
      <c r="I216" s="190">
        <f t="shared" si="19"/>
        <v>-89.088332546055739</v>
      </c>
      <c r="J216" s="100"/>
    </row>
    <row r="217" spans="1:10" x14ac:dyDescent="0.35">
      <c r="A217" s="154" t="s">
        <v>100</v>
      </c>
      <c r="B217" s="239">
        <v>0.01</v>
      </c>
      <c r="C217" s="190">
        <f t="shared" si="16"/>
        <v>8.6290166562456863E-5</v>
      </c>
      <c r="D217" s="239">
        <v>0.17599999999999999</v>
      </c>
      <c r="E217" s="190">
        <f t="shared" si="17"/>
        <v>1.9832650740822765E-3</v>
      </c>
      <c r="F217" s="239">
        <v>0.22900000000000001</v>
      </c>
      <c r="G217" s="190">
        <f t="shared" si="18"/>
        <v>1.899823233477574E-3</v>
      </c>
      <c r="H217" s="190">
        <f t="shared" si="15"/>
        <v>30.113636363636374</v>
      </c>
      <c r="I217" s="190">
        <f t="shared" si="19"/>
        <v>2190</v>
      </c>
      <c r="J217" s="100"/>
    </row>
    <row r="218" spans="1:10" x14ac:dyDescent="0.35">
      <c r="A218" s="154" t="s">
        <v>42</v>
      </c>
      <c r="B218" s="239">
        <v>0.316</v>
      </c>
      <c r="C218" s="190">
        <f t="shared" si="16"/>
        <v>2.7267692633736367E-3</v>
      </c>
      <c r="D218" s="239">
        <v>0.316</v>
      </c>
      <c r="E218" s="190">
        <f t="shared" si="17"/>
        <v>3.5608622921022696E-3</v>
      </c>
      <c r="F218" s="239">
        <v>0.218</v>
      </c>
      <c r="G218" s="190">
        <f t="shared" si="18"/>
        <v>1.8085653489000487E-3</v>
      </c>
      <c r="H218" s="190">
        <f t="shared" si="15"/>
        <v>-31.0126582278481</v>
      </c>
      <c r="I218" s="190">
        <f t="shared" si="19"/>
        <v>-31.0126582278481</v>
      </c>
      <c r="J218" s="100"/>
    </row>
    <row r="219" spans="1:10" x14ac:dyDescent="0.35">
      <c r="A219" s="154" t="s">
        <v>18</v>
      </c>
      <c r="B219" s="239">
        <v>2.5830000000000002</v>
      </c>
      <c r="C219" s="190">
        <f t="shared" si="16"/>
        <v>2.2288750023082608E-2</v>
      </c>
      <c r="D219" s="239">
        <v>0.13300000000000001</v>
      </c>
      <c r="E219" s="190">
        <f t="shared" si="17"/>
        <v>1.4987173571189931E-3</v>
      </c>
      <c r="F219" s="239">
        <v>0.21199999999999999</v>
      </c>
      <c r="G219" s="190">
        <f t="shared" si="18"/>
        <v>1.7587883209486709E-3</v>
      </c>
      <c r="H219" s="190">
        <f t="shared" si="15"/>
        <v>59.398496240601496</v>
      </c>
      <c r="I219" s="190">
        <f t="shared" si="19"/>
        <v>-91.792489353464973</v>
      </c>
      <c r="J219" s="100"/>
    </row>
    <row r="220" spans="1:10" x14ac:dyDescent="0.35">
      <c r="A220" s="154" t="s">
        <v>53</v>
      </c>
      <c r="B220" s="239">
        <v>0.18099999999999999</v>
      </c>
      <c r="C220" s="190">
        <f t="shared" si="16"/>
        <v>1.5618520147804692E-3</v>
      </c>
      <c r="D220" s="239">
        <v>0.21299999999999999</v>
      </c>
      <c r="E220" s="190">
        <f t="shared" si="17"/>
        <v>2.4002014817018462E-3</v>
      </c>
      <c r="F220" s="239">
        <v>0.183</v>
      </c>
      <c r="G220" s="190">
        <f t="shared" si="18"/>
        <v>1.5181993525170132E-3</v>
      </c>
      <c r="H220" s="190">
        <f t="shared" si="15"/>
        <v>-14.084507042253524</v>
      </c>
      <c r="I220" s="190">
        <f t="shared" si="19"/>
        <v>1.1049723756906049</v>
      </c>
      <c r="J220" s="100"/>
    </row>
    <row r="221" spans="1:10" x14ac:dyDescent="0.35">
      <c r="A221" s="154" t="s">
        <v>165</v>
      </c>
      <c r="B221" s="239">
        <v>0</v>
      </c>
      <c r="C221" s="190">
        <f t="shared" si="16"/>
        <v>0</v>
      </c>
      <c r="D221" s="239">
        <v>0.04</v>
      </c>
      <c r="E221" s="190">
        <f t="shared" si="17"/>
        <v>4.5074206229142654E-4</v>
      </c>
      <c r="F221" s="239">
        <v>0.18099999999999999</v>
      </c>
      <c r="G221" s="190">
        <f t="shared" si="18"/>
        <v>1.501607009866554E-3</v>
      </c>
      <c r="H221" s="190">
        <f t="shared" si="15"/>
        <v>352.49999999999994</v>
      </c>
      <c r="I221" s="190" t="s">
        <v>316</v>
      </c>
      <c r="J221" s="100"/>
    </row>
    <row r="222" spans="1:10" x14ac:dyDescent="0.35">
      <c r="A222" s="154" t="s">
        <v>66</v>
      </c>
      <c r="B222" s="239"/>
      <c r="C222" s="190">
        <f t="shared" si="16"/>
        <v>0</v>
      </c>
      <c r="D222" s="239"/>
      <c r="E222" s="190">
        <f t="shared" si="17"/>
        <v>0</v>
      </c>
      <c r="F222" s="239">
        <v>0.16600000000000001</v>
      </c>
      <c r="G222" s="190">
        <f t="shared" si="18"/>
        <v>1.3771644399881103E-3</v>
      </c>
      <c r="H222" s="190" t="s">
        <v>316</v>
      </c>
      <c r="I222" s="190" t="s">
        <v>316</v>
      </c>
      <c r="J222" s="100"/>
    </row>
    <row r="223" spans="1:10" x14ac:dyDescent="0.35">
      <c r="A223" s="154" t="s">
        <v>38</v>
      </c>
      <c r="B223" s="239">
        <v>2.9000000000000001E-2</v>
      </c>
      <c r="C223" s="190">
        <f t="shared" si="16"/>
        <v>2.5024148303112492E-4</v>
      </c>
      <c r="D223" s="239">
        <v>5.7000000000000002E-2</v>
      </c>
      <c r="E223" s="190">
        <f t="shared" si="17"/>
        <v>6.4230743876528273E-4</v>
      </c>
      <c r="F223" s="239">
        <v>0.16300000000000001</v>
      </c>
      <c r="G223" s="190">
        <f t="shared" si="18"/>
        <v>1.3522759260124217E-3</v>
      </c>
      <c r="H223" s="190">
        <f t="shared" ref="H223:H237" si="20">((F223/D223)-1)*100</f>
        <v>185.96491228070175</v>
      </c>
      <c r="I223" s="190">
        <f t="shared" ref="I223:I236" si="21">((F223/B223)-1)*100</f>
        <v>462.06896551724139</v>
      </c>
      <c r="J223" s="100"/>
    </row>
    <row r="224" spans="1:10" x14ac:dyDescent="0.35">
      <c r="A224" s="154" t="s">
        <v>47</v>
      </c>
      <c r="B224" s="239">
        <v>0.27600000000000002</v>
      </c>
      <c r="C224" s="190">
        <f t="shared" si="16"/>
        <v>2.3816085971238099E-3</v>
      </c>
      <c r="D224" s="239">
        <v>0.72499999999999998</v>
      </c>
      <c r="E224" s="190">
        <f t="shared" si="17"/>
        <v>8.1696998790321048E-3</v>
      </c>
      <c r="F224" s="239">
        <v>0.13900000000000001</v>
      </c>
      <c r="G224" s="190">
        <f t="shared" si="18"/>
        <v>1.1531678142069118E-3</v>
      </c>
      <c r="H224" s="190">
        <f t="shared" si="20"/>
        <v>-80.827586206896555</v>
      </c>
      <c r="I224" s="190">
        <f t="shared" si="21"/>
        <v>-49.637681159420289</v>
      </c>
      <c r="J224" s="100"/>
    </row>
    <row r="225" spans="1:10" x14ac:dyDescent="0.35">
      <c r="A225" s="154" t="s">
        <v>125</v>
      </c>
      <c r="B225" s="239">
        <v>3.1110000000000002</v>
      </c>
      <c r="C225" s="190">
        <f t="shared" si="16"/>
        <v>2.6844870817580333E-2</v>
      </c>
      <c r="D225" s="239">
        <v>0.157</v>
      </c>
      <c r="E225" s="190">
        <f t="shared" si="17"/>
        <v>1.769162594493849E-3</v>
      </c>
      <c r="F225" s="239">
        <v>0.13300000000000001</v>
      </c>
      <c r="G225" s="190">
        <f t="shared" si="18"/>
        <v>1.1033907862555341E-3</v>
      </c>
      <c r="H225" s="190">
        <f t="shared" si="20"/>
        <v>-15.286624203821653</v>
      </c>
      <c r="I225" s="190">
        <f t="shared" si="21"/>
        <v>-95.724847315975566</v>
      </c>
      <c r="J225" s="100"/>
    </row>
    <row r="226" spans="1:10" x14ac:dyDescent="0.35">
      <c r="A226" s="154" t="s">
        <v>1</v>
      </c>
      <c r="B226" s="239">
        <v>1.631</v>
      </c>
      <c r="C226" s="190">
        <f t="shared" si="16"/>
        <v>1.4073926166336716E-2</v>
      </c>
      <c r="D226" s="239">
        <v>1E-3</v>
      </c>
      <c r="E226" s="190">
        <f t="shared" si="17"/>
        <v>1.1268551557285663E-5</v>
      </c>
      <c r="F226" s="239">
        <v>0.11799999999999999</v>
      </c>
      <c r="G226" s="190">
        <f t="shared" si="18"/>
        <v>9.7894821637709039E-4</v>
      </c>
      <c r="H226" s="190">
        <f t="shared" si="20"/>
        <v>11699.999999999998</v>
      </c>
      <c r="I226" s="190">
        <f t="shared" si="21"/>
        <v>-92.765174739423671</v>
      </c>
      <c r="J226" s="100"/>
    </row>
    <row r="227" spans="1:10" x14ac:dyDescent="0.35">
      <c r="A227" s="154" t="s">
        <v>124</v>
      </c>
      <c r="B227" s="239">
        <v>6.8000000000000005E-2</v>
      </c>
      <c r="C227" s="190">
        <f t="shared" si="16"/>
        <v>5.8677313262470664E-4</v>
      </c>
      <c r="D227" s="239">
        <v>9.0999999999999998E-2</v>
      </c>
      <c r="E227" s="190">
        <f t="shared" si="17"/>
        <v>1.0254381917129953E-3</v>
      </c>
      <c r="F227" s="239">
        <v>0.113</v>
      </c>
      <c r="G227" s="190">
        <f t="shared" si="18"/>
        <v>9.3746735975094257E-4</v>
      </c>
      <c r="H227" s="190">
        <f t="shared" si="20"/>
        <v>24.175824175824179</v>
      </c>
      <c r="I227" s="190">
        <f t="shared" si="21"/>
        <v>66.176470588235276</v>
      </c>
      <c r="J227" s="100"/>
    </row>
    <row r="228" spans="1:10" x14ac:dyDescent="0.35">
      <c r="A228" s="154" t="s">
        <v>10</v>
      </c>
      <c r="B228" s="239">
        <v>0.26100000000000001</v>
      </c>
      <c r="C228" s="190">
        <f t="shared" si="16"/>
        <v>2.2521733472801245E-3</v>
      </c>
      <c r="D228" s="239">
        <v>0.92700000000000005</v>
      </c>
      <c r="E228" s="190">
        <f t="shared" si="17"/>
        <v>1.0445947293603808E-2</v>
      </c>
      <c r="F228" s="239">
        <v>9.1999999999999998E-2</v>
      </c>
      <c r="G228" s="190">
        <f t="shared" si="18"/>
        <v>7.6324776192112135E-4</v>
      </c>
      <c r="H228" s="190">
        <f t="shared" si="20"/>
        <v>-90.075512405609487</v>
      </c>
      <c r="I228" s="190">
        <f t="shared" si="21"/>
        <v>-64.750957854406138</v>
      </c>
      <c r="J228" s="100"/>
    </row>
    <row r="229" spans="1:10" x14ac:dyDescent="0.35">
      <c r="A229" s="154" t="s">
        <v>102</v>
      </c>
      <c r="B229" s="239">
        <v>0.33300000000000002</v>
      </c>
      <c r="C229" s="190">
        <f t="shared" si="16"/>
        <v>2.8734625465298138E-3</v>
      </c>
      <c r="D229" s="239">
        <v>0.17299999999999999</v>
      </c>
      <c r="E229" s="190">
        <f t="shared" si="17"/>
        <v>1.9494594194104195E-3</v>
      </c>
      <c r="F229" s="239">
        <v>7.6999999999999999E-2</v>
      </c>
      <c r="G229" s="190">
        <f t="shared" si="18"/>
        <v>6.3880519204267765E-4</v>
      </c>
      <c r="H229" s="190">
        <f t="shared" si="20"/>
        <v>-55.49132947976878</v>
      </c>
      <c r="I229" s="190">
        <f t="shared" si="21"/>
        <v>-76.876876876876878</v>
      </c>
      <c r="J229" s="100"/>
    </row>
    <row r="230" spans="1:10" x14ac:dyDescent="0.35">
      <c r="A230" s="154" t="s">
        <v>8</v>
      </c>
      <c r="B230" s="239">
        <v>2.3719999999999999</v>
      </c>
      <c r="C230" s="190">
        <f t="shared" si="16"/>
        <v>2.0468027508614768E-2</v>
      </c>
      <c r="D230" s="239">
        <v>4.2000000000000003E-2</v>
      </c>
      <c r="E230" s="190">
        <f t="shared" si="17"/>
        <v>4.7327916540599788E-4</v>
      </c>
      <c r="F230" s="239">
        <v>6.3E-2</v>
      </c>
      <c r="G230" s="190">
        <f t="shared" si="18"/>
        <v>5.2265879348946354E-4</v>
      </c>
      <c r="H230" s="190">
        <f t="shared" si="20"/>
        <v>50</v>
      </c>
      <c r="I230" s="190">
        <f t="shared" si="21"/>
        <v>-97.344013490725118</v>
      </c>
      <c r="J230" s="100"/>
    </row>
    <row r="231" spans="1:10" x14ac:dyDescent="0.35">
      <c r="A231" s="154" t="s">
        <v>44</v>
      </c>
      <c r="B231" s="239">
        <v>1.4E-2</v>
      </c>
      <c r="C231" s="190">
        <f t="shared" si="16"/>
        <v>1.2080623318743961E-4</v>
      </c>
      <c r="D231" s="239">
        <v>7.4999999999999997E-2</v>
      </c>
      <c r="E231" s="190">
        <f t="shared" si="17"/>
        <v>8.4514136679642471E-4</v>
      </c>
      <c r="F231" s="239">
        <v>6.2E-2</v>
      </c>
      <c r="G231" s="190">
        <f t="shared" si="18"/>
        <v>5.1436262216423396E-4</v>
      </c>
      <c r="H231" s="190">
        <f t="shared" si="20"/>
        <v>-17.333333333333336</v>
      </c>
      <c r="I231" s="190">
        <f t="shared" si="21"/>
        <v>342.85714285714289</v>
      </c>
      <c r="J231" s="100"/>
    </row>
    <row r="232" spans="1:10" x14ac:dyDescent="0.35">
      <c r="A232" s="154" t="s">
        <v>131</v>
      </c>
      <c r="B232" s="239">
        <v>2.5999999999999999E-2</v>
      </c>
      <c r="C232" s="190">
        <f t="shared" si="16"/>
        <v>2.2435443306238783E-4</v>
      </c>
      <c r="D232" s="239">
        <v>7.5999999999999998E-2</v>
      </c>
      <c r="E232" s="190">
        <f t="shared" si="17"/>
        <v>8.5640991835371038E-4</v>
      </c>
      <c r="F232" s="239">
        <v>0.06</v>
      </c>
      <c r="G232" s="190">
        <f t="shared" si="18"/>
        <v>4.9777027951377478E-4</v>
      </c>
      <c r="H232" s="190">
        <f t="shared" si="20"/>
        <v>-21.052631578947366</v>
      </c>
      <c r="I232" s="190">
        <f t="shared" si="21"/>
        <v>130.7692307692308</v>
      </c>
      <c r="J232" s="100"/>
    </row>
    <row r="233" spans="1:10" x14ac:dyDescent="0.35">
      <c r="A233" s="154" t="s">
        <v>90</v>
      </c>
      <c r="B233" s="239">
        <v>2.452</v>
      </c>
      <c r="C233" s="190">
        <f t="shared" si="16"/>
        <v>2.1158348841114425E-2</v>
      </c>
      <c r="D233" s="239">
        <v>0.75600000000000001</v>
      </c>
      <c r="E233" s="190">
        <f t="shared" si="17"/>
        <v>8.5190249773079603E-3</v>
      </c>
      <c r="F233" s="239">
        <v>5.2999999999999999E-2</v>
      </c>
      <c r="G233" s="190">
        <f t="shared" si="18"/>
        <v>4.3969708023716773E-4</v>
      </c>
      <c r="H233" s="190">
        <f t="shared" si="20"/>
        <v>-92.989417989417987</v>
      </c>
      <c r="I233" s="190">
        <f t="shared" si="21"/>
        <v>-97.838499184339312</v>
      </c>
      <c r="J233" s="100"/>
    </row>
    <row r="234" spans="1:10" x14ac:dyDescent="0.35">
      <c r="A234" s="154" t="s">
        <v>58</v>
      </c>
      <c r="B234" s="239">
        <v>9.0999999999999998E-2</v>
      </c>
      <c r="C234" s="190">
        <f t="shared" si="16"/>
        <v>7.8524051571835754E-4</v>
      </c>
      <c r="D234" s="239">
        <v>2.3E-2</v>
      </c>
      <c r="E234" s="190">
        <f t="shared" si="17"/>
        <v>2.5917668581757023E-4</v>
      </c>
      <c r="F234" s="239">
        <v>4.2000000000000003E-2</v>
      </c>
      <c r="G234" s="190">
        <f t="shared" si="18"/>
        <v>3.4843919565964238E-4</v>
      </c>
      <c r="H234" s="190">
        <f t="shared" si="20"/>
        <v>82.608695652173921</v>
      </c>
      <c r="I234" s="190">
        <f t="shared" si="21"/>
        <v>-53.846153846153847</v>
      </c>
      <c r="J234" s="100"/>
    </row>
    <row r="235" spans="1:10" x14ac:dyDescent="0.35">
      <c r="A235" s="154" t="s">
        <v>55</v>
      </c>
      <c r="B235" s="239">
        <v>0.05</v>
      </c>
      <c r="C235" s="190">
        <f t="shared" si="16"/>
        <v>4.314508328122843E-4</v>
      </c>
      <c r="D235" s="239">
        <v>1.9850000000000001</v>
      </c>
      <c r="E235" s="190">
        <f t="shared" si="17"/>
        <v>2.2368074841212039E-2</v>
      </c>
      <c r="F235" s="239">
        <v>3.4000000000000002E-2</v>
      </c>
      <c r="G235" s="190">
        <f t="shared" si="18"/>
        <v>2.8206982505780574E-4</v>
      </c>
      <c r="H235" s="190">
        <f t="shared" si="20"/>
        <v>-98.287153652392945</v>
      </c>
      <c r="I235" s="190">
        <f t="shared" si="21"/>
        <v>-31.999999999999996</v>
      </c>
      <c r="J235" s="100"/>
    </row>
    <row r="236" spans="1:10" x14ac:dyDescent="0.35">
      <c r="A236" s="154" t="s">
        <v>51</v>
      </c>
      <c r="B236" s="239">
        <v>2E-3</v>
      </c>
      <c r="C236" s="190">
        <f t="shared" si="16"/>
        <v>1.7258033312491373E-5</v>
      </c>
      <c r="D236" s="239">
        <v>0.40100000000000002</v>
      </c>
      <c r="E236" s="190">
        <f t="shared" si="17"/>
        <v>4.5186891744715511E-3</v>
      </c>
      <c r="F236" s="239">
        <v>3.1E-2</v>
      </c>
      <c r="G236" s="190">
        <f t="shared" si="18"/>
        <v>2.5718131108211698E-4</v>
      </c>
      <c r="H236" s="190">
        <f t="shared" si="20"/>
        <v>-92.26932668329178</v>
      </c>
      <c r="I236" s="190">
        <f t="shared" si="21"/>
        <v>1450</v>
      </c>
      <c r="J236" s="100"/>
    </row>
    <row r="237" spans="1:10" x14ac:dyDescent="0.35">
      <c r="A237" s="154" t="s">
        <v>164</v>
      </c>
      <c r="B237" s="239"/>
      <c r="C237" s="190">
        <f t="shared" si="16"/>
        <v>0</v>
      </c>
      <c r="D237" s="239">
        <v>6.0000000000000001E-3</v>
      </c>
      <c r="E237" s="190">
        <f t="shared" si="17"/>
        <v>6.7611309343713975E-5</v>
      </c>
      <c r="F237" s="239">
        <v>2.8000000000000001E-2</v>
      </c>
      <c r="G237" s="190">
        <f t="shared" si="18"/>
        <v>2.3229279710642824E-4</v>
      </c>
      <c r="H237" s="190">
        <f t="shared" si="20"/>
        <v>366.66666666666669</v>
      </c>
      <c r="I237" s="190" t="s">
        <v>316</v>
      </c>
      <c r="J237" s="100"/>
    </row>
    <row r="238" spans="1:10" x14ac:dyDescent="0.35">
      <c r="A238" s="154" t="s">
        <v>85</v>
      </c>
      <c r="B238" s="239"/>
      <c r="C238" s="190">
        <f t="shared" si="16"/>
        <v>0</v>
      </c>
      <c r="D238" s="239"/>
      <c r="E238" s="190">
        <f t="shared" si="17"/>
        <v>0</v>
      </c>
      <c r="F238" s="239">
        <v>2.4E-2</v>
      </c>
      <c r="G238" s="190">
        <f t="shared" si="18"/>
        <v>1.9910811180550992E-4</v>
      </c>
      <c r="H238" s="190" t="s">
        <v>316</v>
      </c>
      <c r="I238" s="190" t="s">
        <v>316</v>
      </c>
      <c r="J238" s="100"/>
    </row>
    <row r="239" spans="1:10" x14ac:dyDescent="0.35">
      <c r="A239" s="154" t="s">
        <v>73</v>
      </c>
      <c r="B239" s="239">
        <v>589.64499999999998</v>
      </c>
      <c r="C239" s="190">
        <f t="shared" si="16"/>
        <v>5.0880565262719877</v>
      </c>
      <c r="D239" s="239"/>
      <c r="E239" s="190">
        <f t="shared" si="17"/>
        <v>0</v>
      </c>
      <c r="F239" s="239">
        <v>2.1999999999999999E-2</v>
      </c>
      <c r="G239" s="190">
        <f t="shared" si="18"/>
        <v>1.8251576915505075E-4</v>
      </c>
      <c r="H239" s="190" t="s">
        <v>316</v>
      </c>
      <c r="I239" s="190">
        <f>((F239/B239)-1)*100</f>
        <v>-99.996268941481731</v>
      </c>
      <c r="J239" s="100"/>
    </row>
    <row r="240" spans="1:10" x14ac:dyDescent="0.35">
      <c r="A240" s="154" t="s">
        <v>84</v>
      </c>
      <c r="B240" s="239">
        <v>0.03</v>
      </c>
      <c r="C240" s="190">
        <f t="shared" si="16"/>
        <v>2.588704996873706E-4</v>
      </c>
      <c r="D240" s="239">
        <v>7.6999999999999999E-2</v>
      </c>
      <c r="E240" s="190">
        <f t="shared" si="17"/>
        <v>8.6767846991099606E-4</v>
      </c>
      <c r="F240" s="239">
        <v>2.1999999999999999E-2</v>
      </c>
      <c r="G240" s="190">
        <f t="shared" si="18"/>
        <v>1.8251576915505075E-4</v>
      </c>
      <c r="H240" s="190">
        <f>((F240/D240)-1)*100</f>
        <v>-71.428571428571431</v>
      </c>
      <c r="I240" s="190">
        <f>((F240/B240)-1)*100</f>
        <v>-26.666666666666671</v>
      </c>
      <c r="J240" s="100"/>
    </row>
    <row r="241" spans="1:10" x14ac:dyDescent="0.35">
      <c r="A241" s="154" t="s">
        <v>161</v>
      </c>
      <c r="B241" s="239">
        <v>1E-3</v>
      </c>
      <c r="C241" s="190">
        <f t="shared" si="16"/>
        <v>8.6290166562456863E-6</v>
      </c>
      <c r="D241" s="239">
        <v>0.01</v>
      </c>
      <c r="E241" s="190">
        <f t="shared" si="17"/>
        <v>1.1268551557285663E-4</v>
      </c>
      <c r="F241" s="239">
        <v>1.7000000000000001E-2</v>
      </c>
      <c r="G241" s="190">
        <f t="shared" si="18"/>
        <v>1.4103491252890287E-4</v>
      </c>
      <c r="H241" s="190">
        <f>((F241/D241)-1)*100</f>
        <v>70.000000000000014</v>
      </c>
      <c r="I241" s="190">
        <f>((F241/B241)-1)*100</f>
        <v>1600</v>
      </c>
      <c r="J241" s="100"/>
    </row>
    <row r="242" spans="1:10" x14ac:dyDescent="0.35">
      <c r="A242" s="154" t="s">
        <v>15</v>
      </c>
      <c r="B242" s="239"/>
      <c r="C242" s="190">
        <f t="shared" si="16"/>
        <v>0</v>
      </c>
      <c r="D242" s="239">
        <v>7.0000000000000001E-3</v>
      </c>
      <c r="E242" s="190">
        <f t="shared" si="17"/>
        <v>7.8879860900999633E-5</v>
      </c>
      <c r="F242" s="239">
        <v>1.2999999999999999E-2</v>
      </c>
      <c r="G242" s="190">
        <f t="shared" si="18"/>
        <v>1.0785022722798454E-4</v>
      </c>
      <c r="H242" s="190">
        <f>((F242/D242)-1)*100</f>
        <v>85.714285714285694</v>
      </c>
      <c r="I242" s="190" t="s">
        <v>316</v>
      </c>
      <c r="J242" s="100"/>
    </row>
    <row r="243" spans="1:10" x14ac:dyDescent="0.35">
      <c r="A243" s="154" t="s">
        <v>260</v>
      </c>
      <c r="B243" s="239">
        <v>2.4E-2</v>
      </c>
      <c r="C243" s="190">
        <f t="shared" si="16"/>
        <v>2.070963997498965E-4</v>
      </c>
      <c r="D243" s="239">
        <v>0</v>
      </c>
      <c r="E243" s="190">
        <f t="shared" si="17"/>
        <v>0</v>
      </c>
      <c r="F243" s="239">
        <v>1.2E-2</v>
      </c>
      <c r="G243" s="190">
        <f t="shared" si="18"/>
        <v>9.9554055902754962E-5</v>
      </c>
      <c r="H243" s="190" t="s">
        <v>316</v>
      </c>
      <c r="I243" s="190">
        <f>((F243/B243)-1)*100</f>
        <v>-50</v>
      </c>
      <c r="J243" s="100"/>
    </row>
    <row r="244" spans="1:10" x14ac:dyDescent="0.35">
      <c r="A244" s="154" t="s">
        <v>259</v>
      </c>
      <c r="B244" s="239">
        <v>1E-3</v>
      </c>
      <c r="C244" s="190">
        <f t="shared" si="16"/>
        <v>8.6290166562456863E-6</v>
      </c>
      <c r="D244" s="239">
        <v>8.0000000000000002E-3</v>
      </c>
      <c r="E244" s="190">
        <f t="shared" si="17"/>
        <v>9.0148412458285304E-5</v>
      </c>
      <c r="F244" s="239">
        <v>1.0999999999999999E-2</v>
      </c>
      <c r="G244" s="190">
        <f t="shared" si="18"/>
        <v>9.1257884577525375E-5</v>
      </c>
      <c r="H244" s="190">
        <f>((F244/D244)-1)*100</f>
        <v>37.5</v>
      </c>
      <c r="I244" s="190">
        <f>((F244/B244)-1)*100</f>
        <v>1000</v>
      </c>
      <c r="J244" s="100"/>
    </row>
    <row r="245" spans="1:10" x14ac:dyDescent="0.35">
      <c r="A245" s="154" t="s">
        <v>127</v>
      </c>
      <c r="B245" s="239"/>
      <c r="C245" s="190">
        <f t="shared" si="16"/>
        <v>0</v>
      </c>
      <c r="D245" s="239"/>
      <c r="E245" s="190">
        <f t="shared" si="17"/>
        <v>0</v>
      </c>
      <c r="F245" s="239">
        <v>5.0000000000000001E-3</v>
      </c>
      <c r="G245" s="190">
        <f t="shared" si="18"/>
        <v>4.1480856626147901E-5</v>
      </c>
      <c r="H245" s="190" t="s">
        <v>316</v>
      </c>
      <c r="I245" s="190" t="s">
        <v>316</v>
      </c>
      <c r="J245" s="100"/>
    </row>
    <row r="246" spans="1:10" x14ac:dyDescent="0.35">
      <c r="A246" s="154" t="s">
        <v>41</v>
      </c>
      <c r="B246" s="239"/>
      <c r="C246" s="190">
        <f t="shared" si="16"/>
        <v>0</v>
      </c>
      <c r="D246" s="239">
        <v>1E-3</v>
      </c>
      <c r="E246" s="190">
        <f t="shared" si="17"/>
        <v>1.1268551557285663E-5</v>
      </c>
      <c r="F246" s="239">
        <v>3.0000000000000001E-3</v>
      </c>
      <c r="G246" s="190">
        <f t="shared" si="18"/>
        <v>2.488851397568874E-5</v>
      </c>
      <c r="H246" s="190">
        <f>((F246/D246)-1)*100</f>
        <v>200</v>
      </c>
      <c r="I246" s="190" t="s">
        <v>316</v>
      </c>
      <c r="J246" s="100"/>
    </row>
    <row r="247" spans="1:10" x14ac:dyDescent="0.35">
      <c r="A247" s="154" t="s">
        <v>177</v>
      </c>
      <c r="B247" s="239">
        <v>1.7000000000000001E-2</v>
      </c>
      <c r="C247" s="190">
        <f t="shared" si="16"/>
        <v>1.4669328315617666E-4</v>
      </c>
      <c r="D247" s="239"/>
      <c r="E247" s="190">
        <f t="shared" si="17"/>
        <v>0</v>
      </c>
      <c r="F247" s="239">
        <v>3.0000000000000001E-3</v>
      </c>
      <c r="G247" s="190">
        <f t="shared" si="18"/>
        <v>2.488851397568874E-5</v>
      </c>
      <c r="H247" s="190" t="s">
        <v>316</v>
      </c>
      <c r="I247" s="190">
        <f>((F247/B247)-1)*100</f>
        <v>-82.35294117647058</v>
      </c>
      <c r="J247" s="100"/>
    </row>
    <row r="248" spans="1:10" x14ac:dyDescent="0.35">
      <c r="A248" s="154" t="s">
        <v>65</v>
      </c>
      <c r="B248" s="239"/>
      <c r="C248" s="190">
        <f t="shared" si="16"/>
        <v>0</v>
      </c>
      <c r="D248" s="239"/>
      <c r="E248" s="190">
        <f t="shared" si="17"/>
        <v>0</v>
      </c>
      <c r="F248" s="239">
        <v>1E-3</v>
      </c>
      <c r="G248" s="190">
        <f t="shared" si="18"/>
        <v>8.2961713252295802E-6</v>
      </c>
      <c r="H248" s="190" t="s">
        <v>316</v>
      </c>
      <c r="I248" s="190" t="s">
        <v>316</v>
      </c>
      <c r="J248" s="100"/>
    </row>
    <row r="249" spans="1:10" x14ac:dyDescent="0.35">
      <c r="A249" s="154" t="s">
        <v>46</v>
      </c>
      <c r="B249" s="239">
        <v>2E-3</v>
      </c>
      <c r="C249" s="190">
        <f t="shared" si="16"/>
        <v>1.7258033312491373E-5</v>
      </c>
      <c r="D249" s="239"/>
      <c r="E249" s="190">
        <f t="shared" si="17"/>
        <v>0</v>
      </c>
      <c r="F249" s="239">
        <v>0</v>
      </c>
      <c r="G249" s="190">
        <f t="shared" si="18"/>
        <v>0</v>
      </c>
      <c r="H249" s="190" t="s">
        <v>316</v>
      </c>
      <c r="I249" s="190">
        <f>((F249/B249)-1)*100</f>
        <v>-100</v>
      </c>
      <c r="J249" s="100"/>
    </row>
    <row r="250" spans="1:10" x14ac:dyDescent="0.35">
      <c r="A250" s="154" t="s">
        <v>52</v>
      </c>
      <c r="B250" s="239"/>
      <c r="C250" s="190">
        <f t="shared" si="16"/>
        <v>0</v>
      </c>
      <c r="D250" s="239"/>
      <c r="E250" s="190">
        <f t="shared" si="17"/>
        <v>0</v>
      </c>
      <c r="F250" s="239"/>
      <c r="G250" s="190">
        <f t="shared" si="18"/>
        <v>0</v>
      </c>
      <c r="H250" s="190" t="s">
        <v>316</v>
      </c>
      <c r="I250" s="190" t="s">
        <v>316</v>
      </c>
      <c r="J250" s="100"/>
    </row>
    <row r="251" spans="1:10" x14ac:dyDescent="0.35">
      <c r="A251" s="154" t="s">
        <v>54</v>
      </c>
      <c r="B251" s="239"/>
      <c r="C251" s="190">
        <f t="shared" si="16"/>
        <v>0</v>
      </c>
      <c r="D251" s="239"/>
      <c r="E251" s="190">
        <f t="shared" si="17"/>
        <v>0</v>
      </c>
      <c r="F251" s="239"/>
      <c r="G251" s="190">
        <f t="shared" si="18"/>
        <v>0</v>
      </c>
      <c r="H251" s="190" t="s">
        <v>316</v>
      </c>
      <c r="I251" s="190" t="s">
        <v>316</v>
      </c>
      <c r="J251" s="100"/>
    </row>
    <row r="252" spans="1:10" x14ac:dyDescent="0.35">
      <c r="A252" s="154" t="s">
        <v>57</v>
      </c>
      <c r="B252" s="239">
        <v>0</v>
      </c>
      <c r="C252" s="190">
        <f t="shared" si="16"/>
        <v>0</v>
      </c>
      <c r="D252" s="239">
        <v>0.01</v>
      </c>
      <c r="E252" s="190">
        <f t="shared" si="17"/>
        <v>1.1268551557285663E-4</v>
      </c>
      <c r="F252" s="239"/>
      <c r="G252" s="190">
        <f t="shared" si="18"/>
        <v>0</v>
      </c>
      <c r="H252" s="190">
        <f>((F252/D252)-1)*100</f>
        <v>-100</v>
      </c>
      <c r="I252" s="190" t="s">
        <v>316</v>
      </c>
      <c r="J252" s="100"/>
    </row>
    <row r="253" spans="1:10" x14ac:dyDescent="0.35">
      <c r="A253" s="154" t="s">
        <v>68</v>
      </c>
      <c r="B253" s="239"/>
      <c r="C253" s="190">
        <f t="shared" si="16"/>
        <v>0</v>
      </c>
      <c r="D253" s="239"/>
      <c r="E253" s="190">
        <f t="shared" si="17"/>
        <v>0</v>
      </c>
      <c r="F253" s="239"/>
      <c r="G253" s="190">
        <f t="shared" si="18"/>
        <v>0</v>
      </c>
      <c r="H253" s="190" t="s">
        <v>316</v>
      </c>
      <c r="I253" s="190" t="s">
        <v>316</v>
      </c>
      <c r="J253" s="100"/>
    </row>
    <row r="254" spans="1:10" x14ac:dyDescent="0.35">
      <c r="A254" s="154" t="s">
        <v>69</v>
      </c>
      <c r="B254" s="239">
        <v>0.495</v>
      </c>
      <c r="C254" s="190">
        <f t="shared" si="16"/>
        <v>4.2713632448416151E-3</v>
      </c>
      <c r="D254" s="239">
        <v>4.0000000000000001E-3</v>
      </c>
      <c r="E254" s="190">
        <f t="shared" si="17"/>
        <v>4.5074206229142652E-5</v>
      </c>
      <c r="F254" s="239"/>
      <c r="G254" s="190">
        <f t="shared" si="18"/>
        <v>0</v>
      </c>
      <c r="H254" s="190">
        <f>((F254/D254)-1)*100</f>
        <v>-100</v>
      </c>
      <c r="I254" s="190">
        <f>((F254/B254)-1)*100</f>
        <v>-100</v>
      </c>
      <c r="J254" s="100"/>
    </row>
    <row r="255" spans="1:10" x14ac:dyDescent="0.35">
      <c r="A255" s="154" t="s">
        <v>70</v>
      </c>
      <c r="B255" s="239">
        <v>1.0999999999999999E-2</v>
      </c>
      <c r="C255" s="190">
        <f t="shared" si="16"/>
        <v>9.4919183218702543E-5</v>
      </c>
      <c r="D255" s="239"/>
      <c r="E255" s="190">
        <f t="shared" si="17"/>
        <v>0</v>
      </c>
      <c r="F255" s="239"/>
      <c r="G255" s="190">
        <f t="shared" si="18"/>
        <v>0</v>
      </c>
      <c r="H255" s="190" t="s">
        <v>316</v>
      </c>
      <c r="I255" s="190">
        <f>((F255/B255)-1)*100</f>
        <v>-100</v>
      </c>
      <c r="J255" s="100"/>
    </row>
    <row r="256" spans="1:10" x14ac:dyDescent="0.35">
      <c r="A256" s="154" t="s">
        <v>72</v>
      </c>
      <c r="B256" s="239">
        <v>4.0000000000000001E-3</v>
      </c>
      <c r="C256" s="190">
        <f t="shared" si="16"/>
        <v>3.4516066624982745E-5</v>
      </c>
      <c r="D256" s="239">
        <v>5.6000000000000001E-2</v>
      </c>
      <c r="E256" s="190">
        <f t="shared" si="17"/>
        <v>6.3103888720799706E-4</v>
      </c>
      <c r="F256" s="239"/>
      <c r="G256" s="190">
        <f t="shared" si="18"/>
        <v>0</v>
      </c>
      <c r="H256" s="190">
        <f>((F256/D256)-1)*100</f>
        <v>-100</v>
      </c>
      <c r="I256" s="190">
        <f>((F256/B256)-1)*100</f>
        <v>-100</v>
      </c>
      <c r="J256" s="100"/>
    </row>
    <row r="257" spans="1:9" x14ac:dyDescent="0.35">
      <c r="A257" s="154" t="s">
        <v>78</v>
      </c>
      <c r="B257" s="239">
        <v>0</v>
      </c>
      <c r="C257" s="190">
        <f t="shared" si="16"/>
        <v>0</v>
      </c>
      <c r="D257" s="239">
        <v>0</v>
      </c>
      <c r="E257" s="190">
        <f t="shared" si="17"/>
        <v>0</v>
      </c>
      <c r="F257" s="239"/>
      <c r="G257" s="190">
        <f t="shared" si="18"/>
        <v>0</v>
      </c>
      <c r="H257" s="190" t="s">
        <v>316</v>
      </c>
      <c r="I257" s="190" t="s">
        <v>316</v>
      </c>
    </row>
    <row r="258" spans="1:9" x14ac:dyDescent="0.35">
      <c r="A258" s="11" t="s">
        <v>79</v>
      </c>
      <c r="B258" s="239">
        <v>19.338999999999999</v>
      </c>
      <c r="C258" s="190">
        <f t="shared" si="16"/>
        <v>0.16687655311513533</v>
      </c>
      <c r="D258" s="239">
        <v>7.0000000000000001E-3</v>
      </c>
      <c r="E258" s="190">
        <f t="shared" si="17"/>
        <v>7.8879860900999633E-5</v>
      </c>
      <c r="F258" s="239"/>
      <c r="G258" s="190">
        <f t="shared" si="18"/>
        <v>0</v>
      </c>
      <c r="H258" s="190">
        <f>((F258/D258)-1)*100</f>
        <v>-100</v>
      </c>
      <c r="I258" s="190">
        <f>((F258/B258)-1)*100</f>
        <v>-100</v>
      </c>
    </row>
    <row r="259" spans="1:9" x14ac:dyDescent="0.35">
      <c r="A259" s="11" t="s">
        <v>86</v>
      </c>
      <c r="B259" s="239"/>
      <c r="C259" s="190">
        <f t="shared" si="16"/>
        <v>0</v>
      </c>
      <c r="D259" s="239"/>
      <c r="E259" s="190">
        <f t="shared" si="17"/>
        <v>0</v>
      </c>
      <c r="F259" s="239"/>
      <c r="G259" s="190">
        <f t="shared" si="18"/>
        <v>0</v>
      </c>
      <c r="H259" s="190" t="s">
        <v>316</v>
      </c>
      <c r="I259" s="190" t="s">
        <v>316</v>
      </c>
    </row>
    <row r="260" spans="1:9" x14ac:dyDescent="0.35">
      <c r="A260" s="11" t="s">
        <v>115</v>
      </c>
      <c r="B260" s="239"/>
      <c r="C260" s="190">
        <f t="shared" ref="C260:C265" si="22">(B260/$B$267)*100</f>
        <v>0</v>
      </c>
      <c r="D260" s="239"/>
      <c r="E260" s="190">
        <f t="shared" ref="E260:E265" si="23">(D260/$D$267)*100</f>
        <v>0</v>
      </c>
      <c r="F260" s="239">
        <v>0</v>
      </c>
      <c r="G260" s="190">
        <f t="shared" ref="G260:G265" si="24">(F260/$F$267)*100</f>
        <v>0</v>
      </c>
      <c r="H260" s="190" t="s">
        <v>316</v>
      </c>
      <c r="I260" s="190" t="s">
        <v>316</v>
      </c>
    </row>
    <row r="261" spans="1:9" x14ac:dyDescent="0.35">
      <c r="A261" s="11" t="s">
        <v>166</v>
      </c>
      <c r="B261" s="239">
        <v>4.2000000000000003E-2</v>
      </c>
      <c r="C261" s="190">
        <f t="shared" si="22"/>
        <v>3.6241869956231887E-4</v>
      </c>
      <c r="D261" s="239"/>
      <c r="E261" s="190">
        <f t="shared" si="23"/>
        <v>0</v>
      </c>
      <c r="F261" s="239"/>
      <c r="G261" s="190">
        <f t="shared" si="24"/>
        <v>0</v>
      </c>
      <c r="H261" s="190" t="s">
        <v>316</v>
      </c>
      <c r="I261" s="190">
        <f>((F261/B261)-1)*100</f>
        <v>-100</v>
      </c>
    </row>
    <row r="262" spans="1:9" x14ac:dyDescent="0.35">
      <c r="A262" s="11" t="s">
        <v>167</v>
      </c>
      <c r="B262" s="239">
        <v>1E-3</v>
      </c>
      <c r="C262" s="190">
        <f t="shared" si="22"/>
        <v>8.6290166562456863E-6</v>
      </c>
      <c r="D262" s="239">
        <v>0.14099999999999999</v>
      </c>
      <c r="E262" s="190">
        <f t="shared" si="23"/>
        <v>1.5888657695772781E-3</v>
      </c>
      <c r="F262" s="239"/>
      <c r="G262" s="190">
        <f t="shared" si="24"/>
        <v>0</v>
      </c>
      <c r="H262" s="190">
        <f>((F262/D262)-1)*100</f>
        <v>-100</v>
      </c>
      <c r="I262" s="190">
        <f>((F262/B262)-1)*100</f>
        <v>-100</v>
      </c>
    </row>
    <row r="263" spans="1:9" x14ac:dyDescent="0.35">
      <c r="A263" s="11" t="s">
        <v>245</v>
      </c>
      <c r="B263" s="239"/>
      <c r="C263" s="190">
        <f t="shared" si="22"/>
        <v>0</v>
      </c>
      <c r="D263" s="239"/>
      <c r="E263" s="190">
        <f t="shared" si="23"/>
        <v>0</v>
      </c>
      <c r="F263" s="239">
        <v>0</v>
      </c>
      <c r="G263" s="190">
        <f t="shared" si="24"/>
        <v>0</v>
      </c>
      <c r="H263" s="190" t="s">
        <v>316</v>
      </c>
      <c r="I263" s="190" t="s">
        <v>316</v>
      </c>
    </row>
    <row r="264" spans="1:9" x14ac:dyDescent="0.35">
      <c r="A264" s="11" t="s">
        <v>257</v>
      </c>
      <c r="B264" s="239"/>
      <c r="C264" s="190">
        <f t="shared" si="22"/>
        <v>0</v>
      </c>
      <c r="D264" s="239"/>
      <c r="E264" s="190">
        <f t="shared" si="23"/>
        <v>0</v>
      </c>
      <c r="F264" s="239"/>
      <c r="G264" s="190">
        <f t="shared" si="24"/>
        <v>0</v>
      </c>
      <c r="H264" s="190" t="s">
        <v>316</v>
      </c>
      <c r="I264" s="190" t="s">
        <v>316</v>
      </c>
    </row>
    <row r="265" spans="1:9" x14ac:dyDescent="0.35">
      <c r="A265" s="11" t="s">
        <v>258</v>
      </c>
      <c r="B265" s="239"/>
      <c r="C265" s="190">
        <f t="shared" si="22"/>
        <v>0</v>
      </c>
      <c r="D265" s="239"/>
      <c r="E265" s="190">
        <f t="shared" si="23"/>
        <v>0</v>
      </c>
      <c r="F265" s="239"/>
      <c r="G265" s="190">
        <f t="shared" si="24"/>
        <v>0</v>
      </c>
      <c r="H265" s="190" t="s">
        <v>316</v>
      </c>
      <c r="I265" s="190" t="s">
        <v>316</v>
      </c>
    </row>
    <row r="266" spans="1:9" x14ac:dyDescent="0.35">
      <c r="A266" t="s">
        <v>261</v>
      </c>
      <c r="B266" s="239"/>
      <c r="C266" s="190"/>
      <c r="D266" s="239"/>
      <c r="E266" s="190"/>
      <c r="F266" s="239"/>
      <c r="G266" s="190"/>
      <c r="H266" s="190"/>
      <c r="I266" s="190"/>
    </row>
    <row r="267" spans="1:9" x14ac:dyDescent="0.35">
      <c r="A267" s="180" t="s">
        <v>263</v>
      </c>
      <c r="B267" s="237">
        <f>SUM(B4:B265)</f>
        <v>11588.806000000006</v>
      </c>
      <c r="C267" s="237">
        <f>SUM(C4:C265)</f>
        <v>99.999999999999957</v>
      </c>
      <c r="D267" s="237">
        <f t="shared" ref="D267:F267" si="25">SUM(D4:D265)</f>
        <v>8874.2549999999937</v>
      </c>
      <c r="E267" s="237">
        <f t="shared" si="25"/>
        <v>100.00000000000013</v>
      </c>
      <c r="F267" s="237">
        <f t="shared" si="25"/>
        <v>12053.752999999997</v>
      </c>
      <c r="G267" s="237">
        <f>SUM(G4:G265)</f>
        <v>100.00000000000007</v>
      </c>
      <c r="H267" s="296">
        <f t="shared" ref="H267" si="26">((F267/D267)-1)*100</f>
        <v>35.828337139286681</v>
      </c>
      <c r="I267" s="296">
        <f t="shared" ref="I267" si="27">((F267/B267)-1)*100</f>
        <v>4.0120354072713749</v>
      </c>
    </row>
  </sheetData>
  <mergeCells count="7">
    <mergeCell ref="K1:L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E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565"/>
  <sheetViews>
    <sheetView zoomScale="80" zoomScaleNormal="80" workbookViewId="0">
      <selection activeCell="D1" sqref="D1"/>
    </sheetView>
  </sheetViews>
  <sheetFormatPr defaultColWidth="8.81640625" defaultRowHeight="15.5" x14ac:dyDescent="0.35"/>
  <cols>
    <col min="1" max="1" width="30.81640625" style="1" bestFit="1" customWidth="1"/>
    <col min="2" max="2" width="17.6328125" style="1" bestFit="1" customWidth="1"/>
    <col min="3" max="3" width="23.453125" style="1" bestFit="1" customWidth="1"/>
    <col min="4" max="4" width="10.453125" style="1" bestFit="1" customWidth="1"/>
    <col min="5" max="5" width="27.36328125" style="1" bestFit="1" customWidth="1"/>
    <col min="6" max="6" width="38.1796875" style="1" bestFit="1" customWidth="1"/>
    <col min="7" max="16384" width="8.81640625" style="1"/>
  </cols>
  <sheetData>
    <row r="1" spans="1:9" x14ac:dyDescent="0.35">
      <c r="A1" s="369" t="s">
        <v>610</v>
      </c>
      <c r="B1" s="369"/>
      <c r="C1" s="369"/>
      <c r="H1" s="368" t="s">
        <v>315</v>
      </c>
      <c r="I1" s="368"/>
    </row>
    <row r="2" spans="1:9" s="34" customFormat="1" ht="16" customHeight="1" x14ac:dyDescent="0.35">
      <c r="A2" s="2" t="s">
        <v>343</v>
      </c>
      <c r="B2" s="101" t="s">
        <v>539</v>
      </c>
      <c r="C2" s="2" t="s">
        <v>540</v>
      </c>
      <c r="D2" s="2" t="s">
        <v>262</v>
      </c>
      <c r="E2" s="2" t="s">
        <v>473</v>
      </c>
      <c r="F2" s="2" t="s">
        <v>696</v>
      </c>
    </row>
    <row r="3" spans="1:9" ht="13.5" customHeight="1" x14ac:dyDescent="0.35">
      <c r="A3" s="212" t="s">
        <v>378</v>
      </c>
      <c r="B3" s="263" t="s">
        <v>316</v>
      </c>
      <c r="C3" s="263" t="s">
        <v>316</v>
      </c>
      <c r="D3" s="263">
        <v>8.5258239700000011</v>
      </c>
      <c r="E3" s="263">
        <v>1.0009999999999999E-3</v>
      </c>
      <c r="F3" s="263" t="s">
        <v>316</v>
      </c>
    </row>
    <row r="4" spans="1:9" ht="13.5" customHeight="1" x14ac:dyDescent="0.35">
      <c r="A4" s="212" t="s">
        <v>298</v>
      </c>
      <c r="B4" s="263" t="s">
        <v>316</v>
      </c>
      <c r="C4" s="263">
        <v>45.079878450000002</v>
      </c>
      <c r="D4" s="263">
        <v>66.292587060000002</v>
      </c>
      <c r="E4" s="263">
        <v>913.45988138999996</v>
      </c>
      <c r="F4" s="263">
        <v>3.8000000000000002E-5</v>
      </c>
      <c r="I4" s="82"/>
    </row>
    <row r="5" spans="1:9" ht="13.5" customHeight="1" x14ac:dyDescent="0.35">
      <c r="A5" s="212" t="s">
        <v>366</v>
      </c>
      <c r="B5" s="263" t="s">
        <v>316</v>
      </c>
      <c r="C5" s="263" t="s">
        <v>316</v>
      </c>
      <c r="D5" s="263">
        <v>1.499403E-2</v>
      </c>
      <c r="E5" s="263" t="s">
        <v>316</v>
      </c>
      <c r="F5" s="263">
        <v>5.9314799999999994E-3</v>
      </c>
    </row>
    <row r="6" spans="1:9" ht="13.5" customHeight="1" x14ac:dyDescent="0.35">
      <c r="A6" s="212" t="s">
        <v>353</v>
      </c>
      <c r="B6" s="263" t="s">
        <v>316</v>
      </c>
      <c r="C6" s="263">
        <v>1385.2790459400001</v>
      </c>
      <c r="D6" s="263">
        <v>7.1851999999999999E-2</v>
      </c>
      <c r="E6" s="263" t="s">
        <v>316</v>
      </c>
      <c r="F6" s="263">
        <v>3.006E-3</v>
      </c>
    </row>
    <row r="7" spans="1:9" ht="13.5" customHeight="1" x14ac:dyDescent="0.35">
      <c r="A7" s="212" t="s">
        <v>391</v>
      </c>
      <c r="B7" s="263" t="s">
        <v>316</v>
      </c>
      <c r="C7" s="263" t="s">
        <v>316</v>
      </c>
      <c r="D7" s="263">
        <v>0.31880500000000001</v>
      </c>
      <c r="E7" s="263" t="s">
        <v>316</v>
      </c>
      <c r="F7" s="263" t="s">
        <v>316</v>
      </c>
      <c r="I7" s="82"/>
    </row>
    <row r="8" spans="1:9" ht="13.5" customHeight="1" x14ac:dyDescent="0.35">
      <c r="A8" s="212" t="s">
        <v>663</v>
      </c>
      <c r="B8" s="263" t="s">
        <v>316</v>
      </c>
      <c r="C8" s="263">
        <v>0.06</v>
      </c>
      <c r="D8" s="263">
        <v>0.54350657999999996</v>
      </c>
      <c r="E8" s="263" t="s">
        <v>316</v>
      </c>
      <c r="F8" s="263" t="s">
        <v>316</v>
      </c>
      <c r="I8" s="82"/>
    </row>
    <row r="9" spans="1:9" ht="13.5" customHeight="1" x14ac:dyDescent="0.35">
      <c r="A9" s="212" t="s">
        <v>448</v>
      </c>
      <c r="B9" s="263" t="s">
        <v>316</v>
      </c>
      <c r="C9" s="263" t="s">
        <v>316</v>
      </c>
      <c r="D9" s="263">
        <v>1.1268236999999999</v>
      </c>
      <c r="E9" s="263" t="s">
        <v>316</v>
      </c>
      <c r="F9" s="263" t="s">
        <v>316</v>
      </c>
      <c r="I9" s="82"/>
    </row>
    <row r="10" spans="1:9" ht="13.5" customHeight="1" x14ac:dyDescent="0.35">
      <c r="A10" s="212" t="s">
        <v>300</v>
      </c>
      <c r="B10" s="263" t="s">
        <v>316</v>
      </c>
      <c r="C10" s="263" t="s">
        <v>316</v>
      </c>
      <c r="D10" s="263">
        <v>1.1813664099999999</v>
      </c>
      <c r="E10" s="263" t="s">
        <v>316</v>
      </c>
      <c r="F10" s="263" t="s">
        <v>316</v>
      </c>
      <c r="I10" s="82"/>
    </row>
    <row r="11" spans="1:9" ht="13.5" customHeight="1" x14ac:dyDescent="0.35">
      <c r="A11" s="212" t="s">
        <v>384</v>
      </c>
      <c r="B11" s="263">
        <v>695.18608755999992</v>
      </c>
      <c r="C11" s="263" t="s">
        <v>316</v>
      </c>
      <c r="D11" s="263">
        <v>3.0317148500000002</v>
      </c>
      <c r="E11" s="263" t="s">
        <v>316</v>
      </c>
      <c r="F11" s="263" t="s">
        <v>316</v>
      </c>
      <c r="I11" s="82"/>
    </row>
    <row r="12" spans="1:9" ht="13.5" customHeight="1" x14ac:dyDescent="0.35">
      <c r="A12" s="212" t="s">
        <v>377</v>
      </c>
      <c r="B12" s="263" t="s">
        <v>316</v>
      </c>
      <c r="C12" s="263" t="s">
        <v>316</v>
      </c>
      <c r="D12" s="263">
        <v>6.18280853</v>
      </c>
      <c r="E12" s="263" t="s">
        <v>316</v>
      </c>
      <c r="F12" s="263">
        <v>1.2678600900000001</v>
      </c>
    </row>
    <row r="13" spans="1:9" ht="13.5" customHeight="1" x14ac:dyDescent="0.35">
      <c r="A13" s="212" t="s">
        <v>370</v>
      </c>
      <c r="B13" s="263" t="s">
        <v>316</v>
      </c>
      <c r="C13" s="263">
        <v>0.31579571999999995</v>
      </c>
      <c r="D13" s="263">
        <v>11.416688519999999</v>
      </c>
      <c r="E13" s="263" t="s">
        <v>316</v>
      </c>
      <c r="F13" s="263" t="s">
        <v>316</v>
      </c>
    </row>
    <row r="14" spans="1:9" ht="13.5" customHeight="1" x14ac:dyDescent="0.35">
      <c r="A14" s="212" t="s">
        <v>365</v>
      </c>
      <c r="B14" s="263" t="s">
        <v>316</v>
      </c>
      <c r="C14" s="263" t="s">
        <v>316</v>
      </c>
      <c r="D14" s="263">
        <v>16.498793559999999</v>
      </c>
      <c r="E14" s="263" t="s">
        <v>316</v>
      </c>
      <c r="F14" s="263" t="s">
        <v>316</v>
      </c>
    </row>
    <row r="15" spans="1:9" ht="13.5" customHeight="1" x14ac:dyDescent="0.35">
      <c r="A15" s="212" t="s">
        <v>372</v>
      </c>
      <c r="B15" s="263" t="s">
        <v>316</v>
      </c>
      <c r="C15" s="263" t="s">
        <v>316</v>
      </c>
      <c r="D15" s="263">
        <v>27.530689260000003</v>
      </c>
      <c r="E15" s="263" t="s">
        <v>316</v>
      </c>
      <c r="F15" s="263" t="s">
        <v>316</v>
      </c>
      <c r="I15" s="82"/>
    </row>
    <row r="16" spans="1:9" ht="13.5" customHeight="1" x14ac:dyDescent="0.35">
      <c r="A16" s="212" t="s">
        <v>662</v>
      </c>
      <c r="B16" s="263" t="s">
        <v>316</v>
      </c>
      <c r="C16" s="263" t="s">
        <v>316</v>
      </c>
      <c r="D16" s="263">
        <v>32.601830820000004</v>
      </c>
      <c r="E16" s="263" t="s">
        <v>316</v>
      </c>
      <c r="F16" s="263">
        <v>127.6133734</v>
      </c>
    </row>
    <row r="17" spans="1:9" ht="13.5" customHeight="1" x14ac:dyDescent="0.35">
      <c r="A17" s="212" t="s">
        <v>368</v>
      </c>
      <c r="B17" s="263" t="s">
        <v>316</v>
      </c>
      <c r="C17" s="263" t="s">
        <v>316</v>
      </c>
      <c r="D17" s="263">
        <v>60.008614310000006</v>
      </c>
      <c r="E17" s="263" t="s">
        <v>316</v>
      </c>
      <c r="F17" s="263" t="s">
        <v>316</v>
      </c>
    </row>
    <row r="18" spans="1:9" ht="13.5" customHeight="1" x14ac:dyDescent="0.35">
      <c r="A18" s="212" t="s">
        <v>371</v>
      </c>
      <c r="B18" s="263" t="s">
        <v>316</v>
      </c>
      <c r="C18" s="263" t="s">
        <v>316</v>
      </c>
      <c r="D18" s="263">
        <v>63.439169749999998</v>
      </c>
      <c r="E18" s="263" t="s">
        <v>316</v>
      </c>
      <c r="F18" s="263" t="s">
        <v>316</v>
      </c>
    </row>
    <row r="19" spans="1:9" ht="13.5" customHeight="1" x14ac:dyDescent="0.35">
      <c r="A19" s="212" t="s">
        <v>369</v>
      </c>
      <c r="B19" s="263" t="s">
        <v>316</v>
      </c>
      <c r="C19" s="263" t="s">
        <v>316</v>
      </c>
      <c r="D19" s="263">
        <v>65.918129229999991</v>
      </c>
      <c r="E19" s="263" t="s">
        <v>316</v>
      </c>
      <c r="F19" s="263" t="s">
        <v>316</v>
      </c>
    </row>
    <row r="20" spans="1:9" ht="13.5" customHeight="1" x14ac:dyDescent="0.35">
      <c r="A20" s="212" t="s">
        <v>661</v>
      </c>
      <c r="B20" s="263" t="s">
        <v>316</v>
      </c>
      <c r="C20" s="263" t="s">
        <v>316</v>
      </c>
      <c r="D20" s="263">
        <v>152.78766934000001</v>
      </c>
      <c r="E20" s="263" t="s">
        <v>316</v>
      </c>
      <c r="F20" s="263" t="s">
        <v>316</v>
      </c>
    </row>
    <row r="21" spans="1:9" ht="13.5" customHeight="1" x14ac:dyDescent="0.35">
      <c r="A21" s="212" t="s">
        <v>355</v>
      </c>
      <c r="B21" s="263" t="s">
        <v>316</v>
      </c>
      <c r="C21" s="263" t="s">
        <v>316</v>
      </c>
      <c r="D21" s="263">
        <v>215.35574116999999</v>
      </c>
      <c r="E21" s="263" t="s">
        <v>316</v>
      </c>
      <c r="F21" s="263" t="s">
        <v>316</v>
      </c>
      <c r="I21" s="82"/>
    </row>
    <row r="22" spans="1:9" x14ac:dyDescent="0.35">
      <c r="A22" s="212" t="s">
        <v>359</v>
      </c>
      <c r="B22" s="263" t="s">
        <v>316</v>
      </c>
      <c r="C22" s="263" t="s">
        <v>316</v>
      </c>
      <c r="D22" s="263">
        <v>383.48411793999998</v>
      </c>
      <c r="E22" s="263" t="s">
        <v>316</v>
      </c>
      <c r="F22" s="263" t="s">
        <v>316</v>
      </c>
    </row>
    <row r="23" spans="1:9" x14ac:dyDescent="0.35">
      <c r="A23" s="212" t="s">
        <v>354</v>
      </c>
      <c r="B23" s="263">
        <v>1296.2966228</v>
      </c>
      <c r="C23" s="263">
        <v>1.1592501899999998</v>
      </c>
      <c r="D23" s="263" t="s">
        <v>316</v>
      </c>
      <c r="E23" s="263" t="s">
        <v>316</v>
      </c>
      <c r="F23" s="263" t="s">
        <v>316</v>
      </c>
    </row>
    <row r="24" spans="1:9" ht="12" customHeight="1" x14ac:dyDescent="0.55000000000000004">
      <c r="A24" s="212" t="s">
        <v>388</v>
      </c>
      <c r="B24" s="263" t="s">
        <v>316</v>
      </c>
      <c r="C24" s="263">
        <v>1.76590654</v>
      </c>
      <c r="D24" s="263" t="s">
        <v>316</v>
      </c>
      <c r="E24" s="263" t="s">
        <v>316</v>
      </c>
      <c r="F24" s="263" t="s">
        <v>316</v>
      </c>
      <c r="I24" s="188"/>
    </row>
    <row r="25" spans="1:9" x14ac:dyDescent="0.35">
      <c r="A25" s="212" t="s">
        <v>363</v>
      </c>
      <c r="B25" s="263" t="s">
        <v>316</v>
      </c>
      <c r="C25" s="263">
        <v>27.842810750000002</v>
      </c>
      <c r="D25" s="263" t="s">
        <v>316</v>
      </c>
      <c r="E25" s="263" t="s">
        <v>316</v>
      </c>
      <c r="F25" s="263" t="s">
        <v>316</v>
      </c>
    </row>
    <row r="26" spans="1:9" x14ac:dyDescent="0.35">
      <c r="A26" s="212" t="s">
        <v>360</v>
      </c>
      <c r="B26" s="263" t="s">
        <v>316</v>
      </c>
      <c r="C26" s="263">
        <v>60.072537229999995</v>
      </c>
      <c r="D26" s="263" t="s">
        <v>316</v>
      </c>
      <c r="E26" s="263" t="s">
        <v>316</v>
      </c>
      <c r="F26" s="263" t="s">
        <v>316</v>
      </c>
    </row>
    <row r="27" spans="1:9" x14ac:dyDescent="0.35">
      <c r="A27" s="212" t="s">
        <v>664</v>
      </c>
      <c r="B27" s="263" t="s">
        <v>316</v>
      </c>
      <c r="C27" s="263">
        <v>62.698682149999996</v>
      </c>
      <c r="D27" s="263" t="s">
        <v>316</v>
      </c>
      <c r="E27" s="263" t="s">
        <v>316</v>
      </c>
      <c r="F27" s="263" t="s">
        <v>316</v>
      </c>
    </row>
    <row r="28" spans="1:9" x14ac:dyDescent="0.35">
      <c r="A28" s="212" t="s">
        <v>362</v>
      </c>
      <c r="B28" s="263" t="s">
        <v>316</v>
      </c>
      <c r="C28" s="263">
        <v>143.86160631999999</v>
      </c>
      <c r="D28" s="263" t="s">
        <v>316</v>
      </c>
      <c r="E28" s="263" t="s">
        <v>316</v>
      </c>
      <c r="F28" s="263">
        <v>382.72018014999998</v>
      </c>
    </row>
    <row r="29" spans="1:9" x14ac:dyDescent="0.35">
      <c r="A29" s="212" t="s">
        <v>361</v>
      </c>
      <c r="B29" s="263" t="s">
        <v>316</v>
      </c>
      <c r="C29" s="279">
        <v>225.72231735</v>
      </c>
      <c r="D29" s="263" t="s">
        <v>316</v>
      </c>
      <c r="E29" s="263" t="s">
        <v>316</v>
      </c>
      <c r="F29" s="263" t="s">
        <v>316</v>
      </c>
      <c r="I29" s="82"/>
    </row>
    <row r="30" spans="1:9" x14ac:dyDescent="0.35">
      <c r="A30" s="213" t="s">
        <v>423</v>
      </c>
      <c r="B30" s="264" t="s">
        <v>316</v>
      </c>
      <c r="C30" s="264" t="s">
        <v>316</v>
      </c>
      <c r="D30" s="264" t="s">
        <v>316</v>
      </c>
      <c r="E30" s="264" t="s">
        <v>316</v>
      </c>
      <c r="F30" s="264">
        <v>5.8860000000000002E-5</v>
      </c>
    </row>
    <row r="66" spans="1:3" x14ac:dyDescent="0.35">
      <c r="A66" s="33"/>
      <c r="B66" s="33"/>
      <c r="C66" s="33"/>
    </row>
    <row r="67" spans="1:3" x14ac:dyDescent="0.35">
      <c r="A67" s="33"/>
      <c r="B67" s="33"/>
      <c r="C67" s="33"/>
    </row>
    <row r="68" spans="1:3" x14ac:dyDescent="0.35">
      <c r="A68" s="33"/>
      <c r="B68" s="33"/>
      <c r="C68" s="33"/>
    </row>
    <row r="69" spans="1:3" x14ac:dyDescent="0.35">
      <c r="A69" s="33"/>
      <c r="B69" s="33"/>
      <c r="C69" s="33"/>
    </row>
    <row r="70" spans="1:3" x14ac:dyDescent="0.35">
      <c r="B70" s="33"/>
      <c r="C70" s="33"/>
    </row>
    <row r="71" spans="1:3" x14ac:dyDescent="0.35">
      <c r="B71" s="33"/>
      <c r="C71" s="33"/>
    </row>
    <row r="72" spans="1:3" x14ac:dyDescent="0.35">
      <c r="B72" s="33"/>
      <c r="C72" s="33"/>
    </row>
    <row r="73" spans="1:3" x14ac:dyDescent="0.35">
      <c r="B73" s="33"/>
      <c r="C73" s="33"/>
    </row>
    <row r="74" spans="1:3" x14ac:dyDescent="0.35">
      <c r="B74" s="33"/>
      <c r="C74" s="33"/>
    </row>
    <row r="75" spans="1:3" x14ac:dyDescent="0.35">
      <c r="B75" s="33"/>
      <c r="C75" s="33"/>
    </row>
    <row r="76" spans="1:3" x14ac:dyDescent="0.35">
      <c r="B76" s="33"/>
      <c r="C76" s="33"/>
    </row>
    <row r="77" spans="1:3" x14ac:dyDescent="0.35">
      <c r="B77" s="33"/>
      <c r="C77" s="33"/>
    </row>
    <row r="78" spans="1:3" x14ac:dyDescent="0.35">
      <c r="B78" s="33"/>
      <c r="C78" s="33"/>
    </row>
    <row r="79" spans="1:3" x14ac:dyDescent="0.35">
      <c r="B79" s="33"/>
      <c r="C79" s="33"/>
    </row>
    <row r="80" spans="1:3" x14ac:dyDescent="0.35">
      <c r="B80" s="33"/>
      <c r="C80" s="33"/>
    </row>
    <row r="81" spans="1:3" x14ac:dyDescent="0.35">
      <c r="B81" s="33"/>
      <c r="C81" s="33"/>
    </row>
    <row r="82" spans="1:3" x14ac:dyDescent="0.35">
      <c r="B82" s="33"/>
      <c r="C82" s="33"/>
    </row>
    <row r="83" spans="1:3" x14ac:dyDescent="0.35">
      <c r="B83" s="33"/>
      <c r="C83" s="33"/>
    </row>
    <row r="84" spans="1:3" x14ac:dyDescent="0.35">
      <c r="B84" s="33"/>
      <c r="C84" s="33"/>
    </row>
    <row r="85" spans="1:3" x14ac:dyDescent="0.35">
      <c r="B85" s="33"/>
      <c r="C85" s="33"/>
    </row>
    <row r="86" spans="1:3" x14ac:dyDescent="0.35">
      <c r="A86" s="33"/>
      <c r="B86" s="33"/>
    </row>
    <row r="87" spans="1:3" x14ac:dyDescent="0.35">
      <c r="A87" s="33"/>
      <c r="B87" s="33"/>
    </row>
    <row r="88" spans="1:3" x14ac:dyDescent="0.35">
      <c r="A88" s="33"/>
      <c r="B88" s="33"/>
    </row>
    <row r="89" spans="1:3" x14ac:dyDescent="0.35">
      <c r="A89" s="33"/>
      <c r="B89" s="33"/>
    </row>
    <row r="90" spans="1:3" x14ac:dyDescent="0.35">
      <c r="A90" s="33"/>
      <c r="B90" s="33"/>
    </row>
    <row r="91" spans="1:3" x14ac:dyDescent="0.35">
      <c r="A91" s="33"/>
      <c r="B91" s="33"/>
    </row>
    <row r="92" spans="1:3" x14ac:dyDescent="0.35">
      <c r="A92" s="33"/>
      <c r="B92" s="33"/>
    </row>
    <row r="93" spans="1:3" x14ac:dyDescent="0.35">
      <c r="A93" s="33"/>
      <c r="B93" s="33"/>
    </row>
    <row r="94" spans="1:3" x14ac:dyDescent="0.35">
      <c r="A94" s="33"/>
      <c r="B94" s="33"/>
    </row>
    <row r="95" spans="1:3" x14ac:dyDescent="0.35">
      <c r="A95" s="33"/>
      <c r="B95" s="33"/>
    </row>
    <row r="96" spans="1:3" x14ac:dyDescent="0.35">
      <c r="A96" s="33"/>
      <c r="B96" s="33"/>
    </row>
    <row r="97" spans="1:3" x14ac:dyDescent="0.35">
      <c r="A97" s="33"/>
      <c r="B97" s="33"/>
    </row>
    <row r="98" spans="1:3" x14ac:dyDescent="0.35">
      <c r="A98" s="33"/>
      <c r="B98" s="33"/>
    </row>
    <row r="99" spans="1:3" x14ac:dyDescent="0.35">
      <c r="A99" s="33"/>
      <c r="B99" s="33"/>
    </row>
    <row r="100" spans="1:3" x14ac:dyDescent="0.35">
      <c r="A100" s="33"/>
      <c r="B100" s="33"/>
    </row>
    <row r="101" spans="1:3" x14ac:dyDescent="0.35">
      <c r="A101" s="33"/>
      <c r="B101" s="33"/>
    </row>
    <row r="102" spans="1:3" x14ac:dyDescent="0.35">
      <c r="A102" s="33"/>
      <c r="B102" s="33"/>
      <c r="C102" s="33"/>
    </row>
    <row r="103" spans="1:3" x14ac:dyDescent="0.35">
      <c r="A103" s="33"/>
      <c r="B103" s="33"/>
      <c r="C103" s="33"/>
    </row>
    <row r="104" spans="1:3" x14ac:dyDescent="0.35">
      <c r="A104" s="33"/>
      <c r="B104" s="33"/>
      <c r="C104" s="33"/>
    </row>
    <row r="105" spans="1:3" x14ac:dyDescent="0.35">
      <c r="A105" s="33"/>
      <c r="B105" s="33"/>
      <c r="C105" s="33"/>
    </row>
    <row r="106" spans="1:3" x14ac:dyDescent="0.35">
      <c r="A106" s="33"/>
      <c r="B106" s="33"/>
      <c r="C106" s="33"/>
    </row>
    <row r="107" spans="1:3" x14ac:dyDescent="0.35">
      <c r="A107" s="33"/>
      <c r="B107" s="33"/>
      <c r="C107" s="33"/>
    </row>
    <row r="108" spans="1:3" x14ac:dyDescent="0.35">
      <c r="A108" s="33"/>
      <c r="B108" s="33"/>
      <c r="C108" s="33"/>
    </row>
    <row r="109" spans="1:3" x14ac:dyDescent="0.35">
      <c r="A109" s="33"/>
      <c r="B109" s="33"/>
      <c r="C109" s="33"/>
    </row>
    <row r="110" spans="1:3" x14ac:dyDescent="0.35">
      <c r="A110" s="33"/>
      <c r="B110" s="33"/>
      <c r="C110" s="33"/>
    </row>
    <row r="111" spans="1:3" x14ac:dyDescent="0.35">
      <c r="A111" s="33"/>
      <c r="B111" s="33"/>
      <c r="C111" s="33"/>
    </row>
    <row r="112" spans="1:3" x14ac:dyDescent="0.35">
      <c r="A112" s="33"/>
      <c r="B112" s="33"/>
      <c r="C112" s="33"/>
    </row>
    <row r="113" spans="1:3" x14ac:dyDescent="0.35">
      <c r="A113" s="33"/>
      <c r="B113" s="33"/>
      <c r="C113" s="33"/>
    </row>
    <row r="114" spans="1:3" x14ac:dyDescent="0.35">
      <c r="A114" s="33"/>
      <c r="B114" s="33"/>
      <c r="C114" s="33"/>
    </row>
    <row r="115" spans="1:3" x14ac:dyDescent="0.35">
      <c r="A115" s="33"/>
      <c r="B115" s="33"/>
      <c r="C115" s="33"/>
    </row>
    <row r="116" spans="1:3" x14ac:dyDescent="0.35">
      <c r="A116" s="33"/>
      <c r="B116" s="33"/>
      <c r="C116" s="33"/>
    </row>
    <row r="117" spans="1:3" x14ac:dyDescent="0.35">
      <c r="A117" s="33"/>
      <c r="B117" s="33"/>
      <c r="C117" s="33"/>
    </row>
    <row r="118" spans="1:3" x14ac:dyDescent="0.35">
      <c r="B118" s="33"/>
      <c r="C118" s="33"/>
    </row>
    <row r="119" spans="1:3" x14ac:dyDescent="0.35">
      <c r="B119" s="33"/>
      <c r="C119" s="33"/>
    </row>
    <row r="120" spans="1:3" x14ac:dyDescent="0.35">
      <c r="B120" s="33"/>
      <c r="C120" s="33"/>
    </row>
    <row r="121" spans="1:3" x14ac:dyDescent="0.35">
      <c r="B121" s="33"/>
      <c r="C121" s="33"/>
    </row>
    <row r="122" spans="1:3" x14ac:dyDescent="0.35">
      <c r="B122" s="33"/>
      <c r="C122" s="33"/>
    </row>
    <row r="123" spans="1:3" x14ac:dyDescent="0.35">
      <c r="B123" s="33"/>
      <c r="C123" s="33"/>
    </row>
    <row r="124" spans="1:3" x14ac:dyDescent="0.35">
      <c r="B124" s="33"/>
      <c r="C124" s="33"/>
    </row>
    <row r="125" spans="1:3" x14ac:dyDescent="0.35">
      <c r="B125" s="33"/>
      <c r="C125" s="33"/>
    </row>
    <row r="126" spans="1:3" x14ac:dyDescent="0.35">
      <c r="B126" s="33"/>
      <c r="C126" s="33"/>
    </row>
    <row r="127" spans="1:3" x14ac:dyDescent="0.35">
      <c r="B127" s="33"/>
      <c r="C127" s="33"/>
    </row>
    <row r="128" spans="1:3" x14ac:dyDescent="0.35">
      <c r="B128" s="33"/>
      <c r="C128" s="33"/>
    </row>
    <row r="129" spans="2:3" x14ac:dyDescent="0.35">
      <c r="B129" s="33"/>
      <c r="C129" s="33"/>
    </row>
    <row r="130" spans="2:3" x14ac:dyDescent="0.35">
      <c r="B130" s="33"/>
      <c r="C130" s="33"/>
    </row>
    <row r="131" spans="2:3" x14ac:dyDescent="0.35">
      <c r="B131" s="33"/>
      <c r="C131" s="33"/>
    </row>
    <row r="132" spans="2:3" x14ac:dyDescent="0.35">
      <c r="B132" s="33"/>
      <c r="C132" s="33"/>
    </row>
    <row r="133" spans="2:3" x14ac:dyDescent="0.35">
      <c r="B133" s="33"/>
      <c r="C133" s="33"/>
    </row>
    <row r="134" spans="2:3" x14ac:dyDescent="0.35">
      <c r="B134" s="33"/>
    </row>
    <row r="135" spans="2:3" x14ac:dyDescent="0.35">
      <c r="B135" s="33"/>
    </row>
    <row r="136" spans="2:3" x14ac:dyDescent="0.35">
      <c r="B136" s="33"/>
    </row>
    <row r="137" spans="2:3" x14ac:dyDescent="0.35">
      <c r="B137" s="33"/>
    </row>
    <row r="138" spans="2:3" x14ac:dyDescent="0.35">
      <c r="B138" s="33"/>
    </row>
    <row r="139" spans="2:3" x14ac:dyDescent="0.35">
      <c r="B139" s="33"/>
    </row>
    <row r="140" spans="2:3" x14ac:dyDescent="0.35">
      <c r="B140" s="33"/>
    </row>
    <row r="141" spans="2:3" x14ac:dyDescent="0.35">
      <c r="B141" s="33"/>
    </row>
    <row r="142" spans="2:3" x14ac:dyDescent="0.35">
      <c r="B142" s="33"/>
    </row>
    <row r="143" spans="2:3" x14ac:dyDescent="0.35">
      <c r="B143" s="33"/>
    </row>
    <row r="144" spans="2:3" x14ac:dyDescent="0.35">
      <c r="B144" s="33"/>
    </row>
    <row r="145" spans="1:3" x14ac:dyDescent="0.35">
      <c r="B145" s="33"/>
    </row>
    <row r="146" spans="1:3" x14ac:dyDescent="0.35">
      <c r="B146" s="33"/>
    </row>
    <row r="147" spans="1:3" x14ac:dyDescent="0.35">
      <c r="B147" s="33"/>
    </row>
    <row r="148" spans="1:3" x14ac:dyDescent="0.35">
      <c r="B148" s="33"/>
    </row>
    <row r="149" spans="1:3" x14ac:dyDescent="0.35">
      <c r="B149" s="33"/>
    </row>
    <row r="150" spans="1:3" x14ac:dyDescent="0.35">
      <c r="A150" s="33"/>
      <c r="B150" s="33"/>
      <c r="C150" s="33"/>
    </row>
    <row r="151" spans="1:3" x14ac:dyDescent="0.35">
      <c r="A151" s="33"/>
      <c r="B151" s="33"/>
      <c r="C151" s="33"/>
    </row>
    <row r="152" spans="1:3" x14ac:dyDescent="0.35">
      <c r="A152" s="33"/>
      <c r="B152" s="33"/>
      <c r="C152" s="33"/>
    </row>
    <row r="153" spans="1:3" x14ac:dyDescent="0.35">
      <c r="A153" s="33"/>
      <c r="B153" s="33"/>
      <c r="C153" s="33"/>
    </row>
    <row r="154" spans="1:3" x14ac:dyDescent="0.35">
      <c r="A154" s="33"/>
      <c r="B154" s="33"/>
      <c r="C154" s="33"/>
    </row>
    <row r="155" spans="1:3" x14ac:dyDescent="0.35">
      <c r="A155" s="33"/>
      <c r="B155" s="33"/>
      <c r="C155" s="33"/>
    </row>
    <row r="156" spans="1:3" x14ac:dyDescent="0.35">
      <c r="A156" s="33"/>
      <c r="B156" s="33"/>
      <c r="C156" s="33"/>
    </row>
    <row r="157" spans="1:3" x14ac:dyDescent="0.35">
      <c r="A157" s="33"/>
      <c r="B157" s="33"/>
      <c r="C157" s="33"/>
    </row>
    <row r="158" spans="1:3" x14ac:dyDescent="0.35">
      <c r="A158" s="33"/>
      <c r="B158" s="33"/>
      <c r="C158" s="33"/>
    </row>
    <row r="159" spans="1:3" x14ac:dyDescent="0.35">
      <c r="A159" s="33"/>
      <c r="B159" s="33"/>
      <c r="C159" s="33"/>
    </row>
    <row r="160" spans="1:3" x14ac:dyDescent="0.35">
      <c r="A160" s="33"/>
      <c r="B160" s="33"/>
      <c r="C160" s="33"/>
    </row>
    <row r="161" spans="1:3" x14ac:dyDescent="0.35">
      <c r="A161" s="33"/>
      <c r="B161" s="33"/>
      <c r="C161" s="33"/>
    </row>
    <row r="162" spans="1:3" x14ac:dyDescent="0.35">
      <c r="A162" s="33"/>
      <c r="B162" s="33"/>
      <c r="C162" s="33"/>
    </row>
    <row r="163" spans="1:3" x14ac:dyDescent="0.35">
      <c r="A163" s="33"/>
      <c r="B163" s="33"/>
      <c r="C163" s="33"/>
    </row>
    <row r="164" spans="1:3" x14ac:dyDescent="0.35">
      <c r="A164" s="33"/>
      <c r="B164" s="33"/>
      <c r="C164" s="33"/>
    </row>
    <row r="165" spans="1:3" x14ac:dyDescent="0.35">
      <c r="A165" s="33"/>
      <c r="B165" s="33"/>
      <c r="C165" s="33"/>
    </row>
    <row r="166" spans="1:3" x14ac:dyDescent="0.35">
      <c r="A166" s="33"/>
      <c r="B166" s="33"/>
      <c r="C166" s="33"/>
    </row>
    <row r="167" spans="1:3" x14ac:dyDescent="0.35">
      <c r="A167" s="33"/>
      <c r="B167" s="33"/>
      <c r="C167" s="33"/>
    </row>
    <row r="168" spans="1:3" x14ac:dyDescent="0.35">
      <c r="A168" s="33"/>
      <c r="B168" s="33"/>
      <c r="C168" s="33"/>
    </row>
    <row r="169" spans="1:3" x14ac:dyDescent="0.35">
      <c r="A169" s="33"/>
      <c r="B169" s="33"/>
      <c r="C169" s="33"/>
    </row>
    <row r="170" spans="1:3" x14ac:dyDescent="0.35">
      <c r="A170" s="33"/>
      <c r="B170" s="33"/>
      <c r="C170" s="33"/>
    </row>
    <row r="171" spans="1:3" x14ac:dyDescent="0.35">
      <c r="A171" s="33"/>
      <c r="B171" s="33"/>
      <c r="C171" s="33"/>
    </row>
    <row r="172" spans="1:3" x14ac:dyDescent="0.35">
      <c r="A172" s="33"/>
      <c r="B172" s="33"/>
      <c r="C172" s="33"/>
    </row>
    <row r="173" spans="1:3" x14ac:dyDescent="0.35">
      <c r="A173" s="33"/>
      <c r="B173" s="33"/>
      <c r="C173" s="33"/>
    </row>
    <row r="174" spans="1:3" x14ac:dyDescent="0.35">
      <c r="A174" s="33"/>
      <c r="B174" s="33"/>
      <c r="C174" s="33"/>
    </row>
    <row r="175" spans="1:3" x14ac:dyDescent="0.35">
      <c r="A175" s="33"/>
      <c r="B175" s="33"/>
      <c r="C175" s="33"/>
    </row>
    <row r="176" spans="1:3" x14ac:dyDescent="0.35">
      <c r="A176" s="33"/>
      <c r="B176" s="33"/>
      <c r="C176" s="33"/>
    </row>
    <row r="177" spans="1:3" x14ac:dyDescent="0.35">
      <c r="A177" s="33"/>
      <c r="B177" s="33"/>
      <c r="C177" s="33"/>
    </row>
    <row r="178" spans="1:3" x14ac:dyDescent="0.35">
      <c r="A178" s="33"/>
      <c r="B178" s="33"/>
      <c r="C178" s="33"/>
    </row>
    <row r="179" spans="1:3" x14ac:dyDescent="0.35">
      <c r="A179" s="33"/>
      <c r="B179" s="33"/>
      <c r="C179" s="33"/>
    </row>
    <row r="180" spans="1:3" x14ac:dyDescent="0.35">
      <c r="A180" s="33"/>
      <c r="B180" s="33"/>
      <c r="C180" s="33"/>
    </row>
    <row r="181" spans="1:3" x14ac:dyDescent="0.35">
      <c r="A181" s="33"/>
      <c r="B181" s="33"/>
      <c r="C181" s="33"/>
    </row>
    <row r="182" spans="1:3" x14ac:dyDescent="0.35">
      <c r="A182" s="33"/>
      <c r="B182" s="33"/>
      <c r="C182" s="33"/>
    </row>
    <row r="183" spans="1:3" x14ac:dyDescent="0.35">
      <c r="A183" s="33"/>
      <c r="B183" s="33"/>
      <c r="C183" s="33"/>
    </row>
    <row r="184" spans="1:3" x14ac:dyDescent="0.35">
      <c r="A184" s="33"/>
      <c r="B184" s="33"/>
      <c r="C184" s="33"/>
    </row>
    <row r="185" spans="1:3" x14ac:dyDescent="0.35">
      <c r="A185" s="33"/>
      <c r="B185" s="33"/>
      <c r="C185" s="33"/>
    </row>
    <row r="186" spans="1:3" x14ac:dyDescent="0.35">
      <c r="A186" s="33"/>
      <c r="B186" s="33"/>
      <c r="C186" s="33"/>
    </row>
    <row r="187" spans="1:3" x14ac:dyDescent="0.35">
      <c r="A187" s="33"/>
      <c r="B187" s="33"/>
      <c r="C187" s="33"/>
    </row>
    <row r="188" spans="1:3" x14ac:dyDescent="0.35">
      <c r="A188" s="33"/>
      <c r="B188" s="33"/>
      <c r="C188" s="33"/>
    </row>
    <row r="189" spans="1:3" x14ac:dyDescent="0.35">
      <c r="A189" s="33"/>
      <c r="B189" s="33"/>
      <c r="C189" s="33"/>
    </row>
    <row r="190" spans="1:3" x14ac:dyDescent="0.35">
      <c r="A190" s="33"/>
      <c r="B190" s="33"/>
      <c r="C190" s="33"/>
    </row>
    <row r="191" spans="1:3" x14ac:dyDescent="0.35">
      <c r="A191" s="33"/>
      <c r="B191" s="33"/>
      <c r="C191" s="33"/>
    </row>
    <row r="192" spans="1:3" x14ac:dyDescent="0.35">
      <c r="A192" s="33"/>
      <c r="B192" s="33"/>
      <c r="C192" s="33"/>
    </row>
    <row r="193" spans="1:3" x14ac:dyDescent="0.35">
      <c r="A193" s="33"/>
      <c r="B193" s="33"/>
      <c r="C193" s="33"/>
    </row>
    <row r="194" spans="1:3" x14ac:dyDescent="0.35">
      <c r="A194" s="33"/>
      <c r="B194" s="33"/>
      <c r="C194" s="33"/>
    </row>
    <row r="195" spans="1:3" x14ac:dyDescent="0.35">
      <c r="A195" s="33"/>
      <c r="B195" s="33"/>
      <c r="C195" s="33"/>
    </row>
    <row r="196" spans="1:3" x14ac:dyDescent="0.35">
      <c r="A196" s="33"/>
      <c r="B196" s="33"/>
      <c r="C196" s="33"/>
    </row>
    <row r="197" spans="1:3" x14ac:dyDescent="0.35">
      <c r="A197" s="33"/>
      <c r="B197" s="33"/>
      <c r="C197" s="33"/>
    </row>
    <row r="198" spans="1:3" x14ac:dyDescent="0.35">
      <c r="B198" s="33"/>
      <c r="C198" s="33"/>
    </row>
    <row r="199" spans="1:3" x14ac:dyDescent="0.35">
      <c r="B199" s="33"/>
      <c r="C199" s="33"/>
    </row>
    <row r="200" spans="1:3" x14ac:dyDescent="0.35">
      <c r="B200" s="33"/>
      <c r="C200" s="33"/>
    </row>
    <row r="201" spans="1:3" x14ac:dyDescent="0.35">
      <c r="B201" s="33"/>
      <c r="C201" s="33"/>
    </row>
    <row r="202" spans="1:3" x14ac:dyDescent="0.35">
      <c r="B202" s="33"/>
      <c r="C202" s="33"/>
    </row>
    <row r="203" spans="1:3" x14ac:dyDescent="0.35">
      <c r="B203" s="33"/>
      <c r="C203" s="33"/>
    </row>
    <row r="204" spans="1:3" x14ac:dyDescent="0.35">
      <c r="B204" s="33"/>
      <c r="C204" s="33"/>
    </row>
    <row r="205" spans="1:3" x14ac:dyDescent="0.35">
      <c r="B205" s="33"/>
      <c r="C205" s="33"/>
    </row>
    <row r="206" spans="1:3" x14ac:dyDescent="0.35">
      <c r="B206" s="33"/>
      <c r="C206" s="33"/>
    </row>
    <row r="207" spans="1:3" x14ac:dyDescent="0.35">
      <c r="B207" s="33"/>
      <c r="C207" s="33"/>
    </row>
    <row r="208" spans="1:3" x14ac:dyDescent="0.35">
      <c r="B208" s="33"/>
      <c r="C208" s="33"/>
    </row>
    <row r="209" spans="1:3" x14ac:dyDescent="0.35">
      <c r="B209" s="33"/>
      <c r="C209" s="33"/>
    </row>
    <row r="210" spans="1:3" x14ac:dyDescent="0.35">
      <c r="B210" s="33"/>
      <c r="C210" s="33"/>
    </row>
    <row r="211" spans="1:3" x14ac:dyDescent="0.35">
      <c r="B211" s="33"/>
      <c r="C211" s="33"/>
    </row>
    <row r="212" spans="1:3" x14ac:dyDescent="0.35">
      <c r="B212" s="33"/>
      <c r="C212" s="33"/>
    </row>
    <row r="213" spans="1:3" x14ac:dyDescent="0.35">
      <c r="B213" s="33"/>
      <c r="C213" s="33"/>
    </row>
    <row r="214" spans="1:3" x14ac:dyDescent="0.35">
      <c r="A214" s="33"/>
      <c r="B214" s="33"/>
    </row>
    <row r="215" spans="1:3" x14ac:dyDescent="0.35">
      <c r="A215" s="33"/>
      <c r="B215" s="33"/>
    </row>
    <row r="216" spans="1:3" x14ac:dyDescent="0.35">
      <c r="A216" s="33"/>
      <c r="B216" s="33"/>
    </row>
    <row r="217" spans="1:3" x14ac:dyDescent="0.35">
      <c r="A217" s="33"/>
      <c r="B217" s="33"/>
    </row>
    <row r="218" spans="1:3" x14ac:dyDescent="0.35">
      <c r="A218" s="33"/>
      <c r="B218" s="33"/>
    </row>
    <row r="219" spans="1:3" x14ac:dyDescent="0.35">
      <c r="A219" s="33"/>
      <c r="B219" s="33"/>
    </row>
    <row r="220" spans="1:3" x14ac:dyDescent="0.35">
      <c r="A220" s="33"/>
      <c r="B220" s="33"/>
    </row>
    <row r="221" spans="1:3" x14ac:dyDescent="0.35">
      <c r="A221" s="33"/>
      <c r="B221" s="33"/>
    </row>
    <row r="222" spans="1:3" x14ac:dyDescent="0.35">
      <c r="A222" s="33"/>
      <c r="B222" s="33"/>
    </row>
    <row r="223" spans="1:3" x14ac:dyDescent="0.35">
      <c r="A223" s="33"/>
      <c r="B223" s="33"/>
    </row>
    <row r="224" spans="1:3" x14ac:dyDescent="0.35">
      <c r="A224" s="33"/>
      <c r="B224" s="33"/>
    </row>
    <row r="225" spans="1:3" x14ac:dyDescent="0.35">
      <c r="A225" s="33"/>
      <c r="B225" s="33"/>
    </row>
    <row r="226" spans="1:3" x14ac:dyDescent="0.35">
      <c r="A226" s="33"/>
      <c r="B226" s="33"/>
    </row>
    <row r="227" spans="1:3" x14ac:dyDescent="0.35">
      <c r="A227" s="33"/>
      <c r="B227" s="33"/>
    </row>
    <row r="228" spans="1:3" x14ac:dyDescent="0.35">
      <c r="A228" s="33"/>
      <c r="B228" s="33"/>
    </row>
    <row r="229" spans="1:3" x14ac:dyDescent="0.35">
      <c r="A229" s="33"/>
      <c r="B229" s="33"/>
    </row>
    <row r="230" spans="1:3" x14ac:dyDescent="0.35">
      <c r="A230" s="33"/>
      <c r="B230" s="33"/>
      <c r="C230" s="33"/>
    </row>
    <row r="231" spans="1:3" x14ac:dyDescent="0.35">
      <c r="A231" s="33"/>
      <c r="B231" s="33"/>
      <c r="C231" s="33"/>
    </row>
    <row r="232" spans="1:3" x14ac:dyDescent="0.35">
      <c r="A232" s="33"/>
      <c r="B232" s="33"/>
      <c r="C232" s="33"/>
    </row>
    <row r="233" spans="1:3" x14ac:dyDescent="0.35">
      <c r="A233" s="33"/>
      <c r="B233" s="33"/>
      <c r="C233" s="33"/>
    </row>
    <row r="234" spans="1:3" x14ac:dyDescent="0.35">
      <c r="A234" s="33"/>
      <c r="B234" s="33"/>
      <c r="C234" s="33"/>
    </row>
    <row r="235" spans="1:3" x14ac:dyDescent="0.35">
      <c r="A235" s="33"/>
      <c r="B235" s="33"/>
      <c r="C235" s="33"/>
    </row>
    <row r="236" spans="1:3" x14ac:dyDescent="0.35">
      <c r="A236" s="33"/>
      <c r="B236" s="33"/>
      <c r="C236" s="33"/>
    </row>
    <row r="237" spans="1:3" x14ac:dyDescent="0.35">
      <c r="A237" s="33"/>
      <c r="B237" s="33"/>
      <c r="C237" s="33"/>
    </row>
    <row r="238" spans="1:3" x14ac:dyDescent="0.35">
      <c r="A238" s="33"/>
      <c r="B238" s="33"/>
      <c r="C238" s="33"/>
    </row>
    <row r="239" spans="1:3" x14ac:dyDescent="0.35">
      <c r="A239" s="33"/>
      <c r="B239" s="33"/>
      <c r="C239" s="33"/>
    </row>
    <row r="240" spans="1:3" x14ac:dyDescent="0.35">
      <c r="A240" s="33"/>
      <c r="B240" s="33"/>
      <c r="C240" s="33"/>
    </row>
    <row r="241" spans="1:3" x14ac:dyDescent="0.35">
      <c r="A241" s="33"/>
      <c r="B241" s="33"/>
      <c r="C241" s="33"/>
    </row>
    <row r="242" spans="1:3" x14ac:dyDescent="0.35">
      <c r="A242" s="33"/>
      <c r="B242" s="33"/>
      <c r="C242" s="33"/>
    </row>
    <row r="243" spans="1:3" x14ac:dyDescent="0.35">
      <c r="A243" s="33"/>
      <c r="B243" s="33"/>
      <c r="C243" s="33"/>
    </row>
    <row r="244" spans="1:3" x14ac:dyDescent="0.35">
      <c r="A244" s="33"/>
      <c r="B244" s="33"/>
      <c r="C244" s="33"/>
    </row>
    <row r="245" spans="1:3" x14ac:dyDescent="0.35">
      <c r="A245" s="33"/>
      <c r="B245" s="33"/>
      <c r="C245" s="33"/>
    </row>
    <row r="246" spans="1:3" x14ac:dyDescent="0.35">
      <c r="A246" s="33"/>
      <c r="B246" s="33"/>
      <c r="C246" s="33"/>
    </row>
    <row r="247" spans="1:3" x14ac:dyDescent="0.35">
      <c r="A247" s="33"/>
      <c r="B247" s="33"/>
      <c r="C247" s="33"/>
    </row>
    <row r="248" spans="1:3" x14ac:dyDescent="0.35">
      <c r="A248" s="33"/>
      <c r="B248" s="33"/>
      <c r="C248" s="33"/>
    </row>
    <row r="249" spans="1:3" x14ac:dyDescent="0.35">
      <c r="A249" s="33"/>
      <c r="B249" s="33"/>
      <c r="C249" s="33"/>
    </row>
    <row r="250" spans="1:3" x14ac:dyDescent="0.35">
      <c r="A250" s="33"/>
      <c r="B250" s="33"/>
      <c r="C250" s="33"/>
    </row>
    <row r="251" spans="1:3" x14ac:dyDescent="0.35">
      <c r="A251" s="33"/>
      <c r="B251" s="33"/>
      <c r="C251" s="33"/>
    </row>
    <row r="252" spans="1:3" x14ac:dyDescent="0.35">
      <c r="A252" s="33"/>
      <c r="B252" s="33"/>
      <c r="C252" s="33"/>
    </row>
    <row r="253" spans="1:3" x14ac:dyDescent="0.35">
      <c r="A253" s="33"/>
      <c r="B253" s="33"/>
      <c r="C253" s="33"/>
    </row>
    <row r="254" spans="1:3" x14ac:dyDescent="0.35">
      <c r="A254" s="33"/>
      <c r="B254" s="33"/>
      <c r="C254" s="33"/>
    </row>
    <row r="255" spans="1:3" x14ac:dyDescent="0.35">
      <c r="A255" s="33"/>
      <c r="B255" s="33"/>
      <c r="C255" s="33"/>
    </row>
    <row r="256" spans="1:3" x14ac:dyDescent="0.35">
      <c r="A256" s="33"/>
      <c r="B256" s="33"/>
      <c r="C256" s="33"/>
    </row>
    <row r="257" spans="1:3" x14ac:dyDescent="0.35">
      <c r="A257" s="33"/>
      <c r="B257" s="33"/>
      <c r="C257" s="33"/>
    </row>
    <row r="258" spans="1:3" x14ac:dyDescent="0.35">
      <c r="A258" s="33"/>
      <c r="B258" s="33"/>
      <c r="C258" s="33"/>
    </row>
    <row r="259" spans="1:3" x14ac:dyDescent="0.35">
      <c r="A259" s="33"/>
      <c r="B259" s="33"/>
      <c r="C259" s="33"/>
    </row>
    <row r="260" spans="1:3" x14ac:dyDescent="0.35">
      <c r="A260" s="33"/>
      <c r="B260" s="33"/>
      <c r="C260" s="33"/>
    </row>
    <row r="261" spans="1:3" x14ac:dyDescent="0.35">
      <c r="A261" s="33"/>
      <c r="B261" s="33"/>
      <c r="C261" s="33"/>
    </row>
    <row r="262" spans="1:3" x14ac:dyDescent="0.35">
      <c r="B262" s="33"/>
      <c r="C262" s="33"/>
    </row>
    <row r="263" spans="1:3" x14ac:dyDescent="0.35">
      <c r="B263" s="33"/>
      <c r="C263" s="33"/>
    </row>
    <row r="264" spans="1:3" x14ac:dyDescent="0.35">
      <c r="B264" s="33"/>
      <c r="C264" s="33"/>
    </row>
    <row r="265" spans="1:3" x14ac:dyDescent="0.35">
      <c r="B265" s="33"/>
      <c r="C265" s="33"/>
    </row>
    <row r="266" spans="1:3" x14ac:dyDescent="0.35">
      <c r="B266" s="33"/>
      <c r="C266" s="33"/>
    </row>
    <row r="267" spans="1:3" x14ac:dyDescent="0.35">
      <c r="B267" s="33"/>
      <c r="C267" s="33"/>
    </row>
    <row r="268" spans="1:3" x14ac:dyDescent="0.35">
      <c r="B268" s="33"/>
      <c r="C268" s="33"/>
    </row>
    <row r="269" spans="1:3" x14ac:dyDescent="0.35">
      <c r="B269" s="33"/>
      <c r="C269" s="33"/>
    </row>
    <row r="270" spans="1:3" x14ac:dyDescent="0.35">
      <c r="B270" s="33"/>
      <c r="C270" s="33"/>
    </row>
    <row r="271" spans="1:3" x14ac:dyDescent="0.35">
      <c r="B271" s="33"/>
      <c r="C271" s="33"/>
    </row>
    <row r="272" spans="1:3" x14ac:dyDescent="0.35">
      <c r="B272" s="33"/>
      <c r="C272" s="33"/>
    </row>
    <row r="273" spans="1:3" x14ac:dyDescent="0.35">
      <c r="B273" s="33"/>
      <c r="C273" s="33"/>
    </row>
    <row r="274" spans="1:3" x14ac:dyDescent="0.35">
      <c r="B274" s="33"/>
      <c r="C274" s="33"/>
    </row>
    <row r="275" spans="1:3" x14ac:dyDescent="0.35">
      <c r="B275" s="33"/>
      <c r="C275" s="33"/>
    </row>
    <row r="276" spans="1:3" x14ac:dyDescent="0.35">
      <c r="B276" s="33"/>
      <c r="C276" s="33"/>
    </row>
    <row r="277" spans="1:3" x14ac:dyDescent="0.35">
      <c r="B277" s="33"/>
      <c r="C277" s="33"/>
    </row>
    <row r="278" spans="1:3" x14ac:dyDescent="0.35">
      <c r="A278" s="33"/>
      <c r="B278" s="33"/>
      <c r="C278" s="33"/>
    </row>
    <row r="279" spans="1:3" x14ac:dyDescent="0.35">
      <c r="A279" s="33"/>
      <c r="B279" s="33"/>
      <c r="C279" s="33"/>
    </row>
    <row r="280" spans="1:3" x14ac:dyDescent="0.35">
      <c r="A280" s="33"/>
      <c r="B280" s="33"/>
      <c r="C280" s="33"/>
    </row>
    <row r="281" spans="1:3" x14ac:dyDescent="0.35">
      <c r="A281" s="33"/>
      <c r="B281" s="33"/>
      <c r="C281" s="33"/>
    </row>
    <row r="282" spans="1:3" x14ac:dyDescent="0.35">
      <c r="A282" s="33"/>
      <c r="B282" s="33"/>
      <c r="C282" s="33"/>
    </row>
    <row r="283" spans="1:3" x14ac:dyDescent="0.35">
      <c r="A283" s="33"/>
      <c r="B283" s="33"/>
      <c r="C283" s="33"/>
    </row>
    <row r="284" spans="1:3" x14ac:dyDescent="0.35">
      <c r="A284" s="33"/>
      <c r="B284" s="33"/>
      <c r="C284" s="33"/>
    </row>
    <row r="285" spans="1:3" x14ac:dyDescent="0.35">
      <c r="A285" s="33"/>
      <c r="B285" s="33"/>
      <c r="C285" s="33"/>
    </row>
    <row r="286" spans="1:3" x14ac:dyDescent="0.35">
      <c r="A286" s="33"/>
      <c r="B286" s="33"/>
      <c r="C286" s="33"/>
    </row>
    <row r="287" spans="1:3" x14ac:dyDescent="0.35">
      <c r="A287" s="33"/>
      <c r="B287" s="33"/>
      <c r="C287" s="33"/>
    </row>
    <row r="288" spans="1:3" x14ac:dyDescent="0.35">
      <c r="A288" s="33"/>
      <c r="B288" s="33"/>
      <c r="C288" s="33"/>
    </row>
    <row r="289" spans="1:3" x14ac:dyDescent="0.35">
      <c r="A289" s="33"/>
      <c r="B289" s="33"/>
      <c r="C289" s="33"/>
    </row>
    <row r="290" spans="1:3" x14ac:dyDescent="0.35">
      <c r="A290" s="33"/>
      <c r="B290" s="33"/>
      <c r="C290" s="33"/>
    </row>
    <row r="291" spans="1:3" x14ac:dyDescent="0.35">
      <c r="A291" s="33"/>
      <c r="B291" s="33"/>
      <c r="C291" s="33"/>
    </row>
    <row r="292" spans="1:3" x14ac:dyDescent="0.35">
      <c r="A292" s="33"/>
      <c r="B292" s="33"/>
      <c r="C292" s="33"/>
    </row>
    <row r="293" spans="1:3" x14ac:dyDescent="0.35">
      <c r="A293" s="33"/>
      <c r="B293" s="33"/>
      <c r="C293" s="33"/>
    </row>
    <row r="294" spans="1:3" x14ac:dyDescent="0.35">
      <c r="A294" s="33"/>
      <c r="B294" s="33"/>
    </row>
    <row r="295" spans="1:3" x14ac:dyDescent="0.35">
      <c r="A295" s="33"/>
      <c r="B295" s="33"/>
    </row>
    <row r="296" spans="1:3" x14ac:dyDescent="0.35">
      <c r="A296" s="33"/>
      <c r="B296" s="33"/>
    </row>
    <row r="297" spans="1:3" x14ac:dyDescent="0.35">
      <c r="A297" s="33"/>
      <c r="B297" s="33"/>
    </row>
    <row r="298" spans="1:3" x14ac:dyDescent="0.35">
      <c r="A298" s="33"/>
      <c r="B298" s="33"/>
    </row>
    <row r="299" spans="1:3" x14ac:dyDescent="0.35">
      <c r="A299" s="33"/>
      <c r="B299" s="33"/>
    </row>
    <row r="300" spans="1:3" x14ac:dyDescent="0.35">
      <c r="A300" s="33"/>
      <c r="B300" s="33"/>
    </row>
    <row r="301" spans="1:3" x14ac:dyDescent="0.35">
      <c r="A301" s="33"/>
      <c r="B301" s="33"/>
    </row>
    <row r="302" spans="1:3" x14ac:dyDescent="0.35">
      <c r="A302" s="33"/>
      <c r="B302" s="33"/>
    </row>
    <row r="303" spans="1:3" x14ac:dyDescent="0.35">
      <c r="A303" s="33"/>
      <c r="B303" s="33"/>
    </row>
    <row r="304" spans="1:3" x14ac:dyDescent="0.35">
      <c r="A304" s="33"/>
      <c r="B304" s="33"/>
    </row>
    <row r="305" spans="1:3" x14ac:dyDescent="0.35">
      <c r="A305" s="33"/>
      <c r="B305" s="33"/>
    </row>
    <row r="306" spans="1:3" x14ac:dyDescent="0.35">
      <c r="A306" s="33"/>
      <c r="B306" s="33"/>
    </row>
    <row r="307" spans="1:3" x14ac:dyDescent="0.35">
      <c r="A307" s="33"/>
      <c r="B307" s="33"/>
    </row>
    <row r="308" spans="1:3" x14ac:dyDescent="0.35">
      <c r="A308" s="33"/>
      <c r="B308" s="33"/>
    </row>
    <row r="309" spans="1:3" x14ac:dyDescent="0.35">
      <c r="A309" s="33"/>
      <c r="B309" s="33"/>
    </row>
    <row r="310" spans="1:3" x14ac:dyDescent="0.35">
      <c r="A310" s="33"/>
      <c r="B310" s="33"/>
      <c r="C310" s="33"/>
    </row>
    <row r="311" spans="1:3" x14ac:dyDescent="0.35">
      <c r="A311" s="33"/>
      <c r="B311" s="33"/>
      <c r="C311" s="33"/>
    </row>
    <row r="312" spans="1:3" x14ac:dyDescent="0.35">
      <c r="A312" s="33"/>
      <c r="B312" s="33"/>
      <c r="C312" s="33"/>
    </row>
    <row r="313" spans="1:3" x14ac:dyDescent="0.35">
      <c r="A313" s="33"/>
      <c r="B313" s="33"/>
      <c r="C313" s="33"/>
    </row>
    <row r="314" spans="1:3" x14ac:dyDescent="0.35">
      <c r="A314" s="33"/>
      <c r="B314" s="33"/>
      <c r="C314" s="33"/>
    </row>
    <row r="315" spans="1:3" x14ac:dyDescent="0.35">
      <c r="A315" s="33"/>
      <c r="B315" s="33"/>
      <c r="C315" s="33"/>
    </row>
    <row r="316" spans="1:3" x14ac:dyDescent="0.35">
      <c r="A316" s="33"/>
      <c r="B316" s="33"/>
      <c r="C316" s="33"/>
    </row>
    <row r="317" spans="1:3" x14ac:dyDescent="0.35">
      <c r="A317" s="33"/>
      <c r="B317" s="33"/>
      <c r="C317" s="33"/>
    </row>
    <row r="318" spans="1:3" x14ac:dyDescent="0.35">
      <c r="A318" s="33"/>
      <c r="B318" s="33"/>
      <c r="C318" s="33"/>
    </row>
    <row r="319" spans="1:3" x14ac:dyDescent="0.35">
      <c r="A319" s="33"/>
      <c r="B319" s="33"/>
      <c r="C319" s="33"/>
    </row>
    <row r="320" spans="1:3" x14ac:dyDescent="0.35">
      <c r="A320" s="33"/>
      <c r="B320" s="33"/>
      <c r="C320" s="33"/>
    </row>
    <row r="321" spans="1:3" x14ac:dyDescent="0.35">
      <c r="A321" s="33"/>
      <c r="B321" s="33"/>
      <c r="C321" s="33"/>
    </row>
    <row r="322" spans="1:3" x14ac:dyDescent="0.35">
      <c r="A322" s="33"/>
      <c r="B322" s="33"/>
      <c r="C322" s="33"/>
    </row>
    <row r="323" spans="1:3" x14ac:dyDescent="0.35">
      <c r="A323" s="33"/>
      <c r="B323" s="33"/>
      <c r="C323" s="33"/>
    </row>
    <row r="324" spans="1:3" x14ac:dyDescent="0.35">
      <c r="A324" s="33"/>
      <c r="B324" s="33"/>
      <c r="C324" s="33"/>
    </row>
    <row r="325" spans="1:3" x14ac:dyDescent="0.35">
      <c r="A325" s="33"/>
      <c r="B325" s="33"/>
      <c r="C325" s="33"/>
    </row>
    <row r="326" spans="1:3" x14ac:dyDescent="0.35">
      <c r="B326" s="33"/>
    </row>
    <row r="327" spans="1:3" x14ac:dyDescent="0.35">
      <c r="B327" s="33"/>
    </row>
    <row r="328" spans="1:3" x14ac:dyDescent="0.35">
      <c r="B328" s="33"/>
    </row>
    <row r="329" spans="1:3" x14ac:dyDescent="0.35">
      <c r="B329" s="33"/>
    </row>
    <row r="330" spans="1:3" x14ac:dyDescent="0.35">
      <c r="B330" s="33"/>
    </row>
    <row r="331" spans="1:3" x14ac:dyDescent="0.35">
      <c r="B331" s="33"/>
    </row>
    <row r="332" spans="1:3" x14ac:dyDescent="0.35">
      <c r="B332" s="33"/>
    </row>
    <row r="333" spans="1:3" x14ac:dyDescent="0.35">
      <c r="B333" s="33"/>
    </row>
    <row r="334" spans="1:3" x14ac:dyDescent="0.35">
      <c r="B334" s="33"/>
    </row>
    <row r="335" spans="1:3" x14ac:dyDescent="0.35">
      <c r="B335" s="33"/>
    </row>
    <row r="336" spans="1:3" x14ac:dyDescent="0.35">
      <c r="B336" s="33"/>
    </row>
    <row r="337" spans="1:2" x14ac:dyDescent="0.35">
      <c r="B337" s="33"/>
    </row>
    <row r="338" spans="1:2" x14ac:dyDescent="0.35">
      <c r="B338" s="33"/>
    </row>
    <row r="339" spans="1:2" x14ac:dyDescent="0.35">
      <c r="B339" s="33"/>
    </row>
    <row r="340" spans="1:2" x14ac:dyDescent="0.35">
      <c r="B340" s="33"/>
    </row>
    <row r="341" spans="1:2" x14ac:dyDescent="0.35">
      <c r="B341" s="33"/>
    </row>
    <row r="342" spans="1:2" x14ac:dyDescent="0.35">
      <c r="A342" s="33"/>
      <c r="B342" s="33"/>
    </row>
    <row r="343" spans="1:2" x14ac:dyDescent="0.35">
      <c r="A343" s="33"/>
      <c r="B343" s="33"/>
    </row>
    <row r="344" spans="1:2" x14ac:dyDescent="0.35">
      <c r="A344" s="33"/>
      <c r="B344" s="33"/>
    </row>
    <row r="345" spans="1:2" x14ac:dyDescent="0.35">
      <c r="A345" s="33"/>
      <c r="B345" s="33"/>
    </row>
    <row r="346" spans="1:2" x14ac:dyDescent="0.35">
      <c r="A346" s="33"/>
      <c r="B346" s="33"/>
    </row>
    <row r="347" spans="1:2" x14ac:dyDescent="0.35">
      <c r="A347" s="33"/>
      <c r="B347" s="33"/>
    </row>
    <row r="348" spans="1:2" x14ac:dyDescent="0.35">
      <c r="A348" s="33"/>
      <c r="B348" s="33"/>
    </row>
    <row r="349" spans="1:2" x14ac:dyDescent="0.35">
      <c r="A349" s="33"/>
      <c r="B349" s="33"/>
    </row>
    <row r="350" spans="1:2" x14ac:dyDescent="0.35">
      <c r="A350" s="33"/>
      <c r="B350" s="33"/>
    </row>
    <row r="351" spans="1:2" x14ac:dyDescent="0.35">
      <c r="A351" s="33"/>
      <c r="B351" s="33"/>
    </row>
    <row r="352" spans="1:2" x14ac:dyDescent="0.35">
      <c r="A352" s="33"/>
      <c r="B352" s="33"/>
    </row>
    <row r="353" spans="1:2" x14ac:dyDescent="0.35">
      <c r="A353" s="33"/>
      <c r="B353" s="33"/>
    </row>
    <row r="354" spans="1:2" x14ac:dyDescent="0.35">
      <c r="A354" s="33"/>
      <c r="B354" s="33"/>
    </row>
    <row r="355" spans="1:2" x14ac:dyDescent="0.35">
      <c r="A355" s="33"/>
      <c r="B355" s="33"/>
    </row>
    <row r="356" spans="1:2" x14ac:dyDescent="0.35">
      <c r="A356" s="33"/>
      <c r="B356" s="33"/>
    </row>
    <row r="357" spans="1:2" x14ac:dyDescent="0.35">
      <c r="A357" s="33"/>
      <c r="B357" s="33"/>
    </row>
    <row r="358" spans="1:2" x14ac:dyDescent="0.35">
      <c r="A358" s="33"/>
      <c r="B358" s="33"/>
    </row>
    <row r="359" spans="1:2" x14ac:dyDescent="0.35">
      <c r="A359" s="33"/>
      <c r="B359" s="33"/>
    </row>
    <row r="360" spans="1:2" x14ac:dyDescent="0.35">
      <c r="A360" s="33"/>
      <c r="B360" s="33"/>
    </row>
    <row r="361" spans="1:2" x14ac:dyDescent="0.35">
      <c r="A361" s="33"/>
      <c r="B361" s="33"/>
    </row>
    <row r="362" spans="1:2" x14ac:dyDescent="0.35">
      <c r="A362" s="33"/>
      <c r="B362" s="33"/>
    </row>
    <row r="363" spans="1:2" x14ac:dyDescent="0.35">
      <c r="A363" s="33"/>
      <c r="B363" s="33"/>
    </row>
    <row r="364" spans="1:2" x14ac:dyDescent="0.35">
      <c r="A364" s="33"/>
      <c r="B364" s="33"/>
    </row>
    <row r="365" spans="1:2" x14ac:dyDescent="0.35">
      <c r="A365" s="33"/>
      <c r="B365" s="33"/>
    </row>
    <row r="366" spans="1:2" x14ac:dyDescent="0.35">
      <c r="A366" s="33"/>
      <c r="B366" s="33"/>
    </row>
    <row r="367" spans="1:2" x14ac:dyDescent="0.35">
      <c r="A367" s="33"/>
      <c r="B367" s="33"/>
    </row>
    <row r="368" spans="1:2" x14ac:dyDescent="0.35">
      <c r="A368" s="33"/>
      <c r="B368" s="33"/>
    </row>
    <row r="369" spans="1:3" x14ac:dyDescent="0.35">
      <c r="A369" s="33"/>
      <c r="B369" s="33"/>
    </row>
    <row r="370" spans="1:3" x14ac:dyDescent="0.35">
      <c r="A370" s="33"/>
      <c r="B370" s="33"/>
    </row>
    <row r="371" spans="1:3" x14ac:dyDescent="0.35">
      <c r="A371" s="33"/>
      <c r="B371" s="33"/>
    </row>
    <row r="372" spans="1:3" x14ac:dyDescent="0.35">
      <c r="A372" s="33"/>
      <c r="B372" s="33"/>
    </row>
    <row r="373" spans="1:3" x14ac:dyDescent="0.35">
      <c r="A373" s="33"/>
      <c r="B373" s="33"/>
    </row>
    <row r="374" spans="1:3" x14ac:dyDescent="0.35">
      <c r="B374" s="33"/>
      <c r="C374" s="33"/>
    </row>
    <row r="375" spans="1:3" x14ac:dyDescent="0.35">
      <c r="B375" s="33"/>
      <c r="C375" s="33"/>
    </row>
    <row r="376" spans="1:3" x14ac:dyDescent="0.35">
      <c r="B376" s="33"/>
      <c r="C376" s="33"/>
    </row>
    <row r="377" spans="1:3" x14ac:dyDescent="0.35">
      <c r="B377" s="33"/>
      <c r="C377" s="33"/>
    </row>
    <row r="378" spans="1:3" x14ac:dyDescent="0.35">
      <c r="B378" s="33"/>
      <c r="C378" s="33"/>
    </row>
    <row r="379" spans="1:3" x14ac:dyDescent="0.35">
      <c r="B379" s="33"/>
      <c r="C379" s="33"/>
    </row>
    <row r="380" spans="1:3" x14ac:dyDescent="0.35">
      <c r="B380" s="33"/>
      <c r="C380" s="33"/>
    </row>
    <row r="381" spans="1:3" x14ac:dyDescent="0.35">
      <c r="B381" s="33"/>
      <c r="C381" s="33"/>
    </row>
    <row r="382" spans="1:3" x14ac:dyDescent="0.35">
      <c r="B382" s="33"/>
      <c r="C382" s="33"/>
    </row>
    <row r="383" spans="1:3" x14ac:dyDescent="0.35">
      <c r="B383" s="33"/>
      <c r="C383" s="33"/>
    </row>
    <row r="384" spans="1:3" x14ac:dyDescent="0.35">
      <c r="B384" s="33"/>
      <c r="C384" s="33"/>
    </row>
    <row r="385" spans="2:3" x14ac:dyDescent="0.35">
      <c r="B385" s="33"/>
      <c r="C385" s="33"/>
    </row>
    <row r="386" spans="2:3" x14ac:dyDescent="0.35">
      <c r="B386" s="33"/>
      <c r="C386" s="33"/>
    </row>
    <row r="387" spans="2:3" x14ac:dyDescent="0.35">
      <c r="B387" s="33"/>
      <c r="C387" s="33"/>
    </row>
    <row r="388" spans="2:3" x14ac:dyDescent="0.35">
      <c r="B388" s="33"/>
      <c r="C388" s="33"/>
    </row>
    <row r="389" spans="2:3" x14ac:dyDescent="0.35">
      <c r="B389" s="33"/>
      <c r="C389" s="33"/>
    </row>
    <row r="390" spans="2:3" x14ac:dyDescent="0.35">
      <c r="B390" s="33"/>
    </row>
    <row r="391" spans="2:3" x14ac:dyDescent="0.35">
      <c r="B391" s="33"/>
    </row>
    <row r="392" spans="2:3" x14ac:dyDescent="0.35">
      <c r="B392" s="33"/>
    </row>
    <row r="393" spans="2:3" x14ac:dyDescent="0.35">
      <c r="B393" s="33"/>
    </row>
    <row r="394" spans="2:3" x14ac:dyDescent="0.35">
      <c r="B394" s="33"/>
    </row>
    <row r="395" spans="2:3" x14ac:dyDescent="0.35">
      <c r="B395" s="33"/>
    </row>
    <row r="396" spans="2:3" x14ac:dyDescent="0.35">
      <c r="B396" s="33"/>
    </row>
    <row r="397" spans="2:3" x14ac:dyDescent="0.35">
      <c r="B397" s="33"/>
    </row>
    <row r="398" spans="2:3" x14ac:dyDescent="0.35">
      <c r="B398" s="33"/>
    </row>
    <row r="399" spans="2:3" x14ac:dyDescent="0.35">
      <c r="B399" s="33"/>
    </row>
    <row r="400" spans="2:3" x14ac:dyDescent="0.35">
      <c r="B400" s="33"/>
    </row>
    <row r="401" spans="2:2" x14ac:dyDescent="0.35">
      <c r="B401" s="33"/>
    </row>
    <row r="402" spans="2:2" x14ac:dyDescent="0.35">
      <c r="B402" s="33"/>
    </row>
    <row r="403" spans="2:2" x14ac:dyDescent="0.35">
      <c r="B403" s="33"/>
    </row>
    <row r="404" spans="2:2" x14ac:dyDescent="0.35">
      <c r="B404" s="33"/>
    </row>
    <row r="405" spans="2:2" x14ac:dyDescent="0.35">
      <c r="B405" s="33"/>
    </row>
    <row r="406" spans="2:2" x14ac:dyDescent="0.35">
      <c r="B406" s="33"/>
    </row>
    <row r="407" spans="2:2" x14ac:dyDescent="0.35">
      <c r="B407" s="33"/>
    </row>
    <row r="408" spans="2:2" x14ac:dyDescent="0.35">
      <c r="B408" s="33"/>
    </row>
    <row r="409" spans="2:2" x14ac:dyDescent="0.35">
      <c r="B409" s="33"/>
    </row>
    <row r="410" spans="2:2" x14ac:dyDescent="0.35">
      <c r="B410" s="33"/>
    </row>
    <row r="411" spans="2:2" x14ac:dyDescent="0.35">
      <c r="B411" s="33"/>
    </row>
    <row r="412" spans="2:2" x14ac:dyDescent="0.35">
      <c r="B412" s="33"/>
    </row>
    <row r="413" spans="2:2" x14ac:dyDescent="0.35">
      <c r="B413" s="33"/>
    </row>
    <row r="414" spans="2:2" x14ac:dyDescent="0.35">
      <c r="B414" s="33"/>
    </row>
    <row r="415" spans="2:2" x14ac:dyDescent="0.35">
      <c r="B415" s="33"/>
    </row>
    <row r="416" spans="2:2" x14ac:dyDescent="0.35">
      <c r="B416" s="33"/>
    </row>
    <row r="417" spans="1:2" x14ac:dyDescent="0.35">
      <c r="B417" s="33"/>
    </row>
    <row r="418" spans="1:2" x14ac:dyDescent="0.35">
      <c r="B418" s="33"/>
    </row>
    <row r="419" spans="1:2" x14ac:dyDescent="0.35">
      <c r="B419" s="33"/>
    </row>
    <row r="420" spans="1:2" x14ac:dyDescent="0.35">
      <c r="B420" s="33"/>
    </row>
    <row r="421" spans="1:2" x14ac:dyDescent="0.35">
      <c r="B421" s="33"/>
    </row>
    <row r="422" spans="1:2" x14ac:dyDescent="0.35">
      <c r="A422" s="33"/>
      <c r="B422" s="33"/>
    </row>
    <row r="423" spans="1:2" x14ac:dyDescent="0.35">
      <c r="A423" s="33"/>
      <c r="B423" s="33"/>
    </row>
    <row r="424" spans="1:2" x14ac:dyDescent="0.35">
      <c r="A424" s="33"/>
      <c r="B424" s="33"/>
    </row>
    <row r="425" spans="1:2" x14ac:dyDescent="0.35">
      <c r="A425" s="33"/>
      <c r="B425" s="33"/>
    </row>
    <row r="426" spans="1:2" x14ac:dyDescent="0.35">
      <c r="A426" s="33"/>
      <c r="B426" s="33"/>
    </row>
    <row r="427" spans="1:2" x14ac:dyDescent="0.35">
      <c r="A427" s="33"/>
      <c r="B427" s="33"/>
    </row>
    <row r="428" spans="1:2" x14ac:dyDescent="0.35">
      <c r="A428" s="33"/>
      <c r="B428" s="33"/>
    </row>
    <row r="429" spans="1:2" x14ac:dyDescent="0.35">
      <c r="A429" s="33"/>
      <c r="B429" s="33"/>
    </row>
    <row r="430" spans="1:2" x14ac:dyDescent="0.35">
      <c r="A430" s="33"/>
      <c r="B430" s="33"/>
    </row>
    <row r="431" spans="1:2" x14ac:dyDescent="0.35">
      <c r="A431" s="33"/>
      <c r="B431" s="33"/>
    </row>
    <row r="432" spans="1:2" x14ac:dyDescent="0.35">
      <c r="A432" s="33"/>
      <c r="B432" s="33"/>
    </row>
    <row r="433" spans="1:2" x14ac:dyDescent="0.35">
      <c r="A433" s="33"/>
      <c r="B433" s="33"/>
    </row>
    <row r="434" spans="1:2" x14ac:dyDescent="0.35">
      <c r="A434" s="33"/>
      <c r="B434" s="33"/>
    </row>
    <row r="435" spans="1:2" x14ac:dyDescent="0.35">
      <c r="A435" s="33"/>
      <c r="B435" s="33"/>
    </row>
    <row r="436" spans="1:2" x14ac:dyDescent="0.35">
      <c r="A436" s="33"/>
      <c r="B436" s="33"/>
    </row>
    <row r="437" spans="1:2" x14ac:dyDescent="0.35">
      <c r="A437" s="33"/>
      <c r="B437" s="33"/>
    </row>
    <row r="438" spans="1:2" x14ac:dyDescent="0.35">
      <c r="A438" s="33"/>
      <c r="B438" s="33"/>
    </row>
    <row r="439" spans="1:2" x14ac:dyDescent="0.35">
      <c r="A439" s="33"/>
      <c r="B439" s="33"/>
    </row>
    <row r="440" spans="1:2" x14ac:dyDescent="0.35">
      <c r="A440" s="33"/>
      <c r="B440" s="33"/>
    </row>
    <row r="441" spans="1:2" x14ac:dyDescent="0.35">
      <c r="A441" s="33"/>
      <c r="B441" s="33"/>
    </row>
    <row r="442" spans="1:2" x14ac:dyDescent="0.35">
      <c r="A442" s="33"/>
      <c r="B442" s="33"/>
    </row>
    <row r="443" spans="1:2" x14ac:dyDescent="0.35">
      <c r="A443" s="33"/>
      <c r="B443" s="33"/>
    </row>
    <row r="444" spans="1:2" x14ac:dyDescent="0.35">
      <c r="A444" s="33"/>
      <c r="B444" s="33"/>
    </row>
    <row r="445" spans="1:2" x14ac:dyDescent="0.35">
      <c r="A445" s="33"/>
      <c r="B445" s="33"/>
    </row>
    <row r="446" spans="1:2" x14ac:dyDescent="0.35">
      <c r="A446" s="33"/>
      <c r="B446" s="33"/>
    </row>
    <row r="447" spans="1:2" x14ac:dyDescent="0.35">
      <c r="A447" s="33"/>
      <c r="B447" s="33"/>
    </row>
    <row r="448" spans="1:2" x14ac:dyDescent="0.35">
      <c r="A448" s="33"/>
      <c r="B448" s="33"/>
    </row>
    <row r="449" spans="1:2" x14ac:dyDescent="0.35">
      <c r="A449" s="33"/>
      <c r="B449" s="33"/>
    </row>
    <row r="450" spans="1:2" x14ac:dyDescent="0.35">
      <c r="A450" s="33"/>
      <c r="B450" s="33"/>
    </row>
    <row r="451" spans="1:2" x14ac:dyDescent="0.35">
      <c r="A451" s="33"/>
      <c r="B451" s="33"/>
    </row>
    <row r="452" spans="1:2" x14ac:dyDescent="0.35">
      <c r="A452" s="33"/>
      <c r="B452" s="33"/>
    </row>
    <row r="453" spans="1:2" x14ac:dyDescent="0.35">
      <c r="A453" s="33"/>
      <c r="B453" s="33"/>
    </row>
    <row r="454" spans="1:2" x14ac:dyDescent="0.35">
      <c r="B454" s="33"/>
    </row>
    <row r="455" spans="1:2" x14ac:dyDescent="0.35">
      <c r="B455" s="33"/>
    </row>
    <row r="456" spans="1:2" x14ac:dyDescent="0.35">
      <c r="B456" s="33"/>
    </row>
    <row r="457" spans="1:2" x14ac:dyDescent="0.35">
      <c r="B457" s="33"/>
    </row>
    <row r="458" spans="1:2" x14ac:dyDescent="0.35">
      <c r="B458" s="33"/>
    </row>
    <row r="459" spans="1:2" x14ac:dyDescent="0.35">
      <c r="B459" s="33"/>
    </row>
    <row r="460" spans="1:2" x14ac:dyDescent="0.35">
      <c r="B460" s="33"/>
    </row>
    <row r="461" spans="1:2" x14ac:dyDescent="0.35">
      <c r="B461" s="33"/>
    </row>
    <row r="462" spans="1:2" x14ac:dyDescent="0.35">
      <c r="B462" s="33"/>
    </row>
    <row r="463" spans="1:2" x14ac:dyDescent="0.35">
      <c r="B463" s="33"/>
    </row>
    <row r="464" spans="1:2" x14ac:dyDescent="0.35">
      <c r="B464" s="33"/>
    </row>
    <row r="465" spans="2:2" x14ac:dyDescent="0.35">
      <c r="B465" s="33"/>
    </row>
    <row r="466" spans="2:2" x14ac:dyDescent="0.35">
      <c r="B466" s="33"/>
    </row>
    <row r="467" spans="2:2" x14ac:dyDescent="0.35">
      <c r="B467" s="33"/>
    </row>
    <row r="468" spans="2:2" x14ac:dyDescent="0.35">
      <c r="B468" s="33"/>
    </row>
    <row r="469" spans="2:2" x14ac:dyDescent="0.35">
      <c r="B469" s="33"/>
    </row>
    <row r="470" spans="2:2" x14ac:dyDescent="0.35">
      <c r="B470" s="33"/>
    </row>
    <row r="471" spans="2:2" x14ac:dyDescent="0.35">
      <c r="B471" s="33"/>
    </row>
    <row r="472" spans="2:2" x14ac:dyDescent="0.35">
      <c r="B472" s="33"/>
    </row>
    <row r="473" spans="2:2" x14ac:dyDescent="0.35">
      <c r="B473" s="33"/>
    </row>
    <row r="474" spans="2:2" x14ac:dyDescent="0.35">
      <c r="B474" s="33"/>
    </row>
    <row r="475" spans="2:2" x14ac:dyDescent="0.35">
      <c r="B475" s="33"/>
    </row>
    <row r="476" spans="2:2" x14ac:dyDescent="0.35">
      <c r="B476" s="33"/>
    </row>
    <row r="477" spans="2:2" x14ac:dyDescent="0.35">
      <c r="B477" s="33"/>
    </row>
    <row r="478" spans="2:2" x14ac:dyDescent="0.35">
      <c r="B478" s="33"/>
    </row>
    <row r="479" spans="2:2" x14ac:dyDescent="0.35">
      <c r="B479" s="33"/>
    </row>
    <row r="480" spans="2:2" x14ac:dyDescent="0.35">
      <c r="B480" s="33"/>
    </row>
    <row r="481" spans="1:2" x14ac:dyDescent="0.35">
      <c r="B481" s="33"/>
    </row>
    <row r="482" spans="1:2" x14ac:dyDescent="0.35">
      <c r="B482" s="33"/>
    </row>
    <row r="483" spans="1:2" x14ac:dyDescent="0.35">
      <c r="B483" s="33"/>
    </row>
    <row r="484" spans="1:2" x14ac:dyDescent="0.35">
      <c r="B484" s="33"/>
    </row>
    <row r="485" spans="1:2" x14ac:dyDescent="0.35">
      <c r="B485" s="33"/>
    </row>
    <row r="486" spans="1:2" x14ac:dyDescent="0.35">
      <c r="A486" s="33"/>
      <c r="B486" s="33"/>
    </row>
    <row r="487" spans="1:2" x14ac:dyDescent="0.35">
      <c r="A487" s="33"/>
      <c r="B487" s="33"/>
    </row>
    <row r="488" spans="1:2" x14ac:dyDescent="0.35">
      <c r="A488" s="33"/>
      <c r="B488" s="33"/>
    </row>
    <row r="489" spans="1:2" x14ac:dyDescent="0.35">
      <c r="A489" s="33"/>
      <c r="B489" s="33"/>
    </row>
    <row r="490" spans="1:2" x14ac:dyDescent="0.35">
      <c r="A490" s="33"/>
      <c r="B490" s="33"/>
    </row>
    <row r="491" spans="1:2" x14ac:dyDescent="0.35">
      <c r="A491" s="33"/>
      <c r="B491" s="33"/>
    </row>
    <row r="492" spans="1:2" x14ac:dyDescent="0.35">
      <c r="A492" s="33"/>
      <c r="B492" s="33"/>
    </row>
    <row r="493" spans="1:2" x14ac:dyDescent="0.35">
      <c r="A493" s="33"/>
      <c r="B493" s="33"/>
    </row>
    <row r="494" spans="1:2" x14ac:dyDescent="0.35">
      <c r="A494" s="33"/>
      <c r="B494" s="33"/>
    </row>
    <row r="495" spans="1:2" x14ac:dyDescent="0.35">
      <c r="A495" s="33"/>
      <c r="B495" s="33"/>
    </row>
    <row r="496" spans="1:2" x14ac:dyDescent="0.35">
      <c r="A496" s="33"/>
      <c r="B496" s="33"/>
    </row>
    <row r="497" spans="1:2" x14ac:dyDescent="0.35">
      <c r="A497" s="33"/>
      <c r="B497" s="33"/>
    </row>
    <row r="498" spans="1:2" x14ac:dyDescent="0.35">
      <c r="A498" s="33"/>
      <c r="B498" s="33"/>
    </row>
    <row r="499" spans="1:2" x14ac:dyDescent="0.35">
      <c r="A499" s="33"/>
      <c r="B499" s="33"/>
    </row>
    <row r="500" spans="1:2" x14ac:dyDescent="0.35">
      <c r="A500" s="33"/>
      <c r="B500" s="33"/>
    </row>
    <row r="501" spans="1:2" x14ac:dyDescent="0.35">
      <c r="A501" s="33"/>
      <c r="B501" s="33"/>
    </row>
    <row r="502" spans="1:2" x14ac:dyDescent="0.35">
      <c r="A502" s="33"/>
      <c r="B502" s="33"/>
    </row>
    <row r="503" spans="1:2" x14ac:dyDescent="0.35">
      <c r="A503" s="33"/>
      <c r="B503" s="33"/>
    </row>
    <row r="504" spans="1:2" x14ac:dyDescent="0.35">
      <c r="A504" s="33"/>
      <c r="B504" s="33"/>
    </row>
    <row r="505" spans="1:2" x14ac:dyDescent="0.35">
      <c r="A505" s="33"/>
      <c r="B505" s="33"/>
    </row>
    <row r="506" spans="1:2" x14ac:dyDescent="0.35">
      <c r="A506" s="33"/>
      <c r="B506" s="33"/>
    </row>
    <row r="507" spans="1:2" x14ac:dyDescent="0.35">
      <c r="A507" s="33"/>
      <c r="B507" s="33"/>
    </row>
    <row r="508" spans="1:2" x14ac:dyDescent="0.35">
      <c r="A508" s="33"/>
      <c r="B508" s="33"/>
    </row>
    <row r="509" spans="1:2" x14ac:dyDescent="0.35">
      <c r="A509" s="33"/>
      <c r="B509" s="33"/>
    </row>
    <row r="510" spans="1:2" x14ac:dyDescent="0.35">
      <c r="A510" s="33"/>
      <c r="B510" s="33"/>
    </row>
    <row r="511" spans="1:2" x14ac:dyDescent="0.35">
      <c r="A511" s="33"/>
      <c r="B511" s="33"/>
    </row>
    <row r="512" spans="1:2" x14ac:dyDescent="0.35">
      <c r="A512" s="33"/>
      <c r="B512" s="33"/>
    </row>
    <row r="513" spans="1:2" x14ac:dyDescent="0.35">
      <c r="A513" s="33"/>
      <c r="B513" s="33"/>
    </row>
    <row r="514" spans="1:2" x14ac:dyDescent="0.35">
      <c r="A514" s="33"/>
      <c r="B514" s="33"/>
    </row>
    <row r="515" spans="1:2" x14ac:dyDescent="0.35">
      <c r="A515" s="33"/>
      <c r="B515" s="33"/>
    </row>
    <row r="516" spans="1:2" x14ac:dyDescent="0.35">
      <c r="A516" s="33"/>
      <c r="B516" s="33"/>
    </row>
    <row r="517" spans="1:2" x14ac:dyDescent="0.35">
      <c r="A517" s="33"/>
      <c r="B517" s="33"/>
    </row>
    <row r="518" spans="1:2" x14ac:dyDescent="0.35">
      <c r="B518" s="33"/>
    </row>
    <row r="519" spans="1:2" x14ac:dyDescent="0.35">
      <c r="B519" s="33"/>
    </row>
    <row r="520" spans="1:2" x14ac:dyDescent="0.35">
      <c r="B520" s="33"/>
    </row>
    <row r="521" spans="1:2" x14ac:dyDescent="0.35">
      <c r="B521" s="33"/>
    </row>
    <row r="522" spans="1:2" x14ac:dyDescent="0.35">
      <c r="B522" s="33"/>
    </row>
    <row r="523" spans="1:2" x14ac:dyDescent="0.35">
      <c r="B523" s="33"/>
    </row>
    <row r="524" spans="1:2" x14ac:dyDescent="0.35">
      <c r="B524" s="33"/>
    </row>
    <row r="525" spans="1:2" x14ac:dyDescent="0.35">
      <c r="B525" s="33"/>
    </row>
    <row r="526" spans="1:2" x14ac:dyDescent="0.35">
      <c r="B526" s="33"/>
    </row>
    <row r="527" spans="1:2" x14ac:dyDescent="0.35">
      <c r="B527" s="33"/>
    </row>
    <row r="528" spans="1:2" x14ac:dyDescent="0.35">
      <c r="B528" s="33"/>
    </row>
    <row r="529" spans="2:2" x14ac:dyDescent="0.35">
      <c r="B529" s="33"/>
    </row>
    <row r="530" spans="2:2" x14ac:dyDescent="0.35">
      <c r="B530" s="33"/>
    </row>
    <row r="531" spans="2:2" x14ac:dyDescent="0.35">
      <c r="B531" s="33"/>
    </row>
    <row r="532" spans="2:2" x14ac:dyDescent="0.35">
      <c r="B532" s="33"/>
    </row>
    <row r="533" spans="2:2" x14ac:dyDescent="0.35">
      <c r="B533" s="33"/>
    </row>
    <row r="534" spans="2:2" x14ac:dyDescent="0.35">
      <c r="B534" s="33"/>
    </row>
    <row r="535" spans="2:2" x14ac:dyDescent="0.35">
      <c r="B535" s="33"/>
    </row>
    <row r="536" spans="2:2" x14ac:dyDescent="0.35">
      <c r="B536" s="33"/>
    </row>
    <row r="537" spans="2:2" x14ac:dyDescent="0.35">
      <c r="B537" s="33"/>
    </row>
    <row r="538" spans="2:2" x14ac:dyDescent="0.35">
      <c r="B538" s="33"/>
    </row>
    <row r="539" spans="2:2" x14ac:dyDescent="0.35">
      <c r="B539" s="33"/>
    </row>
    <row r="540" spans="2:2" x14ac:dyDescent="0.35">
      <c r="B540" s="33"/>
    </row>
    <row r="541" spans="2:2" x14ac:dyDescent="0.35">
      <c r="B541" s="33"/>
    </row>
    <row r="542" spans="2:2" x14ac:dyDescent="0.35">
      <c r="B542" s="33"/>
    </row>
    <row r="543" spans="2:2" x14ac:dyDescent="0.35">
      <c r="B543" s="33"/>
    </row>
    <row r="544" spans="2:2" x14ac:dyDescent="0.35">
      <c r="B544" s="33"/>
    </row>
    <row r="545" spans="2:2" x14ac:dyDescent="0.35">
      <c r="B545" s="33"/>
    </row>
    <row r="546" spans="2:2" x14ac:dyDescent="0.35">
      <c r="B546" s="33"/>
    </row>
    <row r="547" spans="2:2" x14ac:dyDescent="0.35">
      <c r="B547" s="33"/>
    </row>
    <row r="548" spans="2:2" x14ac:dyDescent="0.35">
      <c r="B548" s="33"/>
    </row>
    <row r="549" spans="2:2" x14ac:dyDescent="0.35">
      <c r="B549" s="33"/>
    </row>
    <row r="550" spans="2:2" x14ac:dyDescent="0.35">
      <c r="B550" s="33"/>
    </row>
    <row r="551" spans="2:2" x14ac:dyDescent="0.35">
      <c r="B551" s="33"/>
    </row>
    <row r="552" spans="2:2" x14ac:dyDescent="0.35">
      <c r="B552" s="33"/>
    </row>
    <row r="553" spans="2:2" x14ac:dyDescent="0.35">
      <c r="B553" s="33"/>
    </row>
    <row r="554" spans="2:2" x14ac:dyDescent="0.35">
      <c r="B554" s="33"/>
    </row>
    <row r="555" spans="2:2" x14ac:dyDescent="0.35">
      <c r="B555" s="33"/>
    </row>
    <row r="556" spans="2:2" x14ac:dyDescent="0.35">
      <c r="B556" s="33"/>
    </row>
    <row r="557" spans="2:2" x14ac:dyDescent="0.35">
      <c r="B557" s="33"/>
    </row>
    <row r="558" spans="2:2" x14ac:dyDescent="0.35">
      <c r="B558" s="33"/>
    </row>
    <row r="559" spans="2:2" x14ac:dyDescent="0.35">
      <c r="B559" s="33"/>
    </row>
    <row r="560" spans="2:2" x14ac:dyDescent="0.35">
      <c r="B560" s="33"/>
    </row>
    <row r="561" spans="2:2" x14ac:dyDescent="0.35">
      <c r="B561" s="33"/>
    </row>
    <row r="562" spans="2:2" x14ac:dyDescent="0.35">
      <c r="B562" s="33"/>
    </row>
    <row r="563" spans="2:2" x14ac:dyDescent="0.35">
      <c r="B563" s="33"/>
    </row>
    <row r="564" spans="2:2" x14ac:dyDescent="0.35">
      <c r="B564" s="33"/>
    </row>
    <row r="565" spans="2:2" x14ac:dyDescent="0.35">
      <c r="B565" s="33"/>
    </row>
  </sheetData>
  <sortState xmlns:xlrd2="http://schemas.microsoft.com/office/spreadsheetml/2017/richdata2" ref="A3:F30">
    <sortCondition descending="1" ref="F3:F30"/>
  </sortState>
  <mergeCells count="2">
    <mergeCell ref="H1:I1"/>
    <mergeCell ref="A1:C1"/>
  </mergeCells>
  <hyperlinks>
    <hyperlink ref="H1" location="'Table of Content'!A1" display="Table of Content" xr:uid="{00000000-0004-0000-0F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399"/>
  <sheetViews>
    <sheetView topLeftCell="B1" zoomScale="80" zoomScaleNormal="80" workbookViewId="0">
      <selection activeCell="F2" sqref="F2"/>
    </sheetView>
  </sheetViews>
  <sheetFormatPr defaultColWidth="8.81640625" defaultRowHeight="15.5" x14ac:dyDescent="0.35"/>
  <cols>
    <col min="1" max="1" width="21" style="1" customWidth="1"/>
    <col min="2" max="2" width="20.81640625" style="1" bestFit="1" customWidth="1"/>
    <col min="3" max="3" width="20" style="1" bestFit="1" customWidth="1"/>
    <col min="4" max="4" width="19.81640625" style="1" bestFit="1" customWidth="1"/>
    <col min="5" max="5" width="37.6328125" style="1" bestFit="1" customWidth="1"/>
    <col min="6" max="6" width="49.08984375" style="1" bestFit="1" customWidth="1"/>
    <col min="7" max="16384" width="8.81640625" style="1"/>
  </cols>
  <sheetData>
    <row r="1" spans="1:9" x14ac:dyDescent="0.35">
      <c r="A1" s="369" t="s">
        <v>611</v>
      </c>
      <c r="B1" s="369"/>
      <c r="C1" s="369"/>
      <c r="H1" s="348" t="s">
        <v>315</v>
      </c>
      <c r="I1" s="348"/>
    </row>
    <row r="2" spans="1:9" s="31" customFormat="1" ht="15" customHeight="1" x14ac:dyDescent="0.35">
      <c r="A2" s="80" t="s">
        <v>343</v>
      </c>
      <c r="B2" s="80" t="s">
        <v>696</v>
      </c>
      <c r="C2" s="80" t="s">
        <v>540</v>
      </c>
      <c r="D2" s="80" t="s">
        <v>521</v>
      </c>
      <c r="E2" s="80" t="s">
        <v>573</v>
      </c>
      <c r="F2" s="80" t="s">
        <v>710</v>
      </c>
    </row>
    <row r="3" spans="1:9" x14ac:dyDescent="0.35">
      <c r="A3" s="67" t="s">
        <v>367</v>
      </c>
      <c r="B3" s="262" t="s">
        <v>316</v>
      </c>
      <c r="C3" s="262" t="s">
        <v>316</v>
      </c>
      <c r="D3" s="262">
        <v>6.6799999999999997E-4</v>
      </c>
      <c r="E3" s="262" t="s">
        <v>316</v>
      </c>
      <c r="F3" s="262">
        <v>5.6940999999999999E-2</v>
      </c>
    </row>
    <row r="4" spans="1:9" x14ac:dyDescent="0.35">
      <c r="A4" s="68" t="s">
        <v>353</v>
      </c>
      <c r="B4" s="263">
        <v>3.006E-3</v>
      </c>
      <c r="C4" s="263">
        <v>111.12276737000001</v>
      </c>
      <c r="D4" s="263">
        <v>295.05281318999999</v>
      </c>
      <c r="E4" s="263">
        <v>2.0195080000000001</v>
      </c>
      <c r="F4" s="263">
        <v>0.45726534000000002</v>
      </c>
    </row>
    <row r="5" spans="1:9" x14ac:dyDescent="0.35">
      <c r="A5" s="68" t="s">
        <v>661</v>
      </c>
      <c r="B5" s="263" t="s">
        <v>316</v>
      </c>
      <c r="C5" s="263" t="s">
        <v>316</v>
      </c>
      <c r="D5" s="263">
        <v>19.54010349</v>
      </c>
      <c r="E5" s="263" t="s">
        <v>316</v>
      </c>
      <c r="F5" s="263">
        <v>0.52742881000000008</v>
      </c>
    </row>
    <row r="6" spans="1:9" x14ac:dyDescent="0.35">
      <c r="A6" s="68" t="s">
        <v>387</v>
      </c>
      <c r="B6" s="263" t="s">
        <v>316</v>
      </c>
      <c r="C6" s="263" t="s">
        <v>316</v>
      </c>
      <c r="D6" s="263">
        <v>0.91101200000000004</v>
      </c>
      <c r="E6" s="263" t="s">
        <v>316</v>
      </c>
      <c r="F6" s="263">
        <v>1.0697373899999998</v>
      </c>
    </row>
    <row r="7" spans="1:9" x14ac:dyDescent="0.35">
      <c r="A7" s="68" t="s">
        <v>365</v>
      </c>
      <c r="B7" s="263" t="s">
        <v>316</v>
      </c>
      <c r="C7" s="263" t="s">
        <v>316</v>
      </c>
      <c r="D7" s="263">
        <v>3.9421550000000001</v>
      </c>
      <c r="E7" s="263">
        <v>28.370492120000002</v>
      </c>
      <c r="F7" s="263">
        <v>52.577941289999998</v>
      </c>
    </row>
    <row r="8" spans="1:9" x14ac:dyDescent="0.35">
      <c r="A8" s="68" t="s">
        <v>355</v>
      </c>
      <c r="B8" s="263" t="s">
        <v>316</v>
      </c>
      <c r="C8" s="263" t="s">
        <v>316</v>
      </c>
      <c r="D8" s="263">
        <v>8.6112832799999985</v>
      </c>
      <c r="E8" s="263">
        <v>3.6709249999999999E-2</v>
      </c>
      <c r="F8" s="263">
        <v>72.841764430000012</v>
      </c>
    </row>
    <row r="9" spans="1:9" x14ac:dyDescent="0.35">
      <c r="A9" s="68" t="s">
        <v>366</v>
      </c>
      <c r="B9" s="263">
        <v>5.1250000000000002E-3</v>
      </c>
      <c r="C9" s="263" t="s">
        <v>316</v>
      </c>
      <c r="D9" s="263">
        <v>0.19132485999999999</v>
      </c>
      <c r="E9" s="263">
        <v>0.61924956999999992</v>
      </c>
      <c r="F9" s="263" t="s">
        <v>316</v>
      </c>
    </row>
    <row r="10" spans="1:9" x14ac:dyDescent="0.35">
      <c r="A10" s="68" t="s">
        <v>298</v>
      </c>
      <c r="B10" s="263">
        <v>3.8000000000000002E-5</v>
      </c>
      <c r="C10" s="263">
        <v>40.180158899999995</v>
      </c>
      <c r="D10" s="263">
        <v>34.825834999999998</v>
      </c>
      <c r="E10" s="263">
        <v>107.42332006999999</v>
      </c>
      <c r="F10" s="263" t="s">
        <v>316</v>
      </c>
    </row>
    <row r="11" spans="1:9" x14ac:dyDescent="0.35">
      <c r="A11" s="68" t="s">
        <v>362</v>
      </c>
      <c r="B11" s="263">
        <v>382.72018014999998</v>
      </c>
      <c r="C11" s="263">
        <v>92.104395239999988</v>
      </c>
      <c r="D11" s="263">
        <v>1.0000000000000001E-5</v>
      </c>
      <c r="E11" s="263" t="s">
        <v>316</v>
      </c>
      <c r="F11" s="263" t="s">
        <v>316</v>
      </c>
    </row>
    <row r="12" spans="1:9" x14ac:dyDescent="0.35">
      <c r="A12" s="68" t="s">
        <v>662</v>
      </c>
      <c r="B12" s="263">
        <v>127.6133734</v>
      </c>
      <c r="C12" s="263" t="s">
        <v>316</v>
      </c>
      <c r="D12" s="263">
        <v>2.0000000000000002E-5</v>
      </c>
      <c r="E12" s="263" t="s">
        <v>316</v>
      </c>
      <c r="F12" s="263" t="s">
        <v>316</v>
      </c>
    </row>
    <row r="13" spans="1:9" x14ac:dyDescent="0.35">
      <c r="A13" s="68" t="s">
        <v>376</v>
      </c>
      <c r="B13" s="263" t="s">
        <v>316</v>
      </c>
      <c r="C13" s="263" t="s">
        <v>316</v>
      </c>
      <c r="D13" s="263">
        <v>1.6100000000000001E-4</v>
      </c>
      <c r="E13" s="263" t="s">
        <v>316</v>
      </c>
      <c r="F13" s="263" t="s">
        <v>316</v>
      </c>
    </row>
    <row r="14" spans="1:9" x14ac:dyDescent="0.35">
      <c r="A14" s="68" t="s">
        <v>361</v>
      </c>
      <c r="B14" s="263" t="s">
        <v>316</v>
      </c>
      <c r="C14" s="263">
        <v>104.40947326999999</v>
      </c>
      <c r="D14" s="263">
        <v>9.3800000000000003E-4</v>
      </c>
      <c r="E14" s="263" t="s">
        <v>316</v>
      </c>
      <c r="F14" s="263" t="s">
        <v>316</v>
      </c>
    </row>
    <row r="15" spans="1:9" x14ac:dyDescent="0.35">
      <c r="A15" s="68" t="s">
        <v>664</v>
      </c>
      <c r="B15" s="263" t="s">
        <v>316</v>
      </c>
      <c r="C15" s="263">
        <v>62.698682149999996</v>
      </c>
      <c r="D15" s="263">
        <v>1.0690000000000001E-3</v>
      </c>
      <c r="E15" s="263" t="s">
        <v>316</v>
      </c>
      <c r="F15" s="263" t="s">
        <v>316</v>
      </c>
    </row>
    <row r="16" spans="1:9" x14ac:dyDescent="0.35">
      <c r="A16" s="68" t="s">
        <v>299</v>
      </c>
      <c r="B16" s="263" t="s">
        <v>316</v>
      </c>
      <c r="C16" s="263" t="s">
        <v>316</v>
      </c>
      <c r="D16" s="263">
        <v>1.5977000000000002E-2</v>
      </c>
      <c r="E16" s="263" t="s">
        <v>316</v>
      </c>
      <c r="F16" s="263" t="s">
        <v>316</v>
      </c>
    </row>
    <row r="17" spans="1:6" x14ac:dyDescent="0.35">
      <c r="A17" s="68" t="s">
        <v>381</v>
      </c>
      <c r="B17" s="263" t="s">
        <v>316</v>
      </c>
      <c r="C17" s="263" t="s">
        <v>316</v>
      </c>
      <c r="D17" s="263">
        <v>2.8954090000000002E-2</v>
      </c>
      <c r="E17" s="263" t="s">
        <v>316</v>
      </c>
      <c r="F17" s="263" t="s">
        <v>316</v>
      </c>
    </row>
    <row r="18" spans="1:6" x14ac:dyDescent="0.35">
      <c r="A18" s="68" t="s">
        <v>433</v>
      </c>
      <c r="B18" s="263" t="s">
        <v>316</v>
      </c>
      <c r="C18" s="263" t="s">
        <v>316</v>
      </c>
      <c r="D18" s="263">
        <v>2.9375999999999999E-2</v>
      </c>
      <c r="E18" s="263" t="s">
        <v>316</v>
      </c>
      <c r="F18" s="263" t="s">
        <v>316</v>
      </c>
    </row>
    <row r="19" spans="1:6" x14ac:dyDescent="0.35">
      <c r="A19" s="68" t="s">
        <v>360</v>
      </c>
      <c r="B19" s="263" t="s">
        <v>316</v>
      </c>
      <c r="C19" s="263">
        <v>58.917037229999998</v>
      </c>
      <c r="D19" s="263">
        <v>0.15371399999999999</v>
      </c>
      <c r="E19" s="263" t="s">
        <v>316</v>
      </c>
      <c r="F19" s="263" t="s">
        <v>316</v>
      </c>
    </row>
    <row r="20" spans="1:6" ht="13.5" customHeight="1" x14ac:dyDescent="0.35">
      <c r="A20" s="68" t="s">
        <v>363</v>
      </c>
      <c r="B20" s="263" t="s">
        <v>316</v>
      </c>
      <c r="C20" s="263">
        <v>27.842810750000002</v>
      </c>
      <c r="D20" s="263" t="s">
        <v>316</v>
      </c>
      <c r="E20" s="263" t="s">
        <v>316</v>
      </c>
      <c r="F20" s="263" t="s">
        <v>316</v>
      </c>
    </row>
    <row r="21" spans="1:6" x14ac:dyDescent="0.35">
      <c r="A21" s="68" t="s">
        <v>388</v>
      </c>
      <c r="B21" s="263" t="s">
        <v>316</v>
      </c>
      <c r="C21" s="263" t="s">
        <v>316</v>
      </c>
      <c r="D21" s="263" t="s">
        <v>316</v>
      </c>
      <c r="E21" s="263" t="s">
        <v>316</v>
      </c>
      <c r="F21" s="263" t="s">
        <v>316</v>
      </c>
    </row>
    <row r="22" spans="1:6" ht="13.5" customHeight="1" x14ac:dyDescent="0.35"/>
    <row r="32" spans="1:6" ht="13.5" customHeight="1" x14ac:dyDescent="0.35"/>
    <row r="42" s="1" customFormat="1" ht="13.5" customHeight="1" x14ac:dyDescent="0.35"/>
    <row r="51" spans="1:3" x14ac:dyDescent="0.35">
      <c r="A51" s="33"/>
      <c r="B51" s="33"/>
      <c r="C51" s="33"/>
    </row>
    <row r="52" spans="1:3" x14ac:dyDescent="0.35">
      <c r="A52" s="33"/>
      <c r="B52" s="33"/>
      <c r="C52" s="33"/>
    </row>
    <row r="53" spans="1:3" x14ac:dyDescent="0.35">
      <c r="A53" s="33"/>
      <c r="B53" s="33"/>
      <c r="C53" s="33"/>
    </row>
    <row r="54" spans="1:3" x14ac:dyDescent="0.35">
      <c r="A54" s="33"/>
      <c r="B54" s="33"/>
      <c r="C54" s="33"/>
    </row>
    <row r="55" spans="1:3" x14ac:dyDescent="0.35">
      <c r="A55" s="33"/>
      <c r="B55" s="33"/>
      <c r="C55" s="33"/>
    </row>
    <row r="56" spans="1:3" x14ac:dyDescent="0.35">
      <c r="A56" s="33"/>
      <c r="B56" s="33"/>
      <c r="C56" s="33"/>
    </row>
    <row r="57" spans="1:3" x14ac:dyDescent="0.35">
      <c r="A57" s="33"/>
      <c r="B57" s="33"/>
      <c r="C57" s="33"/>
    </row>
    <row r="58" spans="1:3" x14ac:dyDescent="0.35">
      <c r="A58" s="33"/>
      <c r="B58" s="33"/>
      <c r="C58" s="33"/>
    </row>
    <row r="59" spans="1:3" x14ac:dyDescent="0.35">
      <c r="A59" s="33"/>
      <c r="B59" s="33"/>
      <c r="C59" s="33"/>
    </row>
    <row r="60" spans="1:3" x14ac:dyDescent="0.35">
      <c r="A60" s="33"/>
      <c r="B60" s="33"/>
      <c r="C60" s="33"/>
    </row>
    <row r="61" spans="1:3" x14ac:dyDescent="0.35">
      <c r="A61" s="33"/>
      <c r="B61" s="33"/>
      <c r="C61" s="33"/>
    </row>
    <row r="62" spans="1:3" x14ac:dyDescent="0.35">
      <c r="A62" s="33"/>
      <c r="B62" s="33"/>
      <c r="C62" s="33"/>
    </row>
    <row r="63" spans="1:3" x14ac:dyDescent="0.35">
      <c r="A63" s="33"/>
      <c r="B63" s="33"/>
      <c r="C63" s="33"/>
    </row>
    <row r="64" spans="1:3" x14ac:dyDescent="0.35">
      <c r="A64" s="33"/>
      <c r="B64" s="33"/>
      <c r="C64" s="33"/>
    </row>
    <row r="65" spans="1:3" x14ac:dyDescent="0.35">
      <c r="A65" s="33"/>
      <c r="B65" s="33"/>
      <c r="C65" s="33"/>
    </row>
    <row r="66" spans="1:3" x14ac:dyDescent="0.35">
      <c r="A66" s="33"/>
      <c r="B66" s="33"/>
      <c r="C66" s="33"/>
    </row>
    <row r="67" spans="1:3" x14ac:dyDescent="0.35">
      <c r="A67" s="33"/>
      <c r="B67" s="33"/>
      <c r="C67" s="33"/>
    </row>
    <row r="68" spans="1:3" x14ac:dyDescent="0.35">
      <c r="A68" s="33"/>
      <c r="B68" s="33"/>
      <c r="C68" s="33"/>
    </row>
    <row r="69" spans="1:3" x14ac:dyDescent="0.35">
      <c r="A69" s="33"/>
      <c r="B69" s="33"/>
      <c r="C69" s="33"/>
    </row>
    <row r="70" spans="1:3" x14ac:dyDescent="0.35">
      <c r="B70" s="33"/>
      <c r="C70" s="33"/>
    </row>
    <row r="71" spans="1:3" x14ac:dyDescent="0.35">
      <c r="B71" s="33"/>
      <c r="C71" s="33"/>
    </row>
    <row r="72" spans="1:3" x14ac:dyDescent="0.35">
      <c r="B72" s="33"/>
      <c r="C72" s="33"/>
    </row>
    <row r="73" spans="1:3" x14ac:dyDescent="0.35">
      <c r="B73" s="33"/>
      <c r="C73" s="33"/>
    </row>
    <row r="74" spans="1:3" x14ac:dyDescent="0.35">
      <c r="B74" s="33"/>
      <c r="C74" s="33"/>
    </row>
    <row r="75" spans="1:3" x14ac:dyDescent="0.35">
      <c r="B75" s="33"/>
      <c r="C75" s="33"/>
    </row>
    <row r="76" spans="1:3" x14ac:dyDescent="0.35">
      <c r="B76" s="33"/>
      <c r="C76" s="33"/>
    </row>
    <row r="77" spans="1:3" x14ac:dyDescent="0.35">
      <c r="B77" s="33"/>
      <c r="C77" s="33"/>
    </row>
    <row r="78" spans="1:3" x14ac:dyDescent="0.35">
      <c r="B78" s="33"/>
      <c r="C78" s="33"/>
    </row>
    <row r="79" spans="1:3" x14ac:dyDescent="0.35">
      <c r="B79" s="33"/>
      <c r="C79" s="33"/>
    </row>
    <row r="80" spans="1:3" x14ac:dyDescent="0.35">
      <c r="B80" s="33"/>
      <c r="C80" s="33"/>
    </row>
    <row r="81" spans="2:3" x14ac:dyDescent="0.35">
      <c r="B81" s="33"/>
      <c r="C81" s="33"/>
    </row>
    <row r="82" spans="2:3" x14ac:dyDescent="0.35">
      <c r="B82" s="33"/>
      <c r="C82" s="33"/>
    </row>
    <row r="83" spans="2:3" x14ac:dyDescent="0.35">
      <c r="B83" s="33"/>
      <c r="C83" s="33"/>
    </row>
    <row r="84" spans="2:3" x14ac:dyDescent="0.35">
      <c r="B84" s="33"/>
      <c r="C84" s="33"/>
    </row>
    <row r="85" spans="2:3" x14ac:dyDescent="0.35">
      <c r="B85" s="33"/>
      <c r="C85" s="33"/>
    </row>
    <row r="86" spans="2:3" x14ac:dyDescent="0.35">
      <c r="B86" s="33"/>
      <c r="C86" s="33"/>
    </row>
    <row r="87" spans="2:3" x14ac:dyDescent="0.35">
      <c r="B87" s="33"/>
      <c r="C87" s="33"/>
    </row>
    <row r="88" spans="2:3" x14ac:dyDescent="0.35">
      <c r="B88" s="33"/>
      <c r="C88" s="33"/>
    </row>
    <row r="89" spans="2:3" x14ac:dyDescent="0.35">
      <c r="B89" s="33"/>
      <c r="C89" s="33"/>
    </row>
    <row r="90" spans="2:3" x14ac:dyDescent="0.35">
      <c r="B90" s="33"/>
      <c r="C90" s="33"/>
    </row>
    <row r="91" spans="2:3" x14ac:dyDescent="0.35">
      <c r="B91" s="33"/>
      <c r="C91" s="33"/>
    </row>
    <row r="92" spans="2:3" x14ac:dyDescent="0.35">
      <c r="B92" s="33"/>
      <c r="C92" s="33"/>
    </row>
    <row r="93" spans="2:3" x14ac:dyDescent="0.35">
      <c r="B93" s="33"/>
      <c r="C93" s="33"/>
    </row>
    <row r="94" spans="2:3" x14ac:dyDescent="0.35">
      <c r="B94" s="33"/>
      <c r="C94" s="33"/>
    </row>
    <row r="95" spans="2:3" x14ac:dyDescent="0.35">
      <c r="B95" s="33"/>
      <c r="C95" s="33"/>
    </row>
    <row r="96" spans="2:3" x14ac:dyDescent="0.35">
      <c r="B96" s="33"/>
      <c r="C96" s="33"/>
    </row>
    <row r="97" spans="1:3" x14ac:dyDescent="0.35">
      <c r="B97" s="33"/>
      <c r="C97" s="33"/>
    </row>
    <row r="98" spans="1:3" x14ac:dyDescent="0.35">
      <c r="B98" s="33"/>
      <c r="C98" s="33"/>
    </row>
    <row r="99" spans="1:3" x14ac:dyDescent="0.35">
      <c r="B99" s="33"/>
      <c r="C99" s="33"/>
    </row>
    <row r="100" spans="1:3" x14ac:dyDescent="0.35">
      <c r="B100" s="33"/>
      <c r="C100" s="33"/>
    </row>
    <row r="101" spans="1:3" x14ac:dyDescent="0.35">
      <c r="B101" s="33"/>
      <c r="C101" s="33"/>
    </row>
    <row r="102" spans="1:3" x14ac:dyDescent="0.35">
      <c r="A102" s="33"/>
      <c r="B102" s="33"/>
      <c r="C102" s="33"/>
    </row>
    <row r="103" spans="1:3" x14ac:dyDescent="0.35">
      <c r="A103" s="33"/>
      <c r="B103" s="33"/>
      <c r="C103" s="33"/>
    </row>
    <row r="104" spans="1:3" x14ac:dyDescent="0.35">
      <c r="A104" s="33"/>
      <c r="B104" s="33"/>
      <c r="C104" s="33"/>
    </row>
    <row r="105" spans="1:3" x14ac:dyDescent="0.35">
      <c r="A105" s="33"/>
      <c r="B105" s="33"/>
      <c r="C105" s="33"/>
    </row>
    <row r="106" spans="1:3" x14ac:dyDescent="0.35">
      <c r="A106" s="33"/>
      <c r="B106" s="33"/>
      <c r="C106" s="33"/>
    </row>
    <row r="107" spans="1:3" x14ac:dyDescent="0.35">
      <c r="A107" s="33"/>
      <c r="B107" s="33"/>
      <c r="C107" s="33"/>
    </row>
    <row r="108" spans="1:3" x14ac:dyDescent="0.35">
      <c r="A108" s="33"/>
      <c r="B108" s="33"/>
      <c r="C108" s="33"/>
    </row>
    <row r="109" spans="1:3" x14ac:dyDescent="0.35">
      <c r="A109" s="33"/>
      <c r="B109" s="33"/>
      <c r="C109" s="33"/>
    </row>
    <row r="110" spans="1:3" x14ac:dyDescent="0.35">
      <c r="A110" s="33"/>
      <c r="B110" s="33"/>
      <c r="C110" s="33"/>
    </row>
    <row r="111" spans="1:3" x14ac:dyDescent="0.35">
      <c r="A111" s="33"/>
      <c r="B111" s="33"/>
      <c r="C111" s="33"/>
    </row>
    <row r="112" spans="1:3" x14ac:dyDescent="0.35">
      <c r="A112" s="33"/>
      <c r="B112" s="33"/>
      <c r="C112" s="33"/>
    </row>
    <row r="113" spans="1:3" x14ac:dyDescent="0.35">
      <c r="A113" s="33"/>
      <c r="B113" s="33"/>
      <c r="C113" s="33"/>
    </row>
    <row r="114" spans="1:3" x14ac:dyDescent="0.35">
      <c r="A114" s="33"/>
      <c r="B114" s="33"/>
      <c r="C114" s="33"/>
    </row>
    <row r="115" spans="1:3" x14ac:dyDescent="0.35">
      <c r="A115" s="33"/>
      <c r="B115" s="33"/>
      <c r="C115" s="33"/>
    </row>
    <row r="116" spans="1:3" x14ac:dyDescent="0.35">
      <c r="A116" s="33"/>
      <c r="B116" s="33"/>
      <c r="C116" s="33"/>
    </row>
    <row r="117" spans="1:3" x14ac:dyDescent="0.35">
      <c r="A117" s="33"/>
      <c r="B117" s="33"/>
      <c r="C117" s="33"/>
    </row>
    <row r="118" spans="1:3" x14ac:dyDescent="0.35">
      <c r="A118" s="33"/>
      <c r="B118" s="33"/>
      <c r="C118" s="33"/>
    </row>
    <row r="119" spans="1:3" x14ac:dyDescent="0.35">
      <c r="A119" s="33"/>
      <c r="B119" s="33"/>
      <c r="C119" s="33"/>
    </row>
    <row r="120" spans="1:3" x14ac:dyDescent="0.35">
      <c r="A120" s="33"/>
      <c r="B120" s="33"/>
      <c r="C120" s="33"/>
    </row>
    <row r="121" spans="1:3" x14ac:dyDescent="0.35">
      <c r="A121" s="33"/>
      <c r="B121" s="33"/>
      <c r="C121" s="33"/>
    </row>
    <row r="122" spans="1:3" x14ac:dyDescent="0.35">
      <c r="A122" s="33"/>
      <c r="B122" s="33"/>
      <c r="C122" s="33"/>
    </row>
    <row r="123" spans="1:3" x14ac:dyDescent="0.35">
      <c r="A123" s="33"/>
      <c r="B123" s="33"/>
      <c r="C123" s="33"/>
    </row>
    <row r="124" spans="1:3" x14ac:dyDescent="0.35">
      <c r="A124" s="33"/>
      <c r="B124" s="33"/>
      <c r="C124" s="33"/>
    </row>
    <row r="125" spans="1:3" x14ac:dyDescent="0.35">
      <c r="A125" s="33"/>
      <c r="B125" s="33"/>
      <c r="C125" s="33"/>
    </row>
    <row r="126" spans="1:3" x14ac:dyDescent="0.35">
      <c r="A126" s="33"/>
      <c r="B126" s="33"/>
      <c r="C126" s="33"/>
    </row>
    <row r="127" spans="1:3" x14ac:dyDescent="0.35">
      <c r="A127" s="33"/>
      <c r="B127" s="33"/>
      <c r="C127" s="33"/>
    </row>
    <row r="128" spans="1:3" x14ac:dyDescent="0.35">
      <c r="A128" s="33"/>
      <c r="B128" s="33"/>
      <c r="C128" s="33"/>
    </row>
    <row r="129" spans="1:3" x14ac:dyDescent="0.35">
      <c r="A129" s="33"/>
      <c r="B129" s="33"/>
      <c r="C129" s="33"/>
    </row>
    <row r="130" spans="1:3" x14ac:dyDescent="0.35">
      <c r="A130" s="33"/>
      <c r="B130" s="33"/>
      <c r="C130" s="33"/>
    </row>
    <row r="131" spans="1:3" x14ac:dyDescent="0.35">
      <c r="A131" s="33"/>
      <c r="B131" s="33"/>
      <c r="C131" s="33"/>
    </row>
    <row r="132" spans="1:3" x14ac:dyDescent="0.35">
      <c r="A132" s="33"/>
      <c r="B132" s="33"/>
      <c r="C132" s="33"/>
    </row>
    <row r="133" spans="1:3" x14ac:dyDescent="0.35">
      <c r="A133" s="33"/>
      <c r="B133" s="33"/>
      <c r="C133" s="33"/>
    </row>
    <row r="134" spans="1:3" x14ac:dyDescent="0.35">
      <c r="B134" s="33"/>
      <c r="C134" s="33"/>
    </row>
    <row r="135" spans="1:3" x14ac:dyDescent="0.35">
      <c r="B135" s="33"/>
      <c r="C135" s="33"/>
    </row>
    <row r="136" spans="1:3" x14ac:dyDescent="0.35">
      <c r="B136" s="33"/>
      <c r="C136" s="33"/>
    </row>
    <row r="137" spans="1:3" x14ac:dyDescent="0.35">
      <c r="B137" s="33"/>
      <c r="C137" s="33"/>
    </row>
    <row r="138" spans="1:3" x14ac:dyDescent="0.35">
      <c r="B138" s="33"/>
      <c r="C138" s="33"/>
    </row>
    <row r="139" spans="1:3" x14ac:dyDescent="0.35">
      <c r="B139" s="33"/>
      <c r="C139" s="33"/>
    </row>
    <row r="140" spans="1:3" x14ac:dyDescent="0.35">
      <c r="B140" s="33"/>
      <c r="C140" s="33"/>
    </row>
    <row r="141" spans="1:3" x14ac:dyDescent="0.35">
      <c r="B141" s="33"/>
      <c r="C141" s="33"/>
    </row>
    <row r="142" spans="1:3" x14ac:dyDescent="0.35">
      <c r="B142" s="33"/>
      <c r="C142" s="33"/>
    </row>
    <row r="143" spans="1:3" x14ac:dyDescent="0.35">
      <c r="B143" s="33"/>
      <c r="C143" s="33"/>
    </row>
    <row r="144" spans="1:3" x14ac:dyDescent="0.35">
      <c r="B144" s="33"/>
      <c r="C144" s="33"/>
    </row>
    <row r="145" spans="2:3" x14ac:dyDescent="0.35">
      <c r="B145" s="33"/>
      <c r="C145" s="33"/>
    </row>
    <row r="146" spans="2:3" x14ac:dyDescent="0.35">
      <c r="B146" s="33"/>
      <c r="C146" s="33"/>
    </row>
    <row r="147" spans="2:3" x14ac:dyDescent="0.35">
      <c r="B147" s="33"/>
      <c r="C147" s="33"/>
    </row>
    <row r="148" spans="2:3" x14ac:dyDescent="0.35">
      <c r="B148" s="33"/>
      <c r="C148" s="33"/>
    </row>
    <row r="149" spans="2:3" x14ac:dyDescent="0.35">
      <c r="B149" s="33"/>
      <c r="C149" s="33"/>
    </row>
    <row r="150" spans="2:3" x14ac:dyDescent="0.35">
      <c r="B150" s="33"/>
      <c r="C150" s="33"/>
    </row>
    <row r="151" spans="2:3" x14ac:dyDescent="0.35">
      <c r="B151" s="33"/>
      <c r="C151" s="33"/>
    </row>
    <row r="152" spans="2:3" x14ac:dyDescent="0.35">
      <c r="B152" s="33"/>
      <c r="C152" s="33"/>
    </row>
    <row r="153" spans="2:3" x14ac:dyDescent="0.35">
      <c r="B153" s="33"/>
      <c r="C153" s="33"/>
    </row>
    <row r="154" spans="2:3" x14ac:dyDescent="0.35">
      <c r="B154" s="33"/>
      <c r="C154" s="33"/>
    </row>
    <row r="155" spans="2:3" x14ac:dyDescent="0.35">
      <c r="B155" s="33"/>
      <c r="C155" s="33"/>
    </row>
    <row r="156" spans="2:3" x14ac:dyDescent="0.35">
      <c r="B156" s="33"/>
      <c r="C156" s="33"/>
    </row>
    <row r="157" spans="2:3" x14ac:dyDescent="0.35">
      <c r="B157" s="33"/>
      <c r="C157" s="33"/>
    </row>
    <row r="158" spans="2:3" x14ac:dyDescent="0.35">
      <c r="B158" s="33"/>
      <c r="C158" s="33"/>
    </row>
    <row r="159" spans="2:3" x14ac:dyDescent="0.35">
      <c r="B159" s="33"/>
      <c r="C159" s="33"/>
    </row>
    <row r="160" spans="2:3" x14ac:dyDescent="0.35">
      <c r="B160" s="33"/>
      <c r="C160" s="33"/>
    </row>
    <row r="161" spans="2:3" x14ac:dyDescent="0.35">
      <c r="B161" s="33"/>
      <c r="C161" s="33"/>
    </row>
    <row r="162" spans="2:3" x14ac:dyDescent="0.35">
      <c r="B162" s="33"/>
      <c r="C162" s="33"/>
    </row>
    <row r="163" spans="2:3" x14ac:dyDescent="0.35">
      <c r="B163" s="33"/>
      <c r="C163" s="33"/>
    </row>
    <row r="164" spans="2:3" x14ac:dyDescent="0.35">
      <c r="B164" s="33"/>
      <c r="C164" s="33"/>
    </row>
    <row r="165" spans="2:3" x14ac:dyDescent="0.35">
      <c r="B165" s="33"/>
      <c r="C165" s="33"/>
    </row>
    <row r="166" spans="2:3" x14ac:dyDescent="0.35">
      <c r="B166" s="33"/>
      <c r="C166" s="33"/>
    </row>
    <row r="167" spans="2:3" x14ac:dyDescent="0.35">
      <c r="B167" s="33"/>
      <c r="C167" s="33"/>
    </row>
    <row r="168" spans="2:3" x14ac:dyDescent="0.35">
      <c r="B168" s="33"/>
      <c r="C168" s="33"/>
    </row>
    <row r="169" spans="2:3" x14ac:dyDescent="0.35">
      <c r="B169" s="33"/>
      <c r="C169" s="33"/>
    </row>
    <row r="170" spans="2:3" x14ac:dyDescent="0.35">
      <c r="B170" s="33"/>
      <c r="C170" s="33"/>
    </row>
    <row r="171" spans="2:3" x14ac:dyDescent="0.35">
      <c r="B171" s="33"/>
      <c r="C171" s="33"/>
    </row>
    <row r="172" spans="2:3" x14ac:dyDescent="0.35">
      <c r="B172" s="33"/>
      <c r="C172" s="33"/>
    </row>
    <row r="173" spans="2:3" x14ac:dyDescent="0.35">
      <c r="B173" s="33"/>
      <c r="C173" s="33"/>
    </row>
    <row r="174" spans="2:3" x14ac:dyDescent="0.35">
      <c r="B174" s="33"/>
      <c r="C174" s="33"/>
    </row>
    <row r="175" spans="2:3" x14ac:dyDescent="0.35">
      <c r="B175" s="33"/>
      <c r="C175" s="33"/>
    </row>
    <row r="176" spans="2:3" x14ac:dyDescent="0.35">
      <c r="B176" s="33"/>
      <c r="C176" s="33"/>
    </row>
    <row r="177" spans="1:3" x14ac:dyDescent="0.35">
      <c r="B177" s="33"/>
      <c r="C177" s="33"/>
    </row>
    <row r="178" spans="1:3" x14ac:dyDescent="0.35">
      <c r="B178" s="33"/>
      <c r="C178" s="33"/>
    </row>
    <row r="179" spans="1:3" x14ac:dyDescent="0.35">
      <c r="B179" s="33"/>
      <c r="C179" s="33"/>
    </row>
    <row r="180" spans="1:3" x14ac:dyDescent="0.35">
      <c r="B180" s="33"/>
      <c r="C180" s="33"/>
    </row>
    <row r="181" spans="1:3" x14ac:dyDescent="0.35">
      <c r="B181" s="33"/>
      <c r="C181" s="33"/>
    </row>
    <row r="182" spans="1:3" x14ac:dyDescent="0.35">
      <c r="A182" s="33"/>
      <c r="B182" s="33"/>
      <c r="C182" s="33"/>
    </row>
    <row r="183" spans="1:3" x14ac:dyDescent="0.35">
      <c r="A183" s="33"/>
      <c r="B183" s="33"/>
      <c r="C183" s="33"/>
    </row>
    <row r="184" spans="1:3" x14ac:dyDescent="0.35">
      <c r="A184" s="33"/>
      <c r="B184" s="33"/>
      <c r="C184" s="33"/>
    </row>
    <row r="185" spans="1:3" x14ac:dyDescent="0.35">
      <c r="A185" s="33"/>
      <c r="B185" s="33"/>
      <c r="C185" s="33"/>
    </row>
    <row r="186" spans="1:3" x14ac:dyDescent="0.35">
      <c r="A186" s="33"/>
      <c r="B186" s="33"/>
      <c r="C186" s="33"/>
    </row>
    <row r="187" spans="1:3" x14ac:dyDescent="0.35">
      <c r="A187" s="33"/>
      <c r="B187" s="33"/>
      <c r="C187" s="33"/>
    </row>
    <row r="188" spans="1:3" x14ac:dyDescent="0.35">
      <c r="A188" s="33"/>
      <c r="B188" s="33"/>
      <c r="C188" s="33"/>
    </row>
    <row r="189" spans="1:3" x14ac:dyDescent="0.35">
      <c r="A189" s="33"/>
      <c r="B189" s="33"/>
      <c r="C189" s="33"/>
    </row>
    <row r="190" spans="1:3" x14ac:dyDescent="0.35">
      <c r="A190" s="33"/>
      <c r="B190" s="33"/>
      <c r="C190" s="33"/>
    </row>
    <row r="191" spans="1:3" x14ac:dyDescent="0.35">
      <c r="A191" s="33"/>
      <c r="B191" s="33"/>
      <c r="C191" s="33"/>
    </row>
    <row r="192" spans="1:3" x14ac:dyDescent="0.35">
      <c r="A192" s="33"/>
      <c r="B192" s="33"/>
      <c r="C192" s="33"/>
    </row>
    <row r="193" spans="1:3" x14ac:dyDescent="0.35">
      <c r="A193" s="33"/>
      <c r="B193" s="33"/>
      <c r="C193" s="33"/>
    </row>
    <row r="194" spans="1:3" x14ac:dyDescent="0.35">
      <c r="A194" s="33"/>
      <c r="B194" s="33"/>
      <c r="C194" s="33"/>
    </row>
    <row r="195" spans="1:3" x14ac:dyDescent="0.35">
      <c r="A195" s="33"/>
      <c r="B195" s="33"/>
      <c r="C195" s="33"/>
    </row>
    <row r="196" spans="1:3" x14ac:dyDescent="0.35">
      <c r="A196" s="33"/>
      <c r="B196" s="33"/>
      <c r="C196" s="33"/>
    </row>
    <row r="197" spans="1:3" x14ac:dyDescent="0.35">
      <c r="A197" s="33"/>
      <c r="B197" s="33"/>
      <c r="C197" s="33"/>
    </row>
    <row r="198" spans="1:3" x14ac:dyDescent="0.35">
      <c r="A198" s="33"/>
      <c r="B198" s="33"/>
      <c r="C198" s="33"/>
    </row>
    <row r="199" spans="1:3" x14ac:dyDescent="0.35">
      <c r="A199" s="33"/>
      <c r="B199" s="33"/>
      <c r="C199" s="33"/>
    </row>
    <row r="200" spans="1:3" x14ac:dyDescent="0.35">
      <c r="A200" s="33"/>
      <c r="B200" s="33"/>
      <c r="C200" s="33"/>
    </row>
    <row r="201" spans="1:3" x14ac:dyDescent="0.35">
      <c r="A201" s="33"/>
      <c r="B201" s="33"/>
      <c r="C201" s="33"/>
    </row>
    <row r="202" spans="1:3" x14ac:dyDescent="0.35">
      <c r="A202" s="33"/>
      <c r="B202" s="33"/>
      <c r="C202" s="33"/>
    </row>
    <row r="203" spans="1:3" x14ac:dyDescent="0.35">
      <c r="A203" s="33"/>
      <c r="B203" s="33"/>
      <c r="C203" s="33"/>
    </row>
    <row r="204" spans="1:3" x14ac:dyDescent="0.35">
      <c r="A204" s="33"/>
      <c r="B204" s="33"/>
      <c r="C204" s="33"/>
    </row>
    <row r="205" spans="1:3" x14ac:dyDescent="0.35">
      <c r="A205" s="33"/>
      <c r="B205" s="33"/>
      <c r="C205" s="33"/>
    </row>
    <row r="206" spans="1:3" x14ac:dyDescent="0.35">
      <c r="A206" s="33"/>
      <c r="B206" s="33"/>
      <c r="C206" s="33"/>
    </row>
    <row r="207" spans="1:3" x14ac:dyDescent="0.35">
      <c r="A207" s="33"/>
      <c r="B207" s="33"/>
      <c r="C207" s="33"/>
    </row>
    <row r="208" spans="1:3" x14ac:dyDescent="0.35">
      <c r="A208" s="33"/>
      <c r="B208" s="33"/>
      <c r="C208" s="33"/>
    </row>
    <row r="209" spans="1:3" x14ac:dyDescent="0.35">
      <c r="A209" s="33"/>
      <c r="B209" s="33"/>
      <c r="C209" s="33"/>
    </row>
    <row r="210" spans="1:3" x14ac:dyDescent="0.35">
      <c r="A210" s="33"/>
      <c r="B210" s="33"/>
      <c r="C210" s="33"/>
    </row>
    <row r="211" spans="1:3" x14ac:dyDescent="0.35">
      <c r="A211" s="33"/>
      <c r="B211" s="33"/>
      <c r="C211" s="33"/>
    </row>
    <row r="212" spans="1:3" x14ac:dyDescent="0.35">
      <c r="A212" s="33"/>
      <c r="B212" s="33"/>
      <c r="C212" s="33"/>
    </row>
    <row r="213" spans="1:3" x14ac:dyDescent="0.35">
      <c r="A213" s="33"/>
      <c r="B213" s="33"/>
      <c r="C213" s="33"/>
    </row>
    <row r="214" spans="1:3" x14ac:dyDescent="0.35">
      <c r="B214" s="33"/>
      <c r="C214" s="33"/>
    </row>
    <row r="215" spans="1:3" x14ac:dyDescent="0.35">
      <c r="B215" s="33"/>
      <c r="C215" s="33"/>
    </row>
    <row r="216" spans="1:3" x14ac:dyDescent="0.35">
      <c r="B216" s="33"/>
      <c r="C216" s="33"/>
    </row>
    <row r="217" spans="1:3" x14ac:dyDescent="0.35">
      <c r="B217" s="33"/>
      <c r="C217" s="33"/>
    </row>
    <row r="218" spans="1:3" x14ac:dyDescent="0.35">
      <c r="B218" s="33"/>
      <c r="C218" s="33"/>
    </row>
    <row r="219" spans="1:3" x14ac:dyDescent="0.35">
      <c r="B219" s="33"/>
      <c r="C219" s="33"/>
    </row>
    <row r="220" spans="1:3" x14ac:dyDescent="0.35">
      <c r="B220" s="33"/>
      <c r="C220" s="33"/>
    </row>
    <row r="221" spans="1:3" x14ac:dyDescent="0.35">
      <c r="B221" s="33"/>
      <c r="C221" s="33"/>
    </row>
    <row r="222" spans="1:3" x14ac:dyDescent="0.35">
      <c r="B222" s="33"/>
      <c r="C222" s="33"/>
    </row>
    <row r="223" spans="1:3" x14ac:dyDescent="0.35">
      <c r="B223" s="33"/>
      <c r="C223" s="33"/>
    </row>
    <row r="224" spans="1:3" x14ac:dyDescent="0.35">
      <c r="B224" s="33"/>
      <c r="C224" s="33"/>
    </row>
    <row r="225" spans="2:3" x14ac:dyDescent="0.35">
      <c r="B225" s="33"/>
      <c r="C225" s="33"/>
    </row>
    <row r="226" spans="2:3" x14ac:dyDescent="0.35">
      <c r="B226" s="33"/>
      <c r="C226" s="33"/>
    </row>
    <row r="227" spans="2:3" x14ac:dyDescent="0.35">
      <c r="B227" s="33"/>
      <c r="C227" s="33"/>
    </row>
    <row r="228" spans="2:3" x14ac:dyDescent="0.35">
      <c r="B228" s="33"/>
      <c r="C228" s="33"/>
    </row>
    <row r="229" spans="2:3" x14ac:dyDescent="0.35">
      <c r="B229" s="33"/>
      <c r="C229" s="33"/>
    </row>
    <row r="230" spans="2:3" x14ac:dyDescent="0.35">
      <c r="B230" s="33"/>
      <c r="C230" s="33"/>
    </row>
    <row r="231" spans="2:3" x14ac:dyDescent="0.35">
      <c r="B231" s="33"/>
      <c r="C231" s="33"/>
    </row>
    <row r="232" spans="2:3" x14ac:dyDescent="0.35">
      <c r="B232" s="33"/>
      <c r="C232" s="33"/>
    </row>
    <row r="233" spans="2:3" x14ac:dyDescent="0.35">
      <c r="B233" s="33"/>
      <c r="C233" s="33"/>
    </row>
    <row r="234" spans="2:3" x14ac:dyDescent="0.35">
      <c r="B234" s="33"/>
      <c r="C234" s="33"/>
    </row>
    <row r="235" spans="2:3" x14ac:dyDescent="0.35">
      <c r="B235" s="33"/>
      <c r="C235" s="33"/>
    </row>
    <row r="236" spans="2:3" x14ac:dyDescent="0.35">
      <c r="B236" s="33"/>
      <c r="C236" s="33"/>
    </row>
    <row r="237" spans="2:3" x14ac:dyDescent="0.35">
      <c r="B237" s="33"/>
      <c r="C237" s="33"/>
    </row>
    <row r="238" spans="2:3" x14ac:dyDescent="0.35">
      <c r="B238" s="33"/>
      <c r="C238" s="33"/>
    </row>
    <row r="239" spans="2:3" x14ac:dyDescent="0.35">
      <c r="B239" s="33"/>
      <c r="C239" s="33"/>
    </row>
    <row r="240" spans="2:3" x14ac:dyDescent="0.35">
      <c r="B240" s="33"/>
      <c r="C240" s="33"/>
    </row>
    <row r="241" spans="1:3" x14ac:dyDescent="0.35">
      <c r="B241" s="33"/>
      <c r="C241" s="33"/>
    </row>
    <row r="242" spans="1:3" x14ac:dyDescent="0.35">
      <c r="B242" s="33"/>
      <c r="C242" s="33"/>
    </row>
    <row r="243" spans="1:3" x14ac:dyDescent="0.35">
      <c r="B243" s="33"/>
      <c r="C243" s="33"/>
    </row>
    <row r="244" spans="1:3" x14ac:dyDescent="0.35">
      <c r="B244" s="33"/>
      <c r="C244" s="33"/>
    </row>
    <row r="245" spans="1:3" x14ac:dyDescent="0.35">
      <c r="B245" s="33"/>
      <c r="C245" s="33"/>
    </row>
    <row r="246" spans="1:3" x14ac:dyDescent="0.35">
      <c r="A246" s="33"/>
      <c r="B246" s="33"/>
      <c r="C246" s="33"/>
    </row>
    <row r="247" spans="1:3" x14ac:dyDescent="0.35">
      <c r="A247" s="33"/>
      <c r="B247" s="33"/>
      <c r="C247" s="33"/>
    </row>
    <row r="248" spans="1:3" x14ac:dyDescent="0.35">
      <c r="A248" s="33"/>
      <c r="B248" s="33"/>
      <c r="C248" s="33"/>
    </row>
    <row r="249" spans="1:3" x14ac:dyDescent="0.35">
      <c r="A249" s="33"/>
      <c r="B249" s="33"/>
      <c r="C249" s="33"/>
    </row>
    <row r="250" spans="1:3" x14ac:dyDescent="0.35">
      <c r="A250" s="33"/>
      <c r="B250" s="33"/>
      <c r="C250" s="33"/>
    </row>
    <row r="251" spans="1:3" x14ac:dyDescent="0.35">
      <c r="A251" s="33"/>
      <c r="B251" s="33"/>
      <c r="C251" s="33"/>
    </row>
    <row r="252" spans="1:3" x14ac:dyDescent="0.35">
      <c r="A252" s="33"/>
      <c r="B252" s="33"/>
      <c r="C252" s="33"/>
    </row>
    <row r="253" spans="1:3" x14ac:dyDescent="0.35">
      <c r="A253" s="33"/>
      <c r="B253" s="33"/>
      <c r="C253" s="33"/>
    </row>
    <row r="254" spans="1:3" x14ac:dyDescent="0.35">
      <c r="A254" s="33"/>
      <c r="B254" s="33"/>
      <c r="C254" s="33"/>
    </row>
    <row r="255" spans="1:3" x14ac:dyDescent="0.35">
      <c r="A255" s="33"/>
      <c r="B255" s="33"/>
      <c r="C255" s="33"/>
    </row>
    <row r="256" spans="1:3" x14ac:dyDescent="0.35">
      <c r="A256" s="33"/>
      <c r="B256" s="33"/>
      <c r="C256" s="33"/>
    </row>
    <row r="257" spans="1:3" x14ac:dyDescent="0.35">
      <c r="A257" s="33"/>
      <c r="B257" s="33"/>
      <c r="C257" s="33"/>
    </row>
    <row r="258" spans="1:3" x14ac:dyDescent="0.35">
      <c r="A258" s="33"/>
      <c r="B258" s="33"/>
      <c r="C258" s="33"/>
    </row>
    <row r="259" spans="1:3" x14ac:dyDescent="0.35">
      <c r="A259" s="33"/>
      <c r="B259" s="33"/>
      <c r="C259" s="33"/>
    </row>
    <row r="260" spans="1:3" x14ac:dyDescent="0.35">
      <c r="A260" s="33"/>
      <c r="B260" s="33"/>
      <c r="C260" s="33"/>
    </row>
    <row r="261" spans="1:3" x14ac:dyDescent="0.35">
      <c r="A261" s="33"/>
      <c r="B261" s="33"/>
      <c r="C261" s="33"/>
    </row>
    <row r="262" spans="1:3" x14ac:dyDescent="0.35">
      <c r="A262" s="33"/>
      <c r="B262" s="33"/>
      <c r="C262" s="33"/>
    </row>
    <row r="263" spans="1:3" x14ac:dyDescent="0.35">
      <c r="A263" s="33"/>
      <c r="B263" s="33"/>
      <c r="C263" s="33"/>
    </row>
    <row r="264" spans="1:3" x14ac:dyDescent="0.35">
      <c r="A264" s="33"/>
      <c r="B264" s="33"/>
      <c r="C264" s="33"/>
    </row>
    <row r="265" spans="1:3" x14ac:dyDescent="0.35">
      <c r="A265" s="33"/>
      <c r="B265" s="33"/>
      <c r="C265" s="33"/>
    </row>
    <row r="266" spans="1:3" x14ac:dyDescent="0.35">
      <c r="A266" s="33"/>
      <c r="B266" s="33"/>
      <c r="C266" s="33"/>
    </row>
    <row r="267" spans="1:3" x14ac:dyDescent="0.35">
      <c r="A267" s="33"/>
      <c r="B267" s="33"/>
      <c r="C267" s="33"/>
    </row>
    <row r="268" spans="1:3" x14ac:dyDescent="0.35">
      <c r="A268" s="33"/>
      <c r="B268" s="33"/>
      <c r="C268" s="33"/>
    </row>
    <row r="269" spans="1:3" x14ac:dyDescent="0.35">
      <c r="A269" s="33"/>
      <c r="B269" s="33"/>
      <c r="C269" s="33"/>
    </row>
    <row r="270" spans="1:3" x14ac:dyDescent="0.35">
      <c r="A270" s="33"/>
      <c r="B270" s="33"/>
      <c r="C270" s="33"/>
    </row>
    <row r="271" spans="1:3" x14ac:dyDescent="0.35">
      <c r="A271" s="33"/>
      <c r="B271" s="33"/>
      <c r="C271" s="33"/>
    </row>
    <row r="272" spans="1:3" x14ac:dyDescent="0.35">
      <c r="A272" s="33"/>
      <c r="B272" s="33"/>
      <c r="C272" s="33"/>
    </row>
    <row r="273" spans="1:3" x14ac:dyDescent="0.35">
      <c r="A273" s="33"/>
      <c r="B273" s="33"/>
      <c r="C273" s="33"/>
    </row>
    <row r="274" spans="1:3" x14ac:dyDescent="0.35">
      <c r="A274" s="33"/>
      <c r="B274" s="33"/>
      <c r="C274" s="33"/>
    </row>
    <row r="275" spans="1:3" x14ac:dyDescent="0.35">
      <c r="A275" s="33"/>
      <c r="B275" s="33"/>
      <c r="C275" s="33"/>
    </row>
    <row r="276" spans="1:3" x14ac:dyDescent="0.35">
      <c r="A276" s="33"/>
      <c r="B276" s="33"/>
      <c r="C276" s="33"/>
    </row>
    <row r="277" spans="1:3" x14ac:dyDescent="0.35">
      <c r="A277" s="33"/>
      <c r="B277" s="33"/>
      <c r="C277" s="33"/>
    </row>
    <row r="278" spans="1:3" x14ac:dyDescent="0.35">
      <c r="B278" s="33"/>
      <c r="C278" s="33"/>
    </row>
    <row r="279" spans="1:3" x14ac:dyDescent="0.35">
      <c r="B279" s="33"/>
      <c r="C279" s="33"/>
    </row>
    <row r="280" spans="1:3" x14ac:dyDescent="0.35">
      <c r="B280" s="33"/>
      <c r="C280" s="33"/>
    </row>
    <row r="281" spans="1:3" x14ac:dyDescent="0.35">
      <c r="B281" s="33"/>
      <c r="C281" s="33"/>
    </row>
    <row r="282" spans="1:3" x14ac:dyDescent="0.35">
      <c r="B282" s="33"/>
      <c r="C282" s="33"/>
    </row>
    <row r="283" spans="1:3" x14ac:dyDescent="0.35">
      <c r="B283" s="33"/>
      <c r="C283" s="33"/>
    </row>
    <row r="284" spans="1:3" x14ac:dyDescent="0.35">
      <c r="B284" s="33"/>
      <c r="C284" s="33"/>
    </row>
    <row r="285" spans="1:3" x14ac:dyDescent="0.35">
      <c r="B285" s="33"/>
      <c r="C285" s="33"/>
    </row>
    <row r="286" spans="1:3" x14ac:dyDescent="0.35">
      <c r="B286" s="33"/>
      <c r="C286" s="33"/>
    </row>
    <row r="287" spans="1:3" x14ac:dyDescent="0.35">
      <c r="B287" s="33"/>
      <c r="C287" s="33"/>
    </row>
    <row r="288" spans="1:3" x14ac:dyDescent="0.35">
      <c r="B288" s="33"/>
      <c r="C288" s="33"/>
    </row>
    <row r="289" spans="2:3" x14ac:dyDescent="0.35">
      <c r="B289" s="33"/>
      <c r="C289" s="33"/>
    </row>
    <row r="290" spans="2:3" x14ac:dyDescent="0.35">
      <c r="B290" s="33"/>
      <c r="C290" s="33"/>
    </row>
    <row r="291" spans="2:3" x14ac:dyDescent="0.35">
      <c r="B291" s="33"/>
      <c r="C291" s="33"/>
    </row>
    <row r="292" spans="2:3" x14ac:dyDescent="0.35">
      <c r="B292" s="33"/>
      <c r="C292" s="33"/>
    </row>
    <row r="293" spans="2:3" x14ac:dyDescent="0.35">
      <c r="B293" s="33"/>
      <c r="C293" s="33"/>
    </row>
    <row r="294" spans="2:3" x14ac:dyDescent="0.35">
      <c r="B294" s="33"/>
      <c r="C294" s="33"/>
    </row>
    <row r="295" spans="2:3" x14ac:dyDescent="0.35">
      <c r="B295" s="33"/>
      <c r="C295" s="33"/>
    </row>
    <row r="296" spans="2:3" x14ac:dyDescent="0.35">
      <c r="B296" s="33"/>
      <c r="C296" s="33"/>
    </row>
    <row r="297" spans="2:3" x14ac:dyDescent="0.35">
      <c r="B297" s="33"/>
      <c r="C297" s="33"/>
    </row>
    <row r="298" spans="2:3" x14ac:dyDescent="0.35">
      <c r="B298" s="33"/>
      <c r="C298" s="33"/>
    </row>
    <row r="299" spans="2:3" x14ac:dyDescent="0.35">
      <c r="B299" s="33"/>
      <c r="C299" s="33"/>
    </row>
    <row r="300" spans="2:3" x14ac:dyDescent="0.35">
      <c r="B300" s="33"/>
      <c r="C300" s="33"/>
    </row>
    <row r="301" spans="2:3" x14ac:dyDescent="0.35">
      <c r="B301" s="33"/>
      <c r="C301" s="33"/>
    </row>
    <row r="302" spans="2:3" x14ac:dyDescent="0.35">
      <c r="B302" s="33"/>
      <c r="C302" s="33"/>
    </row>
    <row r="303" spans="2:3" x14ac:dyDescent="0.35">
      <c r="B303" s="33"/>
      <c r="C303" s="33"/>
    </row>
    <row r="304" spans="2:3" x14ac:dyDescent="0.35">
      <c r="B304" s="33"/>
      <c r="C304" s="33"/>
    </row>
    <row r="305" spans="1:3" x14ac:dyDescent="0.35">
      <c r="B305" s="33"/>
      <c r="C305" s="33"/>
    </row>
    <row r="306" spans="1:3" x14ac:dyDescent="0.35">
      <c r="B306" s="33"/>
      <c r="C306" s="33"/>
    </row>
    <row r="307" spans="1:3" x14ac:dyDescent="0.35">
      <c r="B307" s="33"/>
      <c r="C307" s="33"/>
    </row>
    <row r="308" spans="1:3" x14ac:dyDescent="0.35">
      <c r="B308" s="33"/>
      <c r="C308" s="33"/>
    </row>
    <row r="309" spans="1:3" x14ac:dyDescent="0.35">
      <c r="B309" s="33"/>
      <c r="C309" s="33"/>
    </row>
    <row r="310" spans="1:3" x14ac:dyDescent="0.35">
      <c r="A310" s="33"/>
      <c r="B310" s="33"/>
      <c r="C310" s="33"/>
    </row>
    <row r="311" spans="1:3" x14ac:dyDescent="0.35">
      <c r="A311" s="33"/>
      <c r="B311" s="33"/>
      <c r="C311" s="33"/>
    </row>
    <row r="312" spans="1:3" x14ac:dyDescent="0.35">
      <c r="A312" s="33"/>
      <c r="B312" s="33"/>
      <c r="C312" s="33"/>
    </row>
    <row r="313" spans="1:3" x14ac:dyDescent="0.35">
      <c r="A313" s="33"/>
      <c r="B313" s="33"/>
      <c r="C313" s="33"/>
    </row>
    <row r="314" spans="1:3" x14ac:dyDescent="0.35">
      <c r="A314" s="33"/>
      <c r="B314" s="33"/>
      <c r="C314" s="33"/>
    </row>
    <row r="315" spans="1:3" x14ac:dyDescent="0.35">
      <c r="A315" s="33"/>
      <c r="B315" s="33"/>
      <c r="C315" s="33"/>
    </row>
    <row r="316" spans="1:3" x14ac:dyDescent="0.35">
      <c r="A316" s="33"/>
      <c r="B316" s="33"/>
      <c r="C316" s="33"/>
    </row>
    <row r="317" spans="1:3" x14ac:dyDescent="0.35">
      <c r="A317" s="33"/>
      <c r="B317" s="33"/>
      <c r="C317" s="33"/>
    </row>
    <row r="318" spans="1:3" x14ac:dyDescent="0.35">
      <c r="A318" s="33"/>
      <c r="B318" s="33"/>
      <c r="C318" s="33"/>
    </row>
    <row r="319" spans="1:3" x14ac:dyDescent="0.35">
      <c r="A319" s="33"/>
      <c r="B319" s="33"/>
      <c r="C319" s="33"/>
    </row>
    <row r="320" spans="1:3" x14ac:dyDescent="0.35">
      <c r="A320" s="33"/>
      <c r="B320" s="33"/>
      <c r="C320" s="33"/>
    </row>
    <row r="321" spans="1:3" x14ac:dyDescent="0.35">
      <c r="A321" s="33"/>
      <c r="B321" s="33"/>
      <c r="C321" s="33"/>
    </row>
    <row r="322" spans="1:3" x14ac:dyDescent="0.35">
      <c r="A322" s="33"/>
      <c r="B322" s="33"/>
      <c r="C322" s="33"/>
    </row>
    <row r="323" spans="1:3" x14ac:dyDescent="0.35">
      <c r="A323" s="33"/>
      <c r="B323" s="33"/>
      <c r="C323" s="33"/>
    </row>
    <row r="324" spans="1:3" x14ac:dyDescent="0.35">
      <c r="A324" s="33"/>
      <c r="B324" s="33"/>
      <c r="C324" s="33"/>
    </row>
    <row r="325" spans="1:3" x14ac:dyDescent="0.35">
      <c r="A325" s="33"/>
      <c r="B325" s="33"/>
      <c r="C325" s="33"/>
    </row>
    <row r="326" spans="1:3" x14ac:dyDescent="0.35">
      <c r="A326" s="33"/>
      <c r="B326" s="33"/>
      <c r="C326" s="33"/>
    </row>
    <row r="327" spans="1:3" x14ac:dyDescent="0.35">
      <c r="A327" s="33"/>
      <c r="B327" s="33"/>
      <c r="C327" s="33"/>
    </row>
    <row r="328" spans="1:3" x14ac:dyDescent="0.35">
      <c r="A328" s="33"/>
      <c r="B328" s="33"/>
      <c r="C328" s="33"/>
    </row>
    <row r="329" spans="1:3" x14ac:dyDescent="0.35">
      <c r="A329" s="33"/>
      <c r="B329" s="33"/>
      <c r="C329" s="33"/>
    </row>
    <row r="330" spans="1:3" x14ac:dyDescent="0.35">
      <c r="A330" s="33"/>
      <c r="B330" s="33"/>
      <c r="C330" s="33"/>
    </row>
    <row r="331" spans="1:3" x14ac:dyDescent="0.35">
      <c r="A331" s="33"/>
      <c r="B331" s="33"/>
      <c r="C331" s="33"/>
    </row>
    <row r="332" spans="1:3" x14ac:dyDescent="0.35">
      <c r="A332" s="33"/>
      <c r="B332" s="33"/>
      <c r="C332" s="33"/>
    </row>
    <row r="333" spans="1:3" x14ac:dyDescent="0.35">
      <c r="A333" s="33"/>
      <c r="B333" s="33"/>
      <c r="C333" s="33"/>
    </row>
    <row r="334" spans="1:3" x14ac:dyDescent="0.35">
      <c r="A334" s="33"/>
      <c r="B334" s="33"/>
      <c r="C334" s="33"/>
    </row>
    <row r="335" spans="1:3" x14ac:dyDescent="0.35">
      <c r="A335" s="33"/>
      <c r="B335" s="33"/>
      <c r="C335" s="33"/>
    </row>
    <row r="336" spans="1:3" x14ac:dyDescent="0.35">
      <c r="A336" s="33"/>
      <c r="B336" s="33"/>
      <c r="C336" s="33"/>
    </row>
    <row r="337" spans="1:3" x14ac:dyDescent="0.35">
      <c r="A337" s="33"/>
      <c r="B337" s="33"/>
      <c r="C337" s="33"/>
    </row>
    <row r="338" spans="1:3" x14ac:dyDescent="0.35">
      <c r="A338" s="33"/>
      <c r="B338" s="33"/>
      <c r="C338" s="33"/>
    </row>
    <row r="339" spans="1:3" x14ac:dyDescent="0.35">
      <c r="A339" s="33"/>
      <c r="B339" s="33"/>
      <c r="C339" s="33"/>
    </row>
    <row r="340" spans="1:3" x14ac:dyDescent="0.35">
      <c r="A340" s="33"/>
      <c r="B340" s="33"/>
      <c r="C340" s="33"/>
    </row>
    <row r="341" spans="1:3" x14ac:dyDescent="0.35">
      <c r="A341" s="33"/>
      <c r="B341" s="33"/>
      <c r="C341" s="33"/>
    </row>
    <row r="342" spans="1:3" x14ac:dyDescent="0.35">
      <c r="B342" s="33"/>
    </row>
    <row r="343" spans="1:3" x14ac:dyDescent="0.35">
      <c r="B343" s="33"/>
    </row>
    <row r="344" spans="1:3" x14ac:dyDescent="0.35">
      <c r="B344" s="33"/>
    </row>
    <row r="345" spans="1:3" x14ac:dyDescent="0.35">
      <c r="B345" s="33"/>
    </row>
    <row r="346" spans="1:3" x14ac:dyDescent="0.35">
      <c r="B346" s="33"/>
    </row>
    <row r="347" spans="1:3" x14ac:dyDescent="0.35">
      <c r="B347" s="33"/>
    </row>
    <row r="348" spans="1:3" x14ac:dyDescent="0.35">
      <c r="B348" s="33"/>
    </row>
    <row r="349" spans="1:3" x14ac:dyDescent="0.35">
      <c r="B349" s="33"/>
    </row>
    <row r="350" spans="1:3" x14ac:dyDescent="0.35">
      <c r="B350" s="33"/>
    </row>
    <row r="351" spans="1:3" x14ac:dyDescent="0.35">
      <c r="B351" s="33"/>
    </row>
    <row r="352" spans="1:3" x14ac:dyDescent="0.35">
      <c r="B352" s="33"/>
    </row>
    <row r="353" spans="2:2" x14ac:dyDescent="0.35">
      <c r="B353" s="33"/>
    </row>
    <row r="354" spans="2:2" x14ac:dyDescent="0.35">
      <c r="B354" s="33"/>
    </row>
    <row r="355" spans="2:2" x14ac:dyDescent="0.35">
      <c r="B355" s="33"/>
    </row>
    <row r="356" spans="2:2" x14ac:dyDescent="0.35">
      <c r="B356" s="33"/>
    </row>
    <row r="357" spans="2:2" x14ac:dyDescent="0.35">
      <c r="B357" s="33"/>
    </row>
    <row r="358" spans="2:2" x14ac:dyDescent="0.35">
      <c r="B358" s="33"/>
    </row>
    <row r="359" spans="2:2" x14ac:dyDescent="0.35">
      <c r="B359" s="33"/>
    </row>
    <row r="360" spans="2:2" x14ac:dyDescent="0.35">
      <c r="B360" s="33"/>
    </row>
    <row r="361" spans="2:2" x14ac:dyDescent="0.35">
      <c r="B361" s="33"/>
    </row>
    <row r="362" spans="2:2" x14ac:dyDescent="0.35">
      <c r="B362" s="33"/>
    </row>
    <row r="363" spans="2:2" x14ac:dyDescent="0.35">
      <c r="B363" s="33"/>
    </row>
    <row r="364" spans="2:2" x14ac:dyDescent="0.35">
      <c r="B364" s="33"/>
    </row>
    <row r="365" spans="2:2" x14ac:dyDescent="0.35">
      <c r="B365" s="33"/>
    </row>
    <row r="366" spans="2:2" x14ac:dyDescent="0.35">
      <c r="B366" s="33"/>
    </row>
    <row r="367" spans="2:2" x14ac:dyDescent="0.35">
      <c r="B367" s="33"/>
    </row>
    <row r="368" spans="2:2" x14ac:dyDescent="0.35">
      <c r="B368" s="33"/>
    </row>
    <row r="369" spans="2:3" x14ac:dyDescent="0.35">
      <c r="B369" s="33"/>
    </row>
    <row r="370" spans="2:3" x14ac:dyDescent="0.35">
      <c r="B370" s="33"/>
    </row>
    <row r="371" spans="2:3" x14ac:dyDescent="0.35">
      <c r="B371" s="33"/>
    </row>
    <row r="372" spans="2:3" x14ac:dyDescent="0.35">
      <c r="B372" s="33"/>
    </row>
    <row r="373" spans="2:3" x14ac:dyDescent="0.35">
      <c r="B373" s="33"/>
    </row>
    <row r="374" spans="2:3" x14ac:dyDescent="0.35">
      <c r="B374" s="33"/>
      <c r="C374" s="33"/>
    </row>
    <row r="375" spans="2:3" x14ac:dyDescent="0.35">
      <c r="B375" s="33"/>
      <c r="C375" s="33"/>
    </row>
    <row r="376" spans="2:3" x14ac:dyDescent="0.35">
      <c r="B376" s="33"/>
      <c r="C376" s="33"/>
    </row>
    <row r="377" spans="2:3" x14ac:dyDescent="0.35">
      <c r="B377" s="33"/>
      <c r="C377" s="33"/>
    </row>
    <row r="378" spans="2:3" x14ac:dyDescent="0.35">
      <c r="B378" s="33"/>
      <c r="C378" s="33"/>
    </row>
    <row r="379" spans="2:3" x14ac:dyDescent="0.35">
      <c r="B379" s="33"/>
      <c r="C379" s="33"/>
    </row>
    <row r="380" spans="2:3" x14ac:dyDescent="0.35">
      <c r="B380" s="33"/>
      <c r="C380" s="33"/>
    </row>
    <row r="381" spans="2:3" x14ac:dyDescent="0.35">
      <c r="B381" s="33"/>
      <c r="C381" s="33"/>
    </row>
    <row r="382" spans="2:3" x14ac:dyDescent="0.35">
      <c r="B382" s="33"/>
      <c r="C382" s="33"/>
    </row>
    <row r="383" spans="2:3" x14ac:dyDescent="0.35">
      <c r="B383" s="33"/>
      <c r="C383" s="33"/>
    </row>
    <row r="384" spans="2:3" x14ac:dyDescent="0.35">
      <c r="B384" s="33"/>
      <c r="C384" s="33"/>
    </row>
    <row r="385" spans="2:3" x14ac:dyDescent="0.35">
      <c r="B385" s="33"/>
      <c r="C385" s="33"/>
    </row>
    <row r="386" spans="2:3" x14ac:dyDescent="0.35">
      <c r="B386" s="33"/>
      <c r="C386" s="33"/>
    </row>
    <row r="387" spans="2:3" x14ac:dyDescent="0.35">
      <c r="B387" s="33"/>
      <c r="C387" s="33"/>
    </row>
    <row r="388" spans="2:3" x14ac:dyDescent="0.35">
      <c r="B388" s="33"/>
      <c r="C388" s="33"/>
    </row>
    <row r="389" spans="2:3" x14ac:dyDescent="0.35">
      <c r="B389" s="33"/>
      <c r="C389" s="33"/>
    </row>
    <row r="390" spans="2:3" x14ac:dyDescent="0.35">
      <c r="B390" s="33"/>
      <c r="C390" s="33"/>
    </row>
    <row r="391" spans="2:3" x14ac:dyDescent="0.35">
      <c r="B391" s="33"/>
      <c r="C391" s="33"/>
    </row>
    <row r="392" spans="2:3" x14ac:dyDescent="0.35">
      <c r="B392" s="33"/>
      <c r="C392" s="33"/>
    </row>
    <row r="393" spans="2:3" x14ac:dyDescent="0.35">
      <c r="B393" s="33"/>
      <c r="C393" s="33"/>
    </row>
    <row r="394" spans="2:3" x14ac:dyDescent="0.35">
      <c r="B394" s="33"/>
      <c r="C394" s="33"/>
    </row>
    <row r="395" spans="2:3" x14ac:dyDescent="0.35">
      <c r="B395" s="33"/>
      <c r="C395" s="33"/>
    </row>
    <row r="396" spans="2:3" x14ac:dyDescent="0.35">
      <c r="B396" s="33"/>
      <c r="C396" s="33"/>
    </row>
    <row r="397" spans="2:3" x14ac:dyDescent="0.35">
      <c r="B397" s="33"/>
      <c r="C397" s="33"/>
    </row>
    <row r="398" spans="2:3" x14ac:dyDescent="0.35">
      <c r="B398" s="33"/>
      <c r="C398" s="33"/>
    </row>
    <row r="399" spans="2:3" x14ac:dyDescent="0.35">
      <c r="B399" s="33"/>
      <c r="C399" s="33"/>
    </row>
  </sheetData>
  <sortState xmlns:xlrd2="http://schemas.microsoft.com/office/spreadsheetml/2017/richdata2" ref="A3:F21">
    <sortCondition descending="1" ref="F3:F21"/>
  </sortState>
  <mergeCells count="2">
    <mergeCell ref="H1:I1"/>
    <mergeCell ref="A1:C1"/>
  </mergeCells>
  <hyperlinks>
    <hyperlink ref="H1" location="'Table of Content'!A1" display="Table of Content" xr:uid="{00000000-0004-0000-10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104"/>
  <sheetViews>
    <sheetView zoomScale="80" zoomScaleNormal="80" workbookViewId="0">
      <selection activeCell="F2" sqref="F2"/>
    </sheetView>
  </sheetViews>
  <sheetFormatPr defaultColWidth="8.81640625" defaultRowHeight="15.5" x14ac:dyDescent="0.35"/>
  <cols>
    <col min="1" max="1" width="23.08984375" style="1" customWidth="1"/>
    <col min="2" max="2" width="19.453125" style="1" bestFit="1" customWidth="1"/>
    <col min="3" max="3" width="21.81640625" style="1" customWidth="1"/>
    <col min="4" max="4" width="27.54296875" style="1" customWidth="1"/>
    <col min="5" max="5" width="20.6328125" style="1" customWidth="1"/>
    <col min="6" max="6" width="52.6328125" style="1" customWidth="1"/>
    <col min="7" max="7" width="12.81640625" style="1" customWidth="1"/>
    <col min="8" max="16384" width="8.81640625" style="1"/>
  </cols>
  <sheetData>
    <row r="1" spans="1:9" x14ac:dyDescent="0.35">
      <c r="A1" s="369" t="s">
        <v>612</v>
      </c>
      <c r="B1" s="369"/>
      <c r="C1" s="369"/>
      <c r="H1" s="348" t="s">
        <v>315</v>
      </c>
      <c r="I1" s="348"/>
    </row>
    <row r="2" spans="1:9" s="31" customFormat="1" ht="18.5" customHeight="1" x14ac:dyDescent="0.35">
      <c r="A2" s="2" t="s">
        <v>343</v>
      </c>
      <c r="B2" s="2" t="s">
        <v>521</v>
      </c>
      <c r="C2" s="2" t="s">
        <v>340</v>
      </c>
      <c r="D2" s="2" t="s">
        <v>712</v>
      </c>
      <c r="E2" s="2" t="s">
        <v>559</v>
      </c>
      <c r="F2" s="2" t="s">
        <v>715</v>
      </c>
      <c r="G2" s="30"/>
    </row>
    <row r="3" spans="1:9" ht="13.5" customHeight="1" x14ac:dyDescent="0.35">
      <c r="A3" s="154" t="s">
        <v>368</v>
      </c>
      <c r="B3" s="259">
        <v>1.534951E-2</v>
      </c>
      <c r="C3" s="259" t="s">
        <v>316</v>
      </c>
      <c r="D3" s="259" t="s">
        <v>316</v>
      </c>
      <c r="E3" s="259">
        <v>0.8460615600000001</v>
      </c>
      <c r="F3" s="260">
        <v>7.7700000000000005E-2</v>
      </c>
      <c r="G3" s="32"/>
    </row>
    <row r="4" spans="1:9" x14ac:dyDescent="0.35">
      <c r="A4" s="154" t="s">
        <v>353</v>
      </c>
      <c r="B4" s="259">
        <v>0.76223200000000002</v>
      </c>
      <c r="C4" s="259" t="s">
        <v>316</v>
      </c>
      <c r="D4" s="259" t="s">
        <v>316</v>
      </c>
      <c r="E4" s="259" t="s">
        <v>316</v>
      </c>
      <c r="F4" s="260">
        <v>0.124972</v>
      </c>
      <c r="G4" s="32"/>
    </row>
    <row r="5" spans="1:9" x14ac:dyDescent="0.35">
      <c r="A5" s="154" t="s">
        <v>417</v>
      </c>
      <c r="B5" s="259" t="s">
        <v>316</v>
      </c>
      <c r="C5" s="259" t="s">
        <v>316</v>
      </c>
      <c r="D5" s="259" t="s">
        <v>316</v>
      </c>
      <c r="E5" s="259">
        <v>6.4744976100000002</v>
      </c>
      <c r="F5" s="260">
        <v>0.29702299999999998</v>
      </c>
      <c r="G5" s="32"/>
    </row>
    <row r="6" spans="1:9" x14ac:dyDescent="0.35">
      <c r="A6" s="154" t="s">
        <v>374</v>
      </c>
      <c r="B6" s="259" t="s">
        <v>316</v>
      </c>
      <c r="C6" s="259" t="s">
        <v>316</v>
      </c>
      <c r="D6" s="259" t="s">
        <v>316</v>
      </c>
      <c r="E6" s="259">
        <v>10.318598590000001</v>
      </c>
      <c r="F6" s="260">
        <v>0.52985700000000002</v>
      </c>
      <c r="G6" s="32"/>
    </row>
    <row r="7" spans="1:9" x14ac:dyDescent="0.35">
      <c r="A7" s="154" t="s">
        <v>300</v>
      </c>
      <c r="B7" s="259">
        <v>4.2803769999999998E-2</v>
      </c>
      <c r="C7" s="259" t="s">
        <v>316</v>
      </c>
      <c r="D7" s="259" t="s">
        <v>316</v>
      </c>
      <c r="E7" s="259">
        <v>0.48600756000000001</v>
      </c>
      <c r="F7" s="260">
        <v>0.55859700000000001</v>
      </c>
      <c r="G7" s="32"/>
    </row>
    <row r="8" spans="1:9" x14ac:dyDescent="0.35">
      <c r="A8" s="154" t="s">
        <v>404</v>
      </c>
      <c r="B8" s="259" t="s">
        <v>316</v>
      </c>
      <c r="C8" s="259" t="s">
        <v>316</v>
      </c>
      <c r="D8" s="259" t="s">
        <v>316</v>
      </c>
      <c r="E8" s="259">
        <v>6.9222399999999996E-3</v>
      </c>
      <c r="F8" s="260">
        <v>0.64447345</v>
      </c>
      <c r="G8" s="32"/>
    </row>
    <row r="9" spans="1:9" x14ac:dyDescent="0.35">
      <c r="A9" s="154" t="s">
        <v>445</v>
      </c>
      <c r="B9" s="259" t="s">
        <v>316</v>
      </c>
      <c r="C9" s="259" t="s">
        <v>316</v>
      </c>
      <c r="D9" s="259" t="s">
        <v>316</v>
      </c>
      <c r="E9" s="259" t="s">
        <v>316</v>
      </c>
      <c r="F9" s="260">
        <v>1.529261</v>
      </c>
      <c r="G9" s="32"/>
    </row>
    <row r="10" spans="1:9" x14ac:dyDescent="0.35">
      <c r="A10" s="154" t="s">
        <v>361</v>
      </c>
      <c r="B10" s="259">
        <v>26.447205960000002</v>
      </c>
      <c r="C10" s="259" t="s">
        <v>316</v>
      </c>
      <c r="D10" s="259" t="s">
        <v>316</v>
      </c>
      <c r="E10" s="259" t="s">
        <v>316</v>
      </c>
      <c r="F10" s="260">
        <v>1.6389563</v>
      </c>
      <c r="G10" s="32"/>
    </row>
    <row r="11" spans="1:9" x14ac:dyDescent="0.35">
      <c r="A11" s="154" t="s">
        <v>359</v>
      </c>
      <c r="B11" s="259">
        <v>9.9452000000000013E-3</v>
      </c>
      <c r="C11" s="259" t="s">
        <v>316</v>
      </c>
      <c r="D11" s="259" t="s">
        <v>316</v>
      </c>
      <c r="E11" s="259">
        <v>4.8781239699999999</v>
      </c>
      <c r="F11" s="260">
        <v>2.0970408100000002</v>
      </c>
      <c r="G11" s="32"/>
    </row>
    <row r="12" spans="1:9" ht="13.5" customHeight="1" x14ac:dyDescent="0.35">
      <c r="A12" s="154" t="s">
        <v>385</v>
      </c>
      <c r="B12" s="259" t="s">
        <v>316</v>
      </c>
      <c r="C12" s="259" t="s">
        <v>316</v>
      </c>
      <c r="D12" s="259" t="s">
        <v>316</v>
      </c>
      <c r="E12" s="259">
        <v>1.63213E-2</v>
      </c>
      <c r="F12" s="260">
        <v>2.9403999999999999</v>
      </c>
      <c r="G12" s="32"/>
    </row>
    <row r="13" spans="1:9" x14ac:dyDescent="0.35">
      <c r="A13" s="154" t="s">
        <v>401</v>
      </c>
      <c r="B13" s="259" t="s">
        <v>316</v>
      </c>
      <c r="C13" s="259" t="s">
        <v>316</v>
      </c>
      <c r="D13" s="259" t="s">
        <v>316</v>
      </c>
      <c r="E13" s="259">
        <v>0.28793665999999996</v>
      </c>
      <c r="F13" s="260">
        <v>3.7519227700000002</v>
      </c>
      <c r="G13" s="32"/>
    </row>
    <row r="14" spans="1:9" x14ac:dyDescent="0.35">
      <c r="A14" s="154" t="s">
        <v>667</v>
      </c>
      <c r="B14" s="259">
        <v>3.9798179500000002</v>
      </c>
      <c r="C14" s="259" t="s">
        <v>316</v>
      </c>
      <c r="D14" s="259">
        <v>20.631223550000001</v>
      </c>
      <c r="E14" s="259">
        <v>3.48789879</v>
      </c>
      <c r="F14" s="260">
        <v>4.7935218600000002</v>
      </c>
      <c r="G14" s="32"/>
    </row>
    <row r="15" spans="1:9" x14ac:dyDescent="0.35">
      <c r="A15" s="154" t="s">
        <v>312</v>
      </c>
      <c r="B15" s="259" t="s">
        <v>316</v>
      </c>
      <c r="C15" s="259" t="s">
        <v>316</v>
      </c>
      <c r="D15" s="259" t="s">
        <v>316</v>
      </c>
      <c r="E15" s="259" t="s">
        <v>316</v>
      </c>
      <c r="F15" s="260">
        <v>5.7900799999999997</v>
      </c>
      <c r="G15" s="32"/>
    </row>
    <row r="16" spans="1:9" x14ac:dyDescent="0.35">
      <c r="A16" s="154" t="s">
        <v>354</v>
      </c>
      <c r="B16" s="259">
        <v>0.18264839999999999</v>
      </c>
      <c r="C16" s="259" t="s">
        <v>316</v>
      </c>
      <c r="D16" s="259">
        <v>214.65758628</v>
      </c>
      <c r="E16" s="259">
        <v>73.766688470000005</v>
      </c>
      <c r="F16" s="260">
        <v>7.5430950000000001</v>
      </c>
      <c r="G16" s="32"/>
    </row>
    <row r="17" spans="1:7" x14ac:dyDescent="0.35">
      <c r="A17" s="154" t="s">
        <v>370</v>
      </c>
      <c r="B17" s="259">
        <v>0.99993323000000001</v>
      </c>
      <c r="C17" s="259" t="s">
        <v>316</v>
      </c>
      <c r="D17" s="259">
        <v>2.1535000000000002</v>
      </c>
      <c r="E17" s="259">
        <v>20.762873149999997</v>
      </c>
      <c r="F17" s="260">
        <v>12.62470969</v>
      </c>
      <c r="G17" s="32"/>
    </row>
    <row r="18" spans="1:7" x14ac:dyDescent="0.35">
      <c r="A18" s="154" t="s">
        <v>664</v>
      </c>
      <c r="B18" s="259">
        <v>1.3915053899999998</v>
      </c>
      <c r="C18" s="259" t="s">
        <v>316</v>
      </c>
      <c r="D18" s="259" t="s">
        <v>316</v>
      </c>
      <c r="E18" s="259">
        <v>9.2409375100000002</v>
      </c>
      <c r="F18" s="260">
        <v>18.290342300000002</v>
      </c>
      <c r="G18" s="32"/>
    </row>
    <row r="19" spans="1:7" x14ac:dyDescent="0.35">
      <c r="A19" s="154" t="s">
        <v>388</v>
      </c>
      <c r="B19" s="259">
        <v>1429.3973995599999</v>
      </c>
      <c r="C19" s="259" t="s">
        <v>316</v>
      </c>
      <c r="D19" s="259">
        <v>6.2362615199999993</v>
      </c>
      <c r="E19" s="259">
        <v>2.6065435400000001</v>
      </c>
      <c r="F19" s="260">
        <v>20.879404659999999</v>
      </c>
      <c r="G19" s="32"/>
    </row>
    <row r="20" spans="1:7" x14ac:dyDescent="0.35">
      <c r="A20" s="154" t="s">
        <v>373</v>
      </c>
      <c r="B20" s="259">
        <v>0.25649269000000002</v>
      </c>
      <c r="C20" s="259" t="s">
        <v>316</v>
      </c>
      <c r="D20" s="259">
        <v>13.623594089999999</v>
      </c>
      <c r="E20" s="259">
        <v>11.610541550000001</v>
      </c>
      <c r="F20" s="260">
        <v>40.297147889999998</v>
      </c>
      <c r="G20" s="32"/>
    </row>
    <row r="21" spans="1:7" x14ac:dyDescent="0.35">
      <c r="A21" s="154" t="s">
        <v>298</v>
      </c>
      <c r="B21" s="259">
        <v>59.629823860000002</v>
      </c>
      <c r="C21" s="259">
        <v>1.9550000000000001E-4</v>
      </c>
      <c r="D21" s="259">
        <v>238.54060390000001</v>
      </c>
      <c r="E21" s="259">
        <v>45.578397000000002</v>
      </c>
      <c r="F21" s="260">
        <v>95.238692650000004</v>
      </c>
      <c r="G21" s="32"/>
    </row>
    <row r="22" spans="1:7" ht="13.5" customHeight="1" x14ac:dyDescent="0.35">
      <c r="A22" s="154" t="s">
        <v>459</v>
      </c>
      <c r="B22" s="259" t="s">
        <v>316</v>
      </c>
      <c r="C22" s="259" t="s">
        <v>316</v>
      </c>
      <c r="D22" s="259" t="s">
        <v>316</v>
      </c>
      <c r="E22" s="259">
        <v>2.2411999999999996E-3</v>
      </c>
      <c r="F22" s="260" t="s">
        <v>316</v>
      </c>
      <c r="G22" s="32"/>
    </row>
    <row r="23" spans="1:7" x14ac:dyDescent="0.35">
      <c r="A23" s="154" t="s">
        <v>386</v>
      </c>
      <c r="B23" s="259" t="s">
        <v>316</v>
      </c>
      <c r="C23" s="259" t="s">
        <v>316</v>
      </c>
      <c r="D23" s="259" t="s">
        <v>316</v>
      </c>
      <c r="E23" s="259">
        <v>2.3725399999999998E-3</v>
      </c>
      <c r="F23" s="260" t="s">
        <v>316</v>
      </c>
      <c r="G23" s="32"/>
    </row>
    <row r="24" spans="1:7" x14ac:dyDescent="0.35">
      <c r="A24" s="154" t="s">
        <v>665</v>
      </c>
      <c r="B24" s="259" t="s">
        <v>316</v>
      </c>
      <c r="C24" s="259" t="s">
        <v>316</v>
      </c>
      <c r="D24" s="259" t="s">
        <v>316</v>
      </c>
      <c r="E24" s="259">
        <v>2.63452E-3</v>
      </c>
      <c r="F24" s="260" t="s">
        <v>316</v>
      </c>
      <c r="G24" s="32"/>
    </row>
    <row r="25" spans="1:7" x14ac:dyDescent="0.35">
      <c r="A25" s="154" t="s">
        <v>363</v>
      </c>
      <c r="B25" s="259">
        <v>1.6730899999999999E-3</v>
      </c>
      <c r="C25" s="259" t="s">
        <v>316</v>
      </c>
      <c r="D25" s="259" t="s">
        <v>316</v>
      </c>
      <c r="E25" s="259">
        <v>3.9157100000000002E-3</v>
      </c>
      <c r="F25" s="260" t="s">
        <v>316</v>
      </c>
      <c r="G25" s="32"/>
    </row>
    <row r="26" spans="1:7" x14ac:dyDescent="0.35">
      <c r="A26" s="154" t="s">
        <v>375</v>
      </c>
      <c r="B26" s="259" t="s">
        <v>316</v>
      </c>
      <c r="C26" s="259" t="s">
        <v>316</v>
      </c>
      <c r="D26" s="259">
        <v>0.98127328000000003</v>
      </c>
      <c r="E26" s="259">
        <v>6.5145699999999999E-3</v>
      </c>
      <c r="F26" s="260" t="s">
        <v>316</v>
      </c>
      <c r="G26" s="32"/>
    </row>
    <row r="27" spans="1:7" x14ac:dyDescent="0.35">
      <c r="A27" s="154" t="s">
        <v>669</v>
      </c>
      <c r="B27" s="259" t="s">
        <v>316</v>
      </c>
      <c r="C27" s="259" t="s">
        <v>316</v>
      </c>
      <c r="D27" s="259" t="s">
        <v>316</v>
      </c>
      <c r="E27" s="259">
        <v>1.235409E-2</v>
      </c>
      <c r="F27" s="260" t="s">
        <v>316</v>
      </c>
      <c r="G27" s="32"/>
    </row>
    <row r="28" spans="1:7" x14ac:dyDescent="0.35">
      <c r="A28" s="154" t="s">
        <v>668</v>
      </c>
      <c r="B28" s="259" t="s">
        <v>316</v>
      </c>
      <c r="C28" s="259" t="s">
        <v>316</v>
      </c>
      <c r="D28" s="259" t="s">
        <v>316</v>
      </c>
      <c r="E28" s="259">
        <v>6.1652989999999998E-2</v>
      </c>
      <c r="F28" s="260" t="s">
        <v>316</v>
      </c>
      <c r="G28" s="32"/>
    </row>
    <row r="29" spans="1:7" x14ac:dyDescent="0.35">
      <c r="A29" s="154" t="s">
        <v>398</v>
      </c>
      <c r="B29" s="259" t="s">
        <v>316</v>
      </c>
      <c r="C29" s="259" t="s">
        <v>316</v>
      </c>
      <c r="D29" s="259" t="s">
        <v>316</v>
      </c>
      <c r="E29" s="259">
        <v>7.0562550000000002E-2</v>
      </c>
      <c r="F29" s="260" t="s">
        <v>316</v>
      </c>
      <c r="G29" s="32"/>
    </row>
    <row r="30" spans="1:7" x14ac:dyDescent="0.35">
      <c r="A30" s="154" t="s">
        <v>377</v>
      </c>
      <c r="B30" s="259" t="s">
        <v>316</v>
      </c>
      <c r="C30" s="259" t="s">
        <v>316</v>
      </c>
      <c r="D30" s="259" t="s">
        <v>316</v>
      </c>
      <c r="E30" s="259">
        <v>8.9636759999999996E-2</v>
      </c>
      <c r="F30" s="260" t="s">
        <v>316</v>
      </c>
      <c r="G30" s="32"/>
    </row>
    <row r="31" spans="1:7" x14ac:dyDescent="0.35">
      <c r="A31" s="154" t="s">
        <v>302</v>
      </c>
      <c r="B31" s="259">
        <v>97.651433010000005</v>
      </c>
      <c r="C31" s="259" t="s">
        <v>316</v>
      </c>
      <c r="D31" s="259" t="s">
        <v>316</v>
      </c>
      <c r="E31" s="259">
        <v>0.168876</v>
      </c>
      <c r="F31" s="260" t="s">
        <v>316</v>
      </c>
      <c r="G31" s="32"/>
    </row>
    <row r="32" spans="1:7" x14ac:dyDescent="0.35">
      <c r="A32" s="154" t="s">
        <v>378</v>
      </c>
      <c r="B32" s="259" t="s">
        <v>316</v>
      </c>
      <c r="C32" s="259" t="s">
        <v>316</v>
      </c>
      <c r="D32" s="259" t="s">
        <v>316</v>
      </c>
      <c r="E32" s="259">
        <v>0.22858275</v>
      </c>
      <c r="F32" s="260" t="s">
        <v>316</v>
      </c>
      <c r="G32" s="32"/>
    </row>
    <row r="33" spans="1:7" x14ac:dyDescent="0.35">
      <c r="A33" s="154" t="s">
        <v>442</v>
      </c>
      <c r="B33" s="259">
        <v>2.5925799999999999E-2</v>
      </c>
      <c r="C33" s="259" t="s">
        <v>316</v>
      </c>
      <c r="D33" s="259" t="s">
        <v>316</v>
      </c>
      <c r="E33" s="259">
        <v>0.99463760999999995</v>
      </c>
      <c r="F33" s="260" t="s">
        <v>316</v>
      </c>
      <c r="G33" s="32"/>
    </row>
    <row r="34" spans="1:7" x14ac:dyDescent="0.35">
      <c r="A34" s="154" t="s">
        <v>369</v>
      </c>
      <c r="B34" s="259">
        <v>0.41257330999999997</v>
      </c>
      <c r="C34" s="259" t="s">
        <v>316</v>
      </c>
      <c r="D34" s="259" t="s">
        <v>316</v>
      </c>
      <c r="E34" s="259">
        <v>1.0831006299999999</v>
      </c>
      <c r="F34" s="260" t="s">
        <v>316</v>
      </c>
      <c r="G34" s="32"/>
    </row>
    <row r="35" spans="1:7" x14ac:dyDescent="0.35">
      <c r="A35" s="154" t="s">
        <v>431</v>
      </c>
      <c r="B35" s="259" t="s">
        <v>316</v>
      </c>
      <c r="C35" s="259" t="s">
        <v>316</v>
      </c>
      <c r="D35" s="259" t="s">
        <v>316</v>
      </c>
      <c r="E35" s="259">
        <v>1.23290503</v>
      </c>
      <c r="F35" s="260" t="s">
        <v>316</v>
      </c>
      <c r="G35" s="32"/>
    </row>
    <row r="36" spans="1:7" x14ac:dyDescent="0.35">
      <c r="A36" s="154" t="s">
        <v>384</v>
      </c>
      <c r="B36" s="259">
        <v>0.1655566</v>
      </c>
      <c r="C36" s="259" t="s">
        <v>316</v>
      </c>
      <c r="D36" s="259" t="s">
        <v>316</v>
      </c>
      <c r="E36" s="259">
        <v>1.5475139099999999</v>
      </c>
      <c r="F36" s="260" t="s">
        <v>316</v>
      </c>
      <c r="G36" s="32"/>
    </row>
    <row r="37" spans="1:7" x14ac:dyDescent="0.35">
      <c r="A37" s="154" t="s">
        <v>362</v>
      </c>
      <c r="B37" s="259">
        <v>1.91410445</v>
      </c>
      <c r="C37" s="259" t="s">
        <v>316</v>
      </c>
      <c r="D37" s="259" t="s">
        <v>316</v>
      </c>
      <c r="E37" s="259">
        <v>1.7878880400000001</v>
      </c>
      <c r="F37" s="260" t="s">
        <v>316</v>
      </c>
      <c r="G37" s="32"/>
    </row>
    <row r="38" spans="1:7" x14ac:dyDescent="0.35">
      <c r="A38" s="154" t="s">
        <v>662</v>
      </c>
      <c r="B38" s="259">
        <v>50.199922310000005</v>
      </c>
      <c r="C38" s="259" t="s">
        <v>316</v>
      </c>
      <c r="D38" s="259" t="s">
        <v>316</v>
      </c>
      <c r="E38" s="259">
        <v>1.9802618400000001</v>
      </c>
      <c r="F38" s="260" t="s">
        <v>316</v>
      </c>
      <c r="G38" s="32"/>
    </row>
    <row r="39" spans="1:7" x14ac:dyDescent="0.35">
      <c r="A39" s="154" t="s">
        <v>306</v>
      </c>
      <c r="B39" s="259" t="s">
        <v>316</v>
      </c>
      <c r="C39" s="259" t="s">
        <v>316</v>
      </c>
      <c r="D39" s="259" t="s">
        <v>316</v>
      </c>
      <c r="E39" s="259">
        <v>2.1829574799999998</v>
      </c>
      <c r="F39" s="260" t="s">
        <v>316</v>
      </c>
      <c r="G39" s="32"/>
    </row>
    <row r="40" spans="1:7" x14ac:dyDescent="0.35">
      <c r="A40" s="154" t="s">
        <v>670</v>
      </c>
      <c r="B40" s="259">
        <v>1.6917224900000001</v>
      </c>
      <c r="C40" s="259" t="s">
        <v>316</v>
      </c>
      <c r="D40" s="259" t="s">
        <v>316</v>
      </c>
      <c r="E40" s="259">
        <v>4.1024228599999999</v>
      </c>
      <c r="F40" s="260" t="s">
        <v>316</v>
      </c>
      <c r="G40" s="32"/>
    </row>
    <row r="41" spans="1:7" x14ac:dyDescent="0.35">
      <c r="A41" s="154" t="s">
        <v>380</v>
      </c>
      <c r="B41" s="259" t="s">
        <v>316</v>
      </c>
      <c r="C41" s="259" t="s">
        <v>316</v>
      </c>
      <c r="D41" s="259" t="s">
        <v>316</v>
      </c>
      <c r="E41" s="259">
        <v>4.7890746900000005</v>
      </c>
      <c r="F41" s="260" t="s">
        <v>316</v>
      </c>
      <c r="G41" s="32"/>
    </row>
    <row r="42" spans="1:7" x14ac:dyDescent="0.35">
      <c r="A42" s="154" t="s">
        <v>358</v>
      </c>
      <c r="B42" s="259" t="s">
        <v>316</v>
      </c>
      <c r="C42" s="259" t="s">
        <v>316</v>
      </c>
      <c r="D42" s="259" t="s">
        <v>316</v>
      </c>
      <c r="E42" s="259">
        <v>6.3278696500000002</v>
      </c>
      <c r="F42" s="260" t="s">
        <v>316</v>
      </c>
      <c r="G42" s="32"/>
    </row>
    <row r="43" spans="1:7" x14ac:dyDescent="0.35">
      <c r="A43" s="154" t="s">
        <v>394</v>
      </c>
      <c r="B43" s="259">
        <v>5.7157399999999995E-3</v>
      </c>
      <c r="C43" s="259" t="s">
        <v>316</v>
      </c>
      <c r="D43" s="259" t="s">
        <v>316</v>
      </c>
      <c r="E43" s="259">
        <v>12.437991550000001</v>
      </c>
      <c r="F43" s="260" t="s">
        <v>316</v>
      </c>
      <c r="G43" s="32"/>
    </row>
    <row r="44" spans="1:7" x14ac:dyDescent="0.35">
      <c r="A44" s="154" t="s">
        <v>372</v>
      </c>
      <c r="B44" s="259" t="s">
        <v>316</v>
      </c>
      <c r="C44" s="259" t="s">
        <v>316</v>
      </c>
      <c r="D44" s="259">
        <v>14.584168999999999</v>
      </c>
      <c r="E44" s="259" t="s">
        <v>316</v>
      </c>
      <c r="F44" s="260" t="s">
        <v>316</v>
      </c>
      <c r="G44" s="32"/>
    </row>
    <row r="45" spans="1:7" x14ac:dyDescent="0.35">
      <c r="A45" s="154" t="s">
        <v>366</v>
      </c>
      <c r="B45" s="259">
        <v>4.6900000000000002E-4</v>
      </c>
      <c r="C45" s="259" t="s">
        <v>316</v>
      </c>
      <c r="D45" s="259" t="s">
        <v>316</v>
      </c>
      <c r="E45" s="259" t="s">
        <v>316</v>
      </c>
      <c r="F45" s="260" t="s">
        <v>316</v>
      </c>
      <c r="G45" s="32"/>
    </row>
    <row r="46" spans="1:7" x14ac:dyDescent="0.35">
      <c r="A46" s="154" t="s">
        <v>303</v>
      </c>
      <c r="B46" s="259">
        <v>1.0429600000000001E-3</v>
      </c>
      <c r="C46" s="259" t="s">
        <v>316</v>
      </c>
      <c r="D46" s="259" t="s">
        <v>316</v>
      </c>
      <c r="E46" s="259" t="s">
        <v>316</v>
      </c>
      <c r="F46" s="260" t="s">
        <v>316</v>
      </c>
      <c r="G46" s="32"/>
    </row>
    <row r="47" spans="1:7" x14ac:dyDescent="0.35">
      <c r="A47" s="154" t="s">
        <v>405</v>
      </c>
      <c r="B47" s="259">
        <v>1.50248E-3</v>
      </c>
      <c r="C47" s="259" t="s">
        <v>316</v>
      </c>
      <c r="D47" s="259" t="s">
        <v>316</v>
      </c>
      <c r="E47" s="259" t="s">
        <v>316</v>
      </c>
      <c r="F47" s="260" t="s">
        <v>316</v>
      </c>
    </row>
    <row r="48" spans="1:7" x14ac:dyDescent="0.35">
      <c r="A48" s="154" t="s">
        <v>381</v>
      </c>
      <c r="B48" s="259">
        <v>2.0180409999999999E-2</v>
      </c>
      <c r="C48" s="259" t="s">
        <v>316</v>
      </c>
      <c r="D48" s="259" t="s">
        <v>316</v>
      </c>
      <c r="E48" s="259" t="s">
        <v>316</v>
      </c>
      <c r="F48" s="260" t="s">
        <v>316</v>
      </c>
    </row>
    <row r="49" spans="1:6" x14ac:dyDescent="0.35">
      <c r="A49" s="154" t="s">
        <v>360</v>
      </c>
      <c r="B49" s="259">
        <v>0.27795284999999997</v>
      </c>
      <c r="C49" s="259" t="s">
        <v>316</v>
      </c>
      <c r="D49" s="259" t="s">
        <v>316</v>
      </c>
      <c r="E49" s="259" t="s">
        <v>316</v>
      </c>
      <c r="F49" s="260" t="s">
        <v>316</v>
      </c>
    </row>
    <row r="50" spans="1:6" x14ac:dyDescent="0.35">
      <c r="A50" s="154" t="s">
        <v>666</v>
      </c>
      <c r="B50" s="259">
        <v>149.07641641000001</v>
      </c>
      <c r="C50" s="259">
        <v>211.68158074999999</v>
      </c>
      <c r="D50" s="259" t="s">
        <v>316</v>
      </c>
      <c r="E50" s="259" t="s">
        <v>316</v>
      </c>
      <c r="F50" s="260" t="s">
        <v>316</v>
      </c>
    </row>
    <row r="51" spans="1:6" x14ac:dyDescent="0.35">
      <c r="A51" s="154" t="s">
        <v>311</v>
      </c>
      <c r="B51" s="259">
        <v>530.41635059999999</v>
      </c>
      <c r="C51" s="259" t="s">
        <v>316</v>
      </c>
      <c r="D51" s="259" t="s">
        <v>316</v>
      </c>
      <c r="E51" s="259" t="s">
        <v>316</v>
      </c>
      <c r="F51" s="260" t="s">
        <v>316</v>
      </c>
    </row>
    <row r="52" spans="1:6" x14ac:dyDescent="0.35">
      <c r="A52" s="154" t="s">
        <v>382</v>
      </c>
      <c r="B52" s="259">
        <v>560.14937648</v>
      </c>
      <c r="C52" s="259" t="s">
        <v>316</v>
      </c>
      <c r="D52" s="259" t="s">
        <v>316</v>
      </c>
      <c r="E52" s="259" t="s">
        <v>316</v>
      </c>
      <c r="F52" s="260" t="s">
        <v>316</v>
      </c>
    </row>
    <row r="53" spans="1:6" x14ac:dyDescent="0.35">
      <c r="A53" s="154" t="s">
        <v>443</v>
      </c>
      <c r="B53" s="259" t="s">
        <v>316</v>
      </c>
      <c r="C53" s="259">
        <v>1459.51468946</v>
      </c>
      <c r="D53" s="259" t="s">
        <v>316</v>
      </c>
      <c r="E53" s="259" t="s">
        <v>316</v>
      </c>
      <c r="F53" s="260" t="s">
        <v>316</v>
      </c>
    </row>
    <row r="56" spans="1:6" ht="13.5" customHeight="1" x14ac:dyDescent="0.35"/>
    <row r="93" ht="13.5" customHeight="1" x14ac:dyDescent="0.35"/>
    <row r="104" ht="13.5" customHeight="1" x14ac:dyDescent="0.35"/>
  </sheetData>
  <sortState xmlns:xlrd2="http://schemas.microsoft.com/office/spreadsheetml/2017/richdata2" ref="A3:F53">
    <sortCondition descending="1" ref="F3:F53"/>
  </sortState>
  <mergeCells count="2">
    <mergeCell ref="H1:I1"/>
    <mergeCell ref="A1:C1"/>
  </mergeCells>
  <hyperlinks>
    <hyperlink ref="H1" location="'Table of Content'!A1" display="Table of Content" xr:uid="{00000000-0004-0000-11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277"/>
  <sheetViews>
    <sheetView zoomScale="70" zoomScaleNormal="70" workbookViewId="0">
      <selection activeCell="C26" sqref="C26"/>
    </sheetView>
  </sheetViews>
  <sheetFormatPr defaultColWidth="8.81640625" defaultRowHeight="15.5" x14ac:dyDescent="0.35"/>
  <cols>
    <col min="1" max="1" width="28.81640625" style="99" customWidth="1"/>
    <col min="2" max="2" width="13.6328125" style="99" bestFit="1" customWidth="1"/>
    <col min="3" max="3" width="13.36328125" style="99" customWidth="1"/>
    <col min="4" max="4" width="14" style="99" bestFit="1" customWidth="1"/>
    <col min="5" max="5" width="12.453125" style="99" customWidth="1"/>
    <col min="6" max="6" width="15" style="99" bestFit="1" customWidth="1"/>
    <col min="7" max="9" width="12.453125" style="99" customWidth="1"/>
    <col min="10" max="10" width="9" style="99" customWidth="1"/>
    <col min="11" max="16384" width="8.81640625" style="99"/>
  </cols>
  <sheetData>
    <row r="1" spans="1:12" x14ac:dyDescent="0.35">
      <c r="A1" s="106" t="s">
        <v>702</v>
      </c>
      <c r="K1" s="370" t="s">
        <v>315</v>
      </c>
      <c r="L1" s="370"/>
    </row>
    <row r="2" spans="1:12" x14ac:dyDescent="0.35">
      <c r="A2" s="371" t="s">
        <v>324</v>
      </c>
      <c r="B2" s="375">
        <v>44682</v>
      </c>
      <c r="C2" s="375"/>
      <c r="D2" s="375">
        <v>45017</v>
      </c>
      <c r="E2" s="375"/>
      <c r="F2" s="375">
        <v>45047</v>
      </c>
      <c r="G2" s="375"/>
      <c r="H2" s="373" t="s">
        <v>295</v>
      </c>
      <c r="I2" s="373" t="s">
        <v>586</v>
      </c>
    </row>
    <row r="3" spans="1:12" x14ac:dyDescent="0.35">
      <c r="A3" s="372"/>
      <c r="B3" s="80" t="s">
        <v>613</v>
      </c>
      <c r="C3" s="80" t="s">
        <v>297</v>
      </c>
      <c r="D3" s="80" t="s">
        <v>613</v>
      </c>
      <c r="E3" s="80" t="s">
        <v>297</v>
      </c>
      <c r="F3" s="80" t="s">
        <v>613</v>
      </c>
      <c r="G3" s="80" t="s">
        <v>297</v>
      </c>
      <c r="H3" s="374"/>
      <c r="I3" s="374"/>
    </row>
    <row r="4" spans="1:12" x14ac:dyDescent="0.35">
      <c r="A4" s="258" t="s">
        <v>322</v>
      </c>
      <c r="B4" s="316">
        <v>2542.0790000000002</v>
      </c>
      <c r="C4" s="236">
        <f t="shared" ref="C4:C13" si="0">(B4/$B$13)*100</f>
        <v>39.822237791751938</v>
      </c>
      <c r="D4" s="316">
        <v>2848.45</v>
      </c>
      <c r="E4" s="321">
        <f t="shared" ref="E4:E13" si="1">(D4/$D$13)*100</f>
        <v>37.576987130316745</v>
      </c>
      <c r="F4" s="316">
        <v>3416.2910000000002</v>
      </c>
      <c r="G4" s="321">
        <f t="shared" ref="G4:G13" si="2">(F4/$F$13)*100</f>
        <v>36.827125758892528</v>
      </c>
      <c r="H4" s="321">
        <f>(F4/D4)-1</f>
        <v>0.1993508750373012</v>
      </c>
      <c r="I4" s="321">
        <f>(F4/B4)-1</f>
        <v>0.34389647213953611</v>
      </c>
    </row>
    <row r="5" spans="1:12" x14ac:dyDescent="0.35">
      <c r="A5" s="216" t="s">
        <v>321</v>
      </c>
      <c r="B5" s="317">
        <v>1971.7460000000001</v>
      </c>
      <c r="C5" s="190">
        <f t="shared" si="0"/>
        <v>30.887843405706793</v>
      </c>
      <c r="D5" s="317">
        <v>1881.1469999999999</v>
      </c>
      <c r="E5" s="144">
        <f t="shared" si="1"/>
        <v>24.816246242424462</v>
      </c>
      <c r="F5" s="317">
        <v>2449.2139999999999</v>
      </c>
      <c r="G5" s="144">
        <f t="shared" si="2"/>
        <v>26.402174752806534</v>
      </c>
      <c r="H5" s="144">
        <f>(F5/D5)-1</f>
        <v>0.30197905852121076</v>
      </c>
      <c r="I5" s="144">
        <f>(F5/B5)-1</f>
        <v>0.24215492259144922</v>
      </c>
    </row>
    <row r="6" spans="1:12" x14ac:dyDescent="0.35">
      <c r="A6" s="216" t="s">
        <v>320</v>
      </c>
      <c r="B6" s="317">
        <v>179.60499999999999</v>
      </c>
      <c r="C6" s="190">
        <f t="shared" si="0"/>
        <v>2.813552615236429</v>
      </c>
      <c r="D6" s="317">
        <v>907.43200000000002</v>
      </c>
      <c r="E6" s="144">
        <f t="shared" si="1"/>
        <v>11.970917722142776</v>
      </c>
      <c r="F6" s="317">
        <v>1700.1010000000001</v>
      </c>
      <c r="G6" s="144">
        <f t="shared" si="2"/>
        <v>18.326844326147551</v>
      </c>
      <c r="H6" s="144">
        <f>(F6/D6)-1</f>
        <v>0.87352991739325936</v>
      </c>
      <c r="I6" s="144">
        <f>(F6/B6)-1</f>
        <v>8.4657776787951349</v>
      </c>
    </row>
    <row r="7" spans="1:12" x14ac:dyDescent="0.35">
      <c r="A7" s="216" t="s">
        <v>319</v>
      </c>
      <c r="B7" s="317">
        <v>1626.7819999999999</v>
      </c>
      <c r="C7" s="190">
        <f t="shared" si="0"/>
        <v>25.483904960995229</v>
      </c>
      <c r="D7" s="317">
        <v>1629.625</v>
      </c>
      <c r="E7" s="144">
        <f t="shared" si="1"/>
        <v>21.498147291418992</v>
      </c>
      <c r="F7" s="317">
        <v>1452.1679999999999</v>
      </c>
      <c r="G7" s="144">
        <f t="shared" si="2"/>
        <v>15.654162235898356</v>
      </c>
      <c r="H7" s="144" t="s">
        <v>316</v>
      </c>
      <c r="I7" s="144" t="s">
        <v>316</v>
      </c>
    </row>
    <row r="8" spans="1:12" x14ac:dyDescent="0.35">
      <c r="A8" s="216" t="s">
        <v>716</v>
      </c>
      <c r="B8" s="317">
        <v>1280.432</v>
      </c>
      <c r="C8" s="190">
        <f t="shared" si="0"/>
        <v>20.058254515366563</v>
      </c>
      <c r="D8" s="317">
        <v>1400.067</v>
      </c>
      <c r="E8" s="144">
        <f t="shared" si="1"/>
        <v>18.469799238386202</v>
      </c>
      <c r="F8" s="317">
        <v>1238.8969999999999</v>
      </c>
      <c r="G8" s="144">
        <f t="shared" si="2"/>
        <v>13.355131521675018</v>
      </c>
      <c r="H8" s="144">
        <f>(F8/D8)-1</f>
        <v>-0.11511591945242627</v>
      </c>
      <c r="I8" s="144">
        <f>(F8/B8)-1</f>
        <v>-3.2438270833593741E-2</v>
      </c>
    </row>
    <row r="9" spans="1:12" x14ac:dyDescent="0.35">
      <c r="A9" s="216" t="s">
        <v>318</v>
      </c>
      <c r="B9" s="317">
        <v>1142.1869999999999</v>
      </c>
      <c r="C9" s="190">
        <f t="shared" si="0"/>
        <v>17.892615578291533</v>
      </c>
      <c r="D9" s="317">
        <v>1271.9459999999999</v>
      </c>
      <c r="E9" s="144">
        <f t="shared" si="1"/>
        <v>16.779616448404521</v>
      </c>
      <c r="F9" s="317">
        <v>1122.19</v>
      </c>
      <c r="G9" s="144">
        <f t="shared" si="2"/>
        <v>12.097046842722591</v>
      </c>
      <c r="H9" s="144">
        <f>(F9/D9)-1</f>
        <v>-0.1177377027012152</v>
      </c>
      <c r="I9" s="144">
        <f>(F9/B9)-1</f>
        <v>-1.7507641043016497E-2</v>
      </c>
    </row>
    <row r="10" spans="1:12" x14ac:dyDescent="0.35">
      <c r="A10" s="216" t="s">
        <v>317</v>
      </c>
      <c r="B10" s="317">
        <v>9.8230000000000004</v>
      </c>
      <c r="C10" s="190">
        <f t="shared" si="0"/>
        <v>0.15387949856333313</v>
      </c>
      <c r="D10" s="317">
        <v>23.867999999999999</v>
      </c>
      <c r="E10" s="144">
        <f t="shared" si="1"/>
        <v>0.3148686228743352</v>
      </c>
      <c r="F10" s="317">
        <v>75.111000000000004</v>
      </c>
      <c r="G10" s="144">
        <f t="shared" si="2"/>
        <v>0.80968577995146684</v>
      </c>
      <c r="H10" s="144">
        <f>(F10/D10)-1</f>
        <v>2.1469331322272502</v>
      </c>
      <c r="I10" s="144">
        <f>(F10/B10)-1</f>
        <v>6.6464420238216428</v>
      </c>
    </row>
    <row r="11" spans="1:12" s="106" customFormat="1" x14ac:dyDescent="0.35">
      <c r="A11" s="216" t="s">
        <v>585</v>
      </c>
      <c r="B11" s="317">
        <v>2.6920000000000002</v>
      </c>
      <c r="C11" s="190">
        <f t="shared" si="0"/>
        <v>4.2170783888068081E-2</v>
      </c>
      <c r="D11" s="317">
        <v>2.1070000000000002</v>
      </c>
      <c r="E11" s="144">
        <f t="shared" si="1"/>
        <v>2.7795717630141797E-2</v>
      </c>
      <c r="F11" s="317">
        <v>2.1219999999999999</v>
      </c>
      <c r="G11" s="144">
        <f t="shared" si="2"/>
        <v>2.2874854882201173E-2</v>
      </c>
      <c r="H11" s="144">
        <f>(F11/D11)-1</f>
        <v>7.1191267204555597E-3</v>
      </c>
      <c r="I11" s="144">
        <f>(F11/B11)-1</f>
        <v>-0.21173848439821708</v>
      </c>
    </row>
    <row r="12" spans="1:12" s="106" customFormat="1" x14ac:dyDescent="0.35">
      <c r="A12" s="318" t="s">
        <v>704</v>
      </c>
      <c r="B12" s="322"/>
      <c r="C12" s="322">
        <f t="shared" si="0"/>
        <v>0</v>
      </c>
      <c r="D12" s="319">
        <v>0</v>
      </c>
      <c r="E12" s="297">
        <f t="shared" si="1"/>
        <v>0</v>
      </c>
      <c r="F12" s="319">
        <v>3.6999999999999998E-2</v>
      </c>
      <c r="G12" s="297">
        <f t="shared" si="2"/>
        <v>3.9885467984987911E-4</v>
      </c>
      <c r="H12" s="297" t="s">
        <v>316</v>
      </c>
      <c r="I12" s="297" t="s">
        <v>316</v>
      </c>
    </row>
    <row r="13" spans="1:12" s="106" customFormat="1" x14ac:dyDescent="0.35">
      <c r="A13" s="298" t="s">
        <v>263</v>
      </c>
      <c r="B13" s="185">
        <v>6383.5664215900006</v>
      </c>
      <c r="C13" s="244">
        <f t="shared" si="0"/>
        <v>100</v>
      </c>
      <c r="D13" s="185">
        <v>7580.3043765100001</v>
      </c>
      <c r="E13" s="185">
        <f t="shared" si="1"/>
        <v>100</v>
      </c>
      <c r="F13" s="185">
        <v>9276.5615822599993</v>
      </c>
      <c r="G13" s="185">
        <f t="shared" si="2"/>
        <v>100</v>
      </c>
      <c r="H13" s="159">
        <f>((Table30[[#This Row],[Column6]]/Table30[[#This Row],[Column4]])-1)*100</f>
        <v>22.377164840588669</v>
      </c>
      <c r="I13" s="159">
        <f>((Table30[[#This Row],[Column6]]/Table30[[#This Row],[Column2]])-1)*100</f>
        <v>45.319418168588889</v>
      </c>
    </row>
    <row r="15" spans="1:12" x14ac:dyDescent="0.35">
      <c r="B15" s="106"/>
      <c r="C15" s="106"/>
      <c r="D15" s="106"/>
      <c r="G15" s="108"/>
    </row>
    <row r="16" spans="1:12" x14ac:dyDescent="0.35">
      <c r="G16" s="108"/>
    </row>
    <row r="17" spans="4:10" x14ac:dyDescent="0.35">
      <c r="G17" s="108"/>
    </row>
    <row r="18" spans="4:10" x14ac:dyDescent="0.35">
      <c r="G18" s="108"/>
    </row>
    <row r="19" spans="4:10" x14ac:dyDescent="0.35">
      <c r="G19" s="108"/>
    </row>
    <row r="20" spans="4:10" x14ac:dyDescent="0.35">
      <c r="G20" s="108"/>
    </row>
    <row r="21" spans="4:10" x14ac:dyDescent="0.35">
      <c r="G21" s="108"/>
    </row>
    <row r="22" spans="4:10" x14ac:dyDescent="0.35">
      <c r="G22" s="108"/>
    </row>
    <row r="23" spans="4:10" x14ac:dyDescent="0.35">
      <c r="G23" s="108"/>
    </row>
    <row r="26" spans="4:10" x14ac:dyDescent="0.35">
      <c r="D26" s="137"/>
      <c r="E26" s="137"/>
      <c r="F26" s="137"/>
      <c r="J26" s="109"/>
    </row>
    <row r="44" s="106" customFormat="1" x14ac:dyDescent="0.35"/>
    <row r="271" s="106" customFormat="1" x14ac:dyDescent="0.35"/>
    <row r="277" spans="2:3" x14ac:dyDescent="0.35">
      <c r="B277" s="110"/>
      <c r="C277" s="110"/>
    </row>
  </sheetData>
  <sortState xmlns:xlrd2="http://schemas.microsoft.com/office/spreadsheetml/2017/richdata2" ref="A4:F11">
    <sortCondition descending="1" ref="F4:F11"/>
  </sortState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00000000-0004-0000-1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75"/>
  <sheetViews>
    <sheetView topLeftCell="A64" zoomScale="80" zoomScaleNormal="80" workbookViewId="0">
      <selection activeCell="A87" sqref="A1:A1048576"/>
    </sheetView>
  </sheetViews>
  <sheetFormatPr defaultColWidth="8.81640625" defaultRowHeight="15.5" x14ac:dyDescent="0.35"/>
  <cols>
    <col min="1" max="1" width="44" style="1" customWidth="1"/>
    <col min="2" max="2" width="26.81640625" style="1" customWidth="1"/>
    <col min="3" max="3" width="28.453125" style="1" customWidth="1"/>
    <col min="4" max="4" width="21" style="1" bestFit="1" customWidth="1"/>
    <col min="5" max="5" width="17.26953125" style="1" bestFit="1" customWidth="1"/>
    <col min="6" max="6" width="62.08984375" style="1" customWidth="1"/>
    <col min="7" max="7" width="26.7265625" style="1" customWidth="1"/>
    <col min="8" max="8" width="27.54296875" style="1" customWidth="1"/>
    <col min="9" max="9" width="21.1796875" style="1" customWidth="1"/>
    <col min="10" max="16384" width="8.81640625" style="1"/>
  </cols>
  <sheetData>
    <row r="1" spans="1:10" ht="16" thickBot="1" x14ac:dyDescent="0.4"/>
    <row r="2" spans="1:10" x14ac:dyDescent="0.35">
      <c r="A2" s="332"/>
      <c r="B2" s="333"/>
      <c r="C2" s="333"/>
      <c r="D2" s="333"/>
      <c r="E2" s="334"/>
      <c r="F2" s="74"/>
    </row>
    <row r="3" spans="1:10" ht="31" x14ac:dyDescent="0.35">
      <c r="A3" s="326" t="s">
        <v>264</v>
      </c>
      <c r="B3" s="53" t="s">
        <v>608</v>
      </c>
      <c r="C3" s="53" t="s">
        <v>618</v>
      </c>
      <c r="D3" s="325" t="s">
        <v>265</v>
      </c>
      <c r="E3" s="325" t="s">
        <v>266</v>
      </c>
    </row>
    <row r="4" spans="1:10" x14ac:dyDescent="0.35">
      <c r="A4" s="3" t="s">
        <v>341</v>
      </c>
      <c r="B4" s="54">
        <f>B274</f>
        <v>7560.0836530599945</v>
      </c>
      <c r="C4" s="54">
        <f>C274</f>
        <v>7580.3000000000011</v>
      </c>
      <c r="D4" s="55">
        <f>C4-B4</f>
        <v>20.216346940006588</v>
      </c>
      <c r="E4" s="56">
        <f>(C4/B4)-1</f>
        <v>2.6740903762121349E-3</v>
      </c>
    </row>
    <row r="5" spans="1:10" x14ac:dyDescent="0.35">
      <c r="A5" s="3" t="s">
        <v>267</v>
      </c>
      <c r="B5" s="54">
        <f>G274</f>
        <v>8877.6178798299934</v>
      </c>
      <c r="C5" s="54">
        <f>H274</f>
        <v>8874.2549999999992</v>
      </c>
      <c r="D5" s="55">
        <f>C5-B5</f>
        <v>-3.3628798299941991</v>
      </c>
      <c r="E5" s="56">
        <f>(C5/B5)-1</f>
        <v>-3.7880430037817714E-4</v>
      </c>
      <c r="F5" s="28"/>
    </row>
    <row r="6" spans="1:10" x14ac:dyDescent="0.35">
      <c r="A6" s="57" t="s">
        <v>268</v>
      </c>
      <c r="B6" s="58">
        <f>(B4-B5)</f>
        <v>-1317.5342267699989</v>
      </c>
      <c r="C6" s="58">
        <f>(C4-C5)</f>
        <v>-1293.9549999999981</v>
      </c>
      <c r="D6" s="58">
        <f>C6-B6</f>
        <v>23.579226770000787</v>
      </c>
      <c r="E6" s="59">
        <f>(C6/B6)-1</f>
        <v>-1.7896481389941932E-2</v>
      </c>
    </row>
    <row r="7" spans="1:10" x14ac:dyDescent="0.35">
      <c r="A7" s="4"/>
      <c r="B7" s="75"/>
      <c r="C7" s="76"/>
      <c r="D7" s="75"/>
      <c r="E7" s="45"/>
    </row>
    <row r="8" spans="1:10" s="52" customFormat="1" x14ac:dyDescent="0.35">
      <c r="A8" s="49"/>
      <c r="B8" s="50"/>
      <c r="C8" s="50"/>
      <c r="D8" s="50"/>
      <c r="E8" s="51"/>
    </row>
    <row r="9" spans="1:10" x14ac:dyDescent="0.35">
      <c r="A9" s="335" t="s">
        <v>556</v>
      </c>
      <c r="B9" s="336"/>
      <c r="C9" s="336"/>
      <c r="D9" s="337"/>
      <c r="F9" s="335" t="s">
        <v>557</v>
      </c>
      <c r="G9" s="336"/>
      <c r="H9" s="336"/>
      <c r="I9" s="337"/>
    </row>
    <row r="10" spans="1:10" ht="38" customHeight="1" x14ac:dyDescent="0.35">
      <c r="A10" s="329" t="s">
        <v>520</v>
      </c>
      <c r="B10" s="328" t="s">
        <v>608</v>
      </c>
      <c r="C10" s="328" t="s">
        <v>618</v>
      </c>
      <c r="D10" s="327" t="s">
        <v>265</v>
      </c>
      <c r="F10" s="330" t="s">
        <v>520</v>
      </c>
      <c r="G10" s="328" t="s">
        <v>608</v>
      </c>
      <c r="H10" s="328" t="s">
        <v>618</v>
      </c>
      <c r="I10" s="327" t="s">
        <v>265</v>
      </c>
    </row>
    <row r="11" spans="1:10" x14ac:dyDescent="0.35">
      <c r="A11" s="67" t="s">
        <v>540</v>
      </c>
      <c r="B11" s="248">
        <v>1638.9584229100001</v>
      </c>
      <c r="C11" s="249">
        <v>1657.6179999999999</v>
      </c>
      <c r="D11" s="250">
        <v>18.659577089999857</v>
      </c>
      <c r="E11" s="28"/>
      <c r="F11" s="67" t="s">
        <v>709</v>
      </c>
      <c r="G11" s="235">
        <v>87.528884480000002</v>
      </c>
      <c r="H11" s="249">
        <v>85.834999999999994</v>
      </c>
      <c r="I11" s="250">
        <v>-1.6938844800000084</v>
      </c>
      <c r="J11" s="28"/>
    </row>
    <row r="12" spans="1:10" x14ac:dyDescent="0.35">
      <c r="A12" s="68" t="s">
        <v>659</v>
      </c>
      <c r="B12" s="251">
        <v>126.52619532</v>
      </c>
      <c r="C12" s="245">
        <v>127.72799999999999</v>
      </c>
      <c r="D12" s="252">
        <v>1.2018046799999951</v>
      </c>
      <c r="E12" s="28"/>
      <c r="F12" s="68" t="s">
        <v>658</v>
      </c>
      <c r="G12" s="131">
        <v>26.246923829999997</v>
      </c>
      <c r="H12" s="245">
        <v>24.611000000000001</v>
      </c>
      <c r="I12" s="252">
        <v>-1.6359238299999959</v>
      </c>
      <c r="J12" s="28"/>
    </row>
    <row r="13" spans="1:10" x14ac:dyDescent="0.35">
      <c r="A13" s="68" t="s">
        <v>660</v>
      </c>
      <c r="B13" s="251">
        <v>1.6E-2</v>
      </c>
      <c r="C13" s="245">
        <v>0.48499999999999999</v>
      </c>
      <c r="D13" s="252">
        <v>0.46899999999999997</v>
      </c>
      <c r="E13" s="28"/>
      <c r="F13" s="68" t="s">
        <v>574</v>
      </c>
      <c r="G13" s="131">
        <v>224.47556218</v>
      </c>
      <c r="H13" s="245">
        <v>222.886</v>
      </c>
      <c r="I13" s="252">
        <v>-1.5895621799999999</v>
      </c>
      <c r="J13" s="28"/>
    </row>
    <row r="14" spans="1:10" x14ac:dyDescent="0.35">
      <c r="A14" s="68" t="s">
        <v>262</v>
      </c>
      <c r="B14" s="251">
        <v>1275.34403634</v>
      </c>
      <c r="C14" s="245">
        <v>1275.7049999999999</v>
      </c>
      <c r="D14" s="252">
        <v>0.36096365999992486</v>
      </c>
      <c r="E14" s="28"/>
      <c r="F14" s="68" t="s">
        <v>35</v>
      </c>
      <c r="G14" s="131">
        <v>103.90147079</v>
      </c>
      <c r="H14" s="245">
        <v>103.48099999999999</v>
      </c>
      <c r="I14" s="252">
        <v>-0.4204707900000102</v>
      </c>
      <c r="J14" s="28"/>
    </row>
    <row r="15" spans="1:10" x14ac:dyDescent="0.35">
      <c r="A15" s="68" t="s">
        <v>123</v>
      </c>
      <c r="B15" s="251">
        <v>106.79660079999999</v>
      </c>
      <c r="C15" s="245">
        <v>106.801</v>
      </c>
      <c r="D15" s="252">
        <v>4.3992000000088183E-3</v>
      </c>
      <c r="E15" s="28"/>
      <c r="F15" s="68" t="s">
        <v>714</v>
      </c>
      <c r="G15" s="131">
        <v>296.65116996</v>
      </c>
      <c r="H15" s="245">
        <v>296.38799999999998</v>
      </c>
      <c r="I15" s="252">
        <v>-0.26316996000002746</v>
      </c>
      <c r="J15" s="28"/>
    </row>
    <row r="16" spans="1:10" x14ac:dyDescent="0.35">
      <c r="A16" s="68" t="s">
        <v>159</v>
      </c>
      <c r="B16" s="251">
        <v>0.88713436999999995</v>
      </c>
      <c r="C16" s="245">
        <v>0.89100000000000001</v>
      </c>
      <c r="D16" s="252">
        <v>3.8656300000000643E-3</v>
      </c>
      <c r="E16" s="28"/>
      <c r="F16" s="68" t="s">
        <v>49</v>
      </c>
      <c r="G16" s="131">
        <v>13.45749882</v>
      </c>
      <c r="H16" s="245">
        <v>13.366</v>
      </c>
      <c r="I16" s="252">
        <v>-9.1498819999999981E-2</v>
      </c>
      <c r="J16" s="28"/>
    </row>
    <row r="17" spans="1:10" x14ac:dyDescent="0.35">
      <c r="A17" s="68" t="s">
        <v>116</v>
      </c>
      <c r="B17" s="251">
        <v>0.31965431</v>
      </c>
      <c r="C17" s="245">
        <v>0.32200000000000001</v>
      </c>
      <c r="D17" s="252">
        <v>2.3456900000000114E-3</v>
      </c>
      <c r="E17" s="28"/>
      <c r="F17" s="68" t="s">
        <v>197</v>
      </c>
      <c r="G17" s="131">
        <v>27.52703077</v>
      </c>
      <c r="H17" s="245">
        <v>27.452999999999999</v>
      </c>
      <c r="I17" s="252">
        <v>-7.4030770000000246E-2</v>
      </c>
      <c r="J17" s="28"/>
    </row>
    <row r="18" spans="1:10" x14ac:dyDescent="0.35">
      <c r="A18" s="68" t="s">
        <v>183</v>
      </c>
      <c r="B18" s="251">
        <v>0.18252030999999999</v>
      </c>
      <c r="C18" s="245">
        <v>0.183</v>
      </c>
      <c r="D18" s="252">
        <v>4.7969000000000483E-4</v>
      </c>
      <c r="E18" s="28"/>
      <c r="F18" s="68" t="s">
        <v>240</v>
      </c>
      <c r="G18" s="131">
        <v>83.272600670000003</v>
      </c>
      <c r="H18" s="245">
        <v>83.215999999999994</v>
      </c>
      <c r="I18" s="252">
        <v>-5.660067000000879E-2</v>
      </c>
      <c r="J18" s="28"/>
    </row>
    <row r="19" spans="1:10" x14ac:dyDescent="0.35">
      <c r="A19" s="68" t="s">
        <v>22</v>
      </c>
      <c r="B19" s="251">
        <v>0.51452158000000003</v>
      </c>
      <c r="C19" s="245">
        <v>0.51500000000000001</v>
      </c>
      <c r="D19" s="252">
        <v>4.7841999999997942E-4</v>
      </c>
      <c r="E19" s="28"/>
      <c r="F19" s="68" t="s">
        <v>625</v>
      </c>
      <c r="G19" s="131">
        <v>41.10033395</v>
      </c>
      <c r="H19" s="245">
        <v>41.048999999999999</v>
      </c>
      <c r="I19" s="252">
        <v>-5.1333950000000073E-2</v>
      </c>
      <c r="J19" s="28"/>
    </row>
    <row r="20" spans="1:10" x14ac:dyDescent="0.35">
      <c r="A20" s="68" t="s">
        <v>118</v>
      </c>
      <c r="B20" s="251">
        <v>6.52302E-3</v>
      </c>
      <c r="C20" s="245">
        <v>7.0000000000000001E-3</v>
      </c>
      <c r="D20" s="252">
        <v>4.7698000000000011E-4</v>
      </c>
      <c r="E20" s="28"/>
      <c r="F20" s="68" t="s">
        <v>193</v>
      </c>
      <c r="G20" s="131">
        <v>4.0753849100000004</v>
      </c>
      <c r="H20" s="245">
        <v>4.0350000000000001</v>
      </c>
      <c r="I20" s="252">
        <v>-4.0384910000000218E-2</v>
      </c>
      <c r="J20" s="28"/>
    </row>
    <row r="21" spans="1:10" x14ac:dyDescent="0.35">
      <c r="A21" s="68" t="s">
        <v>241</v>
      </c>
      <c r="B21" s="251">
        <v>0.38653590000000004</v>
      </c>
      <c r="C21" s="245">
        <v>0.38700000000000001</v>
      </c>
      <c r="D21" s="252">
        <v>4.6409999999996732E-4</v>
      </c>
      <c r="E21" s="28"/>
      <c r="F21" s="68" t="s">
        <v>214</v>
      </c>
      <c r="G21" s="131">
        <v>56.131878289999996</v>
      </c>
      <c r="H21" s="245">
        <v>56.116999999999997</v>
      </c>
      <c r="I21" s="252">
        <v>-1.4878289999998628E-2</v>
      </c>
      <c r="J21" s="28"/>
    </row>
    <row r="22" spans="1:10" x14ac:dyDescent="0.35">
      <c r="A22" s="68" t="s">
        <v>223</v>
      </c>
      <c r="B22" s="251">
        <v>4.6537500000000002E-2</v>
      </c>
      <c r="C22" s="245">
        <v>4.7E-2</v>
      </c>
      <c r="D22" s="252">
        <v>4.6249999999999764E-4</v>
      </c>
      <c r="E22" s="28"/>
      <c r="F22" s="68" t="s">
        <v>149</v>
      </c>
      <c r="G22" s="131">
        <v>60.161515999999999</v>
      </c>
      <c r="H22" s="245">
        <v>60.15</v>
      </c>
      <c r="I22" s="252">
        <v>-1.1516000000000304E-2</v>
      </c>
      <c r="J22" s="28"/>
    </row>
    <row r="23" spans="1:10" x14ac:dyDescent="0.35">
      <c r="A23" s="68" t="s">
        <v>696</v>
      </c>
      <c r="B23" s="251">
        <v>552.40054007000003</v>
      </c>
      <c r="C23" s="245">
        <v>552.40099999999995</v>
      </c>
      <c r="D23" s="252">
        <v>4.5992999991995021E-4</v>
      </c>
      <c r="E23" s="28"/>
      <c r="F23" s="68" t="s">
        <v>195</v>
      </c>
      <c r="G23" s="131">
        <v>57.484733659999996</v>
      </c>
      <c r="H23" s="245">
        <v>57.475000000000001</v>
      </c>
      <c r="I23" s="252">
        <v>-9.7336599999948703E-3</v>
      </c>
      <c r="J23" s="28"/>
    </row>
    <row r="24" spans="1:10" x14ac:dyDescent="0.35">
      <c r="A24" s="68" t="s">
        <v>4</v>
      </c>
      <c r="B24" s="251">
        <v>0.82154217000000007</v>
      </c>
      <c r="C24" s="245">
        <v>0.82199999999999995</v>
      </c>
      <c r="D24" s="252">
        <v>4.5782999999988139E-4</v>
      </c>
      <c r="E24" s="28"/>
      <c r="F24" s="68" t="s">
        <v>220</v>
      </c>
      <c r="G24" s="131">
        <v>115.5603737</v>
      </c>
      <c r="H24" s="245">
        <v>115.55500000000001</v>
      </c>
      <c r="I24" s="252">
        <v>-5.3736999999927093E-3</v>
      </c>
      <c r="J24" s="28"/>
    </row>
    <row r="25" spans="1:10" x14ac:dyDescent="0.35">
      <c r="A25" s="68" t="s">
        <v>56</v>
      </c>
      <c r="B25" s="251">
        <v>7.5436000000000001E-3</v>
      </c>
      <c r="C25" s="245">
        <v>8.0000000000000002E-3</v>
      </c>
      <c r="D25" s="252">
        <v>4.5640000000000003E-4</v>
      </c>
      <c r="E25" s="28"/>
      <c r="F25" s="68" t="s">
        <v>211</v>
      </c>
      <c r="G25" s="131">
        <v>34.971392680000001</v>
      </c>
      <c r="H25" s="245">
        <v>34.966999999999999</v>
      </c>
      <c r="I25" s="252">
        <v>-4.3926800000022581E-3</v>
      </c>
      <c r="J25" s="28"/>
    </row>
    <row r="26" spans="1:10" x14ac:dyDescent="0.35">
      <c r="A26" s="82" t="s">
        <v>30</v>
      </c>
      <c r="B26" s="251">
        <v>0.14154620000000001</v>
      </c>
      <c r="C26" s="245">
        <v>0.14199999999999999</v>
      </c>
      <c r="D26" s="252">
        <v>4.5379999999997644E-4</v>
      </c>
      <c r="E26" s="28"/>
      <c r="F26" s="68" t="s">
        <v>210</v>
      </c>
      <c r="G26" s="131">
        <v>106.58926</v>
      </c>
      <c r="H26" s="245">
        <v>106.58499999999999</v>
      </c>
      <c r="I26" s="252">
        <v>-4.260000000002151E-3</v>
      </c>
      <c r="J26" s="28"/>
    </row>
    <row r="27" spans="1:10" x14ac:dyDescent="0.35">
      <c r="A27" s="68" t="s">
        <v>194</v>
      </c>
      <c r="B27" s="251">
        <v>1.0155488500000001</v>
      </c>
      <c r="C27" s="245">
        <v>1.016</v>
      </c>
      <c r="D27" s="252">
        <v>4.5114999999995575E-4</v>
      </c>
      <c r="E27" s="28"/>
      <c r="F27" s="68" t="s">
        <v>205</v>
      </c>
      <c r="G27" s="131">
        <v>10.48999517</v>
      </c>
      <c r="H27" s="245">
        <v>10.487</v>
      </c>
      <c r="I27" s="252">
        <v>-2.995170000000158E-3</v>
      </c>
      <c r="J27" s="28"/>
    </row>
    <row r="28" spans="1:10" x14ac:dyDescent="0.35">
      <c r="A28" s="68" t="s">
        <v>185</v>
      </c>
      <c r="B28" s="251">
        <v>0.18755776999999998</v>
      </c>
      <c r="C28" s="245">
        <v>0.188</v>
      </c>
      <c r="D28" s="252">
        <v>4.4223000000001567E-4</v>
      </c>
      <c r="E28" s="28"/>
      <c r="F28" s="68" t="s">
        <v>188</v>
      </c>
      <c r="G28" s="131">
        <v>14.19905033</v>
      </c>
      <c r="H28" s="245">
        <v>14.196999999999999</v>
      </c>
      <c r="I28" s="252">
        <v>-2.0503300000012104E-3</v>
      </c>
      <c r="J28" s="28"/>
    </row>
    <row r="29" spans="1:10" x14ac:dyDescent="0.35">
      <c r="A29" s="68" t="s">
        <v>206</v>
      </c>
      <c r="B29" s="251">
        <v>0.43255865999999998</v>
      </c>
      <c r="C29" s="245">
        <v>0.433</v>
      </c>
      <c r="D29" s="252">
        <v>4.4134000000001228E-4</v>
      </c>
      <c r="E29" s="28"/>
      <c r="F29" s="68" t="s">
        <v>250</v>
      </c>
      <c r="G29" s="131">
        <v>107.02380151</v>
      </c>
      <c r="H29" s="245">
        <v>107.02200000000001</v>
      </c>
      <c r="I29" s="252">
        <v>-1.8015099999928452E-3</v>
      </c>
      <c r="J29" s="28"/>
    </row>
    <row r="30" spans="1:10" x14ac:dyDescent="0.35">
      <c r="A30" s="68" t="s">
        <v>219</v>
      </c>
      <c r="B30" s="251">
        <v>36.412564450000005</v>
      </c>
      <c r="C30" s="245">
        <v>36.412999999999997</v>
      </c>
      <c r="D30" s="252">
        <v>4.355499999917356E-4</v>
      </c>
      <c r="E30" s="28"/>
      <c r="F30" s="68" t="s">
        <v>148</v>
      </c>
      <c r="G30" s="131">
        <v>13.697682070000001</v>
      </c>
      <c r="H30" s="245">
        <v>13.696</v>
      </c>
      <c r="I30" s="252">
        <v>-1.6820700000010902E-3</v>
      </c>
      <c r="J30" s="28"/>
    </row>
    <row r="31" spans="1:10" x14ac:dyDescent="0.35">
      <c r="A31" s="68" t="s">
        <v>122</v>
      </c>
      <c r="B31" s="251">
        <v>2.38157474</v>
      </c>
      <c r="C31" s="245">
        <v>2.3820000000000001</v>
      </c>
      <c r="D31" s="252">
        <v>4.252600000000939E-4</v>
      </c>
      <c r="E31" s="28"/>
      <c r="F31" s="68" t="s">
        <v>696</v>
      </c>
      <c r="G31" s="131">
        <v>6.7575349000000005</v>
      </c>
      <c r="H31" s="245">
        <v>6.7569999999999997</v>
      </c>
      <c r="I31" s="252">
        <v>-5.3490000000078197E-4</v>
      </c>
      <c r="J31" s="28"/>
    </row>
    <row r="32" spans="1:10" x14ac:dyDescent="0.35">
      <c r="A32" s="68" t="s">
        <v>182</v>
      </c>
      <c r="B32" s="251">
        <v>5.258202E-2</v>
      </c>
      <c r="C32" s="245">
        <v>5.2999999999999999E-2</v>
      </c>
      <c r="D32" s="252">
        <v>4.1797999999999835E-4</v>
      </c>
      <c r="E32" s="28"/>
      <c r="F32" s="68" t="s">
        <v>174</v>
      </c>
      <c r="G32" s="131">
        <v>17.968496050000002</v>
      </c>
      <c r="H32" s="245">
        <v>17.968</v>
      </c>
      <c r="I32" s="252">
        <v>-4.9605000000241262E-4</v>
      </c>
      <c r="J32" s="28"/>
    </row>
    <row r="33" spans="1:10" x14ac:dyDescent="0.35">
      <c r="A33" s="68" t="s">
        <v>571</v>
      </c>
      <c r="B33" s="251">
        <v>624.34759241999996</v>
      </c>
      <c r="C33" s="245">
        <v>624.34799999999996</v>
      </c>
      <c r="D33" s="252">
        <v>4.0758000000096217E-4</v>
      </c>
      <c r="E33" s="28"/>
      <c r="F33" s="68" t="s">
        <v>162</v>
      </c>
      <c r="G33" s="131">
        <v>0.14449534</v>
      </c>
      <c r="H33" s="245">
        <v>0.14399999999999999</v>
      </c>
      <c r="I33" s="252">
        <v>-4.9534000000001077E-4</v>
      </c>
      <c r="J33" s="28"/>
    </row>
    <row r="34" spans="1:10" x14ac:dyDescent="0.35">
      <c r="A34" s="68" t="s">
        <v>243</v>
      </c>
      <c r="B34" s="251">
        <v>3.259691E-2</v>
      </c>
      <c r="C34" s="245">
        <v>3.3000000000000002E-2</v>
      </c>
      <c r="D34" s="252">
        <v>4.0309000000000178E-4</v>
      </c>
      <c r="E34" s="28"/>
      <c r="F34" s="68" t="s">
        <v>8</v>
      </c>
      <c r="G34" s="131">
        <v>4.2491760000000003E-2</v>
      </c>
      <c r="H34" s="245">
        <v>4.2000000000000003E-2</v>
      </c>
      <c r="I34" s="252">
        <v>-4.9176000000000081E-4</v>
      </c>
      <c r="J34" s="28"/>
    </row>
    <row r="35" spans="1:10" x14ac:dyDescent="0.35">
      <c r="A35" s="216" t="s">
        <v>38</v>
      </c>
      <c r="B35" s="251">
        <v>5.9999999999999995E-4</v>
      </c>
      <c r="C35" s="245">
        <v>1E-3</v>
      </c>
      <c r="D35" s="252">
        <v>4.0000000000000007E-4</v>
      </c>
      <c r="E35" s="28"/>
      <c r="F35" s="68" t="s">
        <v>15</v>
      </c>
      <c r="G35" s="131">
        <v>7.4812400000000001E-3</v>
      </c>
      <c r="H35" s="245">
        <v>7.0000000000000001E-3</v>
      </c>
      <c r="I35" s="252">
        <v>-4.8123999999999997E-4</v>
      </c>
      <c r="J35" s="28"/>
    </row>
    <row r="36" spans="1:10" x14ac:dyDescent="0.35">
      <c r="A36" s="68" t="s">
        <v>131</v>
      </c>
      <c r="B36" s="251">
        <v>1.6000000000000001E-3</v>
      </c>
      <c r="C36" s="245">
        <v>2E-3</v>
      </c>
      <c r="D36" s="252">
        <v>3.9999999999999996E-4</v>
      </c>
      <c r="E36" s="28"/>
      <c r="F36" s="68" t="s">
        <v>221</v>
      </c>
      <c r="G36" s="131">
        <v>9.4304753699999999</v>
      </c>
      <c r="H36" s="245">
        <v>9.43</v>
      </c>
      <c r="I36" s="252">
        <v>-4.7537000000019702E-4</v>
      </c>
      <c r="J36" s="28"/>
    </row>
    <row r="37" spans="1:10" x14ac:dyDescent="0.35">
      <c r="A37" s="68" t="s">
        <v>521</v>
      </c>
      <c r="B37" s="251">
        <v>298.73160361000004</v>
      </c>
      <c r="C37" s="245">
        <v>298.73200000000003</v>
      </c>
      <c r="D37" s="252">
        <v>3.9638999999169755E-4</v>
      </c>
      <c r="E37" s="28"/>
      <c r="F37" s="68" t="s">
        <v>26</v>
      </c>
      <c r="G37" s="131">
        <v>87.645464829999995</v>
      </c>
      <c r="H37" s="245">
        <v>87.644999999999996</v>
      </c>
      <c r="I37" s="252">
        <v>-4.6482999999852836E-4</v>
      </c>
      <c r="J37" s="28"/>
    </row>
    <row r="38" spans="1:10" x14ac:dyDescent="0.35">
      <c r="A38" s="68" t="s">
        <v>134</v>
      </c>
      <c r="B38" s="251">
        <v>6.6052400000000001E-3</v>
      </c>
      <c r="C38" s="245">
        <v>7.0000000000000001E-3</v>
      </c>
      <c r="D38" s="252">
        <v>3.9476000000000008E-4</v>
      </c>
      <c r="E38" s="28"/>
      <c r="F38" s="68" t="s">
        <v>72</v>
      </c>
      <c r="G38" s="131">
        <v>5.6462360000000003E-2</v>
      </c>
      <c r="H38" s="245">
        <v>5.6000000000000001E-2</v>
      </c>
      <c r="I38" s="252">
        <v>-4.6236000000000194E-4</v>
      </c>
      <c r="J38" s="28"/>
    </row>
    <row r="39" spans="1:10" x14ac:dyDescent="0.35">
      <c r="A39" s="68" t="s">
        <v>28</v>
      </c>
      <c r="B39" s="251">
        <v>8.061074E-2</v>
      </c>
      <c r="C39" s="245">
        <v>8.1000000000000003E-2</v>
      </c>
      <c r="D39" s="252">
        <v>3.8926000000000238E-4</v>
      </c>
      <c r="E39" s="28"/>
      <c r="F39" s="68" t="s">
        <v>62</v>
      </c>
      <c r="G39" s="131">
        <v>26.05944659</v>
      </c>
      <c r="H39" s="245">
        <v>26.059000000000001</v>
      </c>
      <c r="I39" s="252">
        <v>-4.4658999999924731E-4</v>
      </c>
      <c r="J39" s="28"/>
    </row>
    <row r="40" spans="1:10" x14ac:dyDescent="0.35">
      <c r="A40" s="68" t="s">
        <v>222</v>
      </c>
      <c r="B40" s="251">
        <v>3.53861296</v>
      </c>
      <c r="C40" s="245">
        <v>3.5390000000000001</v>
      </c>
      <c r="D40" s="252">
        <v>3.8704000000011618E-4</v>
      </c>
      <c r="E40" s="28"/>
      <c r="F40" s="68" t="s">
        <v>124</v>
      </c>
      <c r="G40" s="131">
        <v>9.1446169999999993E-2</v>
      </c>
      <c r="H40" s="245">
        <v>9.0999999999999998E-2</v>
      </c>
      <c r="I40" s="252">
        <v>-4.4616999999999574E-4</v>
      </c>
      <c r="J40" s="28"/>
    </row>
    <row r="41" spans="1:10" x14ac:dyDescent="0.35">
      <c r="A41" s="68" t="s">
        <v>83</v>
      </c>
      <c r="B41" s="251">
        <v>0.85961500000000002</v>
      </c>
      <c r="C41" s="245">
        <v>0.86</v>
      </c>
      <c r="D41" s="252">
        <v>3.849999999999687E-4</v>
      </c>
      <c r="E41" s="28"/>
      <c r="F41" s="68" t="s">
        <v>114</v>
      </c>
      <c r="G41" s="131">
        <v>37.53044088</v>
      </c>
      <c r="H41" s="245">
        <v>37.53</v>
      </c>
      <c r="I41" s="252">
        <v>-4.4087999999931071E-4</v>
      </c>
      <c r="J41" s="28"/>
    </row>
    <row r="42" spans="1:10" x14ac:dyDescent="0.35">
      <c r="A42" s="68" t="s">
        <v>240</v>
      </c>
      <c r="B42" s="251">
        <v>1.73962504</v>
      </c>
      <c r="C42" s="245">
        <v>1.74</v>
      </c>
      <c r="D42" s="252">
        <v>3.7496000000003527E-4</v>
      </c>
      <c r="E42" s="28"/>
      <c r="F42" s="68" t="s">
        <v>79</v>
      </c>
      <c r="G42" s="131">
        <v>7.4320699999999998E-3</v>
      </c>
      <c r="H42" s="245">
        <v>7.0000000000000001E-3</v>
      </c>
      <c r="I42" s="252">
        <v>-4.3206999999999968E-4</v>
      </c>
      <c r="J42" s="28"/>
    </row>
    <row r="43" spans="1:10" x14ac:dyDescent="0.35">
      <c r="A43" s="68" t="s">
        <v>254</v>
      </c>
      <c r="B43" s="251">
        <v>0.12562899999999999</v>
      </c>
      <c r="C43" s="245">
        <v>0.126</v>
      </c>
      <c r="D43" s="252">
        <v>3.7100000000001021E-4</v>
      </c>
      <c r="E43" s="28"/>
      <c r="F43" s="68" t="s">
        <v>98</v>
      </c>
      <c r="G43" s="131">
        <v>28.227428109999998</v>
      </c>
      <c r="H43" s="245">
        <v>28.227</v>
      </c>
      <c r="I43" s="252">
        <v>-4.2810999999787214E-4</v>
      </c>
      <c r="J43" s="28"/>
    </row>
    <row r="44" spans="1:10" x14ac:dyDescent="0.35">
      <c r="A44" s="68" t="s">
        <v>16</v>
      </c>
      <c r="B44" s="251">
        <v>1.5631249999999999E-2</v>
      </c>
      <c r="C44" s="245">
        <v>1.6E-2</v>
      </c>
      <c r="D44" s="252">
        <v>3.6875000000000102E-4</v>
      </c>
      <c r="E44" s="28"/>
      <c r="F44" s="68" t="s">
        <v>28</v>
      </c>
      <c r="G44" s="131">
        <v>15.164425039999999</v>
      </c>
      <c r="H44" s="245">
        <v>15.164</v>
      </c>
      <c r="I44" s="252">
        <v>-4.2503999999965458E-4</v>
      </c>
      <c r="J44" s="28"/>
    </row>
    <row r="45" spans="1:10" x14ac:dyDescent="0.35">
      <c r="A45" s="68" t="s">
        <v>244</v>
      </c>
      <c r="B45" s="251">
        <v>6.6408999999999999E-3</v>
      </c>
      <c r="C45" s="245">
        <v>7.0000000000000001E-3</v>
      </c>
      <c r="D45" s="252">
        <v>3.5910000000000022E-4</v>
      </c>
      <c r="E45" s="28"/>
      <c r="F45" s="68" t="s">
        <v>111</v>
      </c>
      <c r="G45" s="131">
        <v>1.0024243100000001</v>
      </c>
      <c r="H45" s="245">
        <v>1.002</v>
      </c>
      <c r="I45" s="252">
        <v>-4.2431000000009433E-4</v>
      </c>
      <c r="J45" s="28"/>
    </row>
    <row r="46" spans="1:10" x14ac:dyDescent="0.35">
      <c r="A46" s="68" t="s">
        <v>120</v>
      </c>
      <c r="B46" s="251">
        <v>5.4643120000000003E-2</v>
      </c>
      <c r="C46" s="245">
        <v>5.5E-2</v>
      </c>
      <c r="D46" s="252">
        <v>3.5687999999999692E-4</v>
      </c>
      <c r="E46" s="28"/>
      <c r="F46" s="68" t="s">
        <v>169</v>
      </c>
      <c r="G46" s="131">
        <v>14.226423</v>
      </c>
      <c r="H46" s="245">
        <v>14.226000000000001</v>
      </c>
      <c r="I46" s="252">
        <v>-4.2299999999961813E-4</v>
      </c>
      <c r="J46" s="28"/>
    </row>
    <row r="47" spans="1:10" x14ac:dyDescent="0.35">
      <c r="A47" s="68" t="s">
        <v>154</v>
      </c>
      <c r="B47" s="251">
        <v>0.59965860999999998</v>
      </c>
      <c r="C47" s="245">
        <v>0.6</v>
      </c>
      <c r="D47" s="252">
        <v>3.4138999999999697E-4</v>
      </c>
      <c r="E47" s="28"/>
      <c r="F47" s="68" t="s">
        <v>249</v>
      </c>
      <c r="G47" s="131">
        <v>25.199421040000001</v>
      </c>
      <c r="H47" s="245">
        <v>25.199000000000002</v>
      </c>
      <c r="I47" s="252">
        <v>-4.2103999999909547E-4</v>
      </c>
      <c r="J47" s="28"/>
    </row>
    <row r="48" spans="1:10" x14ac:dyDescent="0.35">
      <c r="A48" s="68" t="s">
        <v>205</v>
      </c>
      <c r="B48" s="251">
        <v>1.7676599199999998</v>
      </c>
      <c r="C48" s="245">
        <v>1.768</v>
      </c>
      <c r="D48" s="252">
        <v>3.400800000001869E-4</v>
      </c>
      <c r="E48" s="28"/>
      <c r="F48" s="68" t="s">
        <v>206</v>
      </c>
      <c r="G48" s="131">
        <v>24.188417430000001</v>
      </c>
      <c r="H48" s="245">
        <v>24.187999999999999</v>
      </c>
      <c r="I48" s="252">
        <v>-4.1743000000238339E-4</v>
      </c>
      <c r="J48" s="28"/>
    </row>
    <row r="49" spans="1:10" x14ac:dyDescent="0.35">
      <c r="A49" s="82" t="s">
        <v>39</v>
      </c>
      <c r="B49" s="251">
        <v>0.76866521999999993</v>
      </c>
      <c r="C49" s="245">
        <v>0.76900000000000002</v>
      </c>
      <c r="D49" s="252">
        <v>3.3478000000009001E-4</v>
      </c>
      <c r="E49" s="28"/>
      <c r="F49" s="68" t="s">
        <v>51</v>
      </c>
      <c r="G49" s="131">
        <v>0.40141177</v>
      </c>
      <c r="H49" s="245">
        <v>0.40100000000000002</v>
      </c>
      <c r="I49" s="252">
        <v>-4.1176999999997799E-4</v>
      </c>
      <c r="J49" s="28"/>
    </row>
    <row r="50" spans="1:10" x14ac:dyDescent="0.35">
      <c r="A50" s="68" t="s">
        <v>152</v>
      </c>
      <c r="B50" s="251">
        <v>8.2586764000000006</v>
      </c>
      <c r="C50" s="245">
        <v>8.2590000000000003</v>
      </c>
      <c r="D50" s="252">
        <v>3.2359999999975742E-4</v>
      </c>
      <c r="E50" s="28"/>
      <c r="F50" s="68" t="s">
        <v>242</v>
      </c>
      <c r="G50" s="131">
        <v>36.562411709999999</v>
      </c>
      <c r="H50" s="245">
        <v>36.561999999999998</v>
      </c>
      <c r="I50" s="252">
        <v>-4.1171000000161939E-4</v>
      </c>
      <c r="J50" s="28"/>
    </row>
    <row r="51" spans="1:10" x14ac:dyDescent="0.35">
      <c r="A51" s="68" t="s">
        <v>714</v>
      </c>
      <c r="B51" s="251">
        <v>12.02567715</v>
      </c>
      <c r="C51" s="245">
        <v>12.026</v>
      </c>
      <c r="D51" s="252">
        <v>3.2284999999987463E-4</v>
      </c>
      <c r="E51" s="28"/>
      <c r="F51" s="68" t="s">
        <v>168</v>
      </c>
      <c r="G51" s="131">
        <v>49.219409110000001</v>
      </c>
      <c r="H51" s="245">
        <v>49.219000000000001</v>
      </c>
      <c r="I51" s="252">
        <v>-4.0910999999965725E-4</v>
      </c>
      <c r="J51" s="28"/>
    </row>
    <row r="52" spans="1:10" x14ac:dyDescent="0.35">
      <c r="A52" s="68" t="s">
        <v>126</v>
      </c>
      <c r="B52" s="251">
        <v>6.7900000000000002E-4</v>
      </c>
      <c r="C52" s="245">
        <v>1E-3</v>
      </c>
      <c r="D52" s="252">
        <v>3.21E-4</v>
      </c>
      <c r="E52" s="28"/>
      <c r="F52" s="68" t="s">
        <v>145</v>
      </c>
      <c r="G52" s="131">
        <v>12.51839985</v>
      </c>
      <c r="H52" s="245">
        <v>12.518000000000001</v>
      </c>
      <c r="I52" s="252">
        <v>-3.9984999999909121E-4</v>
      </c>
      <c r="J52" s="28"/>
    </row>
    <row r="53" spans="1:10" x14ac:dyDescent="0.35">
      <c r="A53" s="68" t="s">
        <v>172</v>
      </c>
      <c r="B53" s="251">
        <v>4.7166827300000005</v>
      </c>
      <c r="C53" s="245">
        <v>4.7169999999999996</v>
      </c>
      <c r="D53" s="252">
        <v>3.1726999999914796E-4</v>
      </c>
      <c r="E53" s="28"/>
      <c r="F53" s="68" t="s">
        <v>33</v>
      </c>
      <c r="G53" s="131">
        <v>94.805397339999999</v>
      </c>
      <c r="H53" s="245">
        <v>94.805000000000007</v>
      </c>
      <c r="I53" s="252">
        <v>-3.973399999921412E-4</v>
      </c>
      <c r="J53" s="28"/>
    </row>
    <row r="54" spans="1:10" x14ac:dyDescent="0.35">
      <c r="A54" s="68" t="s">
        <v>19</v>
      </c>
      <c r="B54" s="251">
        <v>1.4227052900000001</v>
      </c>
      <c r="C54" s="245">
        <v>1.423</v>
      </c>
      <c r="D54" s="252">
        <v>2.9470999999992031E-4</v>
      </c>
      <c r="E54" s="28"/>
      <c r="F54" s="68" t="s">
        <v>163</v>
      </c>
      <c r="G54" s="131">
        <v>8.5263775199999987</v>
      </c>
      <c r="H54" s="245">
        <v>8.5259999999999998</v>
      </c>
      <c r="I54" s="252">
        <v>-3.7751999999890984E-4</v>
      </c>
      <c r="J54" s="28"/>
    </row>
    <row r="55" spans="1:10" x14ac:dyDescent="0.35">
      <c r="A55" s="68" t="s">
        <v>232</v>
      </c>
      <c r="B55" s="251">
        <v>8.9716309999999994E-2</v>
      </c>
      <c r="C55" s="245">
        <v>0.09</v>
      </c>
      <c r="D55" s="252">
        <v>2.8369000000000311E-4</v>
      </c>
      <c r="E55" s="28"/>
      <c r="F55" s="68" t="s">
        <v>59</v>
      </c>
      <c r="G55" s="131">
        <v>0.71737716000000007</v>
      </c>
      <c r="H55" s="245">
        <v>0.71699999999999997</v>
      </c>
      <c r="I55" s="252">
        <v>-3.7716000000009853E-4</v>
      </c>
      <c r="J55" s="28"/>
    </row>
    <row r="56" spans="1:10" x14ac:dyDescent="0.35">
      <c r="A56" s="68" t="s">
        <v>247</v>
      </c>
      <c r="B56" s="251">
        <v>3.2721E-2</v>
      </c>
      <c r="C56" s="245">
        <v>3.3000000000000002E-2</v>
      </c>
      <c r="D56" s="252">
        <v>2.7900000000000147E-4</v>
      </c>
      <c r="E56" s="28"/>
      <c r="F56" s="68" t="s">
        <v>113</v>
      </c>
      <c r="G56" s="131">
        <v>5.7163758200000006</v>
      </c>
      <c r="H56" s="245">
        <v>5.7160000000000002</v>
      </c>
      <c r="I56" s="252">
        <v>-3.7582000000035976E-4</v>
      </c>
      <c r="J56" s="28"/>
    </row>
    <row r="57" spans="1:10" x14ac:dyDescent="0.35">
      <c r="A57" s="82" t="s">
        <v>88</v>
      </c>
      <c r="B57" s="251">
        <v>6.2727270000000002E-2</v>
      </c>
      <c r="C57" s="245">
        <v>6.3E-2</v>
      </c>
      <c r="D57" s="252">
        <v>2.7272999999999881E-4</v>
      </c>
      <c r="E57" s="28"/>
      <c r="F57" s="68" t="s">
        <v>171</v>
      </c>
      <c r="G57" s="131">
        <v>20.135371550000002</v>
      </c>
      <c r="H57" s="245">
        <v>20.135000000000002</v>
      </c>
      <c r="I57" s="252">
        <v>-3.7155000000055338E-4</v>
      </c>
      <c r="J57" s="28"/>
    </row>
    <row r="58" spans="1:10" x14ac:dyDescent="0.35">
      <c r="A58" s="68" t="s">
        <v>14</v>
      </c>
      <c r="B58" s="251">
        <v>1.5734000000000001E-2</v>
      </c>
      <c r="C58" s="245">
        <v>1.6E-2</v>
      </c>
      <c r="D58" s="252">
        <v>2.6599999999999888E-4</v>
      </c>
      <c r="E58" s="28"/>
      <c r="F58" s="68" t="s">
        <v>96</v>
      </c>
      <c r="G58" s="131">
        <v>0.83936537</v>
      </c>
      <c r="H58" s="245">
        <v>0.83899999999999997</v>
      </c>
      <c r="I58" s="252">
        <v>-3.653700000000315E-4</v>
      </c>
      <c r="J58" s="28"/>
    </row>
    <row r="59" spans="1:10" x14ac:dyDescent="0.35">
      <c r="A59" s="68" t="s">
        <v>72</v>
      </c>
      <c r="B59" s="251">
        <v>15.62074702</v>
      </c>
      <c r="C59" s="245">
        <v>15.621</v>
      </c>
      <c r="D59" s="252">
        <v>2.5298000000084642E-4</v>
      </c>
      <c r="E59" s="28"/>
      <c r="F59" s="68" t="s">
        <v>108</v>
      </c>
      <c r="G59" s="131">
        <v>101.70334670999999</v>
      </c>
      <c r="H59" s="245">
        <v>101.703</v>
      </c>
      <c r="I59" s="252">
        <v>-3.4670999998809293E-4</v>
      </c>
      <c r="J59" s="28"/>
    </row>
    <row r="60" spans="1:10" x14ac:dyDescent="0.35">
      <c r="A60" s="68" t="s">
        <v>246</v>
      </c>
      <c r="B60" s="251">
        <v>0.21474757</v>
      </c>
      <c r="C60" s="245">
        <v>0.215</v>
      </c>
      <c r="D60" s="252">
        <v>2.5242999999999793E-4</v>
      </c>
      <c r="E60" s="28"/>
      <c r="F60" s="68" t="s">
        <v>56</v>
      </c>
      <c r="G60" s="131">
        <v>0.45334661999999998</v>
      </c>
      <c r="H60" s="245">
        <v>0.45300000000000001</v>
      </c>
      <c r="I60" s="252">
        <v>-3.4661999999996418E-4</v>
      </c>
      <c r="J60" s="28"/>
    </row>
    <row r="61" spans="1:10" x14ac:dyDescent="0.35">
      <c r="A61" s="68" t="s">
        <v>60</v>
      </c>
      <c r="B61" s="251">
        <v>1.1187518000000001</v>
      </c>
      <c r="C61" s="245">
        <v>1.119</v>
      </c>
      <c r="D61" s="252">
        <v>2.4819999999992071E-4</v>
      </c>
      <c r="E61" s="28"/>
      <c r="F61" s="68" t="s">
        <v>48</v>
      </c>
      <c r="G61" s="131">
        <v>0.43132655999999997</v>
      </c>
      <c r="H61" s="245">
        <v>0.43099999999999999</v>
      </c>
      <c r="I61" s="252">
        <v>-3.2655999999997576E-4</v>
      </c>
      <c r="J61" s="28"/>
    </row>
    <row r="62" spans="1:10" x14ac:dyDescent="0.35">
      <c r="A62" s="68" t="s">
        <v>212</v>
      </c>
      <c r="B62" s="251">
        <v>9.5758309999999999E-2</v>
      </c>
      <c r="C62" s="245">
        <v>9.6000000000000002E-2</v>
      </c>
      <c r="D62" s="252">
        <v>2.4169000000000274E-4</v>
      </c>
      <c r="E62" s="28"/>
      <c r="F62" s="68" t="s">
        <v>201</v>
      </c>
      <c r="G62" s="131">
        <v>22.759325969999999</v>
      </c>
      <c r="H62" s="245">
        <v>22.759</v>
      </c>
      <c r="I62" s="252">
        <v>-3.2596999999867649E-4</v>
      </c>
      <c r="J62" s="28"/>
    </row>
    <row r="63" spans="1:10" x14ac:dyDescent="0.35">
      <c r="A63" s="82" t="s">
        <v>234</v>
      </c>
      <c r="B63" s="251">
        <v>0.14676435000000002</v>
      </c>
      <c r="C63" s="245">
        <v>0.14699999999999999</v>
      </c>
      <c r="D63" s="252">
        <v>2.3564999999997616E-4</v>
      </c>
      <c r="E63" s="28"/>
      <c r="F63" s="82" t="s">
        <v>178</v>
      </c>
      <c r="G63" s="131">
        <v>53.31330904</v>
      </c>
      <c r="H63" s="245">
        <v>53.313000000000002</v>
      </c>
      <c r="I63" s="252">
        <v>-3.0903999999765119E-4</v>
      </c>
      <c r="J63" s="28"/>
    </row>
    <row r="64" spans="1:10" x14ac:dyDescent="0.35">
      <c r="A64" s="82" t="s">
        <v>5</v>
      </c>
      <c r="B64" s="251">
        <v>7.0087749000000006</v>
      </c>
      <c r="C64" s="245">
        <v>7.0090000000000003</v>
      </c>
      <c r="D64" s="252">
        <v>2.2509999999975605E-4</v>
      </c>
      <c r="E64" s="28"/>
      <c r="F64" s="68" t="s">
        <v>47</v>
      </c>
      <c r="G64" s="131">
        <v>0.72530539999999999</v>
      </c>
      <c r="H64" s="245">
        <v>0.72499999999999998</v>
      </c>
      <c r="I64" s="252">
        <v>-3.0540000000001122E-4</v>
      </c>
      <c r="J64" s="28"/>
    </row>
    <row r="65" spans="1:10" x14ac:dyDescent="0.35">
      <c r="A65" s="82" t="s">
        <v>224</v>
      </c>
      <c r="B65" s="251">
        <v>0.39677899999999999</v>
      </c>
      <c r="C65" s="245">
        <v>0.39700000000000002</v>
      </c>
      <c r="D65" s="252">
        <v>2.2100000000002673E-4</v>
      </c>
      <c r="E65" s="28"/>
      <c r="F65" s="68" t="s">
        <v>58</v>
      </c>
      <c r="G65" s="131">
        <v>2.3301290000000002E-2</v>
      </c>
      <c r="H65" s="245">
        <v>2.3E-2</v>
      </c>
      <c r="I65" s="252">
        <v>-3.0129000000000267E-4</v>
      </c>
      <c r="J65" s="28"/>
    </row>
    <row r="66" spans="1:10" x14ac:dyDescent="0.35">
      <c r="A66" s="82" t="s">
        <v>190</v>
      </c>
      <c r="B66" s="251">
        <v>6.7807500000000003E-3</v>
      </c>
      <c r="C66" s="245">
        <v>7.0000000000000001E-3</v>
      </c>
      <c r="D66" s="252">
        <v>2.1924999999999983E-4</v>
      </c>
      <c r="E66" s="28"/>
      <c r="F66" s="68" t="s">
        <v>45</v>
      </c>
      <c r="G66" s="131">
        <v>0.51728668</v>
      </c>
      <c r="H66" s="245">
        <v>0.51700000000000002</v>
      </c>
      <c r="I66" s="252">
        <v>-2.8667999999998361E-4</v>
      </c>
      <c r="J66" s="28"/>
    </row>
    <row r="67" spans="1:10" x14ac:dyDescent="0.35">
      <c r="A67" s="68" t="s">
        <v>136</v>
      </c>
      <c r="B67" s="251">
        <v>8.4787399999999999E-2</v>
      </c>
      <c r="C67" s="245">
        <v>8.5000000000000006E-2</v>
      </c>
      <c r="D67" s="252">
        <v>2.1260000000000723E-4</v>
      </c>
      <c r="E67" s="28"/>
      <c r="F67" s="68" t="s">
        <v>60</v>
      </c>
      <c r="G67" s="131">
        <v>0.39128015000000005</v>
      </c>
      <c r="H67" s="245">
        <v>0.39100000000000001</v>
      </c>
      <c r="I67" s="252">
        <v>-2.8015000000003454E-4</v>
      </c>
      <c r="J67" s="28"/>
    </row>
    <row r="68" spans="1:10" x14ac:dyDescent="0.35">
      <c r="A68" s="82" t="s">
        <v>175</v>
      </c>
      <c r="B68" s="251">
        <v>16.195795789999998</v>
      </c>
      <c r="C68" s="245">
        <v>16.196000000000002</v>
      </c>
      <c r="D68" s="252">
        <v>2.0421000000325762E-4</v>
      </c>
      <c r="E68" s="28"/>
      <c r="F68" s="68" t="s">
        <v>89</v>
      </c>
      <c r="G68" s="131">
        <v>4.7312655499999998</v>
      </c>
      <c r="H68" s="245">
        <v>4.7309999999999999</v>
      </c>
      <c r="I68" s="252">
        <v>-2.6554999999994777E-4</v>
      </c>
      <c r="J68" s="28"/>
    </row>
    <row r="69" spans="1:10" x14ac:dyDescent="0.35">
      <c r="A69" s="68" t="s">
        <v>119</v>
      </c>
      <c r="B69" s="251">
        <v>5.6795940000000003E-2</v>
      </c>
      <c r="C69" s="245">
        <v>5.7000000000000002E-2</v>
      </c>
      <c r="D69" s="252">
        <v>2.0405999999999896E-4</v>
      </c>
      <c r="E69" s="28"/>
      <c r="F69" s="68" t="s">
        <v>99</v>
      </c>
      <c r="G69" s="131">
        <v>28.378265320000001</v>
      </c>
      <c r="H69" s="245">
        <v>28.378</v>
      </c>
      <c r="I69" s="252">
        <v>-2.6532000000045741E-4</v>
      </c>
      <c r="J69" s="28"/>
    </row>
    <row r="70" spans="1:10" x14ac:dyDescent="0.35">
      <c r="A70" s="68" t="s">
        <v>127</v>
      </c>
      <c r="B70" s="251">
        <v>6.7999999999999996E-3</v>
      </c>
      <c r="C70" s="245">
        <v>7.0000000000000001E-3</v>
      </c>
      <c r="D70" s="252">
        <v>2.0000000000000052E-4</v>
      </c>
      <c r="E70" s="28"/>
      <c r="F70" s="68" t="s">
        <v>238</v>
      </c>
      <c r="G70" s="131">
        <v>73.734258959999991</v>
      </c>
      <c r="H70" s="245">
        <v>73.733999999999995</v>
      </c>
      <c r="I70" s="252">
        <v>-2.5895999999647756E-4</v>
      </c>
      <c r="J70" s="28"/>
    </row>
    <row r="71" spans="1:10" x14ac:dyDescent="0.35">
      <c r="A71" s="216" t="s">
        <v>153</v>
      </c>
      <c r="B71" s="251">
        <v>4.7999999999999996E-3</v>
      </c>
      <c r="C71" s="245">
        <v>5.0000000000000001E-3</v>
      </c>
      <c r="D71" s="252">
        <v>2.0000000000000052E-4</v>
      </c>
      <c r="E71" s="28"/>
      <c r="F71" s="68" t="s">
        <v>90</v>
      </c>
      <c r="G71" s="131">
        <v>0.75622739000000005</v>
      </c>
      <c r="H71" s="245">
        <v>0.75600000000000001</v>
      </c>
      <c r="I71" s="252">
        <v>-2.273900000000495E-4</v>
      </c>
      <c r="J71" s="28"/>
    </row>
    <row r="72" spans="1:10" x14ac:dyDescent="0.35">
      <c r="A72" s="68" t="s">
        <v>233</v>
      </c>
      <c r="B72" s="251">
        <v>8.5802600000000007E-2</v>
      </c>
      <c r="C72" s="245">
        <v>8.5999999999999993E-2</v>
      </c>
      <c r="D72" s="252">
        <v>1.9739999999998648E-4</v>
      </c>
      <c r="E72" s="28"/>
      <c r="F72" s="68" t="s">
        <v>260</v>
      </c>
      <c r="G72" s="131">
        <v>2.2494E-4</v>
      </c>
      <c r="H72" s="245">
        <v>0</v>
      </c>
      <c r="I72" s="252">
        <v>-2.2494E-4</v>
      </c>
      <c r="J72" s="28"/>
    </row>
    <row r="73" spans="1:10" x14ac:dyDescent="0.35">
      <c r="A73" s="68" t="s">
        <v>21</v>
      </c>
      <c r="B73" s="251">
        <v>4.0748028600000001</v>
      </c>
      <c r="C73" s="245">
        <v>4.0750000000000002</v>
      </c>
      <c r="D73" s="252">
        <v>1.9714000000004006E-4</v>
      </c>
      <c r="E73" s="28"/>
      <c r="F73" s="68" t="s">
        <v>199</v>
      </c>
      <c r="G73" s="131">
        <v>10.127224500000001</v>
      </c>
      <c r="H73" s="245">
        <v>10.127000000000001</v>
      </c>
      <c r="I73" s="252">
        <v>-2.2449999999984982E-4</v>
      </c>
      <c r="J73" s="28"/>
    </row>
    <row r="74" spans="1:10" x14ac:dyDescent="0.35">
      <c r="A74" s="68" t="s">
        <v>256</v>
      </c>
      <c r="B74" s="251">
        <v>1.3218036000000002</v>
      </c>
      <c r="C74" s="245">
        <v>1.3220000000000001</v>
      </c>
      <c r="D74" s="252">
        <v>1.9639999999987445E-4</v>
      </c>
      <c r="E74" s="28"/>
      <c r="F74" s="68" t="s">
        <v>9</v>
      </c>
      <c r="G74" s="131">
        <v>16.44222443</v>
      </c>
      <c r="H74" s="245">
        <v>16.442</v>
      </c>
      <c r="I74" s="252">
        <v>-2.2442999999938706E-4</v>
      </c>
      <c r="J74" s="28"/>
    </row>
    <row r="75" spans="1:10" x14ac:dyDescent="0.35">
      <c r="A75" s="68" t="s">
        <v>255</v>
      </c>
      <c r="B75" s="251">
        <v>0.13781336</v>
      </c>
      <c r="C75" s="245">
        <v>0.13800000000000001</v>
      </c>
      <c r="D75" s="252">
        <v>1.8664000000001568E-4</v>
      </c>
      <c r="E75" s="28"/>
      <c r="F75" s="68" t="s">
        <v>78</v>
      </c>
      <c r="G75" s="131">
        <v>2.23E-4</v>
      </c>
      <c r="H75" s="245">
        <v>0</v>
      </c>
      <c r="I75" s="252">
        <v>-2.23E-4</v>
      </c>
      <c r="J75" s="28"/>
    </row>
    <row r="76" spans="1:10" x14ac:dyDescent="0.35">
      <c r="A76" s="68" t="s">
        <v>181</v>
      </c>
      <c r="B76" s="251">
        <v>1.0888162399999999</v>
      </c>
      <c r="C76" s="245">
        <v>1.089</v>
      </c>
      <c r="D76" s="252">
        <v>1.837600000000883E-4</v>
      </c>
      <c r="E76" s="28"/>
      <c r="F76" s="68" t="s">
        <v>87</v>
      </c>
      <c r="G76" s="131">
        <v>0.78021231999999996</v>
      </c>
      <c r="H76" s="245">
        <v>0.78</v>
      </c>
      <c r="I76" s="252">
        <v>-2.1231999999993256E-4</v>
      </c>
      <c r="J76" s="28"/>
    </row>
    <row r="77" spans="1:10" x14ac:dyDescent="0.35">
      <c r="A77" s="68" t="s">
        <v>64</v>
      </c>
      <c r="B77" s="251">
        <v>106.3218165</v>
      </c>
      <c r="C77" s="245">
        <v>106.322</v>
      </c>
      <c r="D77" s="252">
        <v>1.8350000000566524E-4</v>
      </c>
      <c r="E77" s="28"/>
      <c r="F77" s="68" t="s">
        <v>219</v>
      </c>
      <c r="G77" s="131">
        <v>87.979210260000002</v>
      </c>
      <c r="H77" s="245">
        <v>87.978999999999999</v>
      </c>
      <c r="I77" s="252">
        <v>-2.1026000000290423E-4</v>
      </c>
      <c r="J77" s="28"/>
    </row>
    <row r="78" spans="1:10" x14ac:dyDescent="0.35">
      <c r="A78" s="68" t="s">
        <v>207</v>
      </c>
      <c r="B78" s="251">
        <v>2.8819599999999997E-2</v>
      </c>
      <c r="C78" s="245">
        <v>2.9000000000000001E-2</v>
      </c>
      <c r="D78" s="252">
        <v>1.8040000000000417E-4</v>
      </c>
      <c r="E78" s="28"/>
      <c r="F78" s="68" t="s">
        <v>154</v>
      </c>
      <c r="G78" s="131">
        <v>12.354209189999999</v>
      </c>
      <c r="H78" s="245">
        <v>12.353999999999999</v>
      </c>
      <c r="I78" s="252">
        <v>-2.0918999999963717E-4</v>
      </c>
      <c r="J78" s="28"/>
    </row>
    <row r="79" spans="1:10" x14ac:dyDescent="0.35">
      <c r="A79" s="82" t="s">
        <v>18</v>
      </c>
      <c r="B79" s="251">
        <v>0.46882688</v>
      </c>
      <c r="C79" s="245">
        <v>0.46899999999999997</v>
      </c>
      <c r="D79" s="252">
        <v>1.7311999999997107E-4</v>
      </c>
      <c r="E79" s="28"/>
      <c r="F79" s="82" t="s">
        <v>6</v>
      </c>
      <c r="G79" s="254">
        <v>5.9572081600000004</v>
      </c>
      <c r="H79" s="245">
        <v>5.9569999999999999</v>
      </c>
      <c r="I79" s="252">
        <v>-2.0816000000056789E-4</v>
      </c>
      <c r="J79" s="28"/>
    </row>
    <row r="80" spans="1:10" x14ac:dyDescent="0.35">
      <c r="A80" s="82" t="s">
        <v>44</v>
      </c>
      <c r="B80" s="251">
        <v>1.8407999999999999E-3</v>
      </c>
      <c r="C80" s="245">
        <v>2E-3</v>
      </c>
      <c r="D80" s="252">
        <v>1.5920000000000018E-4</v>
      </c>
      <c r="E80" s="28"/>
      <c r="F80" s="68" t="s">
        <v>109</v>
      </c>
      <c r="G80" s="131">
        <v>147.49620465000001</v>
      </c>
      <c r="H80" s="245">
        <v>147.49600000000001</v>
      </c>
      <c r="I80" s="252">
        <v>-2.0465000000058353E-4</v>
      </c>
      <c r="J80" s="28"/>
    </row>
    <row r="81" spans="1:10" x14ac:dyDescent="0.35">
      <c r="A81" s="68" t="s">
        <v>176</v>
      </c>
      <c r="B81" s="251">
        <v>5.8408000000000002E-3</v>
      </c>
      <c r="C81" s="245">
        <v>6.0000000000000001E-3</v>
      </c>
      <c r="D81" s="252">
        <v>1.5919999999999997E-4</v>
      </c>
      <c r="E81" s="28"/>
      <c r="F81" s="82" t="s">
        <v>106</v>
      </c>
      <c r="G81" s="131">
        <v>15.801195999999999</v>
      </c>
      <c r="H81" s="245">
        <v>15.801</v>
      </c>
      <c r="I81" s="252">
        <v>-1.9599999999897477E-4</v>
      </c>
      <c r="J81" s="28"/>
    </row>
    <row r="82" spans="1:10" x14ac:dyDescent="0.35">
      <c r="A82" s="68" t="s">
        <v>135</v>
      </c>
      <c r="B82" s="251">
        <v>0.49585386999999997</v>
      </c>
      <c r="C82" s="245">
        <v>0.496</v>
      </c>
      <c r="D82" s="252">
        <v>1.4613000000002208E-4</v>
      </c>
      <c r="E82" s="28"/>
      <c r="F82" s="68" t="s">
        <v>74</v>
      </c>
      <c r="G82" s="131">
        <v>4.4131939200000003</v>
      </c>
      <c r="H82" s="245">
        <v>4.4130000000000003</v>
      </c>
      <c r="I82" s="252">
        <v>-1.9392000000006959E-4</v>
      </c>
      <c r="J82" s="28"/>
    </row>
    <row r="83" spans="1:10" x14ac:dyDescent="0.35">
      <c r="A83" s="68" t="s">
        <v>170</v>
      </c>
      <c r="B83" s="251">
        <v>0.52487107</v>
      </c>
      <c r="C83" s="245">
        <v>0.52500000000000002</v>
      </c>
      <c r="D83" s="252">
        <v>1.2893000000002708E-4</v>
      </c>
      <c r="E83" s="28"/>
      <c r="F83" s="68" t="s">
        <v>76</v>
      </c>
      <c r="G83" s="131">
        <v>14.793177779999999</v>
      </c>
      <c r="H83" s="245">
        <v>14.792999999999999</v>
      </c>
      <c r="I83" s="252">
        <v>-1.7777999999957217E-4</v>
      </c>
      <c r="J83" s="28"/>
    </row>
    <row r="84" spans="1:10" x14ac:dyDescent="0.35">
      <c r="A84" s="68" t="s">
        <v>208</v>
      </c>
      <c r="B84" s="251">
        <v>1.8749999999999999E-3</v>
      </c>
      <c r="C84" s="245">
        <v>2E-3</v>
      </c>
      <c r="D84" s="252">
        <v>1.2500000000000011E-4</v>
      </c>
      <c r="E84" s="28"/>
      <c r="F84" s="68" t="s">
        <v>29</v>
      </c>
      <c r="G84" s="131">
        <v>0.31417468999999998</v>
      </c>
      <c r="H84" s="245">
        <v>0.314</v>
      </c>
      <c r="I84" s="252">
        <v>-1.7468999999997736E-4</v>
      </c>
      <c r="J84" s="28"/>
    </row>
    <row r="85" spans="1:10" x14ac:dyDescent="0.35">
      <c r="A85" s="68" t="s">
        <v>179</v>
      </c>
      <c r="B85" s="251">
        <v>0.14187606</v>
      </c>
      <c r="C85" s="245">
        <v>0.14199999999999999</v>
      </c>
      <c r="D85" s="252">
        <v>1.2393999999998906E-4</v>
      </c>
      <c r="E85" s="28"/>
      <c r="F85" s="68" t="s">
        <v>187</v>
      </c>
      <c r="G85" s="131">
        <v>3.2401695299999997</v>
      </c>
      <c r="H85" s="245">
        <v>3.24</v>
      </c>
      <c r="I85" s="252">
        <v>-1.6952999999952922E-4</v>
      </c>
      <c r="J85" s="28"/>
    </row>
    <row r="86" spans="1:10" x14ac:dyDescent="0.35">
      <c r="A86" s="68" t="s">
        <v>197</v>
      </c>
      <c r="B86" s="251">
        <v>3.2558787599999999</v>
      </c>
      <c r="C86" s="245">
        <v>3.2559999999999998</v>
      </c>
      <c r="D86" s="252">
        <v>1.2123999999991142E-4</v>
      </c>
      <c r="E86" s="28"/>
      <c r="F86" s="68" t="s">
        <v>540</v>
      </c>
      <c r="G86" s="131">
        <v>209.45316187</v>
      </c>
      <c r="H86" s="245">
        <v>209.453</v>
      </c>
      <c r="I86" s="252">
        <v>-1.6186999999945328E-4</v>
      </c>
      <c r="J86" s="28"/>
    </row>
    <row r="87" spans="1:10" x14ac:dyDescent="0.35">
      <c r="A87" s="68" t="s">
        <v>713</v>
      </c>
      <c r="B87" s="251">
        <v>171.68688216999999</v>
      </c>
      <c r="C87" s="245">
        <v>171.68700000000001</v>
      </c>
      <c r="D87" s="252">
        <v>1.1783000002196786E-4</v>
      </c>
      <c r="E87" s="28"/>
      <c r="F87" s="68" t="s">
        <v>213</v>
      </c>
      <c r="G87" s="131">
        <v>19.34815687</v>
      </c>
      <c r="H87" s="245">
        <v>19.347999999999999</v>
      </c>
      <c r="I87" s="252">
        <v>-1.5687000000141893E-4</v>
      </c>
      <c r="J87" s="28"/>
    </row>
    <row r="88" spans="1:10" x14ac:dyDescent="0.35">
      <c r="A88" s="68" t="s">
        <v>196</v>
      </c>
      <c r="B88" s="251">
        <v>1.01688263</v>
      </c>
      <c r="C88" s="245">
        <v>1.0169999999999999</v>
      </c>
      <c r="D88" s="252">
        <v>1.173699999998945E-4</v>
      </c>
      <c r="E88" s="28"/>
      <c r="F88" s="68" t="s">
        <v>43</v>
      </c>
      <c r="G88" s="131">
        <v>5.9150389999999997E-2</v>
      </c>
      <c r="H88" s="245">
        <v>5.8999999999999997E-2</v>
      </c>
      <c r="I88" s="252">
        <v>-1.5039000000000025E-4</v>
      </c>
      <c r="J88" s="28"/>
    </row>
    <row r="89" spans="1:10" x14ac:dyDescent="0.35">
      <c r="A89" s="82" t="s">
        <v>237</v>
      </c>
      <c r="B89" s="251">
        <v>0.60988769999999992</v>
      </c>
      <c r="C89" s="245">
        <v>0.61</v>
      </c>
      <c r="D89" s="252">
        <v>1.1230000000006513E-4</v>
      </c>
      <c r="E89" s="28"/>
      <c r="F89" s="68" t="s">
        <v>2</v>
      </c>
      <c r="G89" s="131">
        <v>56.769139490000001</v>
      </c>
      <c r="H89" s="245">
        <v>56.768999999999998</v>
      </c>
      <c r="I89" s="252">
        <v>-1.3949000000224032E-4</v>
      </c>
      <c r="J89" s="28"/>
    </row>
    <row r="90" spans="1:10" x14ac:dyDescent="0.35">
      <c r="A90" s="68" t="s">
        <v>155</v>
      </c>
      <c r="B90" s="251">
        <v>4.2238986900000004</v>
      </c>
      <c r="C90" s="245">
        <v>4.2240000000000002</v>
      </c>
      <c r="D90" s="252">
        <v>1.0130999999979906E-4</v>
      </c>
      <c r="E90" s="28"/>
      <c r="F90" s="68" t="s">
        <v>30</v>
      </c>
      <c r="G90" s="131">
        <v>22.788111449999999</v>
      </c>
      <c r="H90" s="245">
        <v>22.788</v>
      </c>
      <c r="I90" s="252">
        <v>-1.1144999999856964E-4</v>
      </c>
      <c r="J90" s="28"/>
    </row>
    <row r="91" spans="1:10" x14ac:dyDescent="0.35">
      <c r="A91" s="68" t="s">
        <v>160</v>
      </c>
      <c r="B91" s="251">
        <v>0.37789970000000001</v>
      </c>
      <c r="C91" s="245">
        <v>0.378</v>
      </c>
      <c r="D91" s="252">
        <v>1.0029999999999761E-4</v>
      </c>
      <c r="E91" s="28"/>
      <c r="F91" s="68" t="s">
        <v>11</v>
      </c>
      <c r="G91" s="131">
        <v>5.1981102999999997</v>
      </c>
      <c r="H91" s="245">
        <v>5.1980000000000004</v>
      </c>
      <c r="I91" s="252">
        <v>-1.1029999999934148E-4</v>
      </c>
      <c r="J91" s="28"/>
    </row>
    <row r="92" spans="1:10" x14ac:dyDescent="0.35">
      <c r="A92" s="68" t="s">
        <v>73</v>
      </c>
      <c r="B92" s="251">
        <v>8.8999999999999999E-3</v>
      </c>
      <c r="C92" s="245">
        <v>8.9999999999999993E-3</v>
      </c>
      <c r="D92" s="252">
        <v>9.9999999999999395E-5</v>
      </c>
      <c r="E92" s="28"/>
      <c r="F92" s="68" t="s">
        <v>23</v>
      </c>
      <c r="G92" s="131">
        <v>33.236108629999997</v>
      </c>
      <c r="H92" s="245">
        <v>33.235999999999997</v>
      </c>
      <c r="I92" s="252">
        <v>-1.0862999999972089E-4</v>
      </c>
      <c r="J92" s="28"/>
    </row>
    <row r="93" spans="1:10" x14ac:dyDescent="0.35">
      <c r="A93" s="68" t="s">
        <v>10</v>
      </c>
      <c r="B93" s="251">
        <v>18.7179091</v>
      </c>
      <c r="C93" s="245">
        <v>18.718</v>
      </c>
      <c r="D93" s="252">
        <v>9.0900000000004866E-5</v>
      </c>
      <c r="E93" s="28"/>
      <c r="F93" s="68" t="s">
        <v>215</v>
      </c>
      <c r="G93" s="131">
        <v>115.94410114</v>
      </c>
      <c r="H93" s="245">
        <v>115.944</v>
      </c>
      <c r="I93" s="252">
        <v>-1.011399999981677E-4</v>
      </c>
      <c r="J93" s="28"/>
    </row>
    <row r="94" spans="1:10" x14ac:dyDescent="0.35">
      <c r="A94" s="68" t="s">
        <v>193</v>
      </c>
      <c r="B94" s="251">
        <v>3.2910800000000004E-2</v>
      </c>
      <c r="C94" s="245">
        <v>3.3000000000000002E-2</v>
      </c>
      <c r="D94" s="252">
        <v>8.9199999999997615E-5</v>
      </c>
      <c r="E94" s="28"/>
      <c r="F94" s="68" t="s">
        <v>24</v>
      </c>
      <c r="G94" s="131">
        <v>13.9740979</v>
      </c>
      <c r="H94" s="245">
        <v>13.974</v>
      </c>
      <c r="I94" s="252">
        <v>-9.7900000000095133E-5</v>
      </c>
      <c r="J94" s="28"/>
    </row>
    <row r="95" spans="1:10" x14ac:dyDescent="0.35">
      <c r="A95" s="68" t="s">
        <v>106</v>
      </c>
      <c r="B95" s="251">
        <v>0.34891152000000003</v>
      </c>
      <c r="C95" s="245">
        <v>0.34899999999999998</v>
      </c>
      <c r="D95" s="252">
        <v>8.8479999999946379E-5</v>
      </c>
      <c r="E95" s="28"/>
      <c r="F95" s="68" t="s">
        <v>125</v>
      </c>
      <c r="G95" s="131">
        <v>0.15709549</v>
      </c>
      <c r="H95" s="245">
        <v>0.157</v>
      </c>
      <c r="I95" s="252">
        <v>-9.5490000000003628E-5</v>
      </c>
      <c r="J95" s="28"/>
    </row>
    <row r="96" spans="1:10" x14ac:dyDescent="0.35">
      <c r="A96" s="82" t="s">
        <v>211</v>
      </c>
      <c r="B96" s="251">
        <v>4.4819115300000005</v>
      </c>
      <c r="C96" s="245">
        <v>4.4820000000000002</v>
      </c>
      <c r="D96" s="252">
        <v>8.8469999999674087E-5</v>
      </c>
      <c r="E96" s="28"/>
      <c r="F96" s="68" t="s">
        <v>13</v>
      </c>
      <c r="G96" s="131">
        <v>171.87909503</v>
      </c>
      <c r="H96" s="245">
        <v>171.87899999999999</v>
      </c>
      <c r="I96" s="252">
        <v>-9.5030000011320226E-5</v>
      </c>
      <c r="J96" s="28"/>
    </row>
    <row r="97" spans="1:10" x14ac:dyDescent="0.35">
      <c r="A97" s="82" t="s">
        <v>226</v>
      </c>
      <c r="B97" s="251">
        <v>7.9130699999999995E-3</v>
      </c>
      <c r="C97" s="245">
        <v>8.0000000000000002E-3</v>
      </c>
      <c r="D97" s="252">
        <v>8.6930000000000687E-5</v>
      </c>
      <c r="E97" s="28"/>
      <c r="F97" s="82" t="s">
        <v>186</v>
      </c>
      <c r="G97" s="131">
        <v>0.54509442000000008</v>
      </c>
      <c r="H97" s="245">
        <v>0.54500000000000004</v>
      </c>
      <c r="I97" s="252">
        <v>-9.4420000000039472E-5</v>
      </c>
      <c r="J97" s="28"/>
    </row>
    <row r="98" spans="1:10" x14ac:dyDescent="0.35">
      <c r="A98" s="68" t="s">
        <v>121</v>
      </c>
      <c r="B98" s="251">
        <v>0.37891527000000003</v>
      </c>
      <c r="C98" s="245">
        <v>0.379</v>
      </c>
      <c r="D98" s="252">
        <v>8.4729999999977323E-5</v>
      </c>
      <c r="E98" s="28"/>
      <c r="F98" s="68" t="s">
        <v>40</v>
      </c>
      <c r="G98" s="131">
        <v>8.4950000000000005E-5</v>
      </c>
      <c r="H98" s="245">
        <v>0</v>
      </c>
      <c r="I98" s="252">
        <v>-8.4950000000000005E-5</v>
      </c>
      <c r="J98" s="28"/>
    </row>
    <row r="99" spans="1:10" x14ac:dyDescent="0.35">
      <c r="A99" s="68" t="s">
        <v>37</v>
      </c>
      <c r="B99" s="251">
        <v>104.68891731000001</v>
      </c>
      <c r="C99" s="245">
        <v>104.68899999999999</v>
      </c>
      <c r="D99" s="252">
        <v>8.2689999985063878E-5</v>
      </c>
      <c r="E99" s="28"/>
      <c r="F99" s="68" t="s">
        <v>157</v>
      </c>
      <c r="G99" s="131">
        <v>319.04607583000001</v>
      </c>
      <c r="H99" s="245">
        <v>319.04599999999999</v>
      </c>
      <c r="I99" s="252">
        <v>-7.5830000014320831E-5</v>
      </c>
      <c r="J99" s="28"/>
    </row>
    <row r="100" spans="1:10" x14ac:dyDescent="0.35">
      <c r="A100" s="68" t="s">
        <v>248</v>
      </c>
      <c r="B100" s="251">
        <v>9.2000000000000003E-4</v>
      </c>
      <c r="C100" s="245">
        <v>1E-3</v>
      </c>
      <c r="D100" s="252">
        <v>7.9999999999999993E-5</v>
      </c>
      <c r="E100" s="28"/>
      <c r="F100" s="68" t="s">
        <v>131</v>
      </c>
      <c r="G100" s="131">
        <v>7.6072350000000011E-2</v>
      </c>
      <c r="H100" s="245">
        <v>7.5999999999999998E-2</v>
      </c>
      <c r="I100" s="252">
        <v>-7.2350000000012682E-5</v>
      </c>
      <c r="J100" s="28"/>
    </row>
    <row r="101" spans="1:10" x14ac:dyDescent="0.35">
      <c r="A101" s="68" t="s">
        <v>169</v>
      </c>
      <c r="B101" s="251">
        <v>0.50192285999999997</v>
      </c>
      <c r="C101" s="245">
        <v>0.502</v>
      </c>
      <c r="D101" s="252">
        <v>7.7140000000031073E-5</v>
      </c>
      <c r="E101" s="28"/>
      <c r="F101" s="68" t="s">
        <v>41</v>
      </c>
      <c r="G101" s="131">
        <v>1.0692E-3</v>
      </c>
      <c r="H101" s="245">
        <v>1E-3</v>
      </c>
      <c r="I101" s="252">
        <v>-6.9199999999999947E-5</v>
      </c>
      <c r="J101" s="28"/>
    </row>
    <row r="102" spans="1:10" x14ac:dyDescent="0.35">
      <c r="A102" s="68" t="s">
        <v>77</v>
      </c>
      <c r="B102" s="251">
        <v>0.36592571000000002</v>
      </c>
      <c r="C102" s="245">
        <v>0.36599999999999999</v>
      </c>
      <c r="D102" s="252">
        <v>7.4289999999976875E-5</v>
      </c>
      <c r="E102" s="28"/>
      <c r="F102" s="68" t="s">
        <v>100</v>
      </c>
      <c r="G102" s="131">
        <v>0.17606486999999998</v>
      </c>
      <c r="H102" s="245">
        <v>0.17599999999999999</v>
      </c>
      <c r="I102" s="252">
        <v>-6.4869999999994654E-5</v>
      </c>
      <c r="J102" s="28"/>
    </row>
    <row r="103" spans="1:10" x14ac:dyDescent="0.35">
      <c r="A103" s="68" t="s">
        <v>43</v>
      </c>
      <c r="B103" s="251">
        <v>1.5927719999999999E-2</v>
      </c>
      <c r="C103" s="245">
        <v>1.6E-2</v>
      </c>
      <c r="D103" s="252">
        <v>7.2280000000000955E-5</v>
      </c>
      <c r="E103" s="28"/>
      <c r="F103" s="68" t="s">
        <v>95</v>
      </c>
      <c r="G103" s="131">
        <v>1.4370601999999999</v>
      </c>
      <c r="H103" s="245">
        <v>1.4370000000000001</v>
      </c>
      <c r="I103" s="252">
        <v>-6.0199999999843712E-5</v>
      </c>
      <c r="J103" s="28"/>
    </row>
    <row r="104" spans="1:10" x14ac:dyDescent="0.35">
      <c r="A104" s="68" t="s">
        <v>187</v>
      </c>
      <c r="B104" s="251">
        <v>6.9319999999999998E-3</v>
      </c>
      <c r="C104" s="245">
        <v>7.0000000000000001E-3</v>
      </c>
      <c r="D104" s="252">
        <v>6.8000000000000352E-5</v>
      </c>
      <c r="E104" s="28"/>
      <c r="F104" s="68" t="s">
        <v>118</v>
      </c>
      <c r="G104" s="131">
        <v>0.63405951999999999</v>
      </c>
      <c r="H104" s="245">
        <v>0.63400000000000001</v>
      </c>
      <c r="I104" s="252">
        <v>-5.9519999999979589E-5</v>
      </c>
      <c r="J104" s="28"/>
    </row>
    <row r="105" spans="1:10" x14ac:dyDescent="0.35">
      <c r="A105" s="68" t="s">
        <v>94</v>
      </c>
      <c r="B105" s="251">
        <v>5.6932330000000003E-2</v>
      </c>
      <c r="C105" s="245">
        <v>5.7000000000000002E-2</v>
      </c>
      <c r="D105" s="252">
        <v>6.7669999999998842E-5</v>
      </c>
      <c r="E105" s="28"/>
      <c r="F105" s="68" t="s">
        <v>144</v>
      </c>
      <c r="G105" s="131">
        <v>3.1500519800000002</v>
      </c>
      <c r="H105" s="245">
        <v>3.15</v>
      </c>
      <c r="I105" s="252">
        <v>-5.1980000000284576E-5</v>
      </c>
      <c r="J105" s="28"/>
    </row>
    <row r="106" spans="1:10" x14ac:dyDescent="0.35">
      <c r="A106" s="68" t="s">
        <v>95</v>
      </c>
      <c r="B106" s="251">
        <v>0.14693700000000001</v>
      </c>
      <c r="C106" s="245">
        <v>0.14699999999999999</v>
      </c>
      <c r="D106" s="252">
        <v>6.2999999999979739E-5</v>
      </c>
      <c r="E106" s="28"/>
      <c r="F106" s="68" t="s">
        <v>223</v>
      </c>
      <c r="G106" s="131">
        <v>2.0070389199999998</v>
      </c>
      <c r="H106" s="245">
        <v>2.0070000000000001</v>
      </c>
      <c r="I106" s="252">
        <v>-3.8919999999720289E-5</v>
      </c>
      <c r="J106" s="28"/>
    </row>
    <row r="107" spans="1:10" x14ac:dyDescent="0.35">
      <c r="A107" s="68" t="s">
        <v>204</v>
      </c>
      <c r="B107" s="251">
        <v>0.91093879</v>
      </c>
      <c r="C107" s="245">
        <v>0.91100000000000003</v>
      </c>
      <c r="D107" s="252">
        <v>6.1210000000033737E-5</v>
      </c>
      <c r="E107" s="28"/>
      <c r="F107" s="68" t="s">
        <v>104</v>
      </c>
      <c r="G107" s="131">
        <v>53.075038899999996</v>
      </c>
      <c r="H107" s="245">
        <v>53.075000000000003</v>
      </c>
      <c r="I107" s="252">
        <v>-3.8899999992736412E-5</v>
      </c>
      <c r="J107" s="28"/>
    </row>
    <row r="108" spans="1:10" x14ac:dyDescent="0.35">
      <c r="A108" s="68" t="s">
        <v>146</v>
      </c>
      <c r="B108" s="251">
        <v>1.1049403</v>
      </c>
      <c r="C108" s="245">
        <v>1.105</v>
      </c>
      <c r="D108" s="252">
        <v>5.9699999999995867E-5</v>
      </c>
      <c r="E108" s="28"/>
      <c r="F108" s="68" t="s">
        <v>93</v>
      </c>
      <c r="G108" s="131">
        <v>2.3430384200000001</v>
      </c>
      <c r="H108" s="245">
        <v>2.343</v>
      </c>
      <c r="I108" s="252">
        <v>-3.842000000009449E-5</v>
      </c>
      <c r="J108" s="28"/>
    </row>
    <row r="109" spans="1:10" x14ac:dyDescent="0.35">
      <c r="A109" s="68" t="s">
        <v>221</v>
      </c>
      <c r="B109" s="251">
        <v>0.30294971999999998</v>
      </c>
      <c r="C109" s="245">
        <v>0.30299999999999999</v>
      </c>
      <c r="D109" s="252">
        <v>5.0280000000013647E-5</v>
      </c>
      <c r="E109" s="28"/>
      <c r="F109" s="68" t="s">
        <v>27</v>
      </c>
      <c r="G109" s="131">
        <v>31.542036379999999</v>
      </c>
      <c r="H109" s="245">
        <v>31.542000000000002</v>
      </c>
      <c r="I109" s="252">
        <v>-3.6379999997393497E-5</v>
      </c>
      <c r="J109" s="28"/>
    </row>
    <row r="110" spans="1:10" x14ac:dyDescent="0.35">
      <c r="A110" s="68" t="s">
        <v>215</v>
      </c>
      <c r="B110" s="251">
        <v>177.03495233999999</v>
      </c>
      <c r="C110" s="245">
        <v>177.035</v>
      </c>
      <c r="D110" s="252">
        <v>4.7660000006999326E-5</v>
      </c>
      <c r="E110" s="28"/>
      <c r="F110" s="68" t="s">
        <v>1</v>
      </c>
      <c r="G110" s="131">
        <v>1.0312100000000001E-3</v>
      </c>
      <c r="H110" s="245">
        <v>1E-3</v>
      </c>
      <c r="I110" s="252">
        <v>-3.1210000000000048E-5</v>
      </c>
      <c r="J110" s="28"/>
    </row>
    <row r="111" spans="1:10" x14ac:dyDescent="0.35">
      <c r="A111" s="68" t="s">
        <v>230</v>
      </c>
      <c r="B111" s="251">
        <v>0.39896115000000004</v>
      </c>
      <c r="C111" s="245">
        <v>0.39900000000000002</v>
      </c>
      <c r="D111" s="252">
        <v>3.8849999999979179E-5</v>
      </c>
      <c r="E111" s="28"/>
      <c r="F111" s="68" t="s">
        <v>25</v>
      </c>
      <c r="G111" s="131">
        <v>28.403027980000001</v>
      </c>
      <c r="H111" s="245">
        <v>28.402999999999999</v>
      </c>
      <c r="I111" s="252">
        <v>-2.7980000002258976E-5</v>
      </c>
      <c r="J111" s="28"/>
    </row>
    <row r="112" spans="1:10" x14ac:dyDescent="0.35">
      <c r="A112" s="68" t="s">
        <v>7</v>
      </c>
      <c r="B112" s="251">
        <v>0.26396570000000003</v>
      </c>
      <c r="C112" s="245">
        <v>0.26400000000000001</v>
      </c>
      <c r="D112" s="252">
        <v>3.4299999999987119E-5</v>
      </c>
      <c r="E112" s="28"/>
      <c r="F112" s="68" t="s">
        <v>141</v>
      </c>
      <c r="G112" s="131">
        <v>0.82402600000000004</v>
      </c>
      <c r="H112" s="245">
        <v>0.82399999999999995</v>
      </c>
      <c r="I112" s="252">
        <v>-2.6000000000081513E-5</v>
      </c>
      <c r="J112" s="28"/>
    </row>
    <row r="113" spans="1:10" x14ac:dyDescent="0.35">
      <c r="A113" s="68" t="s">
        <v>201</v>
      </c>
      <c r="B113" s="251">
        <v>1.3929737200000001</v>
      </c>
      <c r="C113" s="245">
        <v>1.393</v>
      </c>
      <c r="D113" s="252">
        <v>2.6279999999934134E-5</v>
      </c>
      <c r="E113" s="28"/>
      <c r="F113" s="68" t="s">
        <v>32</v>
      </c>
      <c r="G113" s="131">
        <v>18.2970203</v>
      </c>
      <c r="H113" s="245">
        <v>18.297000000000001</v>
      </c>
      <c r="I113" s="252">
        <v>-2.0299999999195961E-5</v>
      </c>
      <c r="J113" s="28"/>
    </row>
    <row r="114" spans="1:10" x14ac:dyDescent="0.35">
      <c r="A114" s="68" t="s">
        <v>202</v>
      </c>
      <c r="B114" s="251">
        <v>9.2979840899999999</v>
      </c>
      <c r="C114" s="245">
        <v>9.298</v>
      </c>
      <c r="D114" s="252">
        <v>1.5910000000118885E-5</v>
      </c>
      <c r="E114" s="28"/>
      <c r="F114" s="68" t="s">
        <v>172</v>
      </c>
      <c r="G114" s="131">
        <v>28.203019620000003</v>
      </c>
      <c r="H114" s="245">
        <v>28.202999999999999</v>
      </c>
      <c r="I114" s="252">
        <v>-1.9620000003328641E-5</v>
      </c>
      <c r="J114" s="28"/>
    </row>
    <row r="115" spans="1:10" x14ac:dyDescent="0.35">
      <c r="A115" s="68" t="s">
        <v>191</v>
      </c>
      <c r="B115" s="251">
        <v>0.1539857</v>
      </c>
      <c r="C115" s="245">
        <v>0.154</v>
      </c>
      <c r="D115" s="252">
        <v>1.4299999999994872E-5</v>
      </c>
      <c r="E115" s="28"/>
      <c r="F115" s="68" t="s">
        <v>102</v>
      </c>
      <c r="G115" s="131">
        <v>0.17301288000000001</v>
      </c>
      <c r="H115" s="245">
        <v>0.17299999999999999</v>
      </c>
      <c r="I115" s="252">
        <v>-1.2880000000020653E-5</v>
      </c>
      <c r="J115" s="28"/>
    </row>
    <row r="116" spans="1:10" x14ac:dyDescent="0.35">
      <c r="A116" s="68" t="s">
        <v>216</v>
      </c>
      <c r="B116" s="251">
        <v>4.8119857499999998</v>
      </c>
      <c r="C116" s="245">
        <v>4.8120000000000003</v>
      </c>
      <c r="D116" s="252">
        <v>1.4250000000437524E-5</v>
      </c>
      <c r="E116" s="28"/>
      <c r="F116" s="68" t="s">
        <v>190</v>
      </c>
      <c r="G116" s="131">
        <v>28.033006199999999</v>
      </c>
      <c r="H116" s="245">
        <v>28.033000000000001</v>
      </c>
      <c r="I116" s="252">
        <v>-6.1999999978468168E-6</v>
      </c>
      <c r="J116" s="28"/>
    </row>
    <row r="117" spans="1:10" x14ac:dyDescent="0.35">
      <c r="A117" s="68" t="s">
        <v>112</v>
      </c>
      <c r="B117" s="251">
        <v>0.81598902000000006</v>
      </c>
      <c r="C117" s="245">
        <v>0.81599999999999995</v>
      </c>
      <c r="D117" s="252">
        <v>1.097999999988275E-5</v>
      </c>
      <c r="E117" s="28"/>
      <c r="F117" s="68" t="s">
        <v>46</v>
      </c>
      <c r="G117" s="131">
        <v>0</v>
      </c>
      <c r="H117" s="245" t="s">
        <v>316</v>
      </c>
      <c r="I117" s="252">
        <v>0</v>
      </c>
      <c r="J117" s="28"/>
    </row>
    <row r="118" spans="1:10" x14ac:dyDescent="0.35">
      <c r="A118" s="68" t="s">
        <v>203</v>
      </c>
      <c r="B118" s="251">
        <v>8.9996590000000001E-2</v>
      </c>
      <c r="C118" s="245">
        <v>0.09</v>
      </c>
      <c r="D118" s="252">
        <v>3.4099999999953612E-6</v>
      </c>
      <c r="E118" s="28"/>
      <c r="F118" s="216" t="s">
        <v>52</v>
      </c>
      <c r="G118" s="131" t="s">
        <v>316</v>
      </c>
      <c r="H118" s="245" t="s">
        <v>316</v>
      </c>
      <c r="I118" s="252">
        <v>0</v>
      </c>
      <c r="J118" s="28"/>
    </row>
    <row r="119" spans="1:10" x14ac:dyDescent="0.35">
      <c r="A119" s="68" t="s">
        <v>188</v>
      </c>
      <c r="B119" s="251">
        <v>0.12899861000000001</v>
      </c>
      <c r="C119" s="245">
        <v>0.129</v>
      </c>
      <c r="D119" s="252">
        <v>1.3899999999900103E-6</v>
      </c>
      <c r="E119" s="28"/>
      <c r="F119" s="68" t="s">
        <v>54</v>
      </c>
      <c r="G119" s="131">
        <v>0</v>
      </c>
      <c r="H119" s="245" t="s">
        <v>316</v>
      </c>
      <c r="I119" s="252">
        <v>0</v>
      </c>
      <c r="J119" s="28"/>
    </row>
    <row r="120" spans="1:10" x14ac:dyDescent="0.35">
      <c r="A120" s="68" t="s">
        <v>13</v>
      </c>
      <c r="B120" s="251" t="s">
        <v>316</v>
      </c>
      <c r="C120" s="245" t="s">
        <v>316</v>
      </c>
      <c r="D120" s="252">
        <v>0</v>
      </c>
      <c r="E120" s="28"/>
      <c r="F120" s="68" t="s">
        <v>65</v>
      </c>
      <c r="G120" s="131">
        <v>0</v>
      </c>
      <c r="H120" s="245" t="s">
        <v>316</v>
      </c>
      <c r="I120" s="252">
        <v>0</v>
      </c>
      <c r="J120" s="28"/>
    </row>
    <row r="121" spans="1:10" x14ac:dyDescent="0.35">
      <c r="A121" s="216" t="s">
        <v>15</v>
      </c>
      <c r="B121" s="251" t="s">
        <v>316</v>
      </c>
      <c r="C121" s="245" t="s">
        <v>316</v>
      </c>
      <c r="D121" s="252">
        <v>0</v>
      </c>
      <c r="E121" s="28"/>
      <c r="F121" s="68" t="s">
        <v>66</v>
      </c>
      <c r="G121" s="131" t="s">
        <v>316</v>
      </c>
      <c r="H121" s="245" t="s">
        <v>316</v>
      </c>
      <c r="I121" s="252">
        <v>0</v>
      </c>
      <c r="J121" s="28"/>
    </row>
    <row r="122" spans="1:10" x14ac:dyDescent="0.35">
      <c r="A122" s="68" t="s">
        <v>17</v>
      </c>
      <c r="B122" s="251">
        <v>0</v>
      </c>
      <c r="C122" s="245" t="s">
        <v>316</v>
      </c>
      <c r="D122" s="252">
        <v>0</v>
      </c>
      <c r="E122" s="28"/>
      <c r="F122" s="216" t="s">
        <v>68</v>
      </c>
      <c r="G122" s="255" t="s">
        <v>316</v>
      </c>
      <c r="H122" s="245" t="s">
        <v>316</v>
      </c>
      <c r="I122" s="252">
        <v>0</v>
      </c>
      <c r="J122" s="28"/>
    </row>
    <row r="123" spans="1:10" x14ac:dyDescent="0.35">
      <c r="A123" s="68" t="s">
        <v>29</v>
      </c>
      <c r="B123" s="251">
        <v>0</v>
      </c>
      <c r="C123" s="245" t="s">
        <v>316</v>
      </c>
      <c r="D123" s="252">
        <v>0</v>
      </c>
      <c r="E123" s="28"/>
      <c r="F123" s="216" t="s">
        <v>70</v>
      </c>
      <c r="G123" s="131" t="s">
        <v>316</v>
      </c>
      <c r="H123" s="245" t="s">
        <v>316</v>
      </c>
      <c r="I123" s="252">
        <v>0</v>
      </c>
      <c r="J123" s="28"/>
    </row>
    <row r="124" spans="1:10" x14ac:dyDescent="0.35">
      <c r="A124" s="68" t="s">
        <v>41</v>
      </c>
      <c r="B124" s="251">
        <v>0</v>
      </c>
      <c r="C124" s="245" t="s">
        <v>316</v>
      </c>
      <c r="D124" s="252">
        <v>0</v>
      </c>
      <c r="E124" s="28"/>
      <c r="F124" s="68" t="s">
        <v>73</v>
      </c>
      <c r="G124" s="131">
        <v>0</v>
      </c>
      <c r="H124" s="245" t="s">
        <v>316</v>
      </c>
      <c r="I124" s="252">
        <v>0</v>
      </c>
      <c r="J124" s="28"/>
    </row>
    <row r="125" spans="1:10" x14ac:dyDescent="0.35">
      <c r="A125" s="216" t="s">
        <v>46</v>
      </c>
      <c r="B125" s="251" t="s">
        <v>316</v>
      </c>
      <c r="C125" s="245" t="s">
        <v>316</v>
      </c>
      <c r="D125" s="252">
        <v>0</v>
      </c>
      <c r="E125" s="28"/>
      <c r="F125" s="68" t="s">
        <v>85</v>
      </c>
      <c r="G125" s="131">
        <v>0</v>
      </c>
      <c r="H125" s="245" t="s">
        <v>316</v>
      </c>
      <c r="I125" s="252">
        <v>0</v>
      </c>
      <c r="J125" s="28"/>
    </row>
    <row r="126" spans="1:10" x14ac:dyDescent="0.35">
      <c r="A126" s="216" t="s">
        <v>52</v>
      </c>
      <c r="B126" s="251" t="s">
        <v>316</v>
      </c>
      <c r="C126" s="245" t="s">
        <v>316</v>
      </c>
      <c r="D126" s="252">
        <v>0</v>
      </c>
      <c r="E126" s="28"/>
      <c r="F126" s="216" t="s">
        <v>86</v>
      </c>
      <c r="G126" s="131" t="s">
        <v>316</v>
      </c>
      <c r="H126" s="245" t="s">
        <v>316</v>
      </c>
      <c r="I126" s="252">
        <v>0</v>
      </c>
      <c r="J126" s="28"/>
    </row>
    <row r="127" spans="1:10" x14ac:dyDescent="0.35">
      <c r="A127" s="216" t="s">
        <v>53</v>
      </c>
      <c r="B127" s="251" t="s">
        <v>316</v>
      </c>
      <c r="C127" s="245" t="s">
        <v>316</v>
      </c>
      <c r="D127" s="252">
        <v>0</v>
      </c>
      <c r="E127" s="28"/>
      <c r="F127" s="68" t="s">
        <v>115</v>
      </c>
      <c r="G127" s="131" t="s">
        <v>316</v>
      </c>
      <c r="H127" s="245" t="s">
        <v>316</v>
      </c>
      <c r="I127" s="252">
        <v>0</v>
      </c>
      <c r="J127" s="28"/>
    </row>
    <row r="128" spans="1:10" x14ac:dyDescent="0.35">
      <c r="A128" s="216" t="s">
        <v>54</v>
      </c>
      <c r="B128" s="251" t="s">
        <v>316</v>
      </c>
      <c r="C128" s="245" t="s">
        <v>316</v>
      </c>
      <c r="D128" s="252">
        <v>0</v>
      </c>
      <c r="E128" s="28"/>
      <c r="F128" s="68" t="s">
        <v>127</v>
      </c>
      <c r="G128" s="131">
        <v>0</v>
      </c>
      <c r="H128" s="245" t="s">
        <v>316</v>
      </c>
      <c r="I128" s="252">
        <v>0</v>
      </c>
      <c r="J128" s="28"/>
    </row>
    <row r="129" spans="1:10" x14ac:dyDescent="0.35">
      <c r="A129" s="216" t="s">
        <v>68</v>
      </c>
      <c r="B129" s="251" t="s">
        <v>316</v>
      </c>
      <c r="C129" s="245" t="s">
        <v>316</v>
      </c>
      <c r="D129" s="252">
        <v>0</v>
      </c>
      <c r="E129" s="28"/>
      <c r="F129" s="216" t="s">
        <v>166</v>
      </c>
      <c r="G129" s="131" t="s">
        <v>316</v>
      </c>
      <c r="H129" s="245" t="s">
        <v>316</v>
      </c>
      <c r="I129" s="252">
        <v>0</v>
      </c>
      <c r="J129" s="28"/>
    </row>
    <row r="130" spans="1:10" x14ac:dyDescent="0.35">
      <c r="A130" s="216" t="s">
        <v>69</v>
      </c>
      <c r="B130" s="251" t="s">
        <v>316</v>
      </c>
      <c r="C130" s="245" t="s">
        <v>316</v>
      </c>
      <c r="D130" s="252">
        <v>0</v>
      </c>
      <c r="E130" s="28"/>
      <c r="F130" s="68" t="s">
        <v>177</v>
      </c>
      <c r="G130" s="131">
        <v>0</v>
      </c>
      <c r="H130" s="245" t="s">
        <v>316</v>
      </c>
      <c r="I130" s="252">
        <v>0</v>
      </c>
      <c r="J130" s="28"/>
    </row>
    <row r="131" spans="1:10" x14ac:dyDescent="0.35">
      <c r="A131" s="68" t="s">
        <v>82</v>
      </c>
      <c r="B131" s="251">
        <v>0</v>
      </c>
      <c r="C131" s="245" t="s">
        <v>316</v>
      </c>
      <c r="D131" s="252">
        <v>0</v>
      </c>
      <c r="E131" s="28"/>
      <c r="F131" s="68" t="s">
        <v>245</v>
      </c>
      <c r="G131" s="131" t="s">
        <v>316</v>
      </c>
      <c r="H131" s="245" t="s">
        <v>316</v>
      </c>
      <c r="I131" s="252">
        <v>0</v>
      </c>
      <c r="J131" s="28"/>
    </row>
    <row r="132" spans="1:10" x14ac:dyDescent="0.35">
      <c r="A132" s="68" t="s">
        <v>84</v>
      </c>
      <c r="B132" s="251">
        <v>0</v>
      </c>
      <c r="C132" s="245" t="s">
        <v>316</v>
      </c>
      <c r="D132" s="252">
        <v>0</v>
      </c>
      <c r="E132" s="28"/>
      <c r="F132" s="216" t="s">
        <v>257</v>
      </c>
      <c r="G132" s="131" t="s">
        <v>316</v>
      </c>
      <c r="H132" s="245" t="s">
        <v>316</v>
      </c>
      <c r="I132" s="252">
        <v>0</v>
      </c>
      <c r="J132" s="28"/>
    </row>
    <row r="133" spans="1:10" x14ac:dyDescent="0.35">
      <c r="A133" s="216" t="s">
        <v>85</v>
      </c>
      <c r="B133" s="251" t="s">
        <v>316</v>
      </c>
      <c r="C133" s="245" t="s">
        <v>316</v>
      </c>
      <c r="D133" s="252">
        <v>0</v>
      </c>
      <c r="E133" s="28"/>
      <c r="F133" s="216" t="s">
        <v>258</v>
      </c>
      <c r="G133" s="131" t="s">
        <v>316</v>
      </c>
      <c r="H133" s="245" t="s">
        <v>316</v>
      </c>
      <c r="I133" s="252">
        <v>0</v>
      </c>
      <c r="J133" s="28"/>
    </row>
    <row r="134" spans="1:10" x14ac:dyDescent="0.35">
      <c r="A134" s="216" t="s">
        <v>86</v>
      </c>
      <c r="B134" s="251" t="s">
        <v>316</v>
      </c>
      <c r="C134" s="245" t="s">
        <v>316</v>
      </c>
      <c r="D134" s="252">
        <v>0</v>
      </c>
      <c r="E134" s="28"/>
      <c r="F134" s="68" t="s">
        <v>261</v>
      </c>
      <c r="G134" s="131" t="s">
        <v>316</v>
      </c>
      <c r="H134" s="243" t="s">
        <v>316</v>
      </c>
      <c r="I134" s="252">
        <v>0</v>
      </c>
      <c r="J134" s="28"/>
    </row>
    <row r="135" spans="1:10" x14ac:dyDescent="0.35">
      <c r="A135" s="68" t="s">
        <v>89</v>
      </c>
      <c r="B135" s="251">
        <v>0</v>
      </c>
      <c r="C135" s="245" t="s">
        <v>316</v>
      </c>
      <c r="D135" s="252">
        <v>0</v>
      </c>
      <c r="E135" s="28"/>
      <c r="F135" s="68" t="s">
        <v>112</v>
      </c>
      <c r="G135" s="131">
        <v>5.1409956399999999</v>
      </c>
      <c r="H135" s="245">
        <v>5.141</v>
      </c>
      <c r="I135" s="252">
        <v>4.3600000001475792E-6</v>
      </c>
      <c r="J135" s="28"/>
    </row>
    <row r="136" spans="1:10" x14ac:dyDescent="0.35">
      <c r="A136" s="68" t="s">
        <v>93</v>
      </c>
      <c r="B136" s="251">
        <v>0</v>
      </c>
      <c r="C136" s="245" t="s">
        <v>316</v>
      </c>
      <c r="D136" s="252">
        <v>0</v>
      </c>
      <c r="E136" s="28"/>
      <c r="F136" s="68" t="s">
        <v>138</v>
      </c>
      <c r="G136" s="131">
        <v>5.9149934200000001</v>
      </c>
      <c r="H136" s="245">
        <v>5.915</v>
      </c>
      <c r="I136" s="252">
        <v>6.5799999999782699E-6</v>
      </c>
      <c r="J136" s="28"/>
    </row>
    <row r="137" spans="1:10" x14ac:dyDescent="0.35">
      <c r="A137" s="68" t="s">
        <v>100</v>
      </c>
      <c r="B137" s="251" t="s">
        <v>316</v>
      </c>
      <c r="C137" s="245" t="s">
        <v>316</v>
      </c>
      <c r="D137" s="252">
        <v>0</v>
      </c>
      <c r="E137" s="28"/>
      <c r="F137" s="68" t="s">
        <v>252</v>
      </c>
      <c r="G137" s="131">
        <v>9.6859908699999995</v>
      </c>
      <c r="H137" s="245">
        <v>9.6859999999999999</v>
      </c>
      <c r="I137" s="252">
        <v>9.1300000004679305E-6</v>
      </c>
      <c r="J137" s="28"/>
    </row>
    <row r="138" spans="1:10" x14ac:dyDescent="0.35">
      <c r="A138" s="68" t="s">
        <v>111</v>
      </c>
      <c r="B138" s="251" t="s">
        <v>316</v>
      </c>
      <c r="C138" s="245" t="s">
        <v>316</v>
      </c>
      <c r="D138" s="252">
        <v>0</v>
      </c>
      <c r="E138" s="28"/>
      <c r="F138" s="68" t="s">
        <v>36</v>
      </c>
      <c r="G138" s="131">
        <v>40.445984380000006</v>
      </c>
      <c r="H138" s="245">
        <v>40.445999999999998</v>
      </c>
      <c r="I138" s="252">
        <v>1.5619999992111389E-5</v>
      </c>
      <c r="J138" s="28"/>
    </row>
    <row r="139" spans="1:10" x14ac:dyDescent="0.35">
      <c r="A139" s="68" t="s">
        <v>139</v>
      </c>
      <c r="B139" s="251">
        <v>4.0000000000000001E-3</v>
      </c>
      <c r="C139" s="245">
        <v>4.0000000000000001E-3</v>
      </c>
      <c r="D139" s="252">
        <v>0</v>
      </c>
      <c r="E139" s="28"/>
      <c r="F139" s="68" t="s">
        <v>64</v>
      </c>
      <c r="G139" s="131">
        <v>21.094982920000003</v>
      </c>
      <c r="H139" s="245">
        <v>21.094999999999999</v>
      </c>
      <c r="I139" s="252">
        <v>1.7079999995672779E-5</v>
      </c>
      <c r="J139" s="28"/>
    </row>
    <row r="140" spans="1:10" x14ac:dyDescent="0.35">
      <c r="A140" s="68" t="s">
        <v>141</v>
      </c>
      <c r="B140" s="251">
        <v>0</v>
      </c>
      <c r="C140" s="245" t="s">
        <v>316</v>
      </c>
      <c r="D140" s="252">
        <v>0</v>
      </c>
      <c r="E140" s="28"/>
      <c r="F140" s="68" t="s">
        <v>17</v>
      </c>
      <c r="G140" s="131">
        <v>2.8569662500000002</v>
      </c>
      <c r="H140" s="245">
        <v>2.8570000000000002</v>
      </c>
      <c r="I140" s="252">
        <v>3.375000000005457E-5</v>
      </c>
      <c r="J140" s="28"/>
    </row>
    <row r="141" spans="1:10" x14ac:dyDescent="0.35">
      <c r="A141" s="68" t="s">
        <v>156</v>
      </c>
      <c r="B141" s="251">
        <v>0</v>
      </c>
      <c r="C141" s="245" t="s">
        <v>316</v>
      </c>
      <c r="D141" s="252">
        <v>0</v>
      </c>
      <c r="E141" s="28"/>
      <c r="F141" s="68" t="s">
        <v>254</v>
      </c>
      <c r="G141" s="131">
        <v>4.8379656200000003</v>
      </c>
      <c r="H141" s="245">
        <v>4.8380000000000001</v>
      </c>
      <c r="I141" s="252">
        <v>3.4379999999778477E-5</v>
      </c>
      <c r="J141" s="28"/>
    </row>
    <row r="142" spans="1:10" x14ac:dyDescent="0.35">
      <c r="A142" s="68" t="s">
        <v>158</v>
      </c>
      <c r="B142" s="251" t="s">
        <v>316</v>
      </c>
      <c r="C142" s="245" t="s">
        <v>316</v>
      </c>
      <c r="D142" s="252">
        <v>0</v>
      </c>
      <c r="E142" s="28"/>
      <c r="F142" s="68" t="s">
        <v>110</v>
      </c>
      <c r="G142" s="131">
        <v>30.807964370000001</v>
      </c>
      <c r="H142" s="245">
        <v>30.808</v>
      </c>
      <c r="I142" s="252">
        <v>3.5629999999287065E-5</v>
      </c>
      <c r="J142" s="28"/>
    </row>
    <row r="143" spans="1:10" x14ac:dyDescent="0.35">
      <c r="A143" s="216" t="s">
        <v>161</v>
      </c>
      <c r="B143" s="251" t="s">
        <v>316</v>
      </c>
      <c r="C143" s="245" t="s">
        <v>316</v>
      </c>
      <c r="D143" s="252">
        <v>0</v>
      </c>
      <c r="E143" s="28"/>
      <c r="F143" s="68" t="s">
        <v>129</v>
      </c>
      <c r="G143" s="131">
        <v>143.63596349000002</v>
      </c>
      <c r="H143" s="245">
        <v>143.636</v>
      </c>
      <c r="I143" s="252">
        <v>3.6509999972622609E-5</v>
      </c>
      <c r="J143" s="28"/>
    </row>
    <row r="144" spans="1:10" x14ac:dyDescent="0.35">
      <c r="A144" s="68" t="s">
        <v>162</v>
      </c>
      <c r="B144" s="251" t="s">
        <v>316</v>
      </c>
      <c r="C144" s="245" t="s">
        <v>316</v>
      </c>
      <c r="D144" s="252">
        <v>0</v>
      </c>
      <c r="E144" s="28"/>
      <c r="F144" s="68" t="s">
        <v>88</v>
      </c>
      <c r="G144" s="131">
        <v>49.80995532</v>
      </c>
      <c r="H144" s="245">
        <v>49.81</v>
      </c>
      <c r="I144" s="252">
        <v>4.468000000201755E-5</v>
      </c>
      <c r="J144" s="28"/>
    </row>
    <row r="145" spans="1:10" x14ac:dyDescent="0.35">
      <c r="A145" s="68" t="s">
        <v>164</v>
      </c>
      <c r="B145" s="251">
        <v>0</v>
      </c>
      <c r="C145" s="245" t="s">
        <v>316</v>
      </c>
      <c r="D145" s="252">
        <v>0</v>
      </c>
      <c r="E145" s="28"/>
      <c r="F145" s="68" t="s">
        <v>237</v>
      </c>
      <c r="G145" s="131">
        <v>18.879950839999999</v>
      </c>
      <c r="H145" s="245">
        <v>18.88</v>
      </c>
      <c r="I145" s="252">
        <v>4.9159999999659476E-5</v>
      </c>
      <c r="J145" s="28"/>
    </row>
    <row r="146" spans="1:10" x14ac:dyDescent="0.35">
      <c r="A146" s="216" t="s">
        <v>166</v>
      </c>
      <c r="B146" s="251" t="s">
        <v>316</v>
      </c>
      <c r="C146" s="245" t="s">
        <v>316</v>
      </c>
      <c r="D146" s="252">
        <v>0</v>
      </c>
      <c r="E146" s="28"/>
      <c r="F146" s="68" t="s">
        <v>137</v>
      </c>
      <c r="G146" s="131">
        <v>1.4309497499999999</v>
      </c>
      <c r="H146" s="245">
        <v>1.431</v>
      </c>
      <c r="I146" s="252">
        <v>5.025000000014046E-5</v>
      </c>
      <c r="J146" s="28"/>
    </row>
    <row r="147" spans="1:10" x14ac:dyDescent="0.35">
      <c r="A147" s="68" t="s">
        <v>167</v>
      </c>
      <c r="B147" s="251">
        <v>0</v>
      </c>
      <c r="C147" s="245" t="s">
        <v>316</v>
      </c>
      <c r="D147" s="252">
        <v>0</v>
      </c>
      <c r="E147" s="28"/>
      <c r="F147" s="68" t="s">
        <v>94</v>
      </c>
      <c r="G147" s="131">
        <v>11.49794756</v>
      </c>
      <c r="H147" s="245">
        <v>11.497999999999999</v>
      </c>
      <c r="I147" s="252">
        <v>5.2439999999265297E-5</v>
      </c>
      <c r="J147" s="28"/>
    </row>
    <row r="148" spans="1:10" x14ac:dyDescent="0.35">
      <c r="A148" s="68" t="s">
        <v>177</v>
      </c>
      <c r="B148" s="251">
        <v>0</v>
      </c>
      <c r="C148" s="245" t="s">
        <v>316</v>
      </c>
      <c r="D148" s="252">
        <v>0</v>
      </c>
      <c r="E148" s="28"/>
      <c r="F148" s="68" t="s">
        <v>259</v>
      </c>
      <c r="G148" s="131">
        <v>7.9447600000000004E-3</v>
      </c>
      <c r="H148" s="245">
        <v>8.0000000000000002E-3</v>
      </c>
      <c r="I148" s="252">
        <v>5.5239999999999803E-5</v>
      </c>
      <c r="J148" s="28"/>
    </row>
    <row r="149" spans="1:10" x14ac:dyDescent="0.35">
      <c r="A149" s="68" t="s">
        <v>186</v>
      </c>
      <c r="B149" s="251">
        <v>6.0000000000000001E-3</v>
      </c>
      <c r="C149" s="245">
        <v>6.0000000000000001E-3</v>
      </c>
      <c r="D149" s="252">
        <v>0</v>
      </c>
      <c r="E149" s="28"/>
      <c r="F149" s="68" t="s">
        <v>75</v>
      </c>
      <c r="G149" s="131">
        <v>14.43194342</v>
      </c>
      <c r="H149" s="245">
        <v>14.432</v>
      </c>
      <c r="I149" s="252">
        <v>5.6580000000749919E-5</v>
      </c>
      <c r="J149" s="28"/>
    </row>
    <row r="150" spans="1:10" x14ac:dyDescent="0.35">
      <c r="A150" s="68" t="s">
        <v>192</v>
      </c>
      <c r="B150" s="251">
        <v>0</v>
      </c>
      <c r="C150" s="245" t="s">
        <v>316</v>
      </c>
      <c r="D150" s="252">
        <v>0</v>
      </c>
      <c r="E150" s="28"/>
      <c r="F150" s="68" t="s">
        <v>165</v>
      </c>
      <c r="G150" s="131">
        <v>3.9940129999999997E-2</v>
      </c>
      <c r="H150" s="245">
        <v>0.04</v>
      </c>
      <c r="I150" s="252">
        <v>5.9870000000003532E-5</v>
      </c>
      <c r="J150" s="28"/>
    </row>
    <row r="151" spans="1:10" x14ac:dyDescent="0.35">
      <c r="A151" s="68" t="s">
        <v>213</v>
      </c>
      <c r="B151" s="251">
        <v>0</v>
      </c>
      <c r="C151" s="245" t="s">
        <v>316</v>
      </c>
      <c r="D151" s="252">
        <v>0</v>
      </c>
      <c r="E151" s="28"/>
      <c r="F151" s="68" t="s">
        <v>39</v>
      </c>
      <c r="G151" s="131">
        <v>43.82593868</v>
      </c>
      <c r="H151" s="245">
        <v>43.826000000000001</v>
      </c>
      <c r="I151" s="252">
        <v>6.1320000000364416E-5</v>
      </c>
      <c r="J151" s="28"/>
    </row>
    <row r="152" spans="1:10" x14ac:dyDescent="0.35">
      <c r="A152" s="68" t="s">
        <v>239</v>
      </c>
      <c r="B152" s="251">
        <v>0</v>
      </c>
      <c r="C152" s="245" t="s">
        <v>316</v>
      </c>
      <c r="D152" s="252">
        <v>0</v>
      </c>
      <c r="E152" s="28"/>
      <c r="F152" s="68" t="s">
        <v>91</v>
      </c>
      <c r="G152" s="131">
        <v>1.83993753</v>
      </c>
      <c r="H152" s="245">
        <v>1.84</v>
      </c>
      <c r="I152" s="252">
        <v>6.2470000000036663E-5</v>
      </c>
      <c r="J152" s="28"/>
    </row>
    <row r="153" spans="1:10" x14ac:dyDescent="0.35">
      <c r="A153" s="68" t="s">
        <v>245</v>
      </c>
      <c r="B153" s="251">
        <v>0</v>
      </c>
      <c r="C153" s="245" t="s">
        <v>316</v>
      </c>
      <c r="D153" s="252">
        <v>0</v>
      </c>
      <c r="E153" s="28"/>
      <c r="F153" s="68" t="s">
        <v>97</v>
      </c>
      <c r="G153" s="131">
        <v>34.090936340000006</v>
      </c>
      <c r="H153" s="245">
        <v>34.091000000000001</v>
      </c>
      <c r="I153" s="252">
        <v>6.3659999995024918E-5</v>
      </c>
      <c r="J153" s="28"/>
    </row>
    <row r="154" spans="1:10" x14ac:dyDescent="0.35">
      <c r="A154" s="216" t="s">
        <v>257</v>
      </c>
      <c r="B154" s="251" t="s">
        <v>316</v>
      </c>
      <c r="C154" s="245" t="s">
        <v>316</v>
      </c>
      <c r="D154" s="252">
        <v>0</v>
      </c>
      <c r="E154" s="28"/>
      <c r="F154" s="68" t="s">
        <v>92</v>
      </c>
      <c r="G154" s="131">
        <v>0.88893465000000005</v>
      </c>
      <c r="H154" s="245">
        <v>0.88900000000000001</v>
      </c>
      <c r="I154" s="252">
        <v>6.5349999999964048E-5</v>
      </c>
      <c r="J154" s="28"/>
    </row>
    <row r="155" spans="1:10" x14ac:dyDescent="0.35">
      <c r="A155" s="216" t="s">
        <v>258</v>
      </c>
      <c r="B155" s="251" t="s">
        <v>316</v>
      </c>
      <c r="C155" s="245" t="s">
        <v>316</v>
      </c>
      <c r="D155" s="252">
        <v>0</v>
      </c>
      <c r="E155" s="28"/>
      <c r="F155" s="68" t="s">
        <v>230</v>
      </c>
      <c r="G155" s="131">
        <v>24.759933270000001</v>
      </c>
      <c r="H155" s="245">
        <v>24.76</v>
      </c>
      <c r="I155" s="252">
        <v>6.67300000003479E-5</v>
      </c>
      <c r="J155" s="28"/>
    </row>
    <row r="156" spans="1:10" x14ac:dyDescent="0.35">
      <c r="A156" s="216" t="s">
        <v>259</v>
      </c>
      <c r="B156" s="251" t="s">
        <v>316</v>
      </c>
      <c r="C156" s="245" t="s">
        <v>316</v>
      </c>
      <c r="D156" s="252">
        <v>0</v>
      </c>
      <c r="E156" s="28"/>
      <c r="F156" s="68" t="s">
        <v>18</v>
      </c>
      <c r="G156" s="131">
        <v>0.13293151</v>
      </c>
      <c r="H156" s="245">
        <v>0.13300000000000001</v>
      </c>
      <c r="I156" s="252">
        <v>6.8490000000004381E-5</v>
      </c>
      <c r="J156" s="28"/>
    </row>
    <row r="157" spans="1:10" x14ac:dyDescent="0.35">
      <c r="A157" s="11" t="s">
        <v>261</v>
      </c>
      <c r="B157" s="251" t="s">
        <v>316</v>
      </c>
      <c r="C157" s="253" t="s">
        <v>316</v>
      </c>
      <c r="D157" s="252">
        <v>0</v>
      </c>
      <c r="E157" s="28"/>
      <c r="F157" s="68" t="s">
        <v>156</v>
      </c>
      <c r="G157" s="131">
        <v>9.5139239700000005</v>
      </c>
      <c r="H157" s="245">
        <v>9.5139999999999993</v>
      </c>
      <c r="I157" s="252">
        <v>7.6029999998894482E-5</v>
      </c>
      <c r="J157" s="28"/>
    </row>
    <row r="158" spans="1:10" x14ac:dyDescent="0.35">
      <c r="A158" s="68" t="s">
        <v>103</v>
      </c>
      <c r="B158" s="251">
        <v>1.52300897</v>
      </c>
      <c r="C158" s="245">
        <v>1.5229999999999999</v>
      </c>
      <c r="D158" s="252">
        <v>-8.9700000001080582E-6</v>
      </c>
      <c r="E158" s="28"/>
      <c r="F158" s="68" t="s">
        <v>246</v>
      </c>
      <c r="G158" s="131">
        <v>11.87491137</v>
      </c>
      <c r="H158" s="245">
        <v>11.875</v>
      </c>
      <c r="I158" s="252">
        <v>8.8630000000478049E-5</v>
      </c>
      <c r="J158" s="28"/>
    </row>
    <row r="159" spans="1:10" x14ac:dyDescent="0.35">
      <c r="A159" s="68" t="s">
        <v>81</v>
      </c>
      <c r="B159" s="251">
        <v>36.737013779999998</v>
      </c>
      <c r="C159" s="245">
        <v>36.737000000000002</v>
      </c>
      <c r="D159" s="252">
        <v>-1.3779999996188508E-5</v>
      </c>
      <c r="E159" s="28"/>
      <c r="F159" s="68" t="s">
        <v>140</v>
      </c>
      <c r="G159" s="131">
        <v>2.2329092099999999</v>
      </c>
      <c r="H159" s="245">
        <v>2.2330000000000001</v>
      </c>
      <c r="I159" s="252">
        <v>9.0790000000229298E-5</v>
      </c>
      <c r="J159" s="28"/>
    </row>
    <row r="160" spans="1:10" x14ac:dyDescent="0.35">
      <c r="A160" s="68" t="s">
        <v>236</v>
      </c>
      <c r="B160" s="251">
        <v>0.22601674999999999</v>
      </c>
      <c r="C160" s="245">
        <v>0.22600000000000001</v>
      </c>
      <c r="D160" s="252">
        <v>-1.6749999999982057E-5</v>
      </c>
      <c r="E160" s="28"/>
      <c r="F160" s="68" t="s">
        <v>227</v>
      </c>
      <c r="G160" s="131">
        <v>5.5158915199999994</v>
      </c>
      <c r="H160" s="245">
        <v>5.516</v>
      </c>
      <c r="I160" s="252">
        <v>1.0848000000063251E-4</v>
      </c>
      <c r="J160" s="28"/>
    </row>
    <row r="161" spans="1:10" x14ac:dyDescent="0.35">
      <c r="A161" s="68" t="s">
        <v>75</v>
      </c>
      <c r="B161" s="251">
        <v>7.2700175800000002</v>
      </c>
      <c r="C161" s="245">
        <v>7.27</v>
      </c>
      <c r="D161" s="252">
        <v>-1.7580000000627649E-5</v>
      </c>
      <c r="E161" s="28"/>
      <c r="F161" s="68" t="s">
        <v>225</v>
      </c>
      <c r="G161" s="131">
        <v>16.371888380000001</v>
      </c>
      <c r="H161" s="245">
        <v>16.372</v>
      </c>
      <c r="I161" s="252">
        <v>1.1161999999842465E-4</v>
      </c>
      <c r="J161" s="28"/>
    </row>
    <row r="162" spans="1:10" x14ac:dyDescent="0.35">
      <c r="A162" s="68" t="s">
        <v>210</v>
      </c>
      <c r="B162" s="251">
        <v>1.2150196799999999</v>
      </c>
      <c r="C162" s="245">
        <v>1.2150000000000001</v>
      </c>
      <c r="D162" s="252">
        <v>-1.9679999999855369E-5</v>
      </c>
      <c r="E162" s="28"/>
      <c r="F162" s="68" t="s">
        <v>142</v>
      </c>
      <c r="G162" s="131">
        <v>14.840886390000001</v>
      </c>
      <c r="H162" s="245">
        <v>14.840999999999999</v>
      </c>
      <c r="I162" s="252">
        <v>1.136099999978768E-4</v>
      </c>
      <c r="J162" s="28"/>
    </row>
    <row r="163" spans="1:10" x14ac:dyDescent="0.35">
      <c r="A163" s="68" t="s">
        <v>92</v>
      </c>
      <c r="B163" s="251">
        <v>0.7970235699999999</v>
      </c>
      <c r="C163" s="245">
        <v>0.79700000000000004</v>
      </c>
      <c r="D163" s="252">
        <v>-2.3569999999861757E-5</v>
      </c>
      <c r="E163" s="28"/>
      <c r="F163" s="68" t="s">
        <v>77</v>
      </c>
      <c r="G163" s="131">
        <v>0.80588265000000003</v>
      </c>
      <c r="H163" s="245">
        <v>0.80600000000000005</v>
      </c>
      <c r="I163" s="252">
        <v>1.1735000000001605E-4</v>
      </c>
      <c r="J163" s="28"/>
    </row>
    <row r="164" spans="1:10" x14ac:dyDescent="0.35">
      <c r="A164" s="82" t="s">
        <v>125</v>
      </c>
      <c r="B164" s="251">
        <v>15.15403302</v>
      </c>
      <c r="C164" s="245">
        <v>15.154</v>
      </c>
      <c r="D164" s="252">
        <v>-3.3020000000050231E-5</v>
      </c>
      <c r="E164" s="28"/>
      <c r="F164" s="68" t="s">
        <v>208</v>
      </c>
      <c r="G164" s="131">
        <v>2.3578807999999998</v>
      </c>
      <c r="H164" s="245">
        <v>2.3580000000000001</v>
      </c>
      <c r="I164" s="252">
        <v>1.1920000000031905E-4</v>
      </c>
      <c r="J164" s="28"/>
    </row>
    <row r="165" spans="1:10" x14ac:dyDescent="0.35">
      <c r="A165" s="68" t="s">
        <v>32</v>
      </c>
      <c r="B165" s="251">
        <v>0.40103710999999997</v>
      </c>
      <c r="C165" s="245">
        <v>0.40100000000000002</v>
      </c>
      <c r="D165" s="252">
        <v>-3.7109999999951349E-5</v>
      </c>
      <c r="E165" s="28"/>
      <c r="F165" s="68" t="s">
        <v>42</v>
      </c>
      <c r="G165" s="131">
        <v>0.31587878999999996</v>
      </c>
      <c r="H165" s="245">
        <v>0.316</v>
      </c>
      <c r="I165" s="252">
        <v>1.2121000000003823E-4</v>
      </c>
      <c r="J165" s="28"/>
    </row>
    <row r="166" spans="1:10" x14ac:dyDescent="0.35">
      <c r="A166" s="68" t="s">
        <v>71</v>
      </c>
      <c r="B166" s="251">
        <v>208.27804808000002</v>
      </c>
      <c r="C166" s="245">
        <v>208.27799999999999</v>
      </c>
      <c r="D166" s="252">
        <v>-4.8080000027539427E-5</v>
      </c>
      <c r="E166" s="28"/>
      <c r="F166" s="68" t="s">
        <v>203</v>
      </c>
      <c r="G166" s="131">
        <v>38.060874829999996</v>
      </c>
      <c r="H166" s="245">
        <v>38.061</v>
      </c>
      <c r="I166" s="252">
        <v>1.2517000000400458E-4</v>
      </c>
      <c r="J166" s="28"/>
    </row>
    <row r="167" spans="1:10" x14ac:dyDescent="0.35">
      <c r="A167" s="68" t="s">
        <v>58</v>
      </c>
      <c r="B167" s="251">
        <v>5.0000000000000002E-5</v>
      </c>
      <c r="C167" s="245">
        <v>0</v>
      </c>
      <c r="D167" s="252">
        <v>-5.0000000000000002E-5</v>
      </c>
      <c r="E167" s="28"/>
      <c r="F167" s="68" t="s">
        <v>153</v>
      </c>
      <c r="G167" s="131">
        <v>0.22186843000000001</v>
      </c>
      <c r="H167" s="245">
        <v>0.222</v>
      </c>
      <c r="I167" s="252">
        <v>1.3156999999999752E-4</v>
      </c>
      <c r="J167" s="28"/>
    </row>
    <row r="168" spans="1:10" x14ac:dyDescent="0.35">
      <c r="A168" s="68" t="s">
        <v>63</v>
      </c>
      <c r="B168" s="251">
        <v>3.0569299999999998E-3</v>
      </c>
      <c r="C168" s="245">
        <v>3.0000000000000001E-3</v>
      </c>
      <c r="D168" s="252">
        <v>-5.6929999999999741E-5</v>
      </c>
      <c r="E168" s="28"/>
      <c r="F168" s="68" t="s">
        <v>176</v>
      </c>
      <c r="G168" s="131">
        <v>0.36386707000000001</v>
      </c>
      <c r="H168" s="245">
        <v>0.36399999999999999</v>
      </c>
      <c r="I168" s="252">
        <v>1.3292999999997557E-4</v>
      </c>
      <c r="J168" s="28"/>
    </row>
    <row r="169" spans="1:10" x14ac:dyDescent="0.35">
      <c r="A169" s="68" t="s">
        <v>184</v>
      </c>
      <c r="B169" s="251">
        <v>123.36906106999999</v>
      </c>
      <c r="C169" s="245">
        <v>123.369</v>
      </c>
      <c r="D169" s="252">
        <v>-6.1069999986784751E-5</v>
      </c>
      <c r="E169" s="28"/>
      <c r="F169" s="68" t="s">
        <v>61</v>
      </c>
      <c r="G169" s="131">
        <v>2.3988653100000001</v>
      </c>
      <c r="H169" s="245">
        <v>2.399</v>
      </c>
      <c r="I169" s="252">
        <v>1.3468999999988185E-4</v>
      </c>
      <c r="J169" s="28"/>
    </row>
    <row r="170" spans="1:10" x14ac:dyDescent="0.35">
      <c r="A170" s="68" t="s">
        <v>87</v>
      </c>
      <c r="B170" s="251">
        <v>3.0658400000000002E-3</v>
      </c>
      <c r="C170" s="245">
        <v>3.0000000000000001E-3</v>
      </c>
      <c r="D170" s="252">
        <v>-6.5840000000000169E-5</v>
      </c>
      <c r="E170" s="28"/>
      <c r="F170" s="68" t="s">
        <v>16</v>
      </c>
      <c r="G170" s="131">
        <v>121.23086406</v>
      </c>
      <c r="H170" s="245">
        <v>121.23099999999999</v>
      </c>
      <c r="I170" s="252">
        <v>1.359399999927291E-4</v>
      </c>
      <c r="J170" s="28"/>
    </row>
    <row r="171" spans="1:10" x14ac:dyDescent="0.35">
      <c r="A171" s="216" t="s">
        <v>55</v>
      </c>
      <c r="B171" s="251">
        <v>6.9519999999999998E-5</v>
      </c>
      <c r="C171" s="245">
        <v>0</v>
      </c>
      <c r="D171" s="252">
        <v>-6.9519999999999998E-5</v>
      </c>
      <c r="E171" s="28"/>
      <c r="F171" s="68" t="s">
        <v>167</v>
      </c>
      <c r="G171" s="131">
        <v>0.14085700000000001</v>
      </c>
      <c r="H171" s="245">
        <v>0.14099999999999999</v>
      </c>
      <c r="I171" s="252">
        <v>1.4299999999997648E-4</v>
      </c>
      <c r="J171" s="28"/>
    </row>
    <row r="172" spans="1:10" x14ac:dyDescent="0.35">
      <c r="A172" s="82" t="s">
        <v>165</v>
      </c>
      <c r="B172" s="251">
        <v>7.2139999999999997E-5</v>
      </c>
      <c r="C172" s="245">
        <v>0</v>
      </c>
      <c r="D172" s="252">
        <v>-7.2139999999999997E-5</v>
      </c>
      <c r="E172" s="28"/>
      <c r="F172" s="68" t="s">
        <v>38</v>
      </c>
      <c r="G172" s="131">
        <v>5.68554E-2</v>
      </c>
      <c r="H172" s="245">
        <v>5.7000000000000002E-2</v>
      </c>
      <c r="I172" s="252">
        <v>1.4460000000000167E-4</v>
      </c>
      <c r="J172" s="28"/>
    </row>
    <row r="173" spans="1:10" x14ac:dyDescent="0.35">
      <c r="A173" s="68" t="s">
        <v>195</v>
      </c>
      <c r="B173" s="251">
        <v>2.8580855299999999</v>
      </c>
      <c r="C173" s="245">
        <v>2.8580000000000001</v>
      </c>
      <c r="D173" s="252">
        <v>-8.5529999999778283E-5</v>
      </c>
      <c r="E173" s="28"/>
      <c r="F173" s="68" t="s">
        <v>179</v>
      </c>
      <c r="G173" s="131">
        <v>72.671851459999999</v>
      </c>
      <c r="H173" s="245">
        <v>72.671999999999997</v>
      </c>
      <c r="I173" s="252">
        <v>1.4853999999786538E-4</v>
      </c>
      <c r="J173" s="28"/>
    </row>
    <row r="174" spans="1:10" x14ac:dyDescent="0.35">
      <c r="A174" s="68" t="s">
        <v>12</v>
      </c>
      <c r="B174" s="251">
        <v>35.224087859999997</v>
      </c>
      <c r="C174" s="245">
        <v>35.223999999999997</v>
      </c>
      <c r="D174" s="252">
        <v>-8.7860000000716809E-5</v>
      </c>
      <c r="E174" s="28"/>
      <c r="F174" s="68" t="s">
        <v>19</v>
      </c>
      <c r="G174" s="131">
        <v>1.8408457</v>
      </c>
      <c r="H174" s="245">
        <v>1.841</v>
      </c>
      <c r="I174" s="252">
        <v>1.542999999999406E-4</v>
      </c>
      <c r="J174" s="28"/>
    </row>
    <row r="175" spans="1:10" x14ac:dyDescent="0.35">
      <c r="A175" s="68" t="s">
        <v>168</v>
      </c>
      <c r="B175" s="251">
        <v>5.6610952800000005</v>
      </c>
      <c r="C175" s="245">
        <v>5.6609999999999996</v>
      </c>
      <c r="D175" s="252">
        <v>-9.5280000000919074E-5</v>
      </c>
      <c r="E175" s="28"/>
      <c r="F175" s="68" t="s">
        <v>158</v>
      </c>
      <c r="G175" s="131">
        <v>13.91784526</v>
      </c>
      <c r="H175" s="245">
        <v>13.917999999999999</v>
      </c>
      <c r="I175" s="252">
        <v>1.5473999999926491E-4</v>
      </c>
      <c r="J175" s="28"/>
    </row>
    <row r="176" spans="1:10" x14ac:dyDescent="0.35">
      <c r="A176" s="68" t="s">
        <v>130</v>
      </c>
      <c r="B176" s="251">
        <v>1.4420961399999999</v>
      </c>
      <c r="C176" s="245">
        <v>1.4419999999999999</v>
      </c>
      <c r="D176" s="252">
        <v>-9.6139999999911296E-5</v>
      </c>
      <c r="E176" s="28"/>
      <c r="F176" s="68" t="s">
        <v>37</v>
      </c>
      <c r="G176" s="131">
        <v>153.81084505999999</v>
      </c>
      <c r="H176" s="245">
        <v>153.81100000000001</v>
      </c>
      <c r="I176" s="252">
        <v>1.5494000001581298E-4</v>
      </c>
      <c r="J176" s="28"/>
    </row>
    <row r="177" spans="1:10" x14ac:dyDescent="0.35">
      <c r="A177" s="68" t="s">
        <v>59</v>
      </c>
      <c r="B177" s="251">
        <v>0.1060976</v>
      </c>
      <c r="C177" s="245">
        <v>0.106</v>
      </c>
      <c r="D177" s="252">
        <v>-9.760000000000324E-5</v>
      </c>
      <c r="E177" s="28"/>
      <c r="F177" s="68" t="s">
        <v>126</v>
      </c>
      <c r="G177" s="131">
        <v>1.2148376399999998</v>
      </c>
      <c r="H177" s="245">
        <v>1.2150000000000001</v>
      </c>
      <c r="I177" s="252">
        <v>1.6236000000025008E-4</v>
      </c>
      <c r="J177" s="28"/>
    </row>
    <row r="178" spans="1:10" x14ac:dyDescent="0.35">
      <c r="A178" s="82" t="s">
        <v>76</v>
      </c>
      <c r="B178" s="251">
        <v>1E-4</v>
      </c>
      <c r="C178" s="245">
        <v>0</v>
      </c>
      <c r="D178" s="252">
        <v>-1E-4</v>
      </c>
      <c r="E178" s="28"/>
      <c r="F178" s="82" t="s">
        <v>133</v>
      </c>
      <c r="G178" s="131">
        <v>11.11283104</v>
      </c>
      <c r="H178" s="245">
        <v>11.113</v>
      </c>
      <c r="I178" s="252">
        <v>1.6895999999988476E-4</v>
      </c>
      <c r="J178" s="28"/>
    </row>
    <row r="179" spans="1:10" x14ac:dyDescent="0.35">
      <c r="A179" s="68" t="s">
        <v>98</v>
      </c>
      <c r="B179" s="251">
        <v>16.976102760000003</v>
      </c>
      <c r="C179" s="245">
        <v>16.975999999999999</v>
      </c>
      <c r="D179" s="252">
        <v>-1.027600000043094E-4</v>
      </c>
      <c r="E179" s="28"/>
      <c r="F179" s="68" t="s">
        <v>185</v>
      </c>
      <c r="G179" s="131">
        <v>4.9958309100000005</v>
      </c>
      <c r="H179" s="245">
        <v>4.9960000000000004</v>
      </c>
      <c r="I179" s="252">
        <v>1.6908999999998287E-4</v>
      </c>
      <c r="J179" s="28"/>
    </row>
    <row r="180" spans="1:10" x14ac:dyDescent="0.35">
      <c r="A180" s="68" t="s">
        <v>147</v>
      </c>
      <c r="B180" s="251">
        <v>1.5971083100000001</v>
      </c>
      <c r="C180" s="245">
        <v>1.597</v>
      </c>
      <c r="D180" s="252">
        <v>-1.0831000000011137E-4</v>
      </c>
      <c r="E180" s="28"/>
      <c r="F180" s="68" t="s">
        <v>117</v>
      </c>
      <c r="G180" s="131">
        <v>20.37182254</v>
      </c>
      <c r="H180" s="245">
        <v>20.372</v>
      </c>
      <c r="I180" s="252">
        <v>1.774599999997406E-4</v>
      </c>
      <c r="J180" s="28"/>
    </row>
    <row r="181" spans="1:10" x14ac:dyDescent="0.35">
      <c r="A181" s="68" t="s">
        <v>20</v>
      </c>
      <c r="B181" s="251">
        <v>31.466115559999999</v>
      </c>
      <c r="C181" s="245">
        <v>31.466000000000001</v>
      </c>
      <c r="D181" s="252">
        <v>-1.1555999999757205E-4</v>
      </c>
      <c r="E181" s="28"/>
      <c r="F181" s="68" t="s">
        <v>241</v>
      </c>
      <c r="G181" s="131">
        <v>4.0768224900000005</v>
      </c>
      <c r="H181" s="245">
        <v>4.077</v>
      </c>
      <c r="I181" s="252">
        <v>1.7750999999943673E-4</v>
      </c>
      <c r="J181" s="28"/>
    </row>
    <row r="182" spans="1:10" x14ac:dyDescent="0.35">
      <c r="A182" s="68" t="s">
        <v>200</v>
      </c>
      <c r="B182" s="251">
        <v>1.8641156200000002</v>
      </c>
      <c r="C182" s="245">
        <v>1.8640000000000001</v>
      </c>
      <c r="D182" s="252">
        <v>-1.1562000000009398E-4</v>
      </c>
      <c r="E182" s="28"/>
      <c r="F182" s="68" t="s">
        <v>21</v>
      </c>
      <c r="G182" s="131">
        <v>42.668821610000002</v>
      </c>
      <c r="H182" s="245">
        <v>42.668999999999997</v>
      </c>
      <c r="I182" s="252">
        <v>1.7838999999497673E-4</v>
      </c>
      <c r="J182" s="28"/>
    </row>
    <row r="183" spans="1:10" x14ac:dyDescent="0.35">
      <c r="A183" s="68" t="s">
        <v>117</v>
      </c>
      <c r="B183" s="251">
        <v>0.40711679000000001</v>
      </c>
      <c r="C183" s="245">
        <v>0.40699999999999997</v>
      </c>
      <c r="D183" s="252">
        <v>-1.1679000000003326E-4</v>
      </c>
      <c r="E183" s="28"/>
      <c r="F183" s="68" t="s">
        <v>150</v>
      </c>
      <c r="G183" s="131">
        <v>4.1718154199999997</v>
      </c>
      <c r="H183" s="245">
        <v>4.1719999999999997</v>
      </c>
      <c r="I183" s="252">
        <v>1.8457999999998975E-4</v>
      </c>
      <c r="J183" s="28"/>
    </row>
    <row r="184" spans="1:10" x14ac:dyDescent="0.35">
      <c r="A184" s="68" t="s">
        <v>252</v>
      </c>
      <c r="B184" s="251">
        <v>0.89411859999999999</v>
      </c>
      <c r="C184" s="245">
        <v>0.89400000000000002</v>
      </c>
      <c r="D184" s="252">
        <v>-1.1859999999996873E-4</v>
      </c>
      <c r="E184" s="28"/>
      <c r="F184" s="68" t="s">
        <v>710</v>
      </c>
      <c r="G184" s="131">
        <v>574.16581372999997</v>
      </c>
      <c r="H184" s="245">
        <v>574.16600000000005</v>
      </c>
      <c r="I184" s="252">
        <v>1.862700000856421E-4</v>
      </c>
      <c r="J184" s="28"/>
    </row>
    <row r="185" spans="1:10" x14ac:dyDescent="0.35">
      <c r="A185" s="68" t="s">
        <v>6</v>
      </c>
      <c r="B185" s="251">
        <v>0.12911948000000001</v>
      </c>
      <c r="C185" s="245">
        <v>0.129</v>
      </c>
      <c r="D185" s="252">
        <v>-1.1948000000000514E-4</v>
      </c>
      <c r="E185" s="28"/>
      <c r="F185" s="68" t="s">
        <v>155</v>
      </c>
      <c r="G185" s="131">
        <v>29.935813030000002</v>
      </c>
      <c r="H185" s="245">
        <v>29.936</v>
      </c>
      <c r="I185" s="252">
        <v>1.8696999999789909E-4</v>
      </c>
      <c r="J185" s="28"/>
    </row>
    <row r="186" spans="1:10" x14ac:dyDescent="0.35">
      <c r="A186" s="68" t="s">
        <v>48</v>
      </c>
      <c r="B186" s="251">
        <v>0.17612</v>
      </c>
      <c r="C186" s="245">
        <v>0.17599999999999999</v>
      </c>
      <c r="D186" s="252">
        <v>-1.2000000000000899E-4</v>
      </c>
      <c r="E186" s="28"/>
      <c r="F186" s="68" t="s">
        <v>152</v>
      </c>
      <c r="G186" s="131">
        <v>13.96680718</v>
      </c>
      <c r="H186" s="245">
        <v>13.967000000000001</v>
      </c>
      <c r="I186" s="252">
        <v>1.9282000000053756E-4</v>
      </c>
      <c r="J186" s="28"/>
    </row>
    <row r="187" spans="1:10" x14ac:dyDescent="0.35">
      <c r="A187" s="68" t="s">
        <v>124</v>
      </c>
      <c r="B187" s="251">
        <v>1.2999999999999999E-4</v>
      </c>
      <c r="C187" s="245">
        <v>0</v>
      </c>
      <c r="D187" s="252">
        <v>-1.2999999999999999E-4</v>
      </c>
      <c r="E187" s="28"/>
      <c r="F187" s="68" t="s">
        <v>81</v>
      </c>
      <c r="G187" s="131">
        <v>15.301796039999999</v>
      </c>
      <c r="H187" s="245">
        <v>15.302</v>
      </c>
      <c r="I187" s="252">
        <v>2.0396000000033609E-4</v>
      </c>
      <c r="J187" s="28"/>
    </row>
    <row r="188" spans="1:10" x14ac:dyDescent="0.35">
      <c r="A188" s="68" t="s">
        <v>101</v>
      </c>
      <c r="B188" s="251">
        <v>2.5135080000000001E-2</v>
      </c>
      <c r="C188" s="245">
        <v>2.5000000000000001E-2</v>
      </c>
      <c r="D188" s="252">
        <v>-1.3507999999999923E-4</v>
      </c>
      <c r="E188" s="28"/>
      <c r="F188" s="68" t="s">
        <v>101</v>
      </c>
      <c r="G188" s="131">
        <v>1.7707956699999998</v>
      </c>
      <c r="H188" s="245">
        <v>1.7709999999999999</v>
      </c>
      <c r="I188" s="252">
        <v>2.0433000000008583E-4</v>
      </c>
      <c r="J188" s="28"/>
    </row>
    <row r="189" spans="1:10" x14ac:dyDescent="0.35">
      <c r="A189" s="68" t="s">
        <v>2</v>
      </c>
      <c r="B189" s="251">
        <v>61.537136179999997</v>
      </c>
      <c r="C189" s="245">
        <v>61.536999999999999</v>
      </c>
      <c r="D189" s="252">
        <v>-1.3617999999837593E-4</v>
      </c>
      <c r="E189" s="28"/>
      <c r="F189" s="68" t="s">
        <v>22</v>
      </c>
      <c r="G189" s="131">
        <v>31.72779289</v>
      </c>
      <c r="H189" s="245">
        <v>31.728000000000002</v>
      </c>
      <c r="I189" s="252">
        <v>2.0711000000162016E-4</v>
      </c>
      <c r="J189" s="28"/>
    </row>
    <row r="190" spans="1:10" x14ac:dyDescent="0.35">
      <c r="A190" s="68" t="s">
        <v>109</v>
      </c>
      <c r="B190" s="251">
        <v>35.023152439999997</v>
      </c>
      <c r="C190" s="245">
        <v>35.023000000000003</v>
      </c>
      <c r="D190" s="252">
        <v>-1.5243999999370317E-4</v>
      </c>
      <c r="E190" s="28"/>
      <c r="F190" s="68" t="s">
        <v>253</v>
      </c>
      <c r="G190" s="131">
        <v>6.3367906100000004</v>
      </c>
      <c r="H190" s="245">
        <v>6.3369999999999997</v>
      </c>
      <c r="I190" s="252">
        <v>2.0938999999930985E-4</v>
      </c>
      <c r="J190" s="28"/>
    </row>
    <row r="191" spans="1:10" x14ac:dyDescent="0.35">
      <c r="A191" s="68" t="s">
        <v>171</v>
      </c>
      <c r="B191" s="251">
        <v>2.41715407</v>
      </c>
      <c r="C191" s="245">
        <v>2.4169999999999998</v>
      </c>
      <c r="D191" s="252">
        <v>-1.5407000000022819E-4</v>
      </c>
      <c r="E191" s="28"/>
      <c r="F191" s="68" t="s">
        <v>31</v>
      </c>
      <c r="G191" s="131">
        <v>6.2697798000000002</v>
      </c>
      <c r="H191" s="245">
        <v>6.27</v>
      </c>
      <c r="I191" s="252">
        <v>2.2019999999933759E-4</v>
      </c>
      <c r="J191" s="28"/>
    </row>
    <row r="192" spans="1:10" x14ac:dyDescent="0.35">
      <c r="A192" s="68" t="s">
        <v>31</v>
      </c>
      <c r="B192" s="251">
        <v>1.1597000000000001E-3</v>
      </c>
      <c r="C192" s="245">
        <v>1E-3</v>
      </c>
      <c r="D192" s="252">
        <v>-1.5970000000000003E-4</v>
      </c>
      <c r="E192" s="28"/>
      <c r="F192" s="68" t="s">
        <v>164</v>
      </c>
      <c r="G192" s="131">
        <v>5.7702299999999995E-3</v>
      </c>
      <c r="H192" s="245">
        <v>6.0000000000000001E-3</v>
      </c>
      <c r="I192" s="252">
        <v>2.2977000000000067E-4</v>
      </c>
      <c r="J192" s="28"/>
    </row>
    <row r="193" spans="1:10" x14ac:dyDescent="0.35">
      <c r="A193" s="68" t="s">
        <v>132</v>
      </c>
      <c r="B193" s="251">
        <v>1.2131603400000002</v>
      </c>
      <c r="C193" s="245">
        <v>1.2130000000000001</v>
      </c>
      <c r="D193" s="252">
        <v>-1.6034000000009208E-4</v>
      </c>
      <c r="E193" s="28"/>
      <c r="F193" s="68" t="s">
        <v>248</v>
      </c>
      <c r="G193" s="131">
        <v>6.2427625199999994</v>
      </c>
      <c r="H193" s="245">
        <v>6.2430000000000003</v>
      </c>
      <c r="I193" s="252">
        <v>2.374800000009003E-4</v>
      </c>
      <c r="J193" s="28"/>
    </row>
    <row r="194" spans="1:10" x14ac:dyDescent="0.35">
      <c r="A194" s="68" t="s">
        <v>242</v>
      </c>
      <c r="B194" s="251">
        <v>7.5291605700000002</v>
      </c>
      <c r="C194" s="245">
        <v>7.5289999999999999</v>
      </c>
      <c r="D194" s="252">
        <v>-1.6057000000024857E-4</v>
      </c>
      <c r="E194" s="28"/>
      <c r="F194" s="68" t="s">
        <v>107</v>
      </c>
      <c r="G194" s="131">
        <v>124.59976162000001</v>
      </c>
      <c r="H194" s="245">
        <v>124.6</v>
      </c>
      <c r="I194" s="252">
        <v>2.3837999998477244E-4</v>
      </c>
      <c r="J194" s="28"/>
    </row>
    <row r="195" spans="1:10" x14ac:dyDescent="0.35">
      <c r="A195" s="68" t="s">
        <v>61</v>
      </c>
      <c r="B195" s="251">
        <v>26.173161449999998</v>
      </c>
      <c r="C195" s="245">
        <v>26.172999999999998</v>
      </c>
      <c r="D195" s="252">
        <v>-1.6145000000022947E-4</v>
      </c>
      <c r="E195" s="28"/>
      <c r="F195" s="68" t="s">
        <v>3</v>
      </c>
      <c r="G195" s="131">
        <v>1.44975578</v>
      </c>
      <c r="H195" s="245">
        <v>1.45</v>
      </c>
      <c r="I195" s="252">
        <v>2.4421999999990618E-4</v>
      </c>
      <c r="J195" s="28"/>
    </row>
    <row r="196" spans="1:10" x14ac:dyDescent="0.35">
      <c r="A196" s="68" t="s">
        <v>36</v>
      </c>
      <c r="B196" s="251">
        <v>0.89616544999999992</v>
      </c>
      <c r="C196" s="245">
        <v>0.89600000000000002</v>
      </c>
      <c r="D196" s="252">
        <v>-1.654499999999004E-4</v>
      </c>
      <c r="E196" s="28"/>
      <c r="F196" s="68" t="s">
        <v>139</v>
      </c>
      <c r="G196" s="131">
        <v>3.0467553399999998</v>
      </c>
      <c r="H196" s="245">
        <v>3.0470000000000002</v>
      </c>
      <c r="I196" s="252">
        <v>2.4466000000034072E-4</v>
      </c>
      <c r="J196" s="28"/>
    </row>
    <row r="197" spans="1:10" x14ac:dyDescent="0.35">
      <c r="A197" s="216" t="s">
        <v>78</v>
      </c>
      <c r="B197" s="251">
        <v>1.66E-4</v>
      </c>
      <c r="C197" s="245">
        <v>0</v>
      </c>
      <c r="D197" s="252">
        <v>-1.66E-4</v>
      </c>
      <c r="E197" s="28"/>
      <c r="F197" s="68" t="s">
        <v>7</v>
      </c>
      <c r="G197" s="131">
        <v>21.992751909999999</v>
      </c>
      <c r="H197" s="245">
        <v>21.992999999999999</v>
      </c>
      <c r="I197" s="252">
        <v>2.4808999999947901E-4</v>
      </c>
      <c r="J197" s="28"/>
    </row>
    <row r="198" spans="1:10" x14ac:dyDescent="0.35">
      <c r="A198" s="68" t="s">
        <v>199</v>
      </c>
      <c r="B198" s="251">
        <v>0.31617028999999996</v>
      </c>
      <c r="C198" s="245">
        <v>0.316</v>
      </c>
      <c r="D198" s="252">
        <v>-1.7028999999996186E-4</v>
      </c>
      <c r="E198" s="28"/>
      <c r="F198" s="68" t="s">
        <v>135</v>
      </c>
      <c r="G198" s="131">
        <v>56.404746070000002</v>
      </c>
      <c r="H198" s="245">
        <v>56.405000000000001</v>
      </c>
      <c r="I198" s="252">
        <v>2.5392999999951371E-4</v>
      </c>
      <c r="J198" s="28"/>
    </row>
    <row r="199" spans="1:10" x14ac:dyDescent="0.35">
      <c r="A199" s="68" t="s">
        <v>62</v>
      </c>
      <c r="B199" s="251">
        <v>28.446171489999998</v>
      </c>
      <c r="C199" s="245">
        <v>28.446000000000002</v>
      </c>
      <c r="D199" s="252">
        <v>-1.7148999999605508E-4</v>
      </c>
      <c r="E199" s="28"/>
      <c r="F199" s="68" t="s">
        <v>143</v>
      </c>
      <c r="G199" s="131">
        <v>50.366745729999998</v>
      </c>
      <c r="H199" s="245">
        <v>50.366999999999997</v>
      </c>
      <c r="I199" s="252">
        <v>2.5426999999922373E-4</v>
      </c>
      <c r="J199" s="28"/>
    </row>
    <row r="200" spans="1:10" x14ac:dyDescent="0.35">
      <c r="A200" s="68" t="s">
        <v>138</v>
      </c>
      <c r="B200" s="251">
        <v>6.7179000000000003E-2</v>
      </c>
      <c r="C200" s="245">
        <v>6.7000000000000004E-2</v>
      </c>
      <c r="D200" s="252">
        <v>-1.789999999999986E-4</v>
      </c>
      <c r="E200" s="28"/>
      <c r="F200" s="68" t="s">
        <v>83</v>
      </c>
      <c r="G200" s="131">
        <v>4.5467394600000004</v>
      </c>
      <c r="H200" s="245">
        <v>4.5469999999999997</v>
      </c>
      <c r="I200" s="252">
        <v>2.6053999999930966E-4</v>
      </c>
      <c r="J200" s="28"/>
    </row>
    <row r="201" spans="1:10" x14ac:dyDescent="0.35">
      <c r="A201" s="68" t="s">
        <v>113</v>
      </c>
      <c r="B201" s="251">
        <v>0.25818207999999998</v>
      </c>
      <c r="C201" s="245">
        <v>0.25800000000000001</v>
      </c>
      <c r="D201" s="252">
        <v>-1.8207999999997337E-4</v>
      </c>
      <c r="E201" s="28"/>
      <c r="F201" s="68" t="s">
        <v>624</v>
      </c>
      <c r="G201" s="131">
        <v>23.131739199999998</v>
      </c>
      <c r="H201" s="245">
        <v>23.132000000000001</v>
      </c>
      <c r="I201" s="252">
        <v>2.6080000000305859E-4</v>
      </c>
      <c r="J201" s="28"/>
    </row>
    <row r="202" spans="1:10" x14ac:dyDescent="0.35">
      <c r="A202" s="68" t="s">
        <v>110</v>
      </c>
      <c r="B202" s="251">
        <v>3.3091863300000002</v>
      </c>
      <c r="C202" s="245">
        <v>3.3090000000000002</v>
      </c>
      <c r="D202" s="252">
        <v>-1.8633000000001232E-4</v>
      </c>
      <c r="E202" s="28"/>
      <c r="F202" s="68" t="s">
        <v>116</v>
      </c>
      <c r="G202" s="131">
        <v>25.99972782</v>
      </c>
      <c r="H202" s="245">
        <v>26</v>
      </c>
      <c r="I202" s="252">
        <v>2.7217999999962217E-4</v>
      </c>
      <c r="J202" s="28"/>
    </row>
    <row r="203" spans="1:10" x14ac:dyDescent="0.35">
      <c r="A203" s="68" t="s">
        <v>66</v>
      </c>
      <c r="B203" s="251">
        <v>38.941197439999996</v>
      </c>
      <c r="C203" s="245">
        <v>38.941000000000003</v>
      </c>
      <c r="D203" s="252">
        <v>-1.9743999999377593E-4</v>
      </c>
      <c r="E203" s="28"/>
      <c r="F203" s="68" t="s">
        <v>236</v>
      </c>
      <c r="G203" s="131">
        <v>18.741725750000001</v>
      </c>
      <c r="H203" s="245">
        <v>18.742000000000001</v>
      </c>
      <c r="I203" s="252">
        <v>2.7425000000036448E-4</v>
      </c>
      <c r="J203" s="28"/>
    </row>
    <row r="204" spans="1:10" x14ac:dyDescent="0.35">
      <c r="A204" s="68" t="s">
        <v>34</v>
      </c>
      <c r="B204" s="251">
        <v>2.7199319999999999E-2</v>
      </c>
      <c r="C204" s="245">
        <v>2.7E-2</v>
      </c>
      <c r="D204" s="252">
        <v>-1.9931999999999936E-4</v>
      </c>
      <c r="E204" s="28"/>
      <c r="F204" s="68" t="s">
        <v>10</v>
      </c>
      <c r="G204" s="131">
        <v>0.92672138999999998</v>
      </c>
      <c r="H204" s="245">
        <v>0.92700000000000005</v>
      </c>
      <c r="I204" s="252">
        <v>2.7861000000006797E-4</v>
      </c>
      <c r="J204" s="28"/>
    </row>
    <row r="205" spans="1:10" x14ac:dyDescent="0.35">
      <c r="A205" s="68" t="s">
        <v>97</v>
      </c>
      <c r="B205" s="251">
        <v>9.1999999999999998E-3</v>
      </c>
      <c r="C205" s="245">
        <v>8.9999999999999993E-3</v>
      </c>
      <c r="D205" s="252">
        <v>-2.0000000000000052E-4</v>
      </c>
      <c r="E205" s="28"/>
      <c r="F205" s="68" t="s">
        <v>192</v>
      </c>
      <c r="G205" s="131">
        <v>2.7097093800000001</v>
      </c>
      <c r="H205" s="245">
        <v>2.71</v>
      </c>
      <c r="I205" s="252">
        <v>2.9061999999990817E-4</v>
      </c>
      <c r="J205" s="28"/>
    </row>
    <row r="206" spans="1:10" x14ac:dyDescent="0.35">
      <c r="A206" s="68" t="s">
        <v>49</v>
      </c>
      <c r="B206" s="251">
        <v>4.0162021399999999</v>
      </c>
      <c r="C206" s="245">
        <v>4.016</v>
      </c>
      <c r="D206" s="252">
        <v>-2.0213999999985077E-4</v>
      </c>
      <c r="E206" s="28"/>
      <c r="F206" s="68" t="s">
        <v>173</v>
      </c>
      <c r="G206" s="131">
        <v>5.6157062400000006</v>
      </c>
      <c r="H206" s="245">
        <v>5.6159999999999997</v>
      </c>
      <c r="I206" s="252">
        <v>2.9375999999903257E-4</v>
      </c>
      <c r="J206" s="28"/>
    </row>
    <row r="207" spans="1:10" x14ac:dyDescent="0.35">
      <c r="A207" s="68" t="s">
        <v>102</v>
      </c>
      <c r="B207" s="251">
        <v>3.21375E-3</v>
      </c>
      <c r="C207" s="245">
        <v>3.0000000000000001E-3</v>
      </c>
      <c r="D207" s="252">
        <v>-2.1374999999999996E-4</v>
      </c>
      <c r="E207" s="28"/>
      <c r="F207" s="68" t="s">
        <v>235</v>
      </c>
      <c r="G207" s="131">
        <v>80.387701030000002</v>
      </c>
      <c r="H207" s="245">
        <v>80.388000000000005</v>
      </c>
      <c r="I207" s="252">
        <v>2.9897000000289609E-4</v>
      </c>
      <c r="J207" s="28"/>
    </row>
    <row r="208" spans="1:10" x14ac:dyDescent="0.35">
      <c r="A208" s="68" t="s">
        <v>3</v>
      </c>
      <c r="B208" s="251">
        <v>0.74421899999999996</v>
      </c>
      <c r="C208" s="245">
        <v>0.74399999999999999</v>
      </c>
      <c r="D208" s="252">
        <v>-2.1899999999996922E-4</v>
      </c>
      <c r="E208" s="28"/>
      <c r="F208" s="68" t="s">
        <v>231</v>
      </c>
      <c r="G208" s="131">
        <v>39.631697020000004</v>
      </c>
      <c r="H208" s="245">
        <v>39.631999999999998</v>
      </c>
      <c r="I208" s="252">
        <v>3.0297999999362446E-4</v>
      </c>
      <c r="J208" s="28"/>
    </row>
    <row r="209" spans="1:10" x14ac:dyDescent="0.35">
      <c r="A209" s="68" t="s">
        <v>35</v>
      </c>
      <c r="B209" s="251">
        <v>24.369220550000001</v>
      </c>
      <c r="C209" s="245">
        <v>24.369</v>
      </c>
      <c r="D209" s="252">
        <v>-2.2055000000165137E-4</v>
      </c>
      <c r="E209" s="28"/>
      <c r="F209" s="68" t="s">
        <v>14</v>
      </c>
      <c r="G209" s="131">
        <v>23.312692309999999</v>
      </c>
      <c r="H209" s="245">
        <v>23.312999999999999</v>
      </c>
      <c r="I209" s="252">
        <v>3.0768999999963853E-4</v>
      </c>
      <c r="J209" s="28"/>
    </row>
    <row r="210" spans="1:10" x14ac:dyDescent="0.35">
      <c r="A210" s="68" t="s">
        <v>27</v>
      </c>
      <c r="B210" s="251">
        <v>2.0225099999999999E-2</v>
      </c>
      <c r="C210" s="245">
        <v>0.02</v>
      </c>
      <c r="D210" s="252">
        <v>-2.2509999999999891E-4</v>
      </c>
      <c r="E210" s="28"/>
      <c r="F210" s="68" t="s">
        <v>132</v>
      </c>
      <c r="G210" s="131">
        <v>17.95269085</v>
      </c>
      <c r="H210" s="245">
        <v>17.952999999999999</v>
      </c>
      <c r="I210" s="252">
        <v>3.0914999999964721E-4</v>
      </c>
      <c r="J210" s="28"/>
    </row>
    <row r="211" spans="1:10" x14ac:dyDescent="0.35">
      <c r="A211" s="68" t="s">
        <v>129</v>
      </c>
      <c r="B211" s="251">
        <v>57.023233429999998</v>
      </c>
      <c r="C211" s="245">
        <v>57.023000000000003</v>
      </c>
      <c r="D211" s="252">
        <v>-2.3342999999442782E-4</v>
      </c>
      <c r="E211" s="28"/>
      <c r="F211" s="68" t="s">
        <v>239</v>
      </c>
      <c r="G211" s="131">
        <v>3.3466882</v>
      </c>
      <c r="H211" s="245">
        <v>3.347</v>
      </c>
      <c r="I211" s="252">
        <v>3.1179999999997321E-4</v>
      </c>
      <c r="J211" s="28"/>
    </row>
    <row r="212" spans="1:10" x14ac:dyDescent="0.35">
      <c r="A212" s="68" t="s">
        <v>67</v>
      </c>
      <c r="B212" s="251">
        <v>2.3699999999999999E-4</v>
      </c>
      <c r="C212" s="245">
        <v>0</v>
      </c>
      <c r="D212" s="252">
        <v>-2.3699999999999999E-4</v>
      </c>
      <c r="E212" s="28"/>
      <c r="F212" s="68" t="s">
        <v>34</v>
      </c>
      <c r="G212" s="131">
        <v>13.92467793</v>
      </c>
      <c r="H212" s="245">
        <v>13.925000000000001</v>
      </c>
      <c r="I212" s="252">
        <v>3.2207000000106234E-4</v>
      </c>
      <c r="J212" s="28"/>
    </row>
    <row r="213" spans="1:10" x14ac:dyDescent="0.35">
      <c r="A213" s="68" t="s">
        <v>79</v>
      </c>
      <c r="B213" s="251">
        <v>2.2389599999999999E-3</v>
      </c>
      <c r="C213" s="245">
        <v>2E-3</v>
      </c>
      <c r="D213" s="252">
        <v>-2.3895999999999987E-4</v>
      </c>
      <c r="E213" s="28"/>
      <c r="F213" s="68" t="s">
        <v>181</v>
      </c>
      <c r="G213" s="131">
        <v>11.944676490000001</v>
      </c>
      <c r="H213" s="245">
        <v>11.945</v>
      </c>
      <c r="I213" s="252">
        <v>3.2350999999941621E-4</v>
      </c>
      <c r="J213" s="28"/>
    </row>
    <row r="214" spans="1:10" x14ac:dyDescent="0.35">
      <c r="A214" s="68" t="s">
        <v>108</v>
      </c>
      <c r="B214" s="251">
        <v>3.2082436000000003</v>
      </c>
      <c r="C214" s="245">
        <v>3.2080000000000002</v>
      </c>
      <c r="D214" s="252">
        <v>-2.436000000001215E-4</v>
      </c>
      <c r="E214" s="28"/>
      <c r="F214" s="68" t="s">
        <v>103</v>
      </c>
      <c r="G214" s="131">
        <v>22.29467545</v>
      </c>
      <c r="H214" s="245">
        <v>22.295000000000002</v>
      </c>
      <c r="I214" s="252">
        <v>3.2455000000197742E-4</v>
      </c>
      <c r="J214" s="28"/>
    </row>
    <row r="215" spans="1:10" x14ac:dyDescent="0.35">
      <c r="A215" s="68" t="s">
        <v>250</v>
      </c>
      <c r="B215" s="251">
        <v>12.871243740000001</v>
      </c>
      <c r="C215" s="245">
        <v>12.871</v>
      </c>
      <c r="D215" s="252">
        <v>-2.4374000000015883E-4</v>
      </c>
      <c r="E215" s="28"/>
      <c r="F215" s="68" t="s">
        <v>55</v>
      </c>
      <c r="G215" s="131">
        <v>1.9846743899999999</v>
      </c>
      <c r="H215" s="245">
        <v>1.9850000000000001</v>
      </c>
      <c r="I215" s="252">
        <v>3.2561000000019824E-4</v>
      </c>
      <c r="J215" s="28"/>
    </row>
    <row r="216" spans="1:10" x14ac:dyDescent="0.35">
      <c r="A216" s="68" t="s">
        <v>99</v>
      </c>
      <c r="B216" s="251">
        <v>1.25525909</v>
      </c>
      <c r="C216" s="245">
        <v>1.2549999999999999</v>
      </c>
      <c r="D216" s="252">
        <v>-2.5909000000012838E-4</v>
      </c>
      <c r="E216" s="28"/>
      <c r="F216" s="68" t="s">
        <v>82</v>
      </c>
      <c r="G216" s="131">
        <v>15.875673109999999</v>
      </c>
      <c r="H216" s="245">
        <v>15.875999999999999</v>
      </c>
      <c r="I216" s="252">
        <v>3.2689000000019064E-4</v>
      </c>
      <c r="J216" s="28"/>
    </row>
    <row r="217" spans="1:10" x14ac:dyDescent="0.35">
      <c r="A217" s="68" t="s">
        <v>220</v>
      </c>
      <c r="B217" s="251">
        <v>6.1202611399999993</v>
      </c>
      <c r="C217" s="245">
        <v>6.12</v>
      </c>
      <c r="D217" s="252">
        <v>-2.6113999999921589E-4</v>
      </c>
      <c r="E217" s="28"/>
      <c r="F217" s="68" t="s">
        <v>146</v>
      </c>
      <c r="G217" s="131">
        <v>29.963671480000002</v>
      </c>
      <c r="H217" s="245">
        <v>29.963999999999999</v>
      </c>
      <c r="I217" s="252">
        <v>3.2851999999650161E-4</v>
      </c>
      <c r="J217" s="28"/>
    </row>
    <row r="218" spans="1:10" x14ac:dyDescent="0.35">
      <c r="A218" s="68" t="s">
        <v>231</v>
      </c>
      <c r="B218" s="251">
        <v>1.2532682800000001</v>
      </c>
      <c r="C218" s="245">
        <v>1.2529999999999999</v>
      </c>
      <c r="D218" s="252">
        <v>-2.6828000000023167E-4</v>
      </c>
      <c r="E218" s="28"/>
      <c r="F218" s="68" t="s">
        <v>121</v>
      </c>
      <c r="G218" s="131">
        <v>9.6516714499999985</v>
      </c>
      <c r="H218" s="245">
        <v>9.6519999999999992</v>
      </c>
      <c r="I218" s="252">
        <v>3.2855000000076018E-4</v>
      </c>
      <c r="J218" s="28"/>
    </row>
    <row r="219" spans="1:10" x14ac:dyDescent="0.35">
      <c r="A219" s="68" t="s">
        <v>133</v>
      </c>
      <c r="B219" s="251">
        <v>3.8212702900000002</v>
      </c>
      <c r="C219" s="245">
        <v>3.8210000000000002</v>
      </c>
      <c r="D219" s="252">
        <v>-2.7029000000000636E-4</v>
      </c>
      <c r="E219" s="28"/>
      <c r="F219" s="68" t="s">
        <v>244</v>
      </c>
      <c r="G219" s="131">
        <v>2.2826657699999999</v>
      </c>
      <c r="H219" s="245">
        <v>2.2829999999999999</v>
      </c>
      <c r="I219" s="252">
        <v>3.3422999999999092E-4</v>
      </c>
      <c r="J219" s="28"/>
    </row>
    <row r="220" spans="1:10" x14ac:dyDescent="0.35">
      <c r="A220" s="68" t="s">
        <v>198</v>
      </c>
      <c r="B220" s="251">
        <v>2.01128251</v>
      </c>
      <c r="C220" s="245">
        <v>2.0110000000000001</v>
      </c>
      <c r="D220" s="252">
        <v>-2.8250999999990256E-4</v>
      </c>
      <c r="E220" s="28"/>
      <c r="F220" s="68" t="s">
        <v>84</v>
      </c>
      <c r="G220" s="131">
        <v>7.6664270000000007E-2</v>
      </c>
      <c r="H220" s="245">
        <v>7.6999999999999999E-2</v>
      </c>
      <c r="I220" s="252">
        <v>3.3572999999999242E-4</v>
      </c>
      <c r="J220" s="28"/>
    </row>
    <row r="221" spans="1:10" x14ac:dyDescent="0.35">
      <c r="A221" s="68" t="s">
        <v>227</v>
      </c>
      <c r="B221" s="251">
        <v>3.5285219999999999E-2</v>
      </c>
      <c r="C221" s="245">
        <v>3.5000000000000003E-2</v>
      </c>
      <c r="D221" s="252">
        <v>-2.8521999999999575E-4</v>
      </c>
      <c r="E221" s="28"/>
      <c r="F221" s="68" t="s">
        <v>226</v>
      </c>
      <c r="G221" s="131">
        <v>8.7366642100000007</v>
      </c>
      <c r="H221" s="245">
        <v>8.7370000000000001</v>
      </c>
      <c r="I221" s="252">
        <v>3.3578999999939185E-4</v>
      </c>
      <c r="J221" s="28"/>
    </row>
    <row r="222" spans="1:10" x14ac:dyDescent="0.35">
      <c r="A222" s="68" t="s">
        <v>251</v>
      </c>
      <c r="B222" s="251">
        <v>0.51829930000000002</v>
      </c>
      <c r="C222" s="245">
        <v>0.51800000000000002</v>
      </c>
      <c r="D222" s="252">
        <v>-2.9930000000000234E-4</v>
      </c>
      <c r="E222" s="28"/>
      <c r="F222" s="68" t="s">
        <v>63</v>
      </c>
      <c r="G222" s="131">
        <v>8.6612600000000005E-3</v>
      </c>
      <c r="H222" s="245">
        <v>8.9999999999999993E-3</v>
      </c>
      <c r="I222" s="252">
        <v>3.3873999999999883E-4</v>
      </c>
      <c r="J222" s="28"/>
    </row>
    <row r="223" spans="1:10" x14ac:dyDescent="0.35">
      <c r="A223" s="68" t="s">
        <v>107</v>
      </c>
      <c r="B223" s="251">
        <v>1.17830407</v>
      </c>
      <c r="C223" s="245">
        <v>1.1779999999999999</v>
      </c>
      <c r="D223" s="252">
        <v>-3.0407000000010065E-4</v>
      </c>
      <c r="E223" s="28"/>
      <c r="F223" s="68" t="s">
        <v>198</v>
      </c>
      <c r="G223" s="131">
        <v>24.738651179999998</v>
      </c>
      <c r="H223" s="245">
        <v>24.739000000000001</v>
      </c>
      <c r="I223" s="252">
        <v>3.48820000002803E-4</v>
      </c>
      <c r="J223" s="28"/>
    </row>
    <row r="224" spans="1:10" x14ac:dyDescent="0.35">
      <c r="A224" s="68" t="s">
        <v>228</v>
      </c>
      <c r="B224" s="251">
        <v>2.2783072299999998</v>
      </c>
      <c r="C224" s="245">
        <v>2.278</v>
      </c>
      <c r="D224" s="252">
        <v>-3.0722999999976963E-4</v>
      </c>
      <c r="E224" s="28"/>
      <c r="F224" s="68" t="s">
        <v>0</v>
      </c>
      <c r="G224" s="131">
        <v>1.4546499499999999</v>
      </c>
      <c r="H224" s="245">
        <v>1.4550000000000001</v>
      </c>
      <c r="I224" s="252">
        <v>3.5005000000021269E-4</v>
      </c>
      <c r="J224" s="28"/>
    </row>
    <row r="225" spans="1:10" x14ac:dyDescent="0.35">
      <c r="A225" s="68" t="s">
        <v>24</v>
      </c>
      <c r="B225" s="251">
        <v>1.330814E-2</v>
      </c>
      <c r="C225" s="245">
        <v>1.2999999999999999E-2</v>
      </c>
      <c r="D225" s="252">
        <v>-3.0814000000000015E-4</v>
      </c>
      <c r="E225" s="28"/>
      <c r="F225" s="68" t="s">
        <v>159</v>
      </c>
      <c r="G225" s="131">
        <v>7.1916401900000002</v>
      </c>
      <c r="H225" s="245">
        <v>7.1920000000000002</v>
      </c>
      <c r="I225" s="252">
        <v>3.5980999999996044E-4</v>
      </c>
      <c r="J225" s="28"/>
    </row>
    <row r="226" spans="1:10" x14ac:dyDescent="0.35">
      <c r="A226" s="68" t="s">
        <v>189</v>
      </c>
      <c r="B226" s="251">
        <v>0.42130980000000001</v>
      </c>
      <c r="C226" s="245">
        <v>0.42099999999999999</v>
      </c>
      <c r="D226" s="252">
        <v>-3.0980000000002672E-4</v>
      </c>
      <c r="E226" s="28"/>
      <c r="F226" s="68" t="s">
        <v>256</v>
      </c>
      <c r="G226" s="131">
        <v>32.468639320000001</v>
      </c>
      <c r="H226" s="245">
        <v>32.469000000000001</v>
      </c>
      <c r="I226" s="252">
        <v>3.6068000000000211E-4</v>
      </c>
      <c r="J226" s="28"/>
    </row>
    <row r="227" spans="1:10" x14ac:dyDescent="0.35">
      <c r="A227" s="68" t="s">
        <v>23</v>
      </c>
      <c r="B227" s="251">
        <v>27.200320870000002</v>
      </c>
      <c r="C227" s="245">
        <v>27.2</v>
      </c>
      <c r="D227" s="252">
        <v>-3.2087000000302623E-4</v>
      </c>
      <c r="E227" s="28"/>
      <c r="F227" s="68" t="s">
        <v>5</v>
      </c>
      <c r="G227" s="131">
        <v>45.621635040000001</v>
      </c>
      <c r="H227" s="245">
        <v>45.622</v>
      </c>
      <c r="I227" s="252">
        <v>3.6495999999885953E-4</v>
      </c>
      <c r="J227" s="28"/>
    </row>
    <row r="228" spans="1:10" x14ac:dyDescent="0.35">
      <c r="A228" s="68" t="s">
        <v>50</v>
      </c>
      <c r="B228" s="251">
        <v>1.8593224099999999</v>
      </c>
      <c r="C228" s="245">
        <v>1.859</v>
      </c>
      <c r="D228" s="252">
        <v>-3.2240999999988418E-4</v>
      </c>
      <c r="E228" s="28"/>
      <c r="F228" s="68" t="s">
        <v>136</v>
      </c>
      <c r="G228" s="131">
        <v>1.38863333</v>
      </c>
      <c r="H228" s="245">
        <v>1.389</v>
      </c>
      <c r="I228" s="252">
        <v>3.6667000000001337E-4</v>
      </c>
      <c r="J228" s="28"/>
    </row>
    <row r="229" spans="1:10" x14ac:dyDescent="0.35">
      <c r="A229" s="68" t="s">
        <v>51</v>
      </c>
      <c r="B229" s="251">
        <v>2.8773240000000002</v>
      </c>
      <c r="C229" s="245">
        <v>2.8769999999999998</v>
      </c>
      <c r="D229" s="252">
        <v>-3.2400000000043505E-4</v>
      </c>
      <c r="E229" s="28"/>
      <c r="F229" s="68" t="s">
        <v>120</v>
      </c>
      <c r="G229" s="131">
        <v>14.182629890000001</v>
      </c>
      <c r="H229" s="245">
        <v>14.183</v>
      </c>
      <c r="I229" s="252">
        <v>3.701099999986468E-4</v>
      </c>
      <c r="J229" s="28"/>
    </row>
    <row r="230" spans="1:10" x14ac:dyDescent="0.35">
      <c r="A230" s="68" t="s">
        <v>214</v>
      </c>
      <c r="B230" s="251">
        <v>1.8273288799999998</v>
      </c>
      <c r="C230" s="245">
        <v>1.827</v>
      </c>
      <c r="D230" s="252">
        <v>-3.2887999999986484E-4</v>
      </c>
      <c r="E230" s="28"/>
      <c r="F230" s="68" t="s">
        <v>44</v>
      </c>
      <c r="G230" s="131">
        <v>7.46285E-2</v>
      </c>
      <c r="H230" s="245">
        <v>7.4999999999999997E-2</v>
      </c>
      <c r="I230" s="252">
        <v>3.7149999999999683E-4</v>
      </c>
      <c r="J230" s="28"/>
    </row>
    <row r="231" spans="1:10" x14ac:dyDescent="0.35">
      <c r="A231" s="68" t="s">
        <v>143</v>
      </c>
      <c r="B231" s="251">
        <v>5.2923342199999999</v>
      </c>
      <c r="C231" s="245">
        <v>5.2919999999999998</v>
      </c>
      <c r="D231" s="252">
        <v>-3.342200000000517E-4</v>
      </c>
      <c r="E231" s="28"/>
      <c r="F231" s="68" t="s">
        <v>71</v>
      </c>
      <c r="G231" s="131">
        <v>22.054624489999998</v>
      </c>
      <c r="H231" s="245">
        <v>22.055</v>
      </c>
      <c r="I231" s="252">
        <v>3.7551000000135559E-4</v>
      </c>
      <c r="J231" s="28"/>
    </row>
    <row r="232" spans="1:10" x14ac:dyDescent="0.35">
      <c r="A232" s="68" t="s">
        <v>105</v>
      </c>
      <c r="B232" s="251">
        <v>1.4693448899999999</v>
      </c>
      <c r="C232" s="245">
        <v>1.4690000000000001</v>
      </c>
      <c r="D232" s="252">
        <v>-3.4488999999982006E-4</v>
      </c>
      <c r="E232" s="28"/>
      <c r="F232" s="68" t="s">
        <v>53</v>
      </c>
      <c r="G232" s="131">
        <v>0.21262276999999999</v>
      </c>
      <c r="H232" s="245">
        <v>0.21299999999999999</v>
      </c>
      <c r="I232" s="252">
        <v>3.7723000000000617E-4</v>
      </c>
      <c r="J232" s="28"/>
    </row>
    <row r="233" spans="1:10" x14ac:dyDescent="0.35">
      <c r="A233" s="68" t="s">
        <v>238</v>
      </c>
      <c r="B233" s="251">
        <v>1.71334651</v>
      </c>
      <c r="C233" s="245">
        <v>1.7130000000000001</v>
      </c>
      <c r="D233" s="252">
        <v>-3.4650999999996657E-4</v>
      </c>
      <c r="E233" s="28"/>
      <c r="F233" s="68" t="s">
        <v>228</v>
      </c>
      <c r="G233" s="131">
        <v>11.940604130000001</v>
      </c>
      <c r="H233" s="245">
        <v>11.941000000000001</v>
      </c>
      <c r="I233" s="252">
        <v>3.9587000000018691E-4</v>
      </c>
      <c r="J233" s="28"/>
    </row>
    <row r="234" spans="1:10" x14ac:dyDescent="0.35">
      <c r="A234" s="68" t="s">
        <v>163</v>
      </c>
      <c r="B234" s="251">
        <v>4.4354169999999998E-2</v>
      </c>
      <c r="C234" s="245">
        <v>4.3999999999999997E-2</v>
      </c>
      <c r="D234" s="252">
        <v>-3.5417000000000087E-4</v>
      </c>
      <c r="E234" s="28"/>
      <c r="F234" s="68" t="s">
        <v>202</v>
      </c>
      <c r="G234" s="131">
        <v>23.84560364</v>
      </c>
      <c r="H234" s="245">
        <v>23.846</v>
      </c>
      <c r="I234" s="252">
        <v>3.9635999999987348E-4</v>
      </c>
      <c r="J234" s="28"/>
    </row>
    <row r="235" spans="1:10" x14ac:dyDescent="0.35">
      <c r="A235" s="68" t="s">
        <v>40</v>
      </c>
      <c r="B235" s="251">
        <v>5.1355999999999999E-2</v>
      </c>
      <c r="C235" s="245">
        <v>5.0999999999999997E-2</v>
      </c>
      <c r="D235" s="252">
        <v>-3.5600000000000215E-4</v>
      </c>
      <c r="E235" s="28"/>
      <c r="F235" s="68" t="s">
        <v>234</v>
      </c>
      <c r="G235" s="131">
        <v>35.855600509999995</v>
      </c>
      <c r="H235" s="245">
        <v>35.856000000000002</v>
      </c>
      <c r="I235" s="252">
        <v>3.9949000000660817E-4</v>
      </c>
      <c r="J235" s="28"/>
    </row>
    <row r="236" spans="1:10" x14ac:dyDescent="0.35">
      <c r="A236" s="68" t="s">
        <v>180</v>
      </c>
      <c r="B236" s="251">
        <v>1.00135774</v>
      </c>
      <c r="C236" s="245">
        <v>1.0009999999999999</v>
      </c>
      <c r="D236" s="252">
        <v>-3.5774000000010631E-4</v>
      </c>
      <c r="E236" s="28"/>
      <c r="F236" s="68" t="s">
        <v>69</v>
      </c>
      <c r="G236" s="131">
        <v>3.5999999999999999E-3</v>
      </c>
      <c r="H236" s="245">
        <v>4.0000000000000001E-3</v>
      </c>
      <c r="I236" s="252">
        <v>4.0000000000000018E-4</v>
      </c>
      <c r="J236" s="28"/>
    </row>
    <row r="237" spans="1:10" x14ac:dyDescent="0.35">
      <c r="A237" s="68" t="s">
        <v>96</v>
      </c>
      <c r="B237" s="251">
        <v>6.3581000000000002E-3</v>
      </c>
      <c r="C237" s="245">
        <v>6.0000000000000001E-3</v>
      </c>
      <c r="D237" s="252">
        <v>-3.5810000000000008E-4</v>
      </c>
      <c r="E237" s="28"/>
      <c r="F237" s="68" t="s">
        <v>134</v>
      </c>
      <c r="G237" s="131">
        <v>82.454589260000006</v>
      </c>
      <c r="H237" s="245">
        <v>82.454999999999998</v>
      </c>
      <c r="I237" s="252">
        <v>4.1073999999241551E-4</v>
      </c>
      <c r="J237" s="28"/>
    </row>
    <row r="238" spans="1:10" x14ac:dyDescent="0.35">
      <c r="A238" s="68" t="s">
        <v>8</v>
      </c>
      <c r="B238" s="251">
        <v>0.88537460999999995</v>
      </c>
      <c r="C238" s="245">
        <v>0.88500000000000001</v>
      </c>
      <c r="D238" s="252">
        <v>-3.7460999999994193E-4</v>
      </c>
      <c r="E238" s="28"/>
      <c r="F238" s="68" t="s">
        <v>180</v>
      </c>
      <c r="G238" s="131">
        <v>20.719584670000003</v>
      </c>
      <c r="H238" s="245">
        <v>20.72</v>
      </c>
      <c r="I238" s="252">
        <v>4.1532999999560616E-4</v>
      </c>
      <c r="J238" s="28"/>
    </row>
    <row r="239" spans="1:10" x14ac:dyDescent="0.35">
      <c r="A239" s="68" t="s">
        <v>235</v>
      </c>
      <c r="B239" s="251">
        <v>0.82637467000000009</v>
      </c>
      <c r="C239" s="245">
        <v>0.82599999999999996</v>
      </c>
      <c r="D239" s="252">
        <v>-3.746700000001324E-4</v>
      </c>
      <c r="E239" s="28"/>
      <c r="F239" s="68" t="s">
        <v>243</v>
      </c>
      <c r="G239" s="131">
        <v>4.3445832699999993</v>
      </c>
      <c r="H239" s="245">
        <v>4.3449999999999998</v>
      </c>
      <c r="I239" s="252">
        <v>4.1673000000042038E-4</v>
      </c>
      <c r="J239" s="28"/>
    </row>
    <row r="240" spans="1:10" x14ac:dyDescent="0.35">
      <c r="A240" s="68" t="s">
        <v>65</v>
      </c>
      <c r="B240" s="251">
        <v>8.9375999999999997E-2</v>
      </c>
      <c r="C240" s="245">
        <v>8.8999999999999996E-2</v>
      </c>
      <c r="D240" s="252">
        <v>-3.7600000000000133E-4</v>
      </c>
      <c r="E240" s="28"/>
      <c r="F240" s="68" t="s">
        <v>147</v>
      </c>
      <c r="G240" s="131">
        <v>19.335580920000002</v>
      </c>
      <c r="H240" s="245">
        <v>19.335999999999999</v>
      </c>
      <c r="I240" s="252">
        <v>4.1907999999679646E-4</v>
      </c>
      <c r="J240" s="28"/>
    </row>
    <row r="241" spans="1:10" x14ac:dyDescent="0.35">
      <c r="A241" s="68" t="s">
        <v>249</v>
      </c>
      <c r="B241" s="251">
        <v>37.772378359999998</v>
      </c>
      <c r="C241" s="245">
        <v>37.771999999999998</v>
      </c>
      <c r="D241" s="252">
        <v>-3.7835999999913383E-4</v>
      </c>
      <c r="E241" s="28"/>
      <c r="F241" s="68" t="s">
        <v>255</v>
      </c>
      <c r="G241" s="131">
        <v>15.657571730000001</v>
      </c>
      <c r="H241" s="245">
        <v>15.657999999999999</v>
      </c>
      <c r="I241" s="252">
        <v>4.282699999986761E-4</v>
      </c>
      <c r="J241" s="28"/>
    </row>
    <row r="242" spans="1:10" x14ac:dyDescent="0.35">
      <c r="A242" s="68" t="s">
        <v>0</v>
      </c>
      <c r="B242" s="251">
        <v>205.73338225000001</v>
      </c>
      <c r="C242" s="245">
        <v>205.733</v>
      </c>
      <c r="D242" s="252">
        <v>-3.8225000000124965E-4</v>
      </c>
      <c r="E242" s="28"/>
      <c r="F242" s="68" t="s">
        <v>57</v>
      </c>
      <c r="G242" s="131">
        <v>9.5710599999999993E-3</v>
      </c>
      <c r="H242" s="245">
        <v>0.01</v>
      </c>
      <c r="I242" s="252">
        <v>4.2894000000000092E-4</v>
      </c>
      <c r="J242" s="28"/>
    </row>
    <row r="243" spans="1:10" x14ac:dyDescent="0.35">
      <c r="A243" s="68" t="s">
        <v>47</v>
      </c>
      <c r="B243" s="251">
        <v>120.71339773999999</v>
      </c>
      <c r="C243" s="245">
        <v>120.71299999999999</v>
      </c>
      <c r="D243" s="252">
        <v>-3.9773999999681564E-4</v>
      </c>
      <c r="E243" s="28"/>
      <c r="F243" s="68" t="s">
        <v>182</v>
      </c>
      <c r="G243" s="131">
        <v>27.224567910000001</v>
      </c>
      <c r="H243" s="245">
        <v>27.225000000000001</v>
      </c>
      <c r="I243" s="252">
        <v>4.3209000000032916E-4</v>
      </c>
      <c r="J243" s="28"/>
    </row>
    <row r="244" spans="1:10" x14ac:dyDescent="0.35">
      <c r="A244" s="68" t="s">
        <v>148</v>
      </c>
      <c r="B244" s="251">
        <v>0.51041028999999993</v>
      </c>
      <c r="C244" s="245">
        <v>0.51</v>
      </c>
      <c r="D244" s="252">
        <v>-4.1028999999992433E-4</v>
      </c>
      <c r="E244" s="28"/>
      <c r="F244" s="68" t="s">
        <v>20</v>
      </c>
      <c r="G244" s="131">
        <v>111.15256453000001</v>
      </c>
      <c r="H244" s="245">
        <v>111.15300000000001</v>
      </c>
      <c r="I244" s="252">
        <v>4.3546999999932723E-4</v>
      </c>
      <c r="J244" s="28"/>
    </row>
    <row r="245" spans="1:10" x14ac:dyDescent="0.35">
      <c r="A245" s="68" t="s">
        <v>114</v>
      </c>
      <c r="B245" s="251">
        <v>21.776410460000001</v>
      </c>
      <c r="C245" s="245">
        <v>21.776</v>
      </c>
      <c r="D245" s="252">
        <v>-4.1046000000122262E-4</v>
      </c>
      <c r="E245" s="28"/>
      <c r="F245" s="68" t="s">
        <v>4</v>
      </c>
      <c r="G245" s="131">
        <v>12.892559910000001</v>
      </c>
      <c r="H245" s="245">
        <v>12.893000000000001</v>
      </c>
      <c r="I245" s="252">
        <v>4.4008999999967102E-4</v>
      </c>
      <c r="J245" s="28"/>
    </row>
    <row r="246" spans="1:10" x14ac:dyDescent="0.35">
      <c r="A246" s="68" t="s">
        <v>225</v>
      </c>
      <c r="B246" s="251">
        <v>7.9844119200000003</v>
      </c>
      <c r="C246" s="245">
        <v>7.984</v>
      </c>
      <c r="D246" s="252">
        <v>-4.1192000000034312E-4</v>
      </c>
      <c r="E246" s="28"/>
      <c r="F246" s="68" t="s">
        <v>212</v>
      </c>
      <c r="G246" s="131">
        <v>57.632558809999999</v>
      </c>
      <c r="H246" s="245">
        <v>57.633000000000003</v>
      </c>
      <c r="I246" s="252">
        <v>4.4119000000364395E-4</v>
      </c>
      <c r="J246" s="28"/>
    </row>
    <row r="247" spans="1:10" x14ac:dyDescent="0.35">
      <c r="A247" s="68" t="s">
        <v>209</v>
      </c>
      <c r="B247" s="251">
        <v>3.4854232700000001</v>
      </c>
      <c r="C247" s="245">
        <v>3.4849999999999999</v>
      </c>
      <c r="D247" s="252">
        <v>-4.2327000000019765E-4</v>
      </c>
      <c r="E247" s="28"/>
      <c r="F247" s="68" t="s">
        <v>340</v>
      </c>
      <c r="G247" s="131">
        <v>5.5152000000000001E-4</v>
      </c>
      <c r="H247" s="245">
        <v>1E-3</v>
      </c>
      <c r="I247" s="252">
        <v>4.4848000000000002E-4</v>
      </c>
      <c r="J247" s="28"/>
    </row>
    <row r="248" spans="1:10" x14ac:dyDescent="0.35">
      <c r="A248" s="68" t="s">
        <v>26</v>
      </c>
      <c r="B248" s="251">
        <v>15.827424970000001</v>
      </c>
      <c r="C248" s="245">
        <v>15.827</v>
      </c>
      <c r="D248" s="252">
        <v>-4.2497000000096818E-4</v>
      </c>
      <c r="E248" s="28"/>
      <c r="F248" s="68" t="s">
        <v>232</v>
      </c>
      <c r="G248" s="131">
        <v>109.39455137</v>
      </c>
      <c r="H248" s="245">
        <v>109.395</v>
      </c>
      <c r="I248" s="252">
        <v>4.486299999939547E-4</v>
      </c>
      <c r="J248" s="28"/>
    </row>
    <row r="249" spans="1:10" x14ac:dyDescent="0.35">
      <c r="A249" s="68" t="s">
        <v>229</v>
      </c>
      <c r="B249" s="251">
        <v>7.17842526</v>
      </c>
      <c r="C249" s="245">
        <v>7.1779999999999999</v>
      </c>
      <c r="D249" s="252">
        <v>-4.252600000000939E-4</v>
      </c>
      <c r="E249" s="28"/>
      <c r="F249" s="68" t="s">
        <v>160</v>
      </c>
      <c r="G249" s="131">
        <v>37.627548880000006</v>
      </c>
      <c r="H249" s="245">
        <v>37.628</v>
      </c>
      <c r="I249" s="252">
        <v>4.5111999999392083E-4</v>
      </c>
      <c r="J249" s="28"/>
    </row>
    <row r="250" spans="1:10" x14ac:dyDescent="0.35">
      <c r="A250" s="68" t="s">
        <v>149</v>
      </c>
      <c r="B250" s="251">
        <v>2.5714294999999998</v>
      </c>
      <c r="C250" s="245">
        <v>2.5710000000000002</v>
      </c>
      <c r="D250" s="252">
        <v>-4.294999999996385E-4</v>
      </c>
      <c r="E250" s="28"/>
      <c r="F250" s="68" t="s">
        <v>247</v>
      </c>
      <c r="G250" s="131">
        <v>2.6805454100000001</v>
      </c>
      <c r="H250" s="245">
        <v>2.681</v>
      </c>
      <c r="I250" s="252">
        <v>4.5458999999992145E-4</v>
      </c>
      <c r="J250" s="28"/>
    </row>
    <row r="251" spans="1:10" x14ac:dyDescent="0.35">
      <c r="A251" s="68" t="s">
        <v>45</v>
      </c>
      <c r="B251" s="251">
        <v>3.43056E-3</v>
      </c>
      <c r="C251" s="245">
        <v>3.0000000000000001E-3</v>
      </c>
      <c r="D251" s="252">
        <v>-4.3055999999999997E-4</v>
      </c>
      <c r="E251" s="28"/>
      <c r="F251" s="68" t="s">
        <v>191</v>
      </c>
      <c r="G251" s="131">
        <v>24.964523600000003</v>
      </c>
      <c r="H251" s="245">
        <v>24.965</v>
      </c>
      <c r="I251" s="252">
        <v>4.7639999999660176E-4</v>
      </c>
      <c r="J251" s="28"/>
    </row>
    <row r="252" spans="1:10" x14ac:dyDescent="0.35">
      <c r="A252" s="68" t="s">
        <v>115</v>
      </c>
      <c r="B252" s="251">
        <v>3.1433999999999997E-2</v>
      </c>
      <c r="C252" s="245">
        <v>3.1E-2</v>
      </c>
      <c r="D252" s="252">
        <v>-4.3399999999999689E-4</v>
      </c>
      <c r="E252" s="28"/>
      <c r="F252" s="68" t="s">
        <v>161</v>
      </c>
      <c r="G252" s="131">
        <v>9.5200800000000002E-3</v>
      </c>
      <c r="H252" s="245">
        <v>0.01</v>
      </c>
      <c r="I252" s="252">
        <v>4.7992E-4</v>
      </c>
      <c r="J252" s="28"/>
    </row>
    <row r="253" spans="1:10" x14ac:dyDescent="0.35">
      <c r="A253" s="68" t="s">
        <v>91</v>
      </c>
      <c r="B253" s="251">
        <v>2.4395599999999999E-3</v>
      </c>
      <c r="C253" s="245">
        <v>2E-3</v>
      </c>
      <c r="D253" s="252">
        <v>-4.3955999999999986E-4</v>
      </c>
      <c r="E253" s="28"/>
      <c r="F253" s="68" t="s">
        <v>207</v>
      </c>
      <c r="G253" s="131">
        <v>2.3155071600000001</v>
      </c>
      <c r="H253" s="245">
        <v>2.3159999999999998</v>
      </c>
      <c r="I253" s="252">
        <v>4.9283999999971684E-4</v>
      </c>
      <c r="J253" s="28"/>
    </row>
    <row r="254" spans="1:10" x14ac:dyDescent="0.35">
      <c r="A254" s="68" t="s">
        <v>90</v>
      </c>
      <c r="B254" s="251">
        <v>4.4058999999999998E-4</v>
      </c>
      <c r="C254" s="245">
        <v>0</v>
      </c>
      <c r="D254" s="252">
        <v>-4.4058999999999998E-4</v>
      </c>
      <c r="E254" s="28"/>
      <c r="F254" s="68" t="s">
        <v>128</v>
      </c>
      <c r="G254" s="131">
        <v>12.78846927</v>
      </c>
      <c r="H254" s="245">
        <v>12.789</v>
      </c>
      <c r="I254" s="252">
        <v>5.3072999999947967E-4</v>
      </c>
      <c r="J254" s="28"/>
    </row>
    <row r="255" spans="1:10" x14ac:dyDescent="0.35">
      <c r="A255" s="68" t="s">
        <v>144</v>
      </c>
      <c r="B255" s="251">
        <v>0.15244162</v>
      </c>
      <c r="C255" s="245">
        <v>0.152</v>
      </c>
      <c r="D255" s="252">
        <v>-4.4162000000000368E-4</v>
      </c>
      <c r="E255" s="28"/>
      <c r="F255" s="68" t="s">
        <v>119</v>
      </c>
      <c r="G255" s="131">
        <v>9.6304460199999991</v>
      </c>
      <c r="H255" s="245">
        <v>9.6310000000000002</v>
      </c>
      <c r="I255" s="252">
        <v>5.539800000011752E-4</v>
      </c>
      <c r="J255" s="28"/>
    </row>
    <row r="256" spans="1:10" x14ac:dyDescent="0.35">
      <c r="A256" s="68" t="s">
        <v>150</v>
      </c>
      <c r="B256" s="251">
        <v>5.0465219999999998E-2</v>
      </c>
      <c r="C256" s="245">
        <v>0.05</v>
      </c>
      <c r="D256" s="252">
        <v>-4.6521999999999536E-4</v>
      </c>
      <c r="E256" s="28"/>
      <c r="F256" s="68" t="s">
        <v>175</v>
      </c>
      <c r="G256" s="131">
        <v>142.55343381</v>
      </c>
      <c r="H256" s="245">
        <v>142.554</v>
      </c>
      <c r="I256" s="252">
        <v>5.6619000000068809E-4</v>
      </c>
      <c r="J256" s="28"/>
    </row>
    <row r="257" spans="1:10" x14ac:dyDescent="0.35">
      <c r="A257" s="68" t="s">
        <v>33</v>
      </c>
      <c r="B257" s="251">
        <v>20.011466600000002</v>
      </c>
      <c r="C257" s="245">
        <v>20.010999999999999</v>
      </c>
      <c r="D257" s="252">
        <v>-4.6660000000287027E-4</v>
      </c>
      <c r="E257" s="28"/>
      <c r="F257" s="68" t="s">
        <v>130</v>
      </c>
      <c r="G257" s="131">
        <v>24.585277190000003</v>
      </c>
      <c r="H257" s="245">
        <v>24.585999999999999</v>
      </c>
      <c r="I257" s="252">
        <v>7.2280999999563278E-4</v>
      </c>
      <c r="J257" s="28"/>
    </row>
    <row r="258" spans="1:10" x14ac:dyDescent="0.35">
      <c r="A258" s="68" t="s">
        <v>173</v>
      </c>
      <c r="B258" s="251">
        <v>6.1472150000000003E-2</v>
      </c>
      <c r="C258" s="245">
        <v>6.0999999999999999E-2</v>
      </c>
      <c r="D258" s="252">
        <v>-4.7215000000000451E-4</v>
      </c>
      <c r="E258" s="28"/>
      <c r="F258" s="68" t="s">
        <v>521</v>
      </c>
      <c r="G258" s="131">
        <v>945.02918488</v>
      </c>
      <c r="H258" s="245">
        <v>945.03</v>
      </c>
      <c r="I258" s="252">
        <v>8.1511999997019302E-4</v>
      </c>
      <c r="J258" s="28"/>
    </row>
    <row r="259" spans="1:10" x14ac:dyDescent="0.35">
      <c r="A259" s="68" t="s">
        <v>74</v>
      </c>
      <c r="B259" s="251">
        <v>0.95047241000000005</v>
      </c>
      <c r="C259" s="245">
        <v>0.95</v>
      </c>
      <c r="D259" s="252">
        <v>-4.724100000000897E-4</v>
      </c>
      <c r="E259" s="28"/>
      <c r="F259" s="68" t="s">
        <v>122</v>
      </c>
      <c r="G259" s="131">
        <v>9.4670577200000015</v>
      </c>
      <c r="H259" s="245">
        <v>9.468</v>
      </c>
      <c r="I259" s="252">
        <v>9.4227999999851875E-4</v>
      </c>
      <c r="J259" s="28"/>
    </row>
    <row r="260" spans="1:10" x14ac:dyDescent="0.35">
      <c r="A260" s="68" t="s">
        <v>174</v>
      </c>
      <c r="B260" s="251">
        <v>0.78647577000000002</v>
      </c>
      <c r="C260" s="245">
        <v>0.78600000000000003</v>
      </c>
      <c r="D260" s="252">
        <v>-4.7576999999998648E-4</v>
      </c>
      <c r="E260" s="28"/>
      <c r="F260" s="68" t="s">
        <v>200</v>
      </c>
      <c r="G260" s="131">
        <v>33.628654670000003</v>
      </c>
      <c r="H260" s="245">
        <v>33.630000000000003</v>
      </c>
      <c r="I260" s="252">
        <v>1.3453299999994783E-3</v>
      </c>
      <c r="J260" s="28"/>
    </row>
    <row r="261" spans="1:10" x14ac:dyDescent="0.35">
      <c r="A261" s="68" t="s">
        <v>157</v>
      </c>
      <c r="B261" s="251">
        <v>34.498477059999999</v>
      </c>
      <c r="C261" s="245">
        <v>34.497999999999998</v>
      </c>
      <c r="D261" s="252">
        <v>-4.7706000000147242E-4</v>
      </c>
      <c r="E261" s="28"/>
      <c r="F261" s="68" t="s">
        <v>233</v>
      </c>
      <c r="G261" s="131">
        <v>32.52438721</v>
      </c>
      <c r="H261" s="245">
        <v>32.526000000000003</v>
      </c>
      <c r="I261" s="252">
        <v>1.6127900000029172E-3</v>
      </c>
      <c r="J261" s="28"/>
    </row>
    <row r="262" spans="1:10" x14ac:dyDescent="0.35">
      <c r="A262" s="68" t="s">
        <v>128</v>
      </c>
      <c r="B262" s="251">
        <v>5.1544786799999995</v>
      </c>
      <c r="C262" s="245">
        <v>5.1539999999999999</v>
      </c>
      <c r="D262" s="252">
        <v>-4.7867999999962052E-4</v>
      </c>
      <c r="E262" s="28"/>
      <c r="F262" s="68" t="s">
        <v>196</v>
      </c>
      <c r="G262" s="131">
        <v>58.858222619999999</v>
      </c>
      <c r="H262" s="245">
        <v>58.86</v>
      </c>
      <c r="I262" s="252">
        <v>1.7773800000000506E-3</v>
      </c>
      <c r="J262" s="28"/>
    </row>
    <row r="263" spans="1:10" x14ac:dyDescent="0.35">
      <c r="A263" s="68" t="s">
        <v>140</v>
      </c>
      <c r="B263" s="251">
        <v>1.48E-3</v>
      </c>
      <c r="C263" s="245">
        <v>1E-3</v>
      </c>
      <c r="D263" s="252">
        <v>-4.7999999999999996E-4</v>
      </c>
      <c r="E263" s="28"/>
      <c r="F263" s="68" t="s">
        <v>204</v>
      </c>
      <c r="G263" s="131">
        <v>68.175190689999994</v>
      </c>
      <c r="H263" s="245">
        <v>68.177000000000007</v>
      </c>
      <c r="I263" s="252">
        <v>1.8093100000129425E-3</v>
      </c>
      <c r="J263" s="28"/>
    </row>
    <row r="264" spans="1:10" x14ac:dyDescent="0.35">
      <c r="A264" s="68" t="s">
        <v>137</v>
      </c>
      <c r="B264" s="251">
        <v>1.8481029999999999E-2</v>
      </c>
      <c r="C264" s="245">
        <v>1.7999999999999999E-2</v>
      </c>
      <c r="D264" s="252">
        <v>-4.8103000000000035E-4</v>
      </c>
      <c r="E264" s="28"/>
      <c r="F264" s="68" t="s">
        <v>216</v>
      </c>
      <c r="G264" s="131">
        <v>85.195168159999994</v>
      </c>
      <c r="H264" s="245">
        <v>85.2</v>
      </c>
      <c r="I264" s="252">
        <v>4.8318400000084694E-3</v>
      </c>
      <c r="J264" s="28"/>
    </row>
    <row r="265" spans="1:10" x14ac:dyDescent="0.35">
      <c r="A265" s="216" t="s">
        <v>57</v>
      </c>
      <c r="B265" s="251">
        <v>0.461482</v>
      </c>
      <c r="C265" s="245">
        <v>0.46100000000000002</v>
      </c>
      <c r="D265" s="252">
        <v>-4.8199999999998244E-4</v>
      </c>
      <c r="E265" s="28"/>
      <c r="F265" s="68" t="s">
        <v>209</v>
      </c>
      <c r="G265" s="131">
        <v>126.23696617</v>
      </c>
      <c r="H265" s="245">
        <v>126.242</v>
      </c>
      <c r="I265" s="252">
        <v>5.0338300000021263E-3</v>
      </c>
      <c r="J265" s="28"/>
    </row>
    <row r="266" spans="1:10" x14ac:dyDescent="0.35">
      <c r="A266" s="68" t="s">
        <v>142</v>
      </c>
      <c r="B266" s="251">
        <v>1.2514822999999999</v>
      </c>
      <c r="C266" s="245">
        <v>1.2509999999999999</v>
      </c>
      <c r="D266" s="252">
        <v>-4.8230000000004658E-4</v>
      </c>
      <c r="E266" s="28"/>
      <c r="F266" s="68" t="s">
        <v>224</v>
      </c>
      <c r="G266" s="131">
        <v>22.062772410000001</v>
      </c>
      <c r="H266" s="245">
        <v>22.071999999999999</v>
      </c>
      <c r="I266" s="252">
        <v>9.2275899999982869E-3</v>
      </c>
      <c r="J266" s="28"/>
    </row>
    <row r="267" spans="1:10" x14ac:dyDescent="0.35">
      <c r="A267" s="68" t="s">
        <v>253</v>
      </c>
      <c r="B267" s="251">
        <v>12.47248291</v>
      </c>
      <c r="C267" s="245">
        <v>12.472</v>
      </c>
      <c r="D267" s="252">
        <v>-4.8291000000055817E-4</v>
      </c>
      <c r="E267" s="28"/>
      <c r="F267" s="68" t="s">
        <v>229</v>
      </c>
      <c r="G267" s="131">
        <v>77.12605545000001</v>
      </c>
      <c r="H267" s="245">
        <v>77.156000000000006</v>
      </c>
      <c r="I267" s="252">
        <v>2.9944549999996184E-2</v>
      </c>
      <c r="J267" s="28"/>
    </row>
    <row r="268" spans="1:10" x14ac:dyDescent="0.35">
      <c r="A268" s="68" t="s">
        <v>25</v>
      </c>
      <c r="B268" s="251">
        <v>3.948637E-2</v>
      </c>
      <c r="C268" s="245">
        <v>3.9E-2</v>
      </c>
      <c r="D268" s="252">
        <v>-4.8636999999999986E-4</v>
      </c>
      <c r="E268" s="28"/>
      <c r="F268" s="68" t="s">
        <v>251</v>
      </c>
      <c r="G268" s="131">
        <v>17.791173100000002</v>
      </c>
      <c r="H268" s="245">
        <v>17.823</v>
      </c>
      <c r="I268" s="252">
        <v>3.1826899999998659E-2</v>
      </c>
      <c r="J268" s="28"/>
    </row>
    <row r="269" spans="1:10" x14ac:dyDescent="0.35">
      <c r="A269" s="82" t="s">
        <v>473</v>
      </c>
      <c r="B269" s="251">
        <v>710.48949019000008</v>
      </c>
      <c r="C269" s="245">
        <v>710.48900000000003</v>
      </c>
      <c r="D269" s="252">
        <v>-4.9019000005046109E-4</v>
      </c>
      <c r="E269" s="28"/>
      <c r="F269" s="82" t="s">
        <v>123</v>
      </c>
      <c r="G269" s="131">
        <v>113.94789923</v>
      </c>
      <c r="H269" s="245">
        <v>113.99</v>
      </c>
      <c r="I269" s="252">
        <v>4.2100769999990462E-2</v>
      </c>
      <c r="J269" s="28"/>
    </row>
    <row r="270" spans="1:10" x14ac:dyDescent="0.35">
      <c r="A270" s="82" t="s">
        <v>178</v>
      </c>
      <c r="B270" s="251">
        <v>4.8024931399999993</v>
      </c>
      <c r="C270" s="245">
        <v>4.8019999999999996</v>
      </c>
      <c r="D270" s="252">
        <v>-4.9313999999966995E-4</v>
      </c>
      <c r="E270" s="28"/>
      <c r="F270" s="82" t="s">
        <v>50</v>
      </c>
      <c r="G270" s="131">
        <v>12.61313522</v>
      </c>
      <c r="H270" s="245">
        <v>12.705</v>
      </c>
      <c r="I270" s="252">
        <v>9.1864779999999868E-2</v>
      </c>
      <c r="J270" s="28"/>
    </row>
    <row r="271" spans="1:10" x14ac:dyDescent="0.35">
      <c r="A271" s="82" t="s">
        <v>104</v>
      </c>
      <c r="B271" s="251">
        <v>3.0238432299999998</v>
      </c>
      <c r="C271" s="245">
        <v>3.02</v>
      </c>
      <c r="D271" s="252">
        <v>-3.8432299999997532E-3</v>
      </c>
      <c r="E271" s="28"/>
      <c r="F271" s="68" t="s">
        <v>105</v>
      </c>
      <c r="G271" s="131">
        <v>191.11129747999999</v>
      </c>
      <c r="H271" s="245">
        <v>191.422</v>
      </c>
      <c r="I271" s="252">
        <v>0.31070252000000664</v>
      </c>
      <c r="J271" s="28"/>
    </row>
    <row r="272" spans="1:10" x14ac:dyDescent="0.35">
      <c r="A272" s="68" t="s">
        <v>145</v>
      </c>
      <c r="B272" s="251">
        <v>37.434806209999998</v>
      </c>
      <c r="C272" s="245">
        <v>37.420999999999999</v>
      </c>
      <c r="D272" s="252">
        <v>-1.3806209999998487E-2</v>
      </c>
      <c r="E272" s="28"/>
      <c r="F272" s="68" t="s">
        <v>12</v>
      </c>
      <c r="G272" s="131">
        <v>23.633065670000001</v>
      </c>
      <c r="H272" s="245">
        <v>24.053000000000001</v>
      </c>
      <c r="I272" s="252">
        <v>0.41993433000000024</v>
      </c>
      <c r="J272" s="28"/>
    </row>
    <row r="273" spans="1:10" x14ac:dyDescent="0.35">
      <c r="A273" s="68" t="s">
        <v>623</v>
      </c>
      <c r="B273" s="251">
        <v>72.103361829999997</v>
      </c>
      <c r="C273" s="245">
        <v>71.641000000000005</v>
      </c>
      <c r="D273" s="252">
        <v>-0.46236182999999187</v>
      </c>
      <c r="E273" s="28"/>
      <c r="F273" s="68" t="s">
        <v>183</v>
      </c>
      <c r="G273" s="131">
        <v>9.2314970299999999</v>
      </c>
      <c r="H273" s="245">
        <v>10.881</v>
      </c>
      <c r="I273" s="252">
        <v>1.6495029700000003</v>
      </c>
      <c r="J273" s="28"/>
    </row>
    <row r="274" spans="1:10" s="4" customFormat="1" x14ac:dyDescent="0.35">
      <c r="A274" s="180" t="s">
        <v>263</v>
      </c>
      <c r="B274" s="170">
        <f>SUM(B11:B273)</f>
        <v>7560.0836530599945</v>
      </c>
      <c r="C274" s="223">
        <f>SUM(C11:C273)</f>
        <v>7580.3000000000011</v>
      </c>
      <c r="D274" s="169">
        <v>20.216346940001131</v>
      </c>
      <c r="E274" s="97"/>
      <c r="F274" s="221" t="s">
        <v>292</v>
      </c>
      <c r="G274" s="222">
        <f>SUM(G11:G273)</f>
        <v>8877.6178798299934</v>
      </c>
      <c r="H274" s="256">
        <f>SUM(H11:H273)</f>
        <v>8874.2549999999992</v>
      </c>
      <c r="I274" s="257">
        <v>-3.3628798300014751</v>
      </c>
      <c r="J274" s="97"/>
    </row>
    <row r="275" spans="1:10" x14ac:dyDescent="0.35">
      <c r="G275" s="28"/>
    </row>
  </sheetData>
  <sortState xmlns:xlrd2="http://schemas.microsoft.com/office/spreadsheetml/2017/richdata2" ref="G4:J267">
    <sortCondition descending="1" ref="J4:J267"/>
  </sortState>
  <mergeCells count="3">
    <mergeCell ref="A2:E2"/>
    <mergeCell ref="A9:D9"/>
    <mergeCell ref="F9:I9"/>
  </mergeCell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228"/>
  <sheetViews>
    <sheetView zoomScale="70" zoomScaleNormal="70" workbookViewId="0">
      <selection activeCell="A25" sqref="A1:A1048576"/>
    </sheetView>
  </sheetViews>
  <sheetFormatPr defaultColWidth="9.1796875" defaultRowHeight="15.5" x14ac:dyDescent="0.35"/>
  <cols>
    <col min="1" max="1" width="46.81640625" style="1" customWidth="1"/>
    <col min="2" max="2" width="12.1796875" style="1" customWidth="1"/>
    <col min="3" max="3" width="6.54296875" style="1" bestFit="1" customWidth="1"/>
    <col min="4" max="4" width="17.6328125" style="1" bestFit="1" customWidth="1"/>
    <col min="5" max="7" width="12.1796875" style="1" customWidth="1"/>
    <col min="8" max="8" width="6.08984375" style="1" bestFit="1" customWidth="1"/>
    <col min="9" max="9" width="7.1796875" style="1" bestFit="1" customWidth="1"/>
    <col min="10" max="10" width="16.1796875" style="1" bestFit="1" customWidth="1"/>
    <col min="11" max="11" width="9.81640625" style="1" customWidth="1"/>
    <col min="12" max="16384" width="9.1796875" style="1"/>
  </cols>
  <sheetData>
    <row r="1" spans="1:13" x14ac:dyDescent="0.35">
      <c r="A1" s="20" t="s">
        <v>529</v>
      </c>
      <c r="L1" s="348" t="s">
        <v>315</v>
      </c>
      <c r="M1" s="348"/>
    </row>
    <row r="2" spans="1:13" x14ac:dyDescent="0.35">
      <c r="A2" s="80" t="s">
        <v>323</v>
      </c>
      <c r="B2" s="80" t="s">
        <v>320</v>
      </c>
      <c r="C2" s="80" t="s">
        <v>318</v>
      </c>
      <c r="D2" s="80" t="s">
        <v>585</v>
      </c>
      <c r="E2" s="80" t="s">
        <v>317</v>
      </c>
      <c r="F2" s="80" t="s">
        <v>319</v>
      </c>
      <c r="G2" s="80" t="s">
        <v>704</v>
      </c>
      <c r="H2" s="80" t="s">
        <v>321</v>
      </c>
      <c r="I2" s="80" t="s">
        <v>322</v>
      </c>
      <c r="J2" s="80" t="s">
        <v>703</v>
      </c>
      <c r="K2" s="73"/>
    </row>
    <row r="3" spans="1:13" x14ac:dyDescent="0.35">
      <c r="A3" s="121" t="s">
        <v>9</v>
      </c>
      <c r="B3" s="69"/>
      <c r="C3" s="69">
        <v>384.642</v>
      </c>
      <c r="D3" s="69"/>
      <c r="E3" s="69"/>
      <c r="F3" s="69">
        <v>581.279</v>
      </c>
      <c r="G3" s="69"/>
      <c r="H3" s="69">
        <v>593.69899999999996</v>
      </c>
      <c r="I3" s="69">
        <v>66.364000000000004</v>
      </c>
      <c r="J3" s="320">
        <v>448.096</v>
      </c>
      <c r="K3" s="91"/>
    </row>
    <row r="4" spans="1:13" x14ac:dyDescent="0.35">
      <c r="A4" s="121" t="s">
        <v>713</v>
      </c>
      <c r="B4" s="69"/>
      <c r="C4" s="69">
        <v>127.017</v>
      </c>
      <c r="D4" s="69"/>
      <c r="E4" s="69"/>
      <c r="F4" s="69"/>
      <c r="G4" s="69"/>
      <c r="H4" s="69">
        <v>5.7000000000000002E-2</v>
      </c>
      <c r="I4" s="69">
        <v>0.45700000000000002</v>
      </c>
      <c r="J4" s="320">
        <v>127.017</v>
      </c>
      <c r="K4" s="91"/>
    </row>
    <row r="5" spans="1:13" x14ac:dyDescent="0.35">
      <c r="A5" s="121" t="s">
        <v>157</v>
      </c>
      <c r="B5" s="69"/>
      <c r="C5" s="69">
        <v>118.873</v>
      </c>
      <c r="D5" s="69"/>
      <c r="E5" s="69">
        <v>0.49399999999999999</v>
      </c>
      <c r="F5" s="69"/>
      <c r="G5" s="69"/>
      <c r="H5" s="69">
        <v>0.49399999999999999</v>
      </c>
      <c r="I5" s="69">
        <v>1.639</v>
      </c>
      <c r="J5" s="320">
        <v>118.94199999999999</v>
      </c>
      <c r="K5" s="91"/>
    </row>
    <row r="6" spans="1:13" x14ac:dyDescent="0.35">
      <c r="A6" s="121" t="s">
        <v>80</v>
      </c>
      <c r="B6" s="69">
        <v>0.40100000000000002</v>
      </c>
      <c r="C6" s="69">
        <v>63.524000000000001</v>
      </c>
      <c r="D6" s="69"/>
      <c r="E6" s="69">
        <v>0.27800000000000002</v>
      </c>
      <c r="F6" s="69">
        <v>4.8150000000000004</v>
      </c>
      <c r="G6" s="69"/>
      <c r="H6" s="69">
        <v>4.3319999999999999</v>
      </c>
      <c r="I6" s="69">
        <v>353.97800000000001</v>
      </c>
      <c r="J6" s="320">
        <v>67.007999999999996</v>
      </c>
      <c r="K6" s="91"/>
    </row>
    <row r="7" spans="1:13" x14ac:dyDescent="0.35">
      <c r="A7" s="121" t="s">
        <v>62</v>
      </c>
      <c r="B7" s="69"/>
      <c r="C7" s="69">
        <v>60.481999999999999</v>
      </c>
      <c r="D7" s="69"/>
      <c r="E7" s="69"/>
      <c r="F7" s="69"/>
      <c r="G7" s="69"/>
      <c r="H7" s="69"/>
      <c r="I7" s="69"/>
      <c r="J7" s="320">
        <v>60.481999999999999</v>
      </c>
      <c r="K7" s="91"/>
    </row>
    <row r="8" spans="1:13" x14ac:dyDescent="0.35">
      <c r="A8" s="121" t="s">
        <v>123</v>
      </c>
      <c r="B8" s="69"/>
      <c r="C8" s="69">
        <v>49.460999999999999</v>
      </c>
      <c r="D8" s="69"/>
      <c r="E8" s="69">
        <v>1E-3</v>
      </c>
      <c r="F8" s="69">
        <v>0.12</v>
      </c>
      <c r="G8" s="69"/>
      <c r="H8" s="69">
        <v>0.121</v>
      </c>
      <c r="I8" s="69">
        <v>1.2330000000000001</v>
      </c>
      <c r="J8" s="320">
        <v>49.53</v>
      </c>
      <c r="K8" s="91"/>
    </row>
    <row r="9" spans="1:13" x14ac:dyDescent="0.35">
      <c r="A9" s="121" t="s">
        <v>64</v>
      </c>
      <c r="B9" s="69">
        <v>5.4749999999999996</v>
      </c>
      <c r="C9" s="69">
        <v>39.267000000000003</v>
      </c>
      <c r="D9" s="69"/>
      <c r="E9" s="69">
        <v>1.3109999999999999</v>
      </c>
      <c r="F9" s="69">
        <v>1.093</v>
      </c>
      <c r="G9" s="69"/>
      <c r="H9" s="69">
        <v>2.956</v>
      </c>
      <c r="I9" s="69">
        <v>17.021999999999998</v>
      </c>
      <c r="J9" s="320">
        <v>39.295000000000002</v>
      </c>
      <c r="K9" s="91"/>
    </row>
    <row r="10" spans="1:13" x14ac:dyDescent="0.35">
      <c r="A10" s="121" t="s">
        <v>129</v>
      </c>
      <c r="B10" s="69"/>
      <c r="C10" s="69">
        <v>36.93</v>
      </c>
      <c r="D10" s="69"/>
      <c r="E10" s="69"/>
      <c r="F10" s="69"/>
      <c r="G10" s="69"/>
      <c r="H10" s="69"/>
      <c r="I10" s="69">
        <v>1.1910000000000001</v>
      </c>
      <c r="J10" s="320">
        <v>37.046999999999997</v>
      </c>
      <c r="K10" s="91"/>
    </row>
    <row r="11" spans="1:13" x14ac:dyDescent="0.35">
      <c r="A11" s="121" t="s">
        <v>109</v>
      </c>
      <c r="B11" s="69"/>
      <c r="C11" s="69">
        <v>29.146999999999998</v>
      </c>
      <c r="D11" s="69"/>
      <c r="E11" s="69"/>
      <c r="F11" s="69"/>
      <c r="G11" s="69"/>
      <c r="H11" s="69"/>
      <c r="I11" s="69"/>
      <c r="J11" s="320">
        <v>29.158000000000001</v>
      </c>
      <c r="K11" s="91"/>
    </row>
    <row r="12" spans="1:13" x14ac:dyDescent="0.35">
      <c r="A12" s="121" t="s">
        <v>215</v>
      </c>
      <c r="B12" s="69"/>
      <c r="C12" s="69">
        <v>28.407</v>
      </c>
      <c r="D12" s="69"/>
      <c r="E12" s="69"/>
      <c r="F12" s="69"/>
      <c r="G12" s="69"/>
      <c r="H12" s="69"/>
      <c r="I12" s="69">
        <v>109.443</v>
      </c>
      <c r="J12" s="320">
        <v>29.026</v>
      </c>
      <c r="K12" s="91"/>
    </row>
    <row r="13" spans="1:13" x14ac:dyDescent="0.35">
      <c r="A13" s="121" t="s">
        <v>81</v>
      </c>
      <c r="B13" s="69"/>
      <c r="C13" s="69">
        <v>24.449000000000002</v>
      </c>
      <c r="D13" s="69"/>
      <c r="E13" s="69"/>
      <c r="F13" s="69"/>
      <c r="G13" s="69"/>
      <c r="H13" s="69">
        <v>1E-3</v>
      </c>
      <c r="I13" s="69"/>
      <c r="J13" s="320">
        <v>24.509</v>
      </c>
      <c r="K13" s="91"/>
    </row>
    <row r="14" spans="1:13" x14ac:dyDescent="0.35">
      <c r="A14" s="121" t="s">
        <v>2</v>
      </c>
      <c r="B14" s="69"/>
      <c r="C14" s="69">
        <v>21.071999999999999</v>
      </c>
      <c r="D14" s="69"/>
      <c r="E14" s="69">
        <v>9.0280000000000005</v>
      </c>
      <c r="F14" s="69"/>
      <c r="G14" s="69"/>
      <c r="H14" s="69">
        <v>9.0280000000000005</v>
      </c>
      <c r="I14" s="69">
        <v>9.1180000000000003</v>
      </c>
      <c r="J14" s="320">
        <v>21.077000000000002</v>
      </c>
      <c r="K14" s="91"/>
    </row>
    <row r="15" spans="1:13" x14ac:dyDescent="0.35">
      <c r="A15" s="121" t="s">
        <v>184</v>
      </c>
      <c r="B15" s="69">
        <v>9.4E-2</v>
      </c>
      <c r="C15" s="69">
        <v>14.374000000000001</v>
      </c>
      <c r="D15" s="69"/>
      <c r="E15" s="69">
        <v>0.55100000000000005</v>
      </c>
      <c r="F15" s="69">
        <v>0.42599999999999999</v>
      </c>
      <c r="G15" s="69"/>
      <c r="H15" s="69">
        <v>1.0680000000000001</v>
      </c>
      <c r="I15" s="69">
        <v>0.7</v>
      </c>
      <c r="J15" s="320">
        <v>14.576000000000001</v>
      </c>
      <c r="K15" s="91"/>
    </row>
    <row r="16" spans="1:13" x14ac:dyDescent="0.35">
      <c r="A16" s="121" t="s">
        <v>20</v>
      </c>
      <c r="B16" s="69"/>
      <c r="C16" s="69">
        <v>13.891999999999999</v>
      </c>
      <c r="D16" s="69"/>
      <c r="E16" s="69">
        <v>2.5000000000000001E-2</v>
      </c>
      <c r="F16" s="69"/>
      <c r="G16" s="69"/>
      <c r="H16" s="69">
        <v>2.5999999999999999E-2</v>
      </c>
      <c r="I16" s="69">
        <v>19.178000000000001</v>
      </c>
      <c r="J16" s="320">
        <v>13.944000000000001</v>
      </c>
      <c r="K16" s="91"/>
    </row>
    <row r="17" spans="1:11" x14ac:dyDescent="0.35">
      <c r="A17" s="121" t="s">
        <v>175</v>
      </c>
      <c r="B17" s="69">
        <v>7.0490000000000004</v>
      </c>
      <c r="C17" s="69">
        <v>10.984</v>
      </c>
      <c r="D17" s="69"/>
      <c r="E17" s="69">
        <v>0.27900000000000003</v>
      </c>
      <c r="F17" s="69">
        <v>0.20200000000000001</v>
      </c>
      <c r="G17" s="69"/>
      <c r="H17" s="69">
        <v>0.52900000000000003</v>
      </c>
      <c r="I17" s="69">
        <v>1.7869999999999999</v>
      </c>
      <c r="J17" s="320">
        <v>11.981999999999999</v>
      </c>
      <c r="K17" s="91"/>
    </row>
    <row r="18" spans="1:11" x14ac:dyDescent="0.35">
      <c r="A18" s="121" t="s">
        <v>37</v>
      </c>
      <c r="B18" s="69"/>
      <c r="C18" s="69">
        <v>10.618</v>
      </c>
      <c r="D18" s="69">
        <v>0.49299999999999999</v>
      </c>
      <c r="E18" s="69"/>
      <c r="F18" s="69">
        <v>3.3000000000000002E-2</v>
      </c>
      <c r="G18" s="69"/>
      <c r="H18" s="69">
        <v>3.9E-2</v>
      </c>
      <c r="I18" s="69">
        <v>56.231999999999999</v>
      </c>
      <c r="J18" s="320">
        <v>10.603</v>
      </c>
      <c r="K18" s="91"/>
    </row>
    <row r="19" spans="1:11" x14ac:dyDescent="0.35">
      <c r="A19" s="121" t="s">
        <v>229</v>
      </c>
      <c r="B19" s="69"/>
      <c r="C19" s="69">
        <v>5.3129999999999997</v>
      </c>
      <c r="D19" s="69"/>
      <c r="E19" s="69">
        <v>0.18</v>
      </c>
      <c r="F19" s="69">
        <v>2E-3</v>
      </c>
      <c r="G19" s="69"/>
      <c r="H19" s="69">
        <v>0.182</v>
      </c>
      <c r="I19" s="69">
        <v>0.40899999999999997</v>
      </c>
      <c r="J19" s="320">
        <v>9.7989999999999995</v>
      </c>
      <c r="K19" s="91"/>
    </row>
    <row r="20" spans="1:11" x14ac:dyDescent="0.35">
      <c r="A20" s="121" t="s">
        <v>26</v>
      </c>
      <c r="B20" s="69"/>
      <c r="C20" s="69">
        <v>9.64</v>
      </c>
      <c r="D20" s="69"/>
      <c r="E20" s="69"/>
      <c r="F20" s="69"/>
      <c r="G20" s="69"/>
      <c r="H20" s="69"/>
      <c r="I20" s="69"/>
      <c r="J20" s="320">
        <v>9.77</v>
      </c>
      <c r="K20" s="91"/>
    </row>
    <row r="21" spans="1:11" x14ac:dyDescent="0.35">
      <c r="A21" s="121" t="s">
        <v>0</v>
      </c>
      <c r="B21" s="69"/>
      <c r="C21" s="69">
        <v>0.497</v>
      </c>
      <c r="D21" s="69"/>
      <c r="E21" s="69"/>
      <c r="F21" s="69"/>
      <c r="G21" s="69"/>
      <c r="H21" s="69">
        <v>3.8849999999999998</v>
      </c>
      <c r="I21" s="69">
        <v>170.99700000000001</v>
      </c>
      <c r="J21" s="320">
        <v>8.6940000000000008</v>
      </c>
      <c r="K21" s="91"/>
    </row>
    <row r="22" spans="1:11" x14ac:dyDescent="0.35">
      <c r="A22" s="121" t="s">
        <v>250</v>
      </c>
      <c r="B22" s="69"/>
      <c r="C22" s="69">
        <v>7.9539999999999997</v>
      </c>
      <c r="D22" s="69"/>
      <c r="E22" s="69">
        <v>0.379</v>
      </c>
      <c r="F22" s="69">
        <v>2.4E-2</v>
      </c>
      <c r="G22" s="69"/>
      <c r="H22" s="69">
        <v>0.41399999999999998</v>
      </c>
      <c r="I22" s="69">
        <v>10.207000000000001</v>
      </c>
      <c r="J22" s="320">
        <v>8.3149999999999995</v>
      </c>
      <c r="K22" s="91"/>
    </row>
    <row r="23" spans="1:11" x14ac:dyDescent="0.35">
      <c r="A23" s="121" t="s">
        <v>189</v>
      </c>
      <c r="B23" s="69"/>
      <c r="C23" s="69">
        <v>7.9470000000000001</v>
      </c>
      <c r="D23" s="69"/>
      <c r="E23" s="69">
        <v>3.5139999999999998</v>
      </c>
      <c r="F23" s="69"/>
      <c r="G23" s="69"/>
      <c r="H23" s="69">
        <v>3.54</v>
      </c>
      <c r="I23" s="69">
        <v>4.8000000000000001E-2</v>
      </c>
      <c r="J23" s="320">
        <v>8.0269999999999992</v>
      </c>
      <c r="K23" s="91"/>
    </row>
    <row r="24" spans="1:11" x14ac:dyDescent="0.35">
      <c r="A24" s="121" t="s">
        <v>98</v>
      </c>
      <c r="B24" s="69"/>
      <c r="C24" s="69">
        <v>7.7050000000000001</v>
      </c>
      <c r="D24" s="69"/>
      <c r="E24" s="69"/>
      <c r="F24" s="69">
        <v>0</v>
      </c>
      <c r="G24" s="69"/>
      <c r="H24" s="69">
        <v>0</v>
      </c>
      <c r="I24" s="69">
        <v>0</v>
      </c>
      <c r="J24" s="320">
        <v>7.7050000000000001</v>
      </c>
      <c r="K24" s="91"/>
    </row>
    <row r="25" spans="1:11" x14ac:dyDescent="0.35">
      <c r="A25" s="121" t="s">
        <v>714</v>
      </c>
      <c r="B25" s="69"/>
      <c r="C25" s="69">
        <v>4.5359999999999996</v>
      </c>
      <c r="D25" s="69"/>
      <c r="E25" s="69"/>
      <c r="F25" s="69"/>
      <c r="G25" s="69"/>
      <c r="H25" s="69">
        <v>4.9000000000000002E-2</v>
      </c>
      <c r="I25" s="69">
        <v>0.30099999999999999</v>
      </c>
      <c r="J25" s="320">
        <v>6.056</v>
      </c>
      <c r="K25" s="91"/>
    </row>
    <row r="26" spans="1:11" x14ac:dyDescent="0.35">
      <c r="A26" s="121" t="s">
        <v>33</v>
      </c>
      <c r="B26" s="69">
        <v>13.986000000000001</v>
      </c>
      <c r="C26" s="69">
        <v>4.2809999999999997</v>
      </c>
      <c r="D26" s="69"/>
      <c r="E26" s="69">
        <v>3.9E-2</v>
      </c>
      <c r="F26" s="69"/>
      <c r="G26" s="69"/>
      <c r="H26" s="69">
        <v>3.4689999999999999</v>
      </c>
      <c r="I26" s="69">
        <v>5.0620000000000003</v>
      </c>
      <c r="J26" s="320">
        <v>5.9560000000000004</v>
      </c>
      <c r="K26" s="91"/>
    </row>
    <row r="27" spans="1:11" x14ac:dyDescent="0.35">
      <c r="A27" s="121" t="s">
        <v>219</v>
      </c>
      <c r="B27" s="69"/>
      <c r="C27" s="69">
        <v>5.65</v>
      </c>
      <c r="D27" s="69"/>
      <c r="E27" s="69"/>
      <c r="F27" s="69"/>
      <c r="G27" s="69"/>
      <c r="H27" s="69"/>
      <c r="I27" s="69"/>
      <c r="J27" s="320">
        <v>5.65</v>
      </c>
      <c r="K27" s="91"/>
    </row>
    <row r="28" spans="1:11" x14ac:dyDescent="0.35">
      <c r="A28" s="121" t="s">
        <v>1</v>
      </c>
      <c r="B28" s="69">
        <v>3.552</v>
      </c>
      <c r="C28" s="69">
        <v>1.2490000000000001</v>
      </c>
      <c r="D28" s="69"/>
      <c r="E28" s="69">
        <v>17.012</v>
      </c>
      <c r="F28" s="69">
        <v>71.632000000000005</v>
      </c>
      <c r="G28" s="69"/>
      <c r="H28" s="69">
        <v>72.400000000000006</v>
      </c>
      <c r="I28" s="69">
        <v>7.3449999999999998</v>
      </c>
      <c r="J28" s="320">
        <v>5.31</v>
      </c>
      <c r="K28" s="91"/>
    </row>
    <row r="29" spans="1:11" x14ac:dyDescent="0.35">
      <c r="A29" s="121" t="s">
        <v>5</v>
      </c>
      <c r="B29" s="69"/>
      <c r="C29" s="69">
        <v>4.7750000000000004</v>
      </c>
      <c r="D29" s="69"/>
      <c r="E29" s="69"/>
      <c r="F29" s="69"/>
      <c r="G29" s="69"/>
      <c r="H29" s="69"/>
      <c r="I29" s="69"/>
      <c r="J29" s="320">
        <v>4.8170000000000002</v>
      </c>
      <c r="K29" s="91"/>
    </row>
    <row r="30" spans="1:11" x14ac:dyDescent="0.35">
      <c r="A30" s="121" t="s">
        <v>21</v>
      </c>
      <c r="B30" s="69"/>
      <c r="C30" s="69">
        <v>6.0000000000000001E-3</v>
      </c>
      <c r="D30" s="69"/>
      <c r="E30" s="69"/>
      <c r="F30" s="69">
        <v>0.17</v>
      </c>
      <c r="G30" s="69"/>
      <c r="H30" s="69">
        <v>1.7090000000000001</v>
      </c>
      <c r="I30" s="69">
        <v>22.486999999999998</v>
      </c>
      <c r="J30" s="320">
        <v>3.8809999999999998</v>
      </c>
      <c r="K30" s="91"/>
    </row>
    <row r="31" spans="1:11" x14ac:dyDescent="0.35">
      <c r="A31" s="121" t="s">
        <v>105</v>
      </c>
      <c r="B31" s="69"/>
      <c r="C31" s="69">
        <v>3.1030000000000002</v>
      </c>
      <c r="D31" s="69">
        <v>1E-3</v>
      </c>
      <c r="E31" s="69"/>
      <c r="F31" s="69">
        <v>1E-3</v>
      </c>
      <c r="G31" s="69"/>
      <c r="H31" s="69">
        <v>2E-3</v>
      </c>
      <c r="I31" s="69">
        <v>2.2360000000000002</v>
      </c>
      <c r="J31" s="320">
        <v>3.109</v>
      </c>
      <c r="K31" s="91"/>
    </row>
    <row r="32" spans="1:11" x14ac:dyDescent="0.35">
      <c r="A32" s="121" t="s">
        <v>120</v>
      </c>
      <c r="B32" s="69"/>
      <c r="C32" s="69">
        <v>2.9630000000000001</v>
      </c>
      <c r="D32" s="69"/>
      <c r="E32" s="69">
        <v>2.1999999999999999E-2</v>
      </c>
      <c r="F32" s="69"/>
      <c r="G32" s="69"/>
      <c r="H32" s="69">
        <v>2.1999999999999999E-2</v>
      </c>
      <c r="I32" s="69">
        <v>1.9E-2</v>
      </c>
      <c r="J32" s="320">
        <v>2.992</v>
      </c>
      <c r="K32" s="91"/>
    </row>
    <row r="33" spans="1:11" x14ac:dyDescent="0.35">
      <c r="A33" s="121" t="s">
        <v>178</v>
      </c>
      <c r="B33" s="69">
        <v>3.6999999999999998E-2</v>
      </c>
      <c r="C33" s="69">
        <v>2.5049999999999999</v>
      </c>
      <c r="D33" s="69">
        <v>0.94399999999999995</v>
      </c>
      <c r="E33" s="69">
        <v>3.7320000000000002</v>
      </c>
      <c r="F33" s="69">
        <v>0.80900000000000005</v>
      </c>
      <c r="G33" s="69">
        <v>3.6999999999999998E-2</v>
      </c>
      <c r="H33" s="69">
        <v>4.5670000000000002</v>
      </c>
      <c r="I33" s="69">
        <v>2.1779999999999999</v>
      </c>
      <c r="J33" s="320">
        <v>2.5579999999999998</v>
      </c>
      <c r="K33" s="91"/>
    </row>
    <row r="34" spans="1:11" x14ac:dyDescent="0.35">
      <c r="A34" s="121" t="s">
        <v>143</v>
      </c>
      <c r="B34" s="69"/>
      <c r="C34" s="69">
        <v>1.69</v>
      </c>
      <c r="D34" s="69"/>
      <c r="E34" s="69">
        <v>0.215</v>
      </c>
      <c r="F34" s="69">
        <v>1E-3</v>
      </c>
      <c r="G34" s="69"/>
      <c r="H34" s="69">
        <v>0.216</v>
      </c>
      <c r="I34" s="69">
        <v>1.5</v>
      </c>
      <c r="J34" s="320">
        <v>2.2850000000000001</v>
      </c>
      <c r="K34" s="91"/>
    </row>
    <row r="35" spans="1:11" x14ac:dyDescent="0.35">
      <c r="A35" s="121" t="s">
        <v>197</v>
      </c>
      <c r="B35" s="69"/>
      <c r="C35" s="69">
        <v>2.0539999999999998</v>
      </c>
      <c r="D35" s="69"/>
      <c r="E35" s="69">
        <v>0.55500000000000005</v>
      </c>
      <c r="F35" s="69">
        <v>6.9000000000000006E-2</v>
      </c>
      <c r="G35" s="69"/>
      <c r="H35" s="69">
        <v>0.60399999999999998</v>
      </c>
      <c r="I35" s="69">
        <v>1.1060000000000001</v>
      </c>
      <c r="J35" s="320">
        <v>2.105</v>
      </c>
      <c r="K35" s="91"/>
    </row>
    <row r="36" spans="1:11" x14ac:dyDescent="0.35">
      <c r="A36" s="121" t="s">
        <v>220</v>
      </c>
      <c r="B36" s="69">
        <v>0</v>
      </c>
      <c r="C36" s="69">
        <v>1.8420000000000001</v>
      </c>
      <c r="D36" s="69">
        <v>0.35299999999999998</v>
      </c>
      <c r="E36" s="69">
        <v>0.41799999999999998</v>
      </c>
      <c r="F36" s="69">
        <v>7.5999999999999998E-2</v>
      </c>
      <c r="G36" s="69"/>
      <c r="H36" s="69">
        <v>0.54700000000000004</v>
      </c>
      <c r="I36" s="69">
        <v>1.6259999999999999</v>
      </c>
      <c r="J36" s="320">
        <v>2.06</v>
      </c>
      <c r="K36" s="91"/>
    </row>
    <row r="37" spans="1:11" x14ac:dyDescent="0.35">
      <c r="A37" s="121" t="s">
        <v>75</v>
      </c>
      <c r="B37" s="69">
        <v>2.1850000000000001</v>
      </c>
      <c r="C37" s="69"/>
      <c r="D37" s="69"/>
      <c r="E37" s="69"/>
      <c r="F37" s="69">
        <v>1.8520000000000001</v>
      </c>
      <c r="G37" s="69"/>
      <c r="H37" s="69">
        <v>1.8520000000000001</v>
      </c>
      <c r="I37" s="69">
        <v>0.20799999999999999</v>
      </c>
      <c r="J37" s="320">
        <v>2.0249999999999999</v>
      </c>
      <c r="K37" s="91"/>
    </row>
    <row r="38" spans="1:11" x14ac:dyDescent="0.35">
      <c r="A38" s="121" t="s">
        <v>35</v>
      </c>
      <c r="B38" s="69"/>
      <c r="C38" s="69">
        <v>1.8089999999999999</v>
      </c>
      <c r="D38" s="69"/>
      <c r="E38" s="69"/>
      <c r="F38" s="69">
        <v>1.9E-2</v>
      </c>
      <c r="G38" s="69"/>
      <c r="H38" s="69">
        <v>1.9E-2</v>
      </c>
      <c r="I38" s="69">
        <v>22.331</v>
      </c>
      <c r="J38" s="320">
        <v>1.8280000000000001</v>
      </c>
      <c r="K38" s="91"/>
    </row>
    <row r="39" spans="1:11" x14ac:dyDescent="0.35">
      <c r="A39" s="121" t="s">
        <v>99</v>
      </c>
      <c r="B39" s="69"/>
      <c r="C39" s="69">
        <v>1.03</v>
      </c>
      <c r="D39" s="69"/>
      <c r="E39" s="69">
        <v>1E-3</v>
      </c>
      <c r="F39" s="69"/>
      <c r="G39" s="69"/>
      <c r="H39" s="69">
        <v>4.0000000000000001E-3</v>
      </c>
      <c r="I39" s="69">
        <v>4.0000000000000001E-3</v>
      </c>
      <c r="J39" s="320">
        <v>1.591</v>
      </c>
      <c r="K39" s="91"/>
    </row>
    <row r="40" spans="1:11" x14ac:dyDescent="0.35">
      <c r="A40" s="121" t="s">
        <v>228</v>
      </c>
      <c r="B40" s="69"/>
      <c r="C40" s="69">
        <v>0.32900000000000001</v>
      </c>
      <c r="D40" s="69"/>
      <c r="E40" s="69"/>
      <c r="F40" s="69">
        <v>1E-3</v>
      </c>
      <c r="G40" s="69"/>
      <c r="H40" s="69">
        <v>1E-3</v>
      </c>
      <c r="I40" s="69">
        <v>0.14199999999999999</v>
      </c>
      <c r="J40" s="320">
        <v>1.375</v>
      </c>
      <c r="K40" s="91"/>
    </row>
    <row r="41" spans="1:11" x14ac:dyDescent="0.35">
      <c r="A41" s="121" t="s">
        <v>222</v>
      </c>
      <c r="B41" s="69"/>
      <c r="C41" s="69">
        <v>1.0760000000000001</v>
      </c>
      <c r="D41" s="69"/>
      <c r="E41" s="69">
        <v>7.6999999999999999E-2</v>
      </c>
      <c r="F41" s="69">
        <v>1.4E-2</v>
      </c>
      <c r="G41" s="69"/>
      <c r="H41" s="69">
        <v>0.13400000000000001</v>
      </c>
      <c r="I41" s="69">
        <v>0.58299999999999996</v>
      </c>
      <c r="J41" s="320">
        <v>1.323</v>
      </c>
      <c r="K41" s="91"/>
    </row>
    <row r="42" spans="1:11" x14ac:dyDescent="0.35">
      <c r="A42" s="121" t="s">
        <v>214</v>
      </c>
      <c r="B42" s="69"/>
      <c r="C42" s="69">
        <v>9.1999999999999998E-2</v>
      </c>
      <c r="D42" s="69"/>
      <c r="E42" s="69">
        <v>4.1000000000000002E-2</v>
      </c>
      <c r="F42" s="69"/>
      <c r="G42" s="69"/>
      <c r="H42" s="69">
        <v>4.2000000000000003E-2</v>
      </c>
      <c r="I42" s="69">
        <v>0.122</v>
      </c>
      <c r="J42" s="320">
        <v>1.284</v>
      </c>
      <c r="K42" s="91"/>
    </row>
    <row r="43" spans="1:11" x14ac:dyDescent="0.35">
      <c r="A43" s="121" t="s">
        <v>104</v>
      </c>
      <c r="B43" s="69"/>
      <c r="C43" s="69">
        <v>0.35499999999999998</v>
      </c>
      <c r="D43" s="69"/>
      <c r="E43" s="69">
        <v>0.20899999999999999</v>
      </c>
      <c r="F43" s="69">
        <v>1E-3</v>
      </c>
      <c r="G43" s="69"/>
      <c r="H43" s="69">
        <v>0.21299999999999999</v>
      </c>
      <c r="I43" s="69">
        <v>2.4910000000000001</v>
      </c>
      <c r="J43" s="320">
        <v>1.2110000000000001</v>
      </c>
      <c r="K43" s="91"/>
    </row>
    <row r="44" spans="1:11" x14ac:dyDescent="0.35">
      <c r="A44" s="121" t="s">
        <v>112</v>
      </c>
      <c r="B44" s="69"/>
      <c r="C44" s="69">
        <v>1.123</v>
      </c>
      <c r="D44" s="69"/>
      <c r="E44" s="69"/>
      <c r="F44" s="69"/>
      <c r="G44" s="69"/>
      <c r="H44" s="69"/>
      <c r="I44" s="69"/>
      <c r="J44" s="320">
        <v>1.131</v>
      </c>
      <c r="K44" s="91"/>
    </row>
    <row r="45" spans="1:11" x14ac:dyDescent="0.35">
      <c r="A45" s="121" t="s">
        <v>168</v>
      </c>
      <c r="B45" s="69"/>
      <c r="C45" s="69">
        <v>0.14299999999999999</v>
      </c>
      <c r="D45" s="69"/>
      <c r="E45" s="69"/>
      <c r="F45" s="69"/>
      <c r="G45" s="69"/>
      <c r="H45" s="69"/>
      <c r="I45" s="69">
        <v>2.133</v>
      </c>
      <c r="J45" s="320">
        <v>1.123</v>
      </c>
      <c r="K45" s="91"/>
    </row>
    <row r="46" spans="1:11" x14ac:dyDescent="0.35">
      <c r="A46" s="121" t="s">
        <v>155</v>
      </c>
      <c r="B46" s="69"/>
      <c r="C46" s="69">
        <v>1.1120000000000001</v>
      </c>
      <c r="D46" s="69"/>
      <c r="E46" s="69"/>
      <c r="F46" s="69"/>
      <c r="G46" s="69"/>
      <c r="H46" s="69"/>
      <c r="I46" s="69">
        <v>0.20599999999999999</v>
      </c>
      <c r="J46" s="320">
        <v>1.1200000000000001</v>
      </c>
      <c r="K46" s="91"/>
    </row>
    <row r="47" spans="1:11" x14ac:dyDescent="0.35">
      <c r="A47" s="121" t="s">
        <v>174</v>
      </c>
      <c r="B47" s="69"/>
      <c r="C47" s="69">
        <v>0.53200000000000003</v>
      </c>
      <c r="D47" s="69">
        <v>1E-3</v>
      </c>
      <c r="E47" s="69"/>
      <c r="F47" s="69"/>
      <c r="G47" s="69"/>
      <c r="H47" s="69"/>
      <c r="I47" s="69">
        <v>0.13600000000000001</v>
      </c>
      <c r="J47" s="320">
        <v>1.103</v>
      </c>
      <c r="K47" s="91"/>
    </row>
    <row r="48" spans="1:11" x14ac:dyDescent="0.35">
      <c r="A48" s="121" t="s">
        <v>251</v>
      </c>
      <c r="B48" s="69"/>
      <c r="C48" s="69">
        <v>0</v>
      </c>
      <c r="D48" s="69"/>
      <c r="E48" s="69">
        <v>0</v>
      </c>
      <c r="F48" s="69">
        <v>0.01</v>
      </c>
      <c r="G48" s="69"/>
      <c r="H48" s="69">
        <v>1.2E-2</v>
      </c>
      <c r="I48" s="69">
        <v>0.10100000000000001</v>
      </c>
      <c r="J48" s="320">
        <v>0.81699999999999995</v>
      </c>
      <c r="K48" s="91"/>
    </row>
    <row r="49" spans="1:11" x14ac:dyDescent="0.35">
      <c r="A49" s="121" t="s">
        <v>169</v>
      </c>
      <c r="B49" s="69"/>
      <c r="C49" s="69">
        <v>3.2000000000000001E-2</v>
      </c>
      <c r="D49" s="69"/>
      <c r="E49" s="69">
        <v>0.28199999999999997</v>
      </c>
      <c r="F49" s="69">
        <v>1E-3</v>
      </c>
      <c r="G49" s="69"/>
      <c r="H49" s="69">
        <v>0.28199999999999997</v>
      </c>
      <c r="I49" s="69">
        <v>0.82399999999999995</v>
      </c>
      <c r="J49" s="320">
        <v>0.81699999999999995</v>
      </c>
      <c r="K49" s="91"/>
    </row>
    <row r="50" spans="1:11" x14ac:dyDescent="0.35">
      <c r="A50" s="121" t="s">
        <v>23</v>
      </c>
      <c r="B50" s="69"/>
      <c r="C50" s="69">
        <v>6.0000000000000001E-3</v>
      </c>
      <c r="D50" s="69"/>
      <c r="E50" s="69"/>
      <c r="F50" s="69">
        <v>3.8479999999999999</v>
      </c>
      <c r="G50" s="69"/>
      <c r="H50" s="69">
        <v>8.5210000000000008</v>
      </c>
      <c r="I50" s="69">
        <v>12.308999999999999</v>
      </c>
      <c r="J50" s="320">
        <v>0.77</v>
      </c>
      <c r="K50" s="91"/>
    </row>
    <row r="51" spans="1:11" x14ac:dyDescent="0.35">
      <c r="A51" s="121" t="s">
        <v>103</v>
      </c>
      <c r="B51" s="69"/>
      <c r="C51" s="69">
        <v>3.9E-2</v>
      </c>
      <c r="D51" s="69"/>
      <c r="E51" s="69">
        <v>0.151</v>
      </c>
      <c r="F51" s="69">
        <v>0.41199999999999998</v>
      </c>
      <c r="G51" s="69"/>
      <c r="H51" s="69">
        <v>0.54900000000000004</v>
      </c>
      <c r="I51" s="69">
        <v>0.03</v>
      </c>
      <c r="J51" s="320">
        <v>0.71799999999999997</v>
      </c>
      <c r="K51" s="91"/>
    </row>
    <row r="52" spans="1:11" x14ac:dyDescent="0.35">
      <c r="A52" s="121" t="s">
        <v>110</v>
      </c>
      <c r="B52" s="69"/>
      <c r="C52" s="69"/>
      <c r="D52" s="69"/>
      <c r="E52" s="69"/>
      <c r="F52" s="69"/>
      <c r="G52" s="69"/>
      <c r="H52" s="69"/>
      <c r="I52" s="69">
        <v>5.0000000000000001E-3</v>
      </c>
      <c r="J52" s="320">
        <v>0.70899999999999996</v>
      </c>
      <c r="K52" s="91"/>
    </row>
    <row r="53" spans="1:11" x14ac:dyDescent="0.35">
      <c r="A53" s="121" t="s">
        <v>36</v>
      </c>
      <c r="B53" s="69"/>
      <c r="C53" s="69">
        <v>0.63400000000000001</v>
      </c>
      <c r="D53" s="69"/>
      <c r="E53" s="69"/>
      <c r="F53" s="69">
        <v>4.0000000000000001E-3</v>
      </c>
      <c r="G53" s="69"/>
      <c r="H53" s="69">
        <v>4.0000000000000001E-3</v>
      </c>
      <c r="I53" s="69">
        <v>5.2999999999999999E-2</v>
      </c>
      <c r="J53" s="320">
        <v>0.66200000000000003</v>
      </c>
      <c r="K53" s="91"/>
    </row>
    <row r="54" spans="1:11" x14ac:dyDescent="0.35">
      <c r="A54" s="121" t="s">
        <v>130</v>
      </c>
      <c r="B54" s="69">
        <v>1.6E-2</v>
      </c>
      <c r="C54" s="69">
        <v>0.186</v>
      </c>
      <c r="D54" s="69"/>
      <c r="E54" s="69">
        <v>0.249</v>
      </c>
      <c r="F54" s="69">
        <v>1.1519999999999999</v>
      </c>
      <c r="G54" s="69"/>
      <c r="H54" s="69">
        <v>1.4</v>
      </c>
      <c r="I54" s="69">
        <v>0.39600000000000002</v>
      </c>
      <c r="J54" s="320">
        <v>0.65400000000000003</v>
      </c>
      <c r="K54" s="91"/>
    </row>
    <row r="55" spans="1:11" x14ac:dyDescent="0.35">
      <c r="A55" s="121" t="s">
        <v>145</v>
      </c>
      <c r="B55" s="69">
        <v>15.115</v>
      </c>
      <c r="C55" s="69">
        <v>0.34200000000000003</v>
      </c>
      <c r="D55" s="69"/>
      <c r="E55" s="69"/>
      <c r="F55" s="69">
        <v>0.73599999999999999</v>
      </c>
      <c r="G55" s="69"/>
      <c r="H55" s="69">
        <v>12.17</v>
      </c>
      <c r="I55" s="69">
        <v>20.009</v>
      </c>
      <c r="J55" s="320">
        <v>0.626</v>
      </c>
      <c r="K55" s="91"/>
    </row>
    <row r="56" spans="1:11" x14ac:dyDescent="0.35">
      <c r="A56" s="121" t="s">
        <v>6</v>
      </c>
      <c r="B56" s="69"/>
      <c r="C56" s="69">
        <v>2E-3</v>
      </c>
      <c r="D56" s="69"/>
      <c r="E56" s="69"/>
      <c r="F56" s="69"/>
      <c r="G56" s="69"/>
      <c r="H56" s="69"/>
      <c r="I56" s="69"/>
      <c r="J56" s="320">
        <v>0.625</v>
      </c>
      <c r="K56" s="91"/>
    </row>
    <row r="57" spans="1:11" x14ac:dyDescent="0.35">
      <c r="A57" s="121" t="s">
        <v>193</v>
      </c>
      <c r="B57" s="69"/>
      <c r="C57" s="69">
        <v>0.56399999999999995</v>
      </c>
      <c r="D57" s="69"/>
      <c r="E57" s="69">
        <v>0.17499999999999999</v>
      </c>
      <c r="F57" s="69"/>
      <c r="G57" s="69"/>
      <c r="H57" s="69">
        <v>0.17499999999999999</v>
      </c>
      <c r="I57" s="69">
        <v>4.0000000000000001E-3</v>
      </c>
      <c r="J57" s="320">
        <v>0.61699999999999999</v>
      </c>
      <c r="K57" s="91"/>
    </row>
    <row r="58" spans="1:11" x14ac:dyDescent="0.35">
      <c r="A58" s="121" t="s">
        <v>147</v>
      </c>
      <c r="B58" s="69"/>
      <c r="C58" s="69">
        <v>0.27800000000000002</v>
      </c>
      <c r="D58" s="69"/>
      <c r="E58" s="69">
        <v>9.2999999999999999E-2</v>
      </c>
      <c r="F58" s="69">
        <v>2E-3</v>
      </c>
      <c r="G58" s="69"/>
      <c r="H58" s="69">
        <v>0.10199999999999999</v>
      </c>
      <c r="I58" s="69">
        <v>0.27</v>
      </c>
      <c r="J58" s="320">
        <v>0.57499999999999996</v>
      </c>
      <c r="K58" s="91"/>
    </row>
    <row r="59" spans="1:11" x14ac:dyDescent="0.35">
      <c r="A59" s="121" t="s">
        <v>235</v>
      </c>
      <c r="B59" s="69"/>
      <c r="C59" s="69">
        <v>0.52400000000000002</v>
      </c>
      <c r="D59" s="69"/>
      <c r="E59" s="69">
        <v>4.8000000000000001E-2</v>
      </c>
      <c r="F59" s="69"/>
      <c r="G59" s="69"/>
      <c r="H59" s="69">
        <v>5.1999999999999998E-2</v>
      </c>
      <c r="I59" s="69">
        <v>0.84399999999999997</v>
      </c>
      <c r="J59" s="320">
        <v>0.54</v>
      </c>
      <c r="K59" s="91"/>
    </row>
    <row r="60" spans="1:11" x14ac:dyDescent="0.35">
      <c r="A60" s="121" t="s">
        <v>107</v>
      </c>
      <c r="B60" s="69"/>
      <c r="C60" s="69"/>
      <c r="D60" s="69"/>
      <c r="E60" s="69"/>
      <c r="F60" s="69">
        <v>0.14099999999999999</v>
      </c>
      <c r="G60" s="69"/>
      <c r="H60" s="69">
        <v>0.14299999999999999</v>
      </c>
      <c r="I60" s="69">
        <v>0.39700000000000002</v>
      </c>
      <c r="J60" s="320">
        <v>0.53100000000000003</v>
      </c>
      <c r="K60" s="91"/>
    </row>
    <row r="61" spans="1:11" x14ac:dyDescent="0.35">
      <c r="A61" s="121" t="s">
        <v>27</v>
      </c>
      <c r="B61" s="69"/>
      <c r="C61" s="69"/>
      <c r="D61" s="69"/>
      <c r="E61" s="69"/>
      <c r="F61" s="69">
        <v>0</v>
      </c>
      <c r="G61" s="69"/>
      <c r="H61" s="69">
        <v>0</v>
      </c>
      <c r="I61" s="69">
        <v>2E-3</v>
      </c>
      <c r="J61" s="320">
        <v>0.52300000000000002</v>
      </c>
      <c r="K61" s="91"/>
    </row>
    <row r="62" spans="1:11" x14ac:dyDescent="0.35">
      <c r="A62" s="121" t="s">
        <v>134</v>
      </c>
      <c r="B62" s="69"/>
      <c r="C62" s="69">
        <v>0.51200000000000001</v>
      </c>
      <c r="D62" s="69"/>
      <c r="E62" s="69">
        <v>3.0000000000000001E-3</v>
      </c>
      <c r="F62" s="69"/>
      <c r="G62" s="69"/>
      <c r="H62" s="69">
        <v>3.0000000000000001E-3</v>
      </c>
      <c r="I62" s="69">
        <v>0.70599999999999996</v>
      </c>
      <c r="J62" s="320">
        <v>0.52300000000000002</v>
      </c>
      <c r="K62" s="91"/>
    </row>
    <row r="63" spans="1:11" x14ac:dyDescent="0.35">
      <c r="A63" s="121" t="s">
        <v>183</v>
      </c>
      <c r="B63" s="69"/>
      <c r="C63" s="69"/>
      <c r="D63" s="69"/>
      <c r="E63" s="69"/>
      <c r="F63" s="69"/>
      <c r="G63" s="69"/>
      <c r="H63" s="69"/>
      <c r="I63" s="69">
        <v>2.5000000000000001E-2</v>
      </c>
      <c r="J63" s="320">
        <v>0.5</v>
      </c>
      <c r="K63" s="91"/>
    </row>
    <row r="64" spans="1:11" x14ac:dyDescent="0.35">
      <c r="A64" s="121" t="s">
        <v>172</v>
      </c>
      <c r="B64" s="69"/>
      <c r="C64" s="69">
        <v>8.8999999999999996E-2</v>
      </c>
      <c r="D64" s="69"/>
      <c r="E64" s="69">
        <v>7.4999999999999997E-2</v>
      </c>
      <c r="F64" s="69">
        <v>0.04</v>
      </c>
      <c r="G64" s="69"/>
      <c r="H64" s="69">
        <v>0.106</v>
      </c>
      <c r="I64" s="69">
        <v>1.159</v>
      </c>
      <c r="J64" s="320">
        <v>0.47499999999999998</v>
      </c>
      <c r="K64" s="91"/>
    </row>
    <row r="65" spans="1:11" x14ac:dyDescent="0.35">
      <c r="A65" s="121" t="s">
        <v>170</v>
      </c>
      <c r="B65" s="69"/>
      <c r="C65" s="69">
        <v>2E-3</v>
      </c>
      <c r="D65" s="69"/>
      <c r="E65" s="69">
        <v>1.6E-2</v>
      </c>
      <c r="F65" s="69"/>
      <c r="G65" s="69"/>
      <c r="H65" s="69">
        <v>1.6E-2</v>
      </c>
      <c r="I65" s="69">
        <v>0.17699999999999999</v>
      </c>
      <c r="J65" s="320">
        <v>0.45500000000000002</v>
      </c>
      <c r="K65" s="91"/>
    </row>
    <row r="66" spans="1:11" x14ac:dyDescent="0.35">
      <c r="A66" s="121" t="s">
        <v>117</v>
      </c>
      <c r="B66" s="69"/>
      <c r="C66" s="69">
        <v>6.0999999999999999E-2</v>
      </c>
      <c r="D66" s="69"/>
      <c r="E66" s="69">
        <v>0.20300000000000001</v>
      </c>
      <c r="F66" s="69">
        <v>0.53500000000000003</v>
      </c>
      <c r="G66" s="69"/>
      <c r="H66" s="69">
        <v>0.73799999999999999</v>
      </c>
      <c r="I66" s="69">
        <v>4.3999999999999997E-2</v>
      </c>
      <c r="J66" s="320">
        <v>0.433</v>
      </c>
      <c r="K66" s="91"/>
    </row>
    <row r="67" spans="1:11" x14ac:dyDescent="0.35">
      <c r="A67" s="121" t="s">
        <v>211</v>
      </c>
      <c r="B67" s="69">
        <v>0</v>
      </c>
      <c r="C67" s="69">
        <v>0.38700000000000001</v>
      </c>
      <c r="D67" s="69"/>
      <c r="E67" s="69">
        <v>0.82499999999999996</v>
      </c>
      <c r="F67" s="69">
        <v>0.11799999999999999</v>
      </c>
      <c r="G67" s="69"/>
      <c r="H67" s="69">
        <v>0.96199999999999997</v>
      </c>
      <c r="I67" s="69">
        <v>0.13600000000000001</v>
      </c>
      <c r="J67" s="320">
        <v>0.42899999999999999</v>
      </c>
      <c r="K67" s="91"/>
    </row>
    <row r="68" spans="1:11" x14ac:dyDescent="0.35">
      <c r="A68" s="121" t="s">
        <v>206</v>
      </c>
      <c r="B68" s="69"/>
      <c r="C68" s="69"/>
      <c r="D68" s="69"/>
      <c r="E68" s="69">
        <v>0.23699999999999999</v>
      </c>
      <c r="F68" s="69">
        <v>0.107</v>
      </c>
      <c r="G68" s="69"/>
      <c r="H68" s="69">
        <v>0.34399999999999997</v>
      </c>
      <c r="I68" s="69">
        <v>5.0000000000000001E-3</v>
      </c>
      <c r="J68" s="320">
        <v>0.42299999999999999</v>
      </c>
      <c r="K68" s="91"/>
    </row>
    <row r="69" spans="1:11" x14ac:dyDescent="0.35">
      <c r="A69" s="121" t="s">
        <v>216</v>
      </c>
      <c r="B69" s="69"/>
      <c r="C69" s="69">
        <v>0.61799999999999999</v>
      </c>
      <c r="D69" s="69">
        <v>0.32200000000000001</v>
      </c>
      <c r="E69" s="69">
        <v>1.95</v>
      </c>
      <c r="F69" s="69">
        <v>0.64600000000000002</v>
      </c>
      <c r="G69" s="69"/>
      <c r="H69" s="69">
        <v>2.879</v>
      </c>
      <c r="I69" s="69">
        <v>0.67600000000000005</v>
      </c>
      <c r="J69" s="320">
        <v>0.41299999999999998</v>
      </c>
      <c r="K69" s="91"/>
    </row>
    <row r="70" spans="1:11" x14ac:dyDescent="0.35">
      <c r="A70" s="121" t="s">
        <v>192</v>
      </c>
      <c r="B70" s="69"/>
      <c r="C70" s="69">
        <v>0.38100000000000001</v>
      </c>
      <c r="D70" s="69"/>
      <c r="E70" s="69"/>
      <c r="F70" s="69"/>
      <c r="G70" s="69"/>
      <c r="H70" s="69">
        <v>1.9E-2</v>
      </c>
      <c r="I70" s="69">
        <v>0</v>
      </c>
      <c r="J70" s="320">
        <v>0.38500000000000001</v>
      </c>
      <c r="K70" s="91"/>
    </row>
    <row r="71" spans="1:11" x14ac:dyDescent="0.35">
      <c r="A71" s="121" t="s">
        <v>242</v>
      </c>
      <c r="B71" s="69"/>
      <c r="C71" s="69">
        <v>8.8999999999999996E-2</v>
      </c>
      <c r="D71" s="69"/>
      <c r="E71" s="69">
        <v>4.5579999999999998</v>
      </c>
      <c r="F71" s="69">
        <v>1.1359999999999999</v>
      </c>
      <c r="G71" s="69"/>
      <c r="H71" s="69">
        <v>5.8230000000000004</v>
      </c>
      <c r="I71" s="69">
        <v>0.42</v>
      </c>
      <c r="J71" s="320">
        <v>0.36399999999999999</v>
      </c>
      <c r="K71" s="91"/>
    </row>
    <row r="72" spans="1:11" x14ac:dyDescent="0.35">
      <c r="A72" s="121" t="s">
        <v>249</v>
      </c>
      <c r="B72" s="69">
        <v>5.0000000000000001E-3</v>
      </c>
      <c r="C72" s="69">
        <v>0.14599999999999999</v>
      </c>
      <c r="D72" s="69">
        <v>5.0000000000000001E-3</v>
      </c>
      <c r="E72" s="69">
        <v>8.9999999999999993E-3</v>
      </c>
      <c r="F72" s="69">
        <v>1E-3</v>
      </c>
      <c r="G72" s="69"/>
      <c r="H72" s="69">
        <v>82.897999999999996</v>
      </c>
      <c r="I72" s="69">
        <v>0.04</v>
      </c>
      <c r="J72" s="320">
        <v>0.35399999999999998</v>
      </c>
      <c r="K72" s="91"/>
    </row>
    <row r="73" spans="1:11" x14ac:dyDescent="0.35">
      <c r="A73" s="121" t="s">
        <v>253</v>
      </c>
      <c r="B73" s="69">
        <v>0.13200000000000001</v>
      </c>
      <c r="C73" s="69">
        <v>0.32900000000000001</v>
      </c>
      <c r="D73" s="69"/>
      <c r="E73" s="69">
        <v>1.3660000000000001</v>
      </c>
      <c r="F73" s="69">
        <v>5.3680000000000003</v>
      </c>
      <c r="G73" s="69"/>
      <c r="H73" s="69">
        <v>10.388</v>
      </c>
      <c r="I73" s="69">
        <v>0.60599999999999998</v>
      </c>
      <c r="J73" s="320">
        <v>0.33200000000000002</v>
      </c>
      <c r="K73" s="91"/>
    </row>
    <row r="74" spans="1:11" x14ac:dyDescent="0.35">
      <c r="A74" s="121" t="s">
        <v>142</v>
      </c>
      <c r="B74" s="69"/>
      <c r="C74" s="69">
        <v>0.16200000000000001</v>
      </c>
      <c r="D74" s="69"/>
      <c r="E74" s="69">
        <v>6.4850000000000003</v>
      </c>
      <c r="F74" s="69">
        <v>3.0000000000000001E-3</v>
      </c>
      <c r="G74" s="69"/>
      <c r="H74" s="69">
        <v>6.4880000000000004</v>
      </c>
      <c r="I74" s="69">
        <v>4.2000000000000003E-2</v>
      </c>
      <c r="J74" s="320">
        <v>0.314</v>
      </c>
      <c r="K74" s="91"/>
    </row>
    <row r="75" spans="1:11" x14ac:dyDescent="0.35">
      <c r="A75" s="121" t="s">
        <v>4</v>
      </c>
      <c r="B75" s="69"/>
      <c r="C75" s="69">
        <v>0.30099999999999999</v>
      </c>
      <c r="D75" s="69"/>
      <c r="E75" s="69"/>
      <c r="F75" s="69"/>
      <c r="G75" s="69"/>
      <c r="H75" s="69">
        <v>1E-3</v>
      </c>
      <c r="I75" s="69">
        <v>0.59699999999999998</v>
      </c>
      <c r="J75" s="320">
        <v>0.30299999999999999</v>
      </c>
      <c r="K75" s="91"/>
    </row>
    <row r="76" spans="1:11" x14ac:dyDescent="0.35">
      <c r="A76" s="121" t="s">
        <v>122</v>
      </c>
      <c r="B76" s="69"/>
      <c r="C76" s="69"/>
      <c r="D76" s="69"/>
      <c r="E76" s="69">
        <v>5.3999999999999999E-2</v>
      </c>
      <c r="F76" s="69"/>
      <c r="G76" s="69"/>
      <c r="H76" s="69">
        <v>5.5E-2</v>
      </c>
      <c r="I76" s="69">
        <v>1E-3</v>
      </c>
      <c r="J76" s="320">
        <v>0.29199999999999998</v>
      </c>
      <c r="K76" s="91"/>
    </row>
    <row r="77" spans="1:11" x14ac:dyDescent="0.35">
      <c r="A77" s="121" t="s">
        <v>180</v>
      </c>
      <c r="B77" s="69"/>
      <c r="C77" s="69">
        <v>0.184</v>
      </c>
      <c r="D77" s="69"/>
      <c r="E77" s="69">
        <v>0.154</v>
      </c>
      <c r="F77" s="69">
        <v>7.0999999999999994E-2</v>
      </c>
      <c r="G77" s="69"/>
      <c r="H77" s="69">
        <v>2.4180000000000001</v>
      </c>
      <c r="I77" s="69">
        <v>2.4140000000000001</v>
      </c>
      <c r="J77" s="320">
        <v>0.28000000000000003</v>
      </c>
      <c r="K77" s="91"/>
    </row>
    <row r="78" spans="1:11" x14ac:dyDescent="0.35">
      <c r="A78" s="121" t="s">
        <v>7</v>
      </c>
      <c r="B78" s="69"/>
      <c r="C78" s="69">
        <v>0.26</v>
      </c>
      <c r="D78" s="69"/>
      <c r="E78" s="69"/>
      <c r="F78" s="69"/>
      <c r="G78" s="69"/>
      <c r="H78" s="69"/>
      <c r="I78" s="69"/>
      <c r="J78" s="320">
        <v>0.26</v>
      </c>
      <c r="K78" s="91"/>
    </row>
    <row r="79" spans="1:11" x14ac:dyDescent="0.35">
      <c r="A79" s="121" t="s">
        <v>10</v>
      </c>
      <c r="B79" s="69"/>
      <c r="C79" s="69">
        <v>0.255</v>
      </c>
      <c r="D79" s="69"/>
      <c r="E79" s="69"/>
      <c r="F79" s="69">
        <v>0.13200000000000001</v>
      </c>
      <c r="G79" s="69"/>
      <c r="H79" s="69">
        <v>0.13200000000000001</v>
      </c>
      <c r="I79" s="69">
        <v>5.3079999999999998</v>
      </c>
      <c r="J79" s="320">
        <v>0.255</v>
      </c>
      <c r="K79" s="91"/>
    </row>
    <row r="80" spans="1:11" x14ac:dyDescent="0.35">
      <c r="A80" s="121" t="s">
        <v>225</v>
      </c>
      <c r="B80" s="69"/>
      <c r="C80" s="69">
        <v>0</v>
      </c>
      <c r="D80" s="69"/>
      <c r="E80" s="69">
        <v>1.2E-2</v>
      </c>
      <c r="F80" s="69">
        <v>0.93700000000000006</v>
      </c>
      <c r="G80" s="69"/>
      <c r="H80" s="69">
        <v>0.94899999999999995</v>
      </c>
      <c r="I80" s="69">
        <v>0.46400000000000002</v>
      </c>
      <c r="J80" s="320">
        <v>0.254</v>
      </c>
      <c r="K80" s="91"/>
    </row>
    <row r="81" spans="1:11" x14ac:dyDescent="0.35">
      <c r="A81" s="121" t="s">
        <v>194</v>
      </c>
      <c r="B81" s="69"/>
      <c r="C81" s="69">
        <v>6.0000000000000001E-3</v>
      </c>
      <c r="D81" s="69"/>
      <c r="E81" s="69"/>
      <c r="F81" s="69">
        <v>0.66</v>
      </c>
      <c r="G81" s="69"/>
      <c r="H81" s="69">
        <v>1.214</v>
      </c>
      <c r="I81" s="69">
        <v>0.40500000000000003</v>
      </c>
      <c r="J81" s="320">
        <v>0.23300000000000001</v>
      </c>
      <c r="K81" s="91"/>
    </row>
    <row r="82" spans="1:11" x14ac:dyDescent="0.35">
      <c r="A82" s="121" t="s">
        <v>93</v>
      </c>
      <c r="B82" s="69"/>
      <c r="C82" s="69">
        <v>0.22800000000000001</v>
      </c>
      <c r="D82" s="69"/>
      <c r="E82" s="69"/>
      <c r="F82" s="69"/>
      <c r="G82" s="69"/>
      <c r="H82" s="69"/>
      <c r="I82" s="69"/>
      <c r="J82" s="320">
        <v>0.22800000000000001</v>
      </c>
      <c r="K82" s="91"/>
    </row>
    <row r="83" spans="1:11" x14ac:dyDescent="0.35">
      <c r="A83" s="121" t="s">
        <v>160</v>
      </c>
      <c r="B83" s="69">
        <v>2E-3</v>
      </c>
      <c r="C83" s="69"/>
      <c r="D83" s="69"/>
      <c r="E83" s="69">
        <v>0.129</v>
      </c>
      <c r="F83" s="69">
        <v>0.745</v>
      </c>
      <c r="G83" s="69"/>
      <c r="H83" s="69">
        <v>0.92100000000000004</v>
      </c>
      <c r="I83" s="69">
        <v>6.6000000000000003E-2</v>
      </c>
      <c r="J83" s="320">
        <v>0.22</v>
      </c>
      <c r="K83" s="91"/>
    </row>
    <row r="84" spans="1:11" x14ac:dyDescent="0.35">
      <c r="A84" s="121" t="s">
        <v>185</v>
      </c>
      <c r="B84" s="69">
        <v>1E-3</v>
      </c>
      <c r="C84" s="69">
        <v>0</v>
      </c>
      <c r="D84" s="69"/>
      <c r="E84" s="69"/>
      <c r="F84" s="69">
        <v>4.0000000000000001E-3</v>
      </c>
      <c r="G84" s="69"/>
      <c r="H84" s="69"/>
      <c r="I84" s="69"/>
      <c r="J84" s="320">
        <v>0.219</v>
      </c>
      <c r="K84" s="91"/>
    </row>
    <row r="85" spans="1:11" x14ac:dyDescent="0.35">
      <c r="A85" s="121" t="s">
        <v>195</v>
      </c>
      <c r="B85" s="69"/>
      <c r="C85" s="69">
        <v>6.8000000000000005E-2</v>
      </c>
      <c r="D85" s="69"/>
      <c r="E85" s="69">
        <v>1.1850000000000001</v>
      </c>
      <c r="F85" s="69"/>
      <c r="G85" s="69"/>
      <c r="H85" s="69">
        <v>1.196</v>
      </c>
      <c r="I85" s="69">
        <v>11.763999999999999</v>
      </c>
      <c r="J85" s="320">
        <v>0.216</v>
      </c>
      <c r="K85" s="91"/>
    </row>
    <row r="86" spans="1:11" x14ac:dyDescent="0.35">
      <c r="A86" s="121" t="s">
        <v>108</v>
      </c>
      <c r="B86" s="69"/>
      <c r="C86" s="69">
        <v>1E-3</v>
      </c>
      <c r="D86" s="69"/>
      <c r="E86" s="69">
        <v>0.68500000000000005</v>
      </c>
      <c r="F86" s="69">
        <v>0.23200000000000001</v>
      </c>
      <c r="G86" s="69"/>
      <c r="H86" s="69">
        <v>0.91700000000000004</v>
      </c>
      <c r="I86" s="69">
        <v>3.1E-2</v>
      </c>
      <c r="J86" s="320">
        <v>0.20599999999999999</v>
      </c>
      <c r="K86" s="91"/>
    </row>
    <row r="87" spans="1:11" x14ac:dyDescent="0.35">
      <c r="A87" s="121" t="s">
        <v>196</v>
      </c>
      <c r="B87" s="69"/>
      <c r="C87" s="69">
        <v>1.9E-2</v>
      </c>
      <c r="D87" s="69"/>
      <c r="E87" s="69">
        <v>0.33500000000000002</v>
      </c>
      <c r="F87" s="69">
        <v>1.6830000000000001</v>
      </c>
      <c r="G87" s="69"/>
      <c r="H87" s="69">
        <v>2.0259999999999998</v>
      </c>
      <c r="I87" s="69">
        <v>0.89100000000000001</v>
      </c>
      <c r="J87" s="320">
        <v>0.19</v>
      </c>
      <c r="K87" s="91"/>
    </row>
    <row r="88" spans="1:11" x14ac:dyDescent="0.35">
      <c r="A88" s="121" t="s">
        <v>221</v>
      </c>
      <c r="B88" s="69"/>
      <c r="C88" s="69">
        <v>3.4000000000000002E-2</v>
      </c>
      <c r="D88" s="69"/>
      <c r="E88" s="69"/>
      <c r="F88" s="69">
        <v>0.01</v>
      </c>
      <c r="G88" s="69"/>
      <c r="H88" s="69">
        <v>0.01</v>
      </c>
      <c r="I88" s="69">
        <v>0.01</v>
      </c>
      <c r="J88" s="320">
        <v>0.19</v>
      </c>
      <c r="K88" s="91"/>
    </row>
    <row r="89" spans="1:11" x14ac:dyDescent="0.35">
      <c r="A89" s="121" t="s">
        <v>237</v>
      </c>
      <c r="B89" s="69">
        <v>0</v>
      </c>
      <c r="C89" s="69">
        <v>0.16500000000000001</v>
      </c>
      <c r="D89" s="69"/>
      <c r="E89" s="69">
        <v>8.0000000000000002E-3</v>
      </c>
      <c r="F89" s="69">
        <v>4.9000000000000002E-2</v>
      </c>
      <c r="G89" s="69"/>
      <c r="H89" s="69">
        <v>5.8000000000000003E-2</v>
      </c>
      <c r="I89" s="69">
        <v>6.8000000000000005E-2</v>
      </c>
      <c r="J89" s="320">
        <v>0.17599999999999999</v>
      </c>
      <c r="K89" s="91"/>
    </row>
    <row r="90" spans="1:11" x14ac:dyDescent="0.35">
      <c r="A90" s="121" t="s">
        <v>188</v>
      </c>
      <c r="B90" s="69"/>
      <c r="C90" s="69">
        <v>2.1999999999999999E-2</v>
      </c>
      <c r="D90" s="69"/>
      <c r="E90" s="69"/>
      <c r="F90" s="69"/>
      <c r="G90" s="69"/>
      <c r="H90" s="69"/>
      <c r="I90" s="69">
        <v>0.128</v>
      </c>
      <c r="J90" s="320">
        <v>0.17499999999999999</v>
      </c>
      <c r="K90" s="91"/>
    </row>
    <row r="91" spans="1:11" x14ac:dyDescent="0.35">
      <c r="A91" s="121" t="s">
        <v>209</v>
      </c>
      <c r="B91" s="69"/>
      <c r="C91" s="69">
        <v>1.0999999999999999E-2</v>
      </c>
      <c r="D91" s="69"/>
      <c r="E91" s="69">
        <v>0.316</v>
      </c>
      <c r="F91" s="69">
        <v>0.30299999999999999</v>
      </c>
      <c r="G91" s="69"/>
      <c r="H91" s="69">
        <v>0.67900000000000005</v>
      </c>
      <c r="I91" s="69">
        <v>1.302</v>
      </c>
      <c r="J91" s="320">
        <v>0.17299999999999999</v>
      </c>
      <c r="K91" s="91"/>
    </row>
    <row r="92" spans="1:11" x14ac:dyDescent="0.35">
      <c r="A92" s="121" t="s">
        <v>171</v>
      </c>
      <c r="B92" s="69">
        <v>1E-3</v>
      </c>
      <c r="C92" s="69">
        <v>2.1999999999999999E-2</v>
      </c>
      <c r="D92" s="69"/>
      <c r="E92" s="69">
        <v>0.89900000000000002</v>
      </c>
      <c r="F92" s="69">
        <v>0</v>
      </c>
      <c r="G92" s="69"/>
      <c r="H92" s="69">
        <v>0.93100000000000005</v>
      </c>
      <c r="I92" s="69">
        <v>3.5000000000000003E-2</v>
      </c>
      <c r="J92" s="320">
        <v>0.16700000000000001</v>
      </c>
      <c r="K92" s="91"/>
    </row>
    <row r="93" spans="1:11" x14ac:dyDescent="0.35">
      <c r="A93" s="121" t="s">
        <v>200</v>
      </c>
      <c r="B93" s="69"/>
      <c r="C93" s="69">
        <v>3.1E-2</v>
      </c>
      <c r="D93" s="69"/>
      <c r="E93" s="69">
        <v>3.8889999999999998</v>
      </c>
      <c r="F93" s="69"/>
      <c r="G93" s="69"/>
      <c r="H93" s="69">
        <v>3.9</v>
      </c>
      <c r="I93" s="69">
        <v>0.03</v>
      </c>
      <c r="J93" s="320">
        <v>0.16700000000000001</v>
      </c>
      <c r="K93" s="91"/>
    </row>
    <row r="94" spans="1:11" x14ac:dyDescent="0.35">
      <c r="A94" s="121" t="s">
        <v>116</v>
      </c>
      <c r="B94" s="69"/>
      <c r="C94" s="69">
        <v>7.0000000000000001E-3</v>
      </c>
      <c r="D94" s="69"/>
      <c r="E94" s="69">
        <v>0.23799999999999999</v>
      </c>
      <c r="F94" s="69"/>
      <c r="G94" s="69"/>
      <c r="H94" s="69">
        <v>0.23799999999999999</v>
      </c>
      <c r="I94" s="69">
        <v>7.0000000000000007E-2</v>
      </c>
      <c r="J94" s="320">
        <v>0.16</v>
      </c>
      <c r="K94" s="91"/>
    </row>
    <row r="95" spans="1:11" x14ac:dyDescent="0.35">
      <c r="A95" s="121" t="s">
        <v>146</v>
      </c>
      <c r="B95" s="69"/>
      <c r="C95" s="69"/>
      <c r="D95" s="69"/>
      <c r="E95" s="69">
        <v>1E-3</v>
      </c>
      <c r="F95" s="69"/>
      <c r="G95" s="69"/>
      <c r="H95" s="69">
        <v>1E-3</v>
      </c>
      <c r="I95" s="69">
        <v>8.9999999999999993E-3</v>
      </c>
      <c r="J95" s="320">
        <v>0.158</v>
      </c>
      <c r="K95" s="91"/>
    </row>
    <row r="96" spans="1:11" x14ac:dyDescent="0.35">
      <c r="A96" s="121" t="s">
        <v>204</v>
      </c>
      <c r="B96" s="69"/>
      <c r="C96" s="69"/>
      <c r="D96" s="69"/>
      <c r="E96" s="69">
        <v>7.9000000000000001E-2</v>
      </c>
      <c r="F96" s="69">
        <v>0.115</v>
      </c>
      <c r="G96" s="69"/>
      <c r="H96" s="69">
        <v>0.19600000000000001</v>
      </c>
      <c r="I96" s="69">
        <v>0.81699999999999995</v>
      </c>
      <c r="J96" s="320">
        <v>0.14399999999999999</v>
      </c>
      <c r="K96" s="91"/>
    </row>
    <row r="97" spans="1:11" x14ac:dyDescent="0.35">
      <c r="A97" s="121" t="s">
        <v>135</v>
      </c>
      <c r="B97" s="69"/>
      <c r="C97" s="69">
        <v>3.2000000000000001E-2</v>
      </c>
      <c r="D97" s="69"/>
      <c r="E97" s="69">
        <v>0</v>
      </c>
      <c r="F97" s="69">
        <v>2.5000000000000001E-2</v>
      </c>
      <c r="G97" s="69"/>
      <c r="H97" s="69">
        <v>2.5000000000000001E-2</v>
      </c>
      <c r="I97" s="69">
        <v>0.245</v>
      </c>
      <c r="J97" s="320">
        <v>0.14099999999999999</v>
      </c>
      <c r="K97" s="91"/>
    </row>
    <row r="98" spans="1:11" x14ac:dyDescent="0.35">
      <c r="A98" s="121" t="s">
        <v>94</v>
      </c>
      <c r="B98" s="69"/>
      <c r="C98" s="69">
        <v>3.0000000000000001E-3</v>
      </c>
      <c r="D98" s="69"/>
      <c r="E98" s="69"/>
      <c r="F98" s="69"/>
      <c r="G98" s="69"/>
      <c r="H98" s="69"/>
      <c r="I98" s="69">
        <v>0</v>
      </c>
      <c r="J98" s="320">
        <v>0.13800000000000001</v>
      </c>
      <c r="K98" s="91"/>
    </row>
    <row r="99" spans="1:11" x14ac:dyDescent="0.35">
      <c r="A99" s="121" t="s">
        <v>66</v>
      </c>
      <c r="B99" s="69">
        <v>2.3380000000000001</v>
      </c>
      <c r="C99" s="69">
        <v>3.4000000000000002E-2</v>
      </c>
      <c r="D99" s="69"/>
      <c r="E99" s="69"/>
      <c r="F99" s="69"/>
      <c r="G99" s="69"/>
      <c r="H99" s="69"/>
      <c r="I99" s="69">
        <v>3.6059999999999999</v>
      </c>
      <c r="J99" s="320">
        <v>0.13600000000000001</v>
      </c>
      <c r="K99" s="91"/>
    </row>
    <row r="100" spans="1:11" x14ac:dyDescent="0.35">
      <c r="A100" s="121" t="s">
        <v>201</v>
      </c>
      <c r="B100" s="69"/>
      <c r="C100" s="69">
        <v>7.5999999999999998E-2</v>
      </c>
      <c r="D100" s="69"/>
      <c r="E100" s="69">
        <v>0.20100000000000001</v>
      </c>
      <c r="F100" s="69">
        <v>0.29099999999999998</v>
      </c>
      <c r="G100" s="69"/>
      <c r="H100" s="69">
        <v>0.49299999999999999</v>
      </c>
      <c r="I100" s="69">
        <v>0.42899999999999999</v>
      </c>
      <c r="J100" s="320">
        <v>0.13400000000000001</v>
      </c>
      <c r="K100" s="91"/>
    </row>
    <row r="101" spans="1:11" x14ac:dyDescent="0.35">
      <c r="A101" s="121" t="s">
        <v>236</v>
      </c>
      <c r="B101" s="69"/>
      <c r="C101" s="69">
        <v>0.10199999999999999</v>
      </c>
      <c r="D101" s="69"/>
      <c r="E101" s="69">
        <v>0.03</v>
      </c>
      <c r="F101" s="69">
        <v>5.0000000000000001E-3</v>
      </c>
      <c r="G101" s="69"/>
      <c r="H101" s="69">
        <v>7.0999999999999994E-2</v>
      </c>
      <c r="I101" s="69">
        <v>0.08</v>
      </c>
      <c r="J101" s="320">
        <v>0.13</v>
      </c>
      <c r="K101" s="91"/>
    </row>
    <row r="102" spans="1:11" x14ac:dyDescent="0.35">
      <c r="A102" s="121" t="s">
        <v>114</v>
      </c>
      <c r="B102" s="69"/>
      <c r="C102" s="69"/>
      <c r="D102" s="69"/>
      <c r="E102" s="69">
        <v>5.0000000000000001E-3</v>
      </c>
      <c r="F102" s="69"/>
      <c r="G102" s="69"/>
      <c r="H102" s="69">
        <v>5.0000000000000001E-3</v>
      </c>
      <c r="I102" s="69">
        <v>0.44900000000000001</v>
      </c>
      <c r="J102" s="320">
        <v>0.128</v>
      </c>
      <c r="K102" s="91"/>
    </row>
    <row r="103" spans="1:11" x14ac:dyDescent="0.35">
      <c r="A103" s="121" t="s">
        <v>256</v>
      </c>
      <c r="B103" s="69"/>
      <c r="C103" s="69">
        <v>1.4E-2</v>
      </c>
      <c r="D103" s="69">
        <v>3.0000000000000001E-3</v>
      </c>
      <c r="E103" s="69">
        <v>4.4999999999999998E-2</v>
      </c>
      <c r="F103" s="69">
        <v>6.0000000000000001E-3</v>
      </c>
      <c r="G103" s="69"/>
      <c r="H103" s="69">
        <v>6.2E-2</v>
      </c>
      <c r="I103" s="69">
        <v>0.14499999999999999</v>
      </c>
      <c r="J103" s="320">
        <v>0.126</v>
      </c>
      <c r="K103" s="91"/>
    </row>
    <row r="104" spans="1:11" x14ac:dyDescent="0.35">
      <c r="A104" s="121" t="s">
        <v>132</v>
      </c>
      <c r="B104" s="69"/>
      <c r="C104" s="69"/>
      <c r="D104" s="69"/>
      <c r="E104" s="69"/>
      <c r="F104" s="69">
        <v>5.0000000000000001E-3</v>
      </c>
      <c r="G104" s="69"/>
      <c r="H104" s="69">
        <v>5.0000000000000001E-3</v>
      </c>
      <c r="I104" s="69">
        <v>1.7000000000000001E-2</v>
      </c>
      <c r="J104" s="320">
        <v>0.11899999999999999</v>
      </c>
      <c r="K104" s="91"/>
    </row>
    <row r="105" spans="1:11" x14ac:dyDescent="0.35">
      <c r="A105" s="121" t="s">
        <v>144</v>
      </c>
      <c r="B105" s="69"/>
      <c r="C105" s="69">
        <v>7.0999999999999994E-2</v>
      </c>
      <c r="D105" s="69"/>
      <c r="E105" s="69"/>
      <c r="F105" s="69">
        <v>1.2999999999999999E-2</v>
      </c>
      <c r="G105" s="69"/>
      <c r="H105" s="69">
        <v>2.5999999999999999E-2</v>
      </c>
      <c r="I105" s="69">
        <v>3.2000000000000001E-2</v>
      </c>
      <c r="J105" s="320">
        <v>0.10299999999999999</v>
      </c>
      <c r="K105" s="91"/>
    </row>
    <row r="106" spans="1:11" x14ac:dyDescent="0.35">
      <c r="A106" s="121" t="s">
        <v>133</v>
      </c>
      <c r="B106" s="69"/>
      <c r="C106" s="69">
        <v>4.2000000000000003E-2</v>
      </c>
      <c r="D106" s="69"/>
      <c r="E106" s="69">
        <v>0</v>
      </c>
      <c r="F106" s="69">
        <v>8.2000000000000003E-2</v>
      </c>
      <c r="G106" s="69"/>
      <c r="H106" s="69">
        <v>7.2999999999999995E-2</v>
      </c>
      <c r="I106" s="69">
        <v>3.56</v>
      </c>
      <c r="J106" s="320">
        <v>9.4E-2</v>
      </c>
      <c r="K106" s="91"/>
    </row>
    <row r="107" spans="1:11" x14ac:dyDescent="0.35">
      <c r="A107" s="121" t="s">
        <v>199</v>
      </c>
      <c r="B107" s="69"/>
      <c r="C107" s="69">
        <v>1.7000000000000001E-2</v>
      </c>
      <c r="D107" s="69"/>
      <c r="E107" s="69">
        <v>0.42</v>
      </c>
      <c r="F107" s="69"/>
      <c r="G107" s="69"/>
      <c r="H107" s="69">
        <v>0.42</v>
      </c>
      <c r="I107" s="69">
        <v>1.2999999999999999E-2</v>
      </c>
      <c r="J107" s="320">
        <v>9.1999999999999998E-2</v>
      </c>
      <c r="K107" s="91"/>
    </row>
    <row r="108" spans="1:11" x14ac:dyDescent="0.35">
      <c r="A108" s="121" t="s">
        <v>34</v>
      </c>
      <c r="B108" s="69"/>
      <c r="C108" s="69">
        <v>1E-3</v>
      </c>
      <c r="D108" s="69"/>
      <c r="E108" s="69"/>
      <c r="F108" s="69"/>
      <c r="G108" s="69"/>
      <c r="H108" s="69"/>
      <c r="I108" s="69"/>
      <c r="J108" s="320">
        <v>9.1999999999999998E-2</v>
      </c>
      <c r="K108" s="91"/>
    </row>
    <row r="109" spans="1:11" x14ac:dyDescent="0.35">
      <c r="A109" s="121" t="s">
        <v>203</v>
      </c>
      <c r="B109" s="69"/>
      <c r="C109" s="69">
        <v>8.0000000000000002E-3</v>
      </c>
      <c r="D109" s="69"/>
      <c r="E109" s="69">
        <v>8.9999999999999993E-3</v>
      </c>
      <c r="F109" s="69"/>
      <c r="G109" s="69"/>
      <c r="H109" s="69">
        <v>8.9999999999999993E-3</v>
      </c>
      <c r="I109" s="69">
        <v>2.5999999999999999E-2</v>
      </c>
      <c r="J109" s="320">
        <v>8.5000000000000006E-2</v>
      </c>
      <c r="K109" s="91"/>
    </row>
    <row r="110" spans="1:11" x14ac:dyDescent="0.35">
      <c r="A110" s="121" t="s">
        <v>181</v>
      </c>
      <c r="B110" s="69"/>
      <c r="C110" s="69">
        <v>7.5999999999999998E-2</v>
      </c>
      <c r="D110" s="69"/>
      <c r="E110" s="69">
        <v>0.99099999999999999</v>
      </c>
      <c r="F110" s="69"/>
      <c r="G110" s="69"/>
      <c r="H110" s="69">
        <v>1.069</v>
      </c>
      <c r="I110" s="69">
        <v>1.0249999999999999</v>
      </c>
      <c r="J110" s="320">
        <v>8.2000000000000003E-2</v>
      </c>
      <c r="K110" s="91"/>
    </row>
    <row r="111" spans="1:11" x14ac:dyDescent="0.35">
      <c r="A111" s="121" t="s">
        <v>148</v>
      </c>
      <c r="B111" s="69"/>
      <c r="C111" s="69">
        <v>3.9E-2</v>
      </c>
      <c r="D111" s="69"/>
      <c r="E111" s="69"/>
      <c r="F111" s="69"/>
      <c r="G111" s="69"/>
      <c r="H111" s="69"/>
      <c r="I111" s="69">
        <v>0.58899999999999997</v>
      </c>
      <c r="J111" s="320">
        <v>0.08</v>
      </c>
      <c r="K111" s="91"/>
    </row>
    <row r="112" spans="1:11" x14ac:dyDescent="0.35">
      <c r="A112" s="121" t="s">
        <v>50</v>
      </c>
      <c r="B112" s="69">
        <v>1.8009999999999999</v>
      </c>
      <c r="C112" s="69"/>
      <c r="D112" s="69"/>
      <c r="E112" s="69"/>
      <c r="F112" s="69"/>
      <c r="G112" s="69"/>
      <c r="H112" s="69"/>
      <c r="I112" s="69">
        <v>1.7010000000000001</v>
      </c>
      <c r="J112" s="320">
        <v>7.1999999999999995E-2</v>
      </c>
      <c r="K112" s="91"/>
    </row>
    <row r="113" spans="1:11" x14ac:dyDescent="0.35">
      <c r="A113" s="121" t="s">
        <v>210</v>
      </c>
      <c r="B113" s="69"/>
      <c r="C113" s="69">
        <v>2.9000000000000001E-2</v>
      </c>
      <c r="D113" s="69"/>
      <c r="E113" s="69">
        <v>0.183</v>
      </c>
      <c r="F113" s="69">
        <v>0.01</v>
      </c>
      <c r="G113" s="69"/>
      <c r="H113" s="69">
        <v>0.193</v>
      </c>
      <c r="I113" s="69">
        <v>0.28699999999999998</v>
      </c>
      <c r="J113" s="320">
        <v>7.0000000000000007E-2</v>
      </c>
      <c r="K113" s="91"/>
    </row>
    <row r="114" spans="1:11" x14ac:dyDescent="0.35">
      <c r="A114" s="121" t="s">
        <v>88</v>
      </c>
      <c r="B114" s="69"/>
      <c r="C114" s="69"/>
      <c r="D114" s="69"/>
      <c r="E114" s="69"/>
      <c r="F114" s="69"/>
      <c r="G114" s="69"/>
      <c r="H114" s="69"/>
      <c r="I114" s="69"/>
      <c r="J114" s="320">
        <v>6.7000000000000004E-2</v>
      </c>
      <c r="K114" s="91"/>
    </row>
    <row r="115" spans="1:11" x14ac:dyDescent="0.35">
      <c r="A115" s="121" t="s">
        <v>173</v>
      </c>
      <c r="B115" s="69"/>
      <c r="C115" s="69">
        <v>0</v>
      </c>
      <c r="D115" s="69"/>
      <c r="E115" s="69">
        <v>4.7E-2</v>
      </c>
      <c r="F115" s="69">
        <v>1.2999999999999999E-2</v>
      </c>
      <c r="G115" s="69"/>
      <c r="H115" s="69">
        <v>0.06</v>
      </c>
      <c r="I115" s="69">
        <v>4.5999999999999999E-2</v>
      </c>
      <c r="J115" s="320">
        <v>6.4000000000000001E-2</v>
      </c>
      <c r="K115" s="91"/>
    </row>
    <row r="116" spans="1:11" x14ac:dyDescent="0.35">
      <c r="A116" s="121" t="s">
        <v>16</v>
      </c>
      <c r="B116" s="69"/>
      <c r="C116" s="69"/>
      <c r="D116" s="69"/>
      <c r="E116" s="69"/>
      <c r="F116" s="69"/>
      <c r="G116" s="69"/>
      <c r="H116" s="69"/>
      <c r="I116" s="69">
        <v>0</v>
      </c>
      <c r="J116" s="320">
        <v>6.2E-2</v>
      </c>
      <c r="K116" s="91"/>
    </row>
    <row r="117" spans="1:11" x14ac:dyDescent="0.35">
      <c r="A117" s="121" t="s">
        <v>202</v>
      </c>
      <c r="B117" s="69"/>
      <c r="C117" s="69">
        <v>4.0000000000000001E-3</v>
      </c>
      <c r="D117" s="69"/>
      <c r="E117" s="69">
        <v>2.8000000000000001E-2</v>
      </c>
      <c r="F117" s="69">
        <v>0.127</v>
      </c>
      <c r="G117" s="69"/>
      <c r="H117" s="69">
        <v>0.155</v>
      </c>
      <c r="I117" s="69">
        <v>5.5E-2</v>
      </c>
      <c r="J117" s="320">
        <v>0.06</v>
      </c>
      <c r="K117" s="91"/>
    </row>
    <row r="118" spans="1:11" x14ac:dyDescent="0.35">
      <c r="A118" s="121" t="s">
        <v>30</v>
      </c>
      <c r="B118" s="69"/>
      <c r="C118" s="69">
        <v>4.2000000000000003E-2</v>
      </c>
      <c r="D118" s="69"/>
      <c r="E118" s="69">
        <v>0</v>
      </c>
      <c r="F118" s="69">
        <v>0</v>
      </c>
      <c r="G118" s="69"/>
      <c r="H118" s="69">
        <v>0</v>
      </c>
      <c r="I118" s="69">
        <v>4.0000000000000001E-3</v>
      </c>
      <c r="J118" s="320">
        <v>0.06</v>
      </c>
      <c r="K118" s="91"/>
    </row>
    <row r="119" spans="1:11" x14ac:dyDescent="0.35">
      <c r="A119" s="121" t="s">
        <v>113</v>
      </c>
      <c r="B119" s="69"/>
      <c r="C119" s="69"/>
      <c r="D119" s="69"/>
      <c r="E119" s="69"/>
      <c r="F119" s="69"/>
      <c r="G119" s="69"/>
      <c r="H119" s="69">
        <v>0</v>
      </c>
      <c r="I119" s="69"/>
      <c r="J119" s="320">
        <v>5.2999999999999999E-2</v>
      </c>
      <c r="K119" s="91"/>
    </row>
    <row r="120" spans="1:11" x14ac:dyDescent="0.35">
      <c r="A120" s="121" t="s">
        <v>19</v>
      </c>
      <c r="B120" s="69"/>
      <c r="C120" s="69"/>
      <c r="D120" s="69"/>
      <c r="E120" s="69"/>
      <c r="F120" s="69"/>
      <c r="G120" s="69"/>
      <c r="H120" s="69">
        <v>0</v>
      </c>
      <c r="I120" s="69"/>
      <c r="J120" s="320">
        <v>5.0999999999999997E-2</v>
      </c>
      <c r="K120" s="91"/>
    </row>
    <row r="121" spans="1:11" x14ac:dyDescent="0.35">
      <c r="A121" s="121" t="s">
        <v>212</v>
      </c>
      <c r="B121" s="69"/>
      <c r="C121" s="69">
        <v>1.4999999999999999E-2</v>
      </c>
      <c r="D121" s="69"/>
      <c r="E121" s="69">
        <v>2.1019999999999999</v>
      </c>
      <c r="F121" s="69">
        <v>0.123</v>
      </c>
      <c r="G121" s="69"/>
      <c r="H121" s="69">
        <v>2.2320000000000002</v>
      </c>
      <c r="I121" s="69">
        <v>6.6000000000000003E-2</v>
      </c>
      <c r="J121" s="320">
        <v>4.8000000000000001E-2</v>
      </c>
      <c r="K121" s="91"/>
    </row>
    <row r="122" spans="1:11" x14ac:dyDescent="0.35">
      <c r="A122" s="121" t="s">
        <v>3</v>
      </c>
      <c r="B122" s="69"/>
      <c r="C122" s="69">
        <v>4.2000000000000003E-2</v>
      </c>
      <c r="D122" s="69"/>
      <c r="E122" s="69"/>
      <c r="F122" s="69"/>
      <c r="G122" s="69"/>
      <c r="H122" s="69">
        <v>3.0000000000000001E-3</v>
      </c>
      <c r="I122" s="69">
        <v>0.76900000000000002</v>
      </c>
      <c r="J122" s="320">
        <v>4.2000000000000003E-2</v>
      </c>
      <c r="K122" s="91"/>
    </row>
    <row r="123" spans="1:11" x14ac:dyDescent="0.35">
      <c r="A123" s="121" t="s">
        <v>154</v>
      </c>
      <c r="B123" s="69"/>
      <c r="C123" s="69"/>
      <c r="D123" s="69"/>
      <c r="E123" s="69"/>
      <c r="F123" s="69"/>
      <c r="G123" s="69"/>
      <c r="H123" s="69"/>
      <c r="I123" s="69"/>
      <c r="J123" s="320">
        <v>4.2000000000000003E-2</v>
      </c>
      <c r="K123" s="91"/>
    </row>
    <row r="124" spans="1:11" x14ac:dyDescent="0.35">
      <c r="A124" s="121" t="s">
        <v>182</v>
      </c>
      <c r="B124" s="69"/>
      <c r="C124" s="69">
        <v>0.01</v>
      </c>
      <c r="D124" s="69"/>
      <c r="E124" s="69"/>
      <c r="F124" s="69"/>
      <c r="G124" s="69"/>
      <c r="H124" s="69"/>
      <c r="I124" s="69">
        <v>7.0000000000000001E-3</v>
      </c>
      <c r="J124" s="320">
        <v>3.7999999999999999E-2</v>
      </c>
      <c r="K124" s="91"/>
    </row>
    <row r="125" spans="1:11" x14ac:dyDescent="0.35">
      <c r="A125" s="121" t="s">
        <v>176</v>
      </c>
      <c r="B125" s="69"/>
      <c r="C125" s="69"/>
      <c r="D125" s="69"/>
      <c r="E125" s="69"/>
      <c r="F125" s="69"/>
      <c r="G125" s="69"/>
      <c r="H125" s="69"/>
      <c r="I125" s="69"/>
      <c r="J125" s="320">
        <v>3.7999999999999999E-2</v>
      </c>
      <c r="K125" s="91"/>
    </row>
    <row r="126" spans="1:11" x14ac:dyDescent="0.35">
      <c r="A126" s="121" t="s">
        <v>187</v>
      </c>
      <c r="B126" s="69"/>
      <c r="C126" s="69"/>
      <c r="D126" s="69"/>
      <c r="E126" s="69"/>
      <c r="F126" s="69"/>
      <c r="G126" s="69"/>
      <c r="H126" s="69"/>
      <c r="I126" s="69"/>
      <c r="J126" s="320">
        <v>3.7999999999999999E-2</v>
      </c>
      <c r="K126" s="91"/>
    </row>
    <row r="127" spans="1:11" x14ac:dyDescent="0.35">
      <c r="A127" s="121" t="s">
        <v>255</v>
      </c>
      <c r="B127" s="69"/>
      <c r="C127" s="69">
        <v>2E-3</v>
      </c>
      <c r="D127" s="69"/>
      <c r="E127" s="69">
        <v>4.6870000000000003</v>
      </c>
      <c r="F127" s="69"/>
      <c r="G127" s="69"/>
      <c r="H127" s="69">
        <v>4.74</v>
      </c>
      <c r="I127" s="69">
        <v>1.2E-2</v>
      </c>
      <c r="J127" s="320">
        <v>3.5999999999999997E-2</v>
      </c>
      <c r="K127" s="91"/>
    </row>
    <row r="128" spans="1:11" x14ac:dyDescent="0.35">
      <c r="A128" s="121" t="s">
        <v>190</v>
      </c>
      <c r="B128" s="69"/>
      <c r="C128" s="69">
        <v>5.0000000000000001E-3</v>
      </c>
      <c r="D128" s="69"/>
      <c r="E128" s="69"/>
      <c r="F128" s="69"/>
      <c r="G128" s="69"/>
      <c r="H128" s="69"/>
      <c r="I128" s="69">
        <v>1.2999999999999999E-2</v>
      </c>
      <c r="J128" s="320">
        <v>3.5000000000000003E-2</v>
      </c>
      <c r="K128" s="91"/>
    </row>
    <row r="129" spans="1:11" x14ac:dyDescent="0.35">
      <c r="A129" s="121" t="s">
        <v>39</v>
      </c>
      <c r="B129" s="69"/>
      <c r="C129" s="69"/>
      <c r="D129" s="69"/>
      <c r="E129" s="69"/>
      <c r="F129" s="69">
        <v>0.16300000000000001</v>
      </c>
      <c r="G129" s="69"/>
      <c r="H129" s="69">
        <v>0.15</v>
      </c>
      <c r="I129" s="69">
        <v>5.0000000000000001E-3</v>
      </c>
      <c r="J129" s="320">
        <v>3.4000000000000002E-2</v>
      </c>
      <c r="K129" s="91"/>
    </row>
    <row r="130" spans="1:11" x14ac:dyDescent="0.35">
      <c r="A130" s="121" t="s">
        <v>227</v>
      </c>
      <c r="B130" s="69"/>
      <c r="C130" s="69"/>
      <c r="D130" s="69"/>
      <c r="E130" s="69"/>
      <c r="F130" s="69"/>
      <c r="G130" s="69"/>
      <c r="H130" s="69"/>
      <c r="I130" s="69">
        <v>0.26200000000000001</v>
      </c>
      <c r="J130" s="320">
        <v>3.2000000000000001E-2</v>
      </c>
      <c r="K130" s="91"/>
    </row>
    <row r="131" spans="1:11" x14ac:dyDescent="0.35">
      <c r="A131" s="121" t="s">
        <v>252</v>
      </c>
      <c r="B131" s="69"/>
      <c r="C131" s="69">
        <v>0</v>
      </c>
      <c r="D131" s="69"/>
      <c r="E131" s="69">
        <v>8.3000000000000004E-2</v>
      </c>
      <c r="F131" s="69">
        <v>0.02</v>
      </c>
      <c r="G131" s="69"/>
      <c r="H131" s="69">
        <v>0.10299999999999999</v>
      </c>
      <c r="I131" s="69">
        <v>0.02</v>
      </c>
      <c r="J131" s="320">
        <v>0.03</v>
      </c>
      <c r="K131" s="91"/>
    </row>
    <row r="132" spans="1:11" x14ac:dyDescent="0.35">
      <c r="A132" s="121" t="s">
        <v>198</v>
      </c>
      <c r="B132" s="69"/>
      <c r="C132" s="69"/>
      <c r="D132" s="69"/>
      <c r="E132" s="69">
        <v>0.54600000000000004</v>
      </c>
      <c r="F132" s="69">
        <v>1.0999999999999999E-2</v>
      </c>
      <c r="G132" s="69"/>
      <c r="H132" s="69">
        <v>0.54900000000000004</v>
      </c>
      <c r="I132" s="69">
        <v>0.185</v>
      </c>
      <c r="J132" s="320">
        <v>0.03</v>
      </c>
      <c r="K132" s="91"/>
    </row>
    <row r="133" spans="1:11" x14ac:dyDescent="0.35">
      <c r="A133" s="121" t="s">
        <v>59</v>
      </c>
      <c r="B133" s="69"/>
      <c r="C133" s="69"/>
      <c r="D133" s="69"/>
      <c r="E133" s="69"/>
      <c r="F133" s="69"/>
      <c r="G133" s="69"/>
      <c r="H133" s="69"/>
      <c r="I133" s="69">
        <v>0.27800000000000002</v>
      </c>
      <c r="J133" s="320">
        <v>2.9000000000000001E-2</v>
      </c>
      <c r="K133" s="91"/>
    </row>
    <row r="134" spans="1:11" x14ac:dyDescent="0.35">
      <c r="A134" s="121" t="s">
        <v>149</v>
      </c>
      <c r="B134" s="69"/>
      <c r="C134" s="69"/>
      <c r="D134" s="69"/>
      <c r="E134" s="69">
        <v>0.13500000000000001</v>
      </c>
      <c r="F134" s="69"/>
      <c r="G134" s="69"/>
      <c r="H134" s="69">
        <v>0.13500000000000001</v>
      </c>
      <c r="I134" s="69">
        <v>2.7770000000000001</v>
      </c>
      <c r="J134" s="320">
        <v>2.5999999999999999E-2</v>
      </c>
      <c r="K134" s="91"/>
    </row>
    <row r="135" spans="1:11" x14ac:dyDescent="0.35">
      <c r="A135" s="121" t="s">
        <v>150</v>
      </c>
      <c r="B135" s="69"/>
      <c r="C135" s="69">
        <v>2E-3</v>
      </c>
      <c r="D135" s="69"/>
      <c r="E135" s="69"/>
      <c r="F135" s="69"/>
      <c r="G135" s="69"/>
      <c r="H135" s="69"/>
      <c r="I135" s="69">
        <v>0.13100000000000001</v>
      </c>
      <c r="J135" s="320">
        <v>2.5999999999999999E-2</v>
      </c>
      <c r="K135" s="91"/>
    </row>
    <row r="136" spans="1:11" x14ac:dyDescent="0.35">
      <c r="A136" s="121" t="s">
        <v>238</v>
      </c>
      <c r="B136" s="69">
        <v>0</v>
      </c>
      <c r="C136" s="69"/>
      <c r="D136" s="69"/>
      <c r="E136" s="69">
        <v>3.5999999999999997E-2</v>
      </c>
      <c r="F136" s="69">
        <v>8.8999999999999996E-2</v>
      </c>
      <c r="G136" s="69"/>
      <c r="H136" s="69">
        <v>0.14299999999999999</v>
      </c>
      <c r="I136" s="69">
        <v>0.224</v>
      </c>
      <c r="J136" s="320">
        <v>2.5000000000000001E-2</v>
      </c>
      <c r="K136" s="91"/>
    </row>
    <row r="137" spans="1:11" x14ac:dyDescent="0.35">
      <c r="A137" s="121" t="s">
        <v>25</v>
      </c>
      <c r="B137" s="69"/>
      <c r="C137" s="69">
        <v>3.0000000000000001E-3</v>
      </c>
      <c r="D137" s="69"/>
      <c r="E137" s="69">
        <v>2.4E-2</v>
      </c>
      <c r="F137" s="69">
        <v>0</v>
      </c>
      <c r="G137" s="69"/>
      <c r="H137" s="69">
        <v>2.5000000000000001E-2</v>
      </c>
      <c r="I137" s="69">
        <v>2.5000000000000001E-2</v>
      </c>
      <c r="J137" s="320">
        <v>2.5000000000000001E-2</v>
      </c>
      <c r="K137" s="91"/>
    </row>
    <row r="138" spans="1:11" x14ac:dyDescent="0.35">
      <c r="A138" s="121" t="s">
        <v>136</v>
      </c>
      <c r="B138" s="69"/>
      <c r="C138" s="69"/>
      <c r="D138" s="69"/>
      <c r="E138" s="69"/>
      <c r="F138" s="69"/>
      <c r="G138" s="69"/>
      <c r="H138" s="69"/>
      <c r="I138" s="69">
        <v>1E-3</v>
      </c>
      <c r="J138" s="320">
        <v>2.5000000000000001E-2</v>
      </c>
      <c r="K138" s="91"/>
    </row>
    <row r="139" spans="1:11" x14ac:dyDescent="0.35">
      <c r="A139" s="121" t="s">
        <v>243</v>
      </c>
      <c r="B139" s="69"/>
      <c r="C139" s="69"/>
      <c r="D139" s="69"/>
      <c r="E139" s="69"/>
      <c r="F139" s="69">
        <v>1E-3</v>
      </c>
      <c r="G139" s="69"/>
      <c r="H139" s="69">
        <v>2E-3</v>
      </c>
      <c r="I139" s="69">
        <v>4.0000000000000001E-3</v>
      </c>
      <c r="J139" s="320">
        <v>2.3E-2</v>
      </c>
      <c r="K139" s="91"/>
    </row>
    <row r="140" spans="1:11" x14ac:dyDescent="0.35">
      <c r="A140" s="121" t="s">
        <v>28</v>
      </c>
      <c r="B140" s="69"/>
      <c r="C140" s="69"/>
      <c r="D140" s="69"/>
      <c r="E140" s="69">
        <v>1.0580000000000001</v>
      </c>
      <c r="F140" s="69">
        <v>0</v>
      </c>
      <c r="G140" s="69"/>
      <c r="H140" s="69">
        <v>1.06</v>
      </c>
      <c r="I140" s="69">
        <v>1.7000000000000001E-2</v>
      </c>
      <c r="J140" s="320">
        <v>2.3E-2</v>
      </c>
      <c r="K140" s="91"/>
    </row>
    <row r="141" spans="1:11" x14ac:dyDescent="0.35">
      <c r="A141" s="121" t="s">
        <v>240</v>
      </c>
      <c r="B141" s="69"/>
      <c r="C141" s="69">
        <v>7.0000000000000001E-3</v>
      </c>
      <c r="D141" s="69"/>
      <c r="E141" s="69"/>
      <c r="F141" s="69">
        <v>0.66500000000000004</v>
      </c>
      <c r="G141" s="69"/>
      <c r="H141" s="69">
        <v>0.66700000000000004</v>
      </c>
      <c r="I141" s="69">
        <v>3.3540000000000001</v>
      </c>
      <c r="J141" s="320">
        <v>2.1999999999999999E-2</v>
      </c>
      <c r="K141" s="91"/>
    </row>
    <row r="142" spans="1:11" x14ac:dyDescent="0.35">
      <c r="A142" s="121" t="s">
        <v>22</v>
      </c>
      <c r="B142" s="69"/>
      <c r="C142" s="69"/>
      <c r="D142" s="69"/>
      <c r="E142" s="69">
        <v>0.24299999999999999</v>
      </c>
      <c r="F142" s="69">
        <v>0</v>
      </c>
      <c r="G142" s="69"/>
      <c r="H142" s="69">
        <v>0.24399999999999999</v>
      </c>
      <c r="I142" s="69">
        <v>0.32600000000000001</v>
      </c>
      <c r="J142" s="320">
        <v>2.1999999999999999E-2</v>
      </c>
      <c r="K142" s="91"/>
    </row>
    <row r="143" spans="1:11" x14ac:dyDescent="0.35">
      <c r="A143" s="121" t="s">
        <v>11</v>
      </c>
      <c r="B143" s="69">
        <v>23.422000000000001</v>
      </c>
      <c r="C143" s="69">
        <v>1.7000000000000001E-2</v>
      </c>
      <c r="D143" s="69"/>
      <c r="E143" s="69"/>
      <c r="F143" s="69">
        <v>27.698</v>
      </c>
      <c r="G143" s="69"/>
      <c r="H143" s="69">
        <v>27.698</v>
      </c>
      <c r="I143" s="69">
        <v>7.5540000000000003</v>
      </c>
      <c r="J143" s="320">
        <v>1.7000000000000001E-2</v>
      </c>
      <c r="K143" s="91"/>
    </row>
    <row r="144" spans="1:11" x14ac:dyDescent="0.35">
      <c r="A144" s="121" t="s">
        <v>12</v>
      </c>
      <c r="B144" s="69"/>
      <c r="C144" s="69">
        <v>1.2999999999999999E-2</v>
      </c>
      <c r="D144" s="69"/>
      <c r="E144" s="69"/>
      <c r="F144" s="69">
        <v>0</v>
      </c>
      <c r="G144" s="69"/>
      <c r="H144" s="69">
        <v>0</v>
      </c>
      <c r="I144" s="69">
        <v>7.1509999999999998</v>
      </c>
      <c r="J144" s="320">
        <v>1.7000000000000001E-2</v>
      </c>
      <c r="K144" s="91"/>
    </row>
    <row r="145" spans="1:11" x14ac:dyDescent="0.35">
      <c r="A145" s="121" t="s">
        <v>126</v>
      </c>
      <c r="B145" s="69"/>
      <c r="C145" s="69">
        <v>1.7000000000000001E-2</v>
      </c>
      <c r="D145" s="69"/>
      <c r="E145" s="69"/>
      <c r="F145" s="69"/>
      <c r="G145" s="69"/>
      <c r="H145" s="69"/>
      <c r="I145" s="69">
        <v>5.0000000000000001E-3</v>
      </c>
      <c r="J145" s="320">
        <v>1.7000000000000001E-2</v>
      </c>
      <c r="K145" s="91"/>
    </row>
    <row r="146" spans="1:11" x14ac:dyDescent="0.35">
      <c r="A146" s="121" t="s">
        <v>97</v>
      </c>
      <c r="B146" s="69"/>
      <c r="C146" s="69"/>
      <c r="D146" s="69"/>
      <c r="E146" s="69">
        <v>4.0000000000000001E-3</v>
      </c>
      <c r="F146" s="69">
        <v>1.7000000000000001E-2</v>
      </c>
      <c r="G146" s="69"/>
      <c r="H146" s="69">
        <v>2.1000000000000001E-2</v>
      </c>
      <c r="I146" s="69">
        <v>1E-3</v>
      </c>
      <c r="J146" s="320">
        <v>1.4E-2</v>
      </c>
      <c r="K146" s="91"/>
    </row>
    <row r="147" spans="1:11" x14ac:dyDescent="0.35">
      <c r="A147" s="121" t="s">
        <v>207</v>
      </c>
      <c r="B147" s="69"/>
      <c r="C147" s="69"/>
      <c r="D147" s="69"/>
      <c r="E147" s="69"/>
      <c r="F147" s="69"/>
      <c r="G147" s="69"/>
      <c r="H147" s="69"/>
      <c r="I147" s="69">
        <v>1.2999999999999999E-2</v>
      </c>
      <c r="J147" s="320">
        <v>1.2999999999999999E-2</v>
      </c>
      <c r="K147" s="91"/>
    </row>
    <row r="148" spans="1:11" x14ac:dyDescent="0.35">
      <c r="A148" s="121" t="s">
        <v>230</v>
      </c>
      <c r="B148" s="69"/>
      <c r="C148" s="69">
        <v>1E-3</v>
      </c>
      <c r="D148" s="69"/>
      <c r="E148" s="69"/>
      <c r="F148" s="69">
        <v>1.4E-2</v>
      </c>
      <c r="G148" s="69"/>
      <c r="H148" s="69">
        <v>1.6E-2</v>
      </c>
      <c r="I148" s="69">
        <v>0.125</v>
      </c>
      <c r="J148" s="320">
        <v>1.2E-2</v>
      </c>
      <c r="K148" s="91"/>
    </row>
    <row r="149" spans="1:11" x14ac:dyDescent="0.35">
      <c r="A149" s="121" t="s">
        <v>32</v>
      </c>
      <c r="B149" s="69"/>
      <c r="C149" s="69"/>
      <c r="D149" s="69"/>
      <c r="E149" s="69">
        <v>3.5000000000000003E-2</v>
      </c>
      <c r="F149" s="69">
        <v>0</v>
      </c>
      <c r="G149" s="69"/>
      <c r="H149" s="69">
        <v>3.5999999999999997E-2</v>
      </c>
      <c r="I149" s="69">
        <v>6.0000000000000001E-3</v>
      </c>
      <c r="J149" s="320">
        <v>1.0999999999999999E-2</v>
      </c>
      <c r="K149" s="91"/>
    </row>
    <row r="150" spans="1:11" x14ac:dyDescent="0.35">
      <c r="A150" s="121" t="s">
        <v>24</v>
      </c>
      <c r="B150" s="69"/>
      <c r="C150" s="69">
        <v>8.0000000000000002E-3</v>
      </c>
      <c r="D150" s="69"/>
      <c r="E150" s="69">
        <v>9.7000000000000003E-2</v>
      </c>
      <c r="F150" s="69"/>
      <c r="G150" s="69"/>
      <c r="H150" s="69">
        <v>9.7000000000000003E-2</v>
      </c>
      <c r="I150" s="69"/>
      <c r="J150" s="320">
        <v>1.0999999999999999E-2</v>
      </c>
      <c r="K150" s="91"/>
    </row>
    <row r="151" spans="1:11" x14ac:dyDescent="0.35">
      <c r="A151" s="121" t="s">
        <v>226</v>
      </c>
      <c r="B151" s="69"/>
      <c r="C151" s="69"/>
      <c r="D151" s="69"/>
      <c r="E151" s="69"/>
      <c r="F151" s="69"/>
      <c r="G151" s="69"/>
      <c r="H151" s="69"/>
      <c r="I151" s="69">
        <v>0.43099999999999999</v>
      </c>
      <c r="J151" s="320">
        <v>1.0999999999999999E-2</v>
      </c>
      <c r="K151" s="91"/>
    </row>
    <row r="152" spans="1:11" x14ac:dyDescent="0.35">
      <c r="A152" s="121" t="s">
        <v>91</v>
      </c>
      <c r="B152" s="69"/>
      <c r="C152" s="69"/>
      <c r="D152" s="69"/>
      <c r="E152" s="69"/>
      <c r="F152" s="69"/>
      <c r="G152" s="69"/>
      <c r="H152" s="69"/>
      <c r="I152" s="69"/>
      <c r="J152" s="320">
        <v>0.01</v>
      </c>
      <c r="K152" s="91"/>
    </row>
    <row r="153" spans="1:11" x14ac:dyDescent="0.35">
      <c r="A153" s="121" t="s">
        <v>244</v>
      </c>
      <c r="B153" s="69"/>
      <c r="C153" s="69"/>
      <c r="D153" s="69"/>
      <c r="E153" s="69"/>
      <c r="F153" s="69"/>
      <c r="G153" s="69"/>
      <c r="H153" s="69"/>
      <c r="I153" s="69"/>
      <c r="J153" s="320">
        <v>8.9999999999999993E-3</v>
      </c>
      <c r="K153" s="91"/>
    </row>
    <row r="154" spans="1:11" x14ac:dyDescent="0.35">
      <c r="A154" s="121" t="s">
        <v>241</v>
      </c>
      <c r="B154" s="69"/>
      <c r="C154" s="69">
        <v>7.0000000000000001E-3</v>
      </c>
      <c r="D154" s="69"/>
      <c r="E154" s="69"/>
      <c r="F154" s="69"/>
      <c r="G154" s="69"/>
      <c r="H154" s="69">
        <v>1E-3</v>
      </c>
      <c r="I154" s="69"/>
      <c r="J154" s="320">
        <v>8.0000000000000002E-3</v>
      </c>
      <c r="K154" s="91"/>
    </row>
    <row r="155" spans="1:11" x14ac:dyDescent="0.35">
      <c r="A155" s="121" t="s">
        <v>165</v>
      </c>
      <c r="B155" s="69"/>
      <c r="C155" s="69"/>
      <c r="D155" s="69"/>
      <c r="E155" s="69"/>
      <c r="F155" s="69"/>
      <c r="G155" s="69"/>
      <c r="H155" s="69"/>
      <c r="I155" s="69">
        <v>0</v>
      </c>
      <c r="J155" s="320">
        <v>8.0000000000000002E-3</v>
      </c>
      <c r="K155" s="91"/>
    </row>
    <row r="156" spans="1:11" x14ac:dyDescent="0.35">
      <c r="A156" s="121" t="s">
        <v>696</v>
      </c>
      <c r="B156" s="69"/>
      <c r="C156" s="69"/>
      <c r="D156" s="69"/>
      <c r="E156" s="69"/>
      <c r="F156" s="69">
        <v>510.334</v>
      </c>
      <c r="G156" s="69"/>
      <c r="H156" s="69">
        <v>510.334</v>
      </c>
      <c r="I156" s="69">
        <v>3.0000000000000001E-3</v>
      </c>
      <c r="J156" s="320">
        <v>6.0000000000000001E-3</v>
      </c>
      <c r="K156" s="91"/>
    </row>
    <row r="157" spans="1:11" x14ac:dyDescent="0.35">
      <c r="A157" s="121" t="s">
        <v>254</v>
      </c>
      <c r="B157" s="69"/>
      <c r="C157" s="69">
        <v>1E-3</v>
      </c>
      <c r="D157" s="69">
        <v>1E-3</v>
      </c>
      <c r="E157" s="69"/>
      <c r="F157" s="69">
        <v>3.0000000000000001E-3</v>
      </c>
      <c r="G157" s="69"/>
      <c r="H157" s="69">
        <v>3.0000000000000001E-3</v>
      </c>
      <c r="I157" s="69">
        <v>7.0000000000000001E-3</v>
      </c>
      <c r="J157" s="320">
        <v>6.0000000000000001E-3</v>
      </c>
      <c r="K157" s="91"/>
    </row>
    <row r="158" spans="1:11" x14ac:dyDescent="0.35">
      <c r="A158" s="121" t="s">
        <v>87</v>
      </c>
      <c r="B158" s="69"/>
      <c r="C158" s="69"/>
      <c r="D158" s="69"/>
      <c r="E158" s="69"/>
      <c r="F158" s="69"/>
      <c r="G158" s="69"/>
      <c r="H158" s="69"/>
      <c r="I158" s="69">
        <v>0</v>
      </c>
      <c r="J158" s="320">
        <v>6.0000000000000001E-3</v>
      </c>
      <c r="K158" s="91"/>
    </row>
    <row r="159" spans="1:11" x14ac:dyDescent="0.35">
      <c r="A159" s="121" t="s">
        <v>159</v>
      </c>
      <c r="B159" s="69"/>
      <c r="C159" s="69"/>
      <c r="D159" s="69"/>
      <c r="E159" s="69"/>
      <c r="F159" s="69"/>
      <c r="G159" s="69"/>
      <c r="H159" s="69"/>
      <c r="I159" s="69"/>
      <c r="J159" s="320">
        <v>6.0000000000000001E-3</v>
      </c>
      <c r="K159" s="91"/>
    </row>
    <row r="160" spans="1:11" x14ac:dyDescent="0.35">
      <c r="A160" s="121" t="s">
        <v>128</v>
      </c>
      <c r="B160" s="69"/>
      <c r="C160" s="69"/>
      <c r="D160" s="69"/>
      <c r="E160" s="69"/>
      <c r="F160" s="69">
        <v>1.7000000000000001E-2</v>
      </c>
      <c r="G160" s="69"/>
      <c r="H160" s="69">
        <v>1.6E-2</v>
      </c>
      <c r="I160" s="69">
        <v>2.1999999999999999E-2</v>
      </c>
      <c r="J160" s="320">
        <v>5.0000000000000001E-3</v>
      </c>
      <c r="K160" s="91"/>
    </row>
    <row r="161" spans="1:11" x14ac:dyDescent="0.35">
      <c r="A161" s="121" t="s">
        <v>232</v>
      </c>
      <c r="B161" s="69"/>
      <c r="C161" s="69"/>
      <c r="D161" s="69"/>
      <c r="E161" s="69">
        <v>0.20300000000000001</v>
      </c>
      <c r="F161" s="69">
        <v>1E-3</v>
      </c>
      <c r="G161" s="69"/>
      <c r="H161" s="69">
        <v>0.20399999999999999</v>
      </c>
      <c r="I161" s="69">
        <v>6.3E-2</v>
      </c>
      <c r="J161" s="320">
        <v>5.0000000000000001E-3</v>
      </c>
      <c r="K161" s="91"/>
    </row>
    <row r="162" spans="1:11" x14ac:dyDescent="0.35">
      <c r="A162" s="121" t="s">
        <v>163</v>
      </c>
      <c r="B162" s="69"/>
      <c r="C162" s="69"/>
      <c r="D162" s="69"/>
      <c r="E162" s="69"/>
      <c r="F162" s="69"/>
      <c r="G162" s="69"/>
      <c r="H162" s="69"/>
      <c r="I162" s="69">
        <v>3.7999999999999999E-2</v>
      </c>
      <c r="J162" s="320">
        <v>4.0000000000000001E-3</v>
      </c>
      <c r="K162" s="91"/>
    </row>
    <row r="163" spans="1:11" x14ac:dyDescent="0.35">
      <c r="A163" s="121" t="s">
        <v>90</v>
      </c>
      <c r="B163" s="69"/>
      <c r="C163" s="69"/>
      <c r="D163" s="69"/>
      <c r="E163" s="69"/>
      <c r="F163" s="69"/>
      <c r="G163" s="69"/>
      <c r="H163" s="69"/>
      <c r="I163" s="69"/>
      <c r="J163" s="320">
        <v>4.0000000000000001E-3</v>
      </c>
      <c r="K163" s="91"/>
    </row>
    <row r="164" spans="1:11" x14ac:dyDescent="0.35">
      <c r="A164" s="121" t="s">
        <v>139</v>
      </c>
      <c r="B164" s="69"/>
      <c r="C164" s="69"/>
      <c r="D164" s="69"/>
      <c r="E164" s="69"/>
      <c r="F164" s="69"/>
      <c r="G164" s="69"/>
      <c r="H164" s="69"/>
      <c r="I164" s="69"/>
      <c r="J164" s="320">
        <v>4.0000000000000001E-3</v>
      </c>
      <c r="K164" s="91"/>
    </row>
    <row r="165" spans="1:11" x14ac:dyDescent="0.35">
      <c r="A165" s="121" t="s">
        <v>246</v>
      </c>
      <c r="B165" s="69"/>
      <c r="C165" s="69"/>
      <c r="D165" s="69"/>
      <c r="E165" s="69">
        <v>3.2000000000000001E-2</v>
      </c>
      <c r="F165" s="69">
        <v>2.4E-2</v>
      </c>
      <c r="G165" s="69"/>
      <c r="H165" s="69">
        <v>5.6000000000000001E-2</v>
      </c>
      <c r="I165" s="69">
        <v>0.39700000000000002</v>
      </c>
      <c r="J165" s="320">
        <v>3.0000000000000001E-3</v>
      </c>
      <c r="K165" s="91"/>
    </row>
    <row r="166" spans="1:11" x14ac:dyDescent="0.35">
      <c r="A166" s="121" t="s">
        <v>234</v>
      </c>
      <c r="B166" s="69"/>
      <c r="C166" s="69"/>
      <c r="D166" s="69"/>
      <c r="E166" s="69"/>
      <c r="F166" s="69">
        <v>0</v>
      </c>
      <c r="G166" s="69"/>
      <c r="H166" s="69">
        <v>0</v>
      </c>
      <c r="I166" s="69">
        <v>4.4999999999999998E-2</v>
      </c>
      <c r="J166" s="320">
        <v>3.0000000000000001E-3</v>
      </c>
      <c r="K166" s="91"/>
    </row>
    <row r="167" spans="1:11" x14ac:dyDescent="0.35">
      <c r="A167" s="121" t="s">
        <v>8</v>
      </c>
      <c r="B167" s="69"/>
      <c r="C167" s="69"/>
      <c r="D167" s="69"/>
      <c r="E167" s="69"/>
      <c r="F167" s="69"/>
      <c r="G167" s="69"/>
      <c r="H167" s="69"/>
      <c r="I167" s="69">
        <v>1.544</v>
      </c>
      <c r="J167" s="320">
        <v>3.0000000000000001E-3</v>
      </c>
      <c r="K167" s="91"/>
    </row>
    <row r="168" spans="1:11" x14ac:dyDescent="0.35">
      <c r="A168" s="121" t="s">
        <v>138</v>
      </c>
      <c r="B168" s="69">
        <v>0</v>
      </c>
      <c r="C168" s="69">
        <v>2E-3</v>
      </c>
      <c r="D168" s="69"/>
      <c r="E168" s="69"/>
      <c r="F168" s="69"/>
      <c r="G168" s="69"/>
      <c r="H168" s="69">
        <v>1E-3</v>
      </c>
      <c r="I168" s="69">
        <v>1.7999999999999999E-2</v>
      </c>
      <c r="J168" s="320">
        <v>2E-3</v>
      </c>
      <c r="K168" s="91"/>
    </row>
    <row r="169" spans="1:11" x14ac:dyDescent="0.35">
      <c r="A169" s="121" t="s">
        <v>156</v>
      </c>
      <c r="B169" s="69"/>
      <c r="C169" s="69"/>
      <c r="D169" s="69"/>
      <c r="E169" s="69">
        <v>1.7000000000000001E-2</v>
      </c>
      <c r="F169" s="69"/>
      <c r="G169" s="69"/>
      <c r="H169" s="69">
        <v>1.7000000000000001E-2</v>
      </c>
      <c r="I169" s="69"/>
      <c r="J169" s="320">
        <v>2E-3</v>
      </c>
      <c r="K169" s="91"/>
    </row>
    <row r="170" spans="1:11" x14ac:dyDescent="0.35">
      <c r="A170" s="121" t="s">
        <v>247</v>
      </c>
      <c r="B170" s="69"/>
      <c r="C170" s="69"/>
      <c r="D170" s="69"/>
      <c r="E170" s="69"/>
      <c r="F170" s="69"/>
      <c r="G170" s="69"/>
      <c r="H170" s="69"/>
      <c r="I170" s="69">
        <v>7.2999999999999995E-2</v>
      </c>
      <c r="J170" s="320">
        <v>2E-3</v>
      </c>
      <c r="K170" s="91"/>
    </row>
    <row r="171" spans="1:11" x14ac:dyDescent="0.35">
      <c r="A171" s="121" t="s">
        <v>102</v>
      </c>
      <c r="B171" s="69"/>
      <c r="C171" s="69"/>
      <c r="D171" s="69"/>
      <c r="E171" s="69"/>
      <c r="F171" s="69"/>
      <c r="G171" s="69"/>
      <c r="H171" s="69"/>
      <c r="I171" s="69"/>
      <c r="J171" s="320">
        <v>2E-3</v>
      </c>
      <c r="K171" s="91"/>
    </row>
    <row r="172" spans="1:11" x14ac:dyDescent="0.35">
      <c r="A172" s="121" t="s">
        <v>61</v>
      </c>
      <c r="B172" s="69">
        <v>22.962</v>
      </c>
      <c r="C172" s="69"/>
      <c r="D172" s="69"/>
      <c r="E172" s="69"/>
      <c r="F172" s="69">
        <v>6.3840000000000003</v>
      </c>
      <c r="G172" s="69"/>
      <c r="H172" s="69">
        <v>6.68</v>
      </c>
      <c r="I172" s="69">
        <v>5.202</v>
      </c>
      <c r="J172" s="320">
        <v>1E-3</v>
      </c>
      <c r="K172" s="91"/>
    </row>
    <row r="173" spans="1:11" x14ac:dyDescent="0.35">
      <c r="A173" s="121" t="s">
        <v>44</v>
      </c>
      <c r="B173" s="69"/>
      <c r="C173" s="69"/>
      <c r="D173" s="69"/>
      <c r="E173" s="69"/>
      <c r="F173" s="69">
        <v>1E-3</v>
      </c>
      <c r="G173" s="69"/>
      <c r="H173" s="69">
        <v>1E-3</v>
      </c>
      <c r="I173" s="69">
        <v>3.0000000000000001E-3</v>
      </c>
      <c r="J173" s="320">
        <v>1E-3</v>
      </c>
      <c r="K173" s="91"/>
    </row>
    <row r="174" spans="1:11" x14ac:dyDescent="0.35">
      <c r="A174" s="121" t="s">
        <v>208</v>
      </c>
      <c r="B174" s="69"/>
      <c r="C174" s="69"/>
      <c r="D174" s="69"/>
      <c r="E174" s="69"/>
      <c r="F174" s="69"/>
      <c r="G174" s="69"/>
      <c r="H174" s="69">
        <v>6.7000000000000004E-2</v>
      </c>
      <c r="I174" s="69">
        <v>7.0000000000000001E-3</v>
      </c>
      <c r="J174" s="320">
        <v>1E-3</v>
      </c>
      <c r="K174" s="91"/>
    </row>
    <row r="175" spans="1:11" x14ac:dyDescent="0.35">
      <c r="A175" s="121" t="s">
        <v>96</v>
      </c>
      <c r="B175" s="69"/>
      <c r="C175" s="69"/>
      <c r="D175" s="69"/>
      <c r="E175" s="69">
        <v>1E-3</v>
      </c>
      <c r="F175" s="69"/>
      <c r="G175" s="69"/>
      <c r="H175" s="69">
        <v>1E-3</v>
      </c>
      <c r="I175" s="69"/>
      <c r="J175" s="320">
        <v>1E-3</v>
      </c>
      <c r="K175" s="91"/>
    </row>
    <row r="176" spans="1:11" x14ac:dyDescent="0.35">
      <c r="A176" s="121" t="s">
        <v>51</v>
      </c>
      <c r="B176" s="69"/>
      <c r="C176" s="69"/>
      <c r="D176" s="69"/>
      <c r="E176" s="69"/>
      <c r="F176" s="69"/>
      <c r="G176" s="69"/>
      <c r="H176" s="69"/>
      <c r="I176" s="69">
        <v>2.1160000000000001</v>
      </c>
      <c r="J176" s="320">
        <v>1E-3</v>
      </c>
      <c r="K176" s="91"/>
    </row>
    <row r="177" spans="1:11" x14ac:dyDescent="0.35">
      <c r="A177" s="121" t="s">
        <v>119</v>
      </c>
      <c r="B177" s="69"/>
      <c r="C177" s="69"/>
      <c r="D177" s="69"/>
      <c r="E177" s="69"/>
      <c r="F177" s="69"/>
      <c r="G177" s="69"/>
      <c r="H177" s="69"/>
      <c r="I177" s="69">
        <v>0.157</v>
      </c>
      <c r="J177" s="320">
        <v>1E-3</v>
      </c>
      <c r="K177" s="91"/>
    </row>
    <row r="178" spans="1:11" x14ac:dyDescent="0.35">
      <c r="A178" s="121" t="s">
        <v>31</v>
      </c>
      <c r="B178" s="69"/>
      <c r="C178" s="69"/>
      <c r="D178" s="69"/>
      <c r="E178" s="69"/>
      <c r="F178" s="69"/>
      <c r="G178" s="69"/>
      <c r="H178" s="69"/>
      <c r="I178" s="69">
        <v>3.0000000000000001E-3</v>
      </c>
      <c r="J178" s="320">
        <v>1E-3</v>
      </c>
      <c r="K178" s="91"/>
    </row>
    <row r="179" spans="1:11" x14ac:dyDescent="0.35">
      <c r="A179" s="121" t="s">
        <v>92</v>
      </c>
      <c r="B179" s="69"/>
      <c r="C179" s="69"/>
      <c r="D179" s="69"/>
      <c r="E179" s="69"/>
      <c r="F179" s="69"/>
      <c r="G179" s="69"/>
      <c r="H179" s="69"/>
      <c r="I179" s="69"/>
      <c r="J179" s="320">
        <v>1E-3</v>
      </c>
      <c r="K179" s="91"/>
    </row>
    <row r="180" spans="1:11" x14ac:dyDescent="0.35">
      <c r="A180" s="121" t="s">
        <v>140</v>
      </c>
      <c r="B180" s="69"/>
      <c r="C180" s="69"/>
      <c r="D180" s="69"/>
      <c r="E180" s="69"/>
      <c r="F180" s="69"/>
      <c r="G180" s="69"/>
      <c r="H180" s="69"/>
      <c r="I180" s="69"/>
      <c r="J180" s="320">
        <v>1E-3</v>
      </c>
      <c r="K180" s="91"/>
    </row>
    <row r="181" spans="1:11" x14ac:dyDescent="0.35">
      <c r="A181" s="121" t="s">
        <v>106</v>
      </c>
      <c r="B181" s="69"/>
      <c r="C181" s="69"/>
      <c r="D181" s="69"/>
      <c r="E181" s="69"/>
      <c r="F181" s="69">
        <v>0.86799999999999999</v>
      </c>
      <c r="G181" s="69"/>
      <c r="H181" s="69">
        <v>0.86799999999999999</v>
      </c>
      <c r="I181" s="69">
        <v>2.9849999999999999</v>
      </c>
      <c r="J181" s="320">
        <v>0</v>
      </c>
      <c r="K181" s="91"/>
    </row>
    <row r="182" spans="1:11" x14ac:dyDescent="0.35">
      <c r="A182" s="121" t="s">
        <v>191</v>
      </c>
      <c r="B182" s="69"/>
      <c r="C182" s="69"/>
      <c r="D182" s="69"/>
      <c r="E182" s="69">
        <v>0.121</v>
      </c>
      <c r="F182" s="69"/>
      <c r="G182" s="69"/>
      <c r="H182" s="69">
        <v>0.121</v>
      </c>
      <c r="I182" s="69"/>
      <c r="J182" s="320">
        <v>0</v>
      </c>
      <c r="K182" s="91"/>
    </row>
    <row r="183" spans="1:11" x14ac:dyDescent="0.35">
      <c r="A183" s="121" t="s">
        <v>124</v>
      </c>
      <c r="B183" s="69"/>
      <c r="C183" s="69"/>
      <c r="D183" s="69"/>
      <c r="E183" s="69"/>
      <c r="F183" s="69"/>
      <c r="G183" s="69"/>
      <c r="H183" s="69"/>
      <c r="I183" s="69"/>
      <c r="J183" s="320">
        <v>0</v>
      </c>
      <c r="K183" s="91"/>
    </row>
    <row r="184" spans="1:11" x14ac:dyDescent="0.35">
      <c r="A184" s="121" t="s">
        <v>151</v>
      </c>
      <c r="B184" s="69">
        <v>2.9249999999999998</v>
      </c>
      <c r="C184" s="69"/>
      <c r="D184" s="69"/>
      <c r="E184" s="69"/>
      <c r="F184" s="69">
        <v>144.17699999999999</v>
      </c>
      <c r="G184" s="69"/>
      <c r="H184" s="69">
        <v>234.71899999999999</v>
      </c>
      <c r="I184" s="69">
        <v>1430.3589999999999</v>
      </c>
      <c r="J184" s="320"/>
      <c r="K184" s="91"/>
    </row>
    <row r="185" spans="1:11" x14ac:dyDescent="0.35">
      <c r="A185" s="121" t="s">
        <v>47</v>
      </c>
      <c r="B185" s="69"/>
      <c r="C185" s="69"/>
      <c r="D185" s="69"/>
      <c r="E185" s="69"/>
      <c r="F185" s="69">
        <v>65.893000000000001</v>
      </c>
      <c r="G185" s="69"/>
      <c r="H185" s="69">
        <v>86.546999999999997</v>
      </c>
      <c r="I185" s="69">
        <v>25.475000000000001</v>
      </c>
      <c r="J185" s="320"/>
      <c r="K185" s="91"/>
    </row>
    <row r="186" spans="1:11" x14ac:dyDescent="0.35">
      <c r="A186" s="121" t="s">
        <v>152</v>
      </c>
      <c r="B186" s="69"/>
      <c r="C186" s="69"/>
      <c r="D186" s="69"/>
      <c r="E186" s="69"/>
      <c r="F186" s="69">
        <v>4.8170000000000002</v>
      </c>
      <c r="G186" s="69"/>
      <c r="H186" s="69">
        <v>4.8170000000000002</v>
      </c>
      <c r="I186" s="69"/>
      <c r="J186" s="320"/>
      <c r="K186" s="91"/>
    </row>
    <row r="187" spans="1:11" x14ac:dyDescent="0.35">
      <c r="A187" s="121" t="s">
        <v>41</v>
      </c>
      <c r="B187" s="69"/>
      <c r="C187" s="69"/>
      <c r="D187" s="69"/>
      <c r="E187" s="69"/>
      <c r="F187" s="69">
        <v>4.3819999999999997</v>
      </c>
      <c r="G187" s="69"/>
      <c r="H187" s="69">
        <v>4.3819999999999997</v>
      </c>
      <c r="I187" s="69"/>
      <c r="J187" s="320"/>
      <c r="K187" s="91"/>
    </row>
    <row r="188" spans="1:11" x14ac:dyDescent="0.35">
      <c r="A188" s="121" t="s">
        <v>125</v>
      </c>
      <c r="B188" s="69"/>
      <c r="C188" s="69"/>
      <c r="D188" s="69"/>
      <c r="E188" s="69"/>
      <c r="F188" s="69">
        <v>1.92</v>
      </c>
      <c r="G188" s="69"/>
      <c r="H188" s="69">
        <v>5.2590000000000003</v>
      </c>
      <c r="I188" s="69">
        <v>7.5179999999999998</v>
      </c>
      <c r="J188" s="320"/>
      <c r="K188" s="91"/>
    </row>
    <row r="189" spans="1:11" x14ac:dyDescent="0.35">
      <c r="A189" s="121" t="s">
        <v>213</v>
      </c>
      <c r="B189" s="69"/>
      <c r="C189" s="69"/>
      <c r="D189" s="69"/>
      <c r="E189" s="69"/>
      <c r="F189" s="69">
        <v>0.71399999999999997</v>
      </c>
      <c r="G189" s="69"/>
      <c r="H189" s="69">
        <v>0.71399999999999997</v>
      </c>
      <c r="I189" s="69">
        <v>3.0000000000000001E-3</v>
      </c>
      <c r="J189" s="320"/>
      <c r="K189" s="91"/>
    </row>
    <row r="190" spans="1:11" x14ac:dyDescent="0.35">
      <c r="A190" s="121" t="s">
        <v>72</v>
      </c>
      <c r="B190" s="69">
        <v>1.5089999999999999</v>
      </c>
      <c r="C190" s="69"/>
      <c r="D190" s="69"/>
      <c r="E190" s="69"/>
      <c r="F190" s="69">
        <v>0.53</v>
      </c>
      <c r="G190" s="69"/>
      <c r="H190" s="69">
        <v>0.53</v>
      </c>
      <c r="I190" s="69">
        <v>20.981000000000002</v>
      </c>
      <c r="J190" s="320"/>
      <c r="K190" s="91"/>
    </row>
    <row r="191" spans="1:11" x14ac:dyDescent="0.35">
      <c r="A191" s="121" t="s">
        <v>127</v>
      </c>
      <c r="B191" s="69">
        <v>0.68799999999999994</v>
      </c>
      <c r="C191" s="69"/>
      <c r="D191" s="69"/>
      <c r="E191" s="69"/>
      <c r="F191" s="69">
        <v>0.42099999999999999</v>
      </c>
      <c r="G191" s="69"/>
      <c r="H191" s="69">
        <v>0.41399999999999998</v>
      </c>
      <c r="I191" s="69"/>
      <c r="J191" s="320"/>
      <c r="K191" s="91"/>
    </row>
    <row r="192" spans="1:11" x14ac:dyDescent="0.35">
      <c r="A192" s="121" t="s">
        <v>74</v>
      </c>
      <c r="B192" s="69"/>
      <c r="C192" s="69"/>
      <c r="D192" s="69"/>
      <c r="E192" s="69"/>
      <c r="F192" s="69">
        <v>0.32900000000000001</v>
      </c>
      <c r="G192" s="69"/>
      <c r="H192" s="69">
        <v>0.70299999999999996</v>
      </c>
      <c r="I192" s="69">
        <v>1.4730000000000001</v>
      </c>
      <c r="J192" s="320"/>
      <c r="K192" s="91"/>
    </row>
    <row r="193" spans="1:11" x14ac:dyDescent="0.35">
      <c r="A193" s="121" t="s">
        <v>89</v>
      </c>
      <c r="B193" s="69"/>
      <c r="C193" s="69"/>
      <c r="D193" s="69"/>
      <c r="E193" s="69"/>
      <c r="F193" s="69">
        <v>6.2E-2</v>
      </c>
      <c r="G193" s="69"/>
      <c r="H193" s="69">
        <v>6.2E-2</v>
      </c>
      <c r="I193" s="69"/>
      <c r="J193" s="320"/>
      <c r="K193" s="91"/>
    </row>
    <row r="194" spans="1:11" x14ac:dyDescent="0.35">
      <c r="A194" s="121" t="s">
        <v>224</v>
      </c>
      <c r="B194" s="69"/>
      <c r="C194" s="69"/>
      <c r="D194" s="69"/>
      <c r="E194" s="69"/>
      <c r="F194" s="69">
        <v>0.05</v>
      </c>
      <c r="G194" s="69"/>
      <c r="H194" s="69">
        <v>8.8999999999999996E-2</v>
      </c>
      <c r="I194" s="69">
        <v>0.17499999999999999</v>
      </c>
      <c r="J194" s="320"/>
      <c r="K194" s="91"/>
    </row>
    <row r="195" spans="1:11" x14ac:dyDescent="0.35">
      <c r="A195" s="121" t="s">
        <v>205</v>
      </c>
      <c r="B195" s="69">
        <v>0</v>
      </c>
      <c r="C195" s="69"/>
      <c r="D195" s="69"/>
      <c r="E195" s="69"/>
      <c r="F195" s="69">
        <v>2.1999999999999999E-2</v>
      </c>
      <c r="G195" s="69"/>
      <c r="H195" s="69">
        <v>2.5999999999999999E-2</v>
      </c>
      <c r="I195" s="69">
        <v>5.7000000000000002E-2</v>
      </c>
      <c r="J195" s="320"/>
      <c r="K195" s="91"/>
    </row>
    <row r="196" spans="1:11" x14ac:dyDescent="0.35">
      <c r="A196" s="121" t="s">
        <v>233</v>
      </c>
      <c r="B196" s="69"/>
      <c r="C196" s="69"/>
      <c r="D196" s="69"/>
      <c r="E196" s="69"/>
      <c r="F196" s="69">
        <v>0</v>
      </c>
      <c r="G196" s="69"/>
      <c r="H196" s="69">
        <v>1E-3</v>
      </c>
      <c r="I196" s="69">
        <v>0.82</v>
      </c>
      <c r="J196" s="320"/>
      <c r="K196" s="91"/>
    </row>
    <row r="197" spans="1:11" x14ac:dyDescent="0.35">
      <c r="A197" s="121" t="s">
        <v>83</v>
      </c>
      <c r="B197" s="69"/>
      <c r="C197" s="69"/>
      <c r="D197" s="69"/>
      <c r="E197" s="69"/>
      <c r="F197" s="69">
        <v>0</v>
      </c>
      <c r="G197" s="69"/>
      <c r="H197" s="69">
        <v>0</v>
      </c>
      <c r="I197" s="69"/>
      <c r="J197" s="320"/>
      <c r="K197" s="91"/>
    </row>
    <row r="198" spans="1:11" x14ac:dyDescent="0.35">
      <c r="A198" s="121" t="s">
        <v>70</v>
      </c>
      <c r="B198" s="69">
        <v>1296.297</v>
      </c>
      <c r="C198" s="69"/>
      <c r="D198" s="69"/>
      <c r="E198" s="69"/>
      <c r="F198" s="69"/>
      <c r="G198" s="69"/>
      <c r="H198" s="69">
        <v>695.18600000000004</v>
      </c>
      <c r="I198" s="69"/>
      <c r="J198" s="320"/>
      <c r="K198" s="91"/>
    </row>
    <row r="199" spans="1:11" x14ac:dyDescent="0.35">
      <c r="A199" s="121" t="s">
        <v>71</v>
      </c>
      <c r="B199" s="69">
        <v>297.14400000000001</v>
      </c>
      <c r="C199" s="69"/>
      <c r="D199" s="69"/>
      <c r="E199" s="69"/>
      <c r="F199" s="69"/>
      <c r="G199" s="69"/>
      <c r="H199" s="69">
        <v>0.01</v>
      </c>
      <c r="I199" s="69">
        <v>1E-3</v>
      </c>
      <c r="J199" s="320"/>
      <c r="K199" s="91"/>
    </row>
    <row r="200" spans="1:11" x14ac:dyDescent="0.35">
      <c r="A200" s="121" t="s">
        <v>14</v>
      </c>
      <c r="B200" s="69">
        <v>2.8149999999999999</v>
      </c>
      <c r="C200" s="69"/>
      <c r="D200" s="69"/>
      <c r="E200" s="69"/>
      <c r="F200" s="69"/>
      <c r="G200" s="69"/>
      <c r="H200" s="69"/>
      <c r="I200" s="69"/>
      <c r="J200" s="320"/>
      <c r="K200" s="91"/>
    </row>
    <row r="201" spans="1:11" x14ac:dyDescent="0.35">
      <c r="A201" s="121" t="s">
        <v>67</v>
      </c>
      <c r="B201" s="69">
        <v>0.14899999999999999</v>
      </c>
      <c r="C201" s="69"/>
      <c r="D201" s="69"/>
      <c r="E201" s="69"/>
      <c r="F201" s="69"/>
      <c r="G201" s="69"/>
      <c r="H201" s="69">
        <v>0</v>
      </c>
      <c r="I201" s="69">
        <v>3.0000000000000001E-3</v>
      </c>
      <c r="J201" s="320"/>
      <c r="K201" s="91"/>
    </row>
    <row r="202" spans="1:11" x14ac:dyDescent="0.35">
      <c r="A202" s="121" t="s">
        <v>239</v>
      </c>
      <c r="B202" s="69"/>
      <c r="C202" s="69"/>
      <c r="D202" s="69"/>
      <c r="E202" s="69">
        <v>0.39300000000000002</v>
      </c>
      <c r="F202" s="69"/>
      <c r="G202" s="69"/>
      <c r="H202" s="69">
        <v>0.39300000000000002</v>
      </c>
      <c r="I202" s="69">
        <v>1E-3</v>
      </c>
      <c r="J202" s="320"/>
      <c r="K202" s="91"/>
    </row>
    <row r="203" spans="1:11" x14ac:dyDescent="0.35">
      <c r="A203" s="121" t="s">
        <v>137</v>
      </c>
      <c r="B203" s="69"/>
      <c r="C203" s="69"/>
      <c r="D203" s="69"/>
      <c r="E203" s="69">
        <v>9.2999999999999999E-2</v>
      </c>
      <c r="F203" s="69"/>
      <c r="G203" s="69"/>
      <c r="H203" s="69">
        <v>9.4E-2</v>
      </c>
      <c r="I203" s="69"/>
      <c r="J203" s="320"/>
      <c r="K203" s="91"/>
    </row>
    <row r="204" spans="1:11" x14ac:dyDescent="0.35">
      <c r="A204" s="121" t="s">
        <v>231</v>
      </c>
      <c r="B204" s="69"/>
      <c r="C204" s="69"/>
      <c r="D204" s="69"/>
      <c r="E204" s="69">
        <v>8.5000000000000006E-2</v>
      </c>
      <c r="F204" s="69"/>
      <c r="G204" s="69"/>
      <c r="H204" s="69">
        <v>8.5000000000000006E-2</v>
      </c>
      <c r="I204" s="69">
        <v>0.16600000000000001</v>
      </c>
      <c r="J204" s="320"/>
      <c r="K204" s="91"/>
    </row>
    <row r="205" spans="1:11" x14ac:dyDescent="0.35">
      <c r="A205" s="121" t="s">
        <v>18</v>
      </c>
      <c r="B205" s="69"/>
      <c r="C205" s="69"/>
      <c r="D205" s="69"/>
      <c r="E205" s="69">
        <v>5.2999999999999999E-2</v>
      </c>
      <c r="F205" s="69"/>
      <c r="G205" s="69"/>
      <c r="H205" s="69">
        <v>5.2999999999999999E-2</v>
      </c>
      <c r="I205" s="69"/>
      <c r="J205" s="320"/>
      <c r="K205" s="91"/>
    </row>
    <row r="206" spans="1:11" x14ac:dyDescent="0.35">
      <c r="A206" s="121" t="s">
        <v>60</v>
      </c>
      <c r="B206" s="69"/>
      <c r="C206" s="69"/>
      <c r="D206" s="69"/>
      <c r="E206" s="69">
        <v>2.5000000000000001E-2</v>
      </c>
      <c r="F206" s="69"/>
      <c r="G206" s="69"/>
      <c r="H206" s="69">
        <v>2.5000000000000001E-2</v>
      </c>
      <c r="I206" s="69">
        <v>0.95</v>
      </c>
      <c r="J206" s="320"/>
      <c r="K206" s="91"/>
    </row>
    <row r="207" spans="1:11" x14ac:dyDescent="0.35">
      <c r="A207" s="121" t="s">
        <v>84</v>
      </c>
      <c r="B207" s="69"/>
      <c r="C207" s="69"/>
      <c r="D207" s="69"/>
      <c r="E207" s="69">
        <v>7.0000000000000001E-3</v>
      </c>
      <c r="F207" s="69"/>
      <c r="G207" s="69"/>
      <c r="H207" s="69">
        <v>7.0000000000000001E-3</v>
      </c>
      <c r="I207" s="69"/>
      <c r="J207" s="320"/>
      <c r="K207" s="91"/>
    </row>
    <row r="208" spans="1:11" x14ac:dyDescent="0.35">
      <c r="A208" s="121" t="s">
        <v>260</v>
      </c>
      <c r="B208" s="69"/>
      <c r="C208" s="69"/>
      <c r="D208" s="69"/>
      <c r="E208" s="69"/>
      <c r="F208" s="69"/>
      <c r="G208" s="69"/>
      <c r="H208" s="69">
        <v>1E-3</v>
      </c>
      <c r="I208" s="69">
        <v>913.46</v>
      </c>
      <c r="J208" s="320"/>
      <c r="K208" s="91"/>
    </row>
    <row r="209" spans="1:11" x14ac:dyDescent="0.35">
      <c r="A209" s="121" t="s">
        <v>42</v>
      </c>
      <c r="B209" s="69"/>
      <c r="C209" s="69"/>
      <c r="D209" s="69"/>
      <c r="E209" s="69"/>
      <c r="F209" s="69"/>
      <c r="G209" s="69"/>
      <c r="H209" s="69">
        <v>0</v>
      </c>
      <c r="I209" s="69">
        <v>5.4459999999999997</v>
      </c>
      <c r="J209" s="320"/>
      <c r="K209" s="91"/>
    </row>
    <row r="210" spans="1:11" x14ac:dyDescent="0.35">
      <c r="A210" s="121" t="s">
        <v>141</v>
      </c>
      <c r="B210" s="69"/>
      <c r="C210" s="69"/>
      <c r="D210" s="69"/>
      <c r="E210" s="69"/>
      <c r="F210" s="69"/>
      <c r="G210" s="69"/>
      <c r="H210" s="69">
        <v>0</v>
      </c>
      <c r="I210" s="69">
        <v>1E-3</v>
      </c>
      <c r="J210" s="320"/>
      <c r="K210" s="91"/>
    </row>
    <row r="211" spans="1:11" x14ac:dyDescent="0.35">
      <c r="A211" s="121" t="s">
        <v>58</v>
      </c>
      <c r="B211" s="69"/>
      <c r="C211" s="69"/>
      <c r="D211" s="69"/>
      <c r="E211" s="69"/>
      <c r="F211" s="69"/>
      <c r="G211" s="69"/>
      <c r="H211" s="69">
        <v>0</v>
      </c>
      <c r="I211" s="69">
        <v>0</v>
      </c>
      <c r="J211" s="320"/>
      <c r="K211" s="91"/>
    </row>
    <row r="212" spans="1:11" x14ac:dyDescent="0.35">
      <c r="A212" s="121" t="s">
        <v>79</v>
      </c>
      <c r="B212" s="69"/>
      <c r="C212" s="69"/>
      <c r="D212" s="69"/>
      <c r="E212" s="69"/>
      <c r="F212" s="69"/>
      <c r="G212" s="69"/>
      <c r="H212" s="69">
        <v>0</v>
      </c>
      <c r="I212" s="69">
        <v>0</v>
      </c>
      <c r="J212" s="320"/>
      <c r="K212" s="91"/>
    </row>
    <row r="213" spans="1:11" x14ac:dyDescent="0.35">
      <c r="A213" s="121" t="s">
        <v>53</v>
      </c>
      <c r="B213" s="69"/>
      <c r="C213" s="69"/>
      <c r="D213" s="69"/>
      <c r="E213" s="69"/>
      <c r="F213" s="69"/>
      <c r="G213" s="69"/>
      <c r="H213" s="69">
        <v>0</v>
      </c>
      <c r="I213" s="69"/>
      <c r="J213" s="320"/>
      <c r="K213" s="91"/>
    </row>
    <row r="214" spans="1:11" x14ac:dyDescent="0.35">
      <c r="A214" s="121" t="s">
        <v>49</v>
      </c>
      <c r="B214" s="69"/>
      <c r="C214" s="69"/>
      <c r="D214" s="69"/>
      <c r="E214" s="69"/>
      <c r="F214" s="69"/>
      <c r="G214" s="69"/>
      <c r="H214" s="69"/>
      <c r="I214" s="69">
        <v>3.0619999999999998</v>
      </c>
      <c r="J214" s="320"/>
      <c r="K214" s="91"/>
    </row>
    <row r="215" spans="1:11" x14ac:dyDescent="0.35">
      <c r="A215" s="121" t="s">
        <v>77</v>
      </c>
      <c r="B215" s="69"/>
      <c r="C215" s="69"/>
      <c r="D215" s="69"/>
      <c r="E215" s="69"/>
      <c r="F215" s="69"/>
      <c r="G215" s="69"/>
      <c r="H215" s="69"/>
      <c r="I215" s="69">
        <v>0.52900000000000003</v>
      </c>
      <c r="J215" s="320"/>
      <c r="K215" s="91"/>
    </row>
    <row r="216" spans="1:11" x14ac:dyDescent="0.35">
      <c r="A216" s="121" t="s">
        <v>48</v>
      </c>
      <c r="B216" s="69"/>
      <c r="C216" s="69"/>
      <c r="D216" s="69"/>
      <c r="E216" s="69"/>
      <c r="F216" s="69"/>
      <c r="G216" s="69"/>
      <c r="H216" s="69"/>
      <c r="I216" s="69">
        <v>0.249</v>
      </c>
      <c r="J216" s="320"/>
      <c r="K216" s="91"/>
    </row>
    <row r="217" spans="1:11" x14ac:dyDescent="0.35">
      <c r="A217" s="121" t="s">
        <v>65</v>
      </c>
      <c r="B217" s="69"/>
      <c r="C217" s="69"/>
      <c r="D217" s="69"/>
      <c r="E217" s="69"/>
      <c r="F217" s="69"/>
      <c r="G217" s="69"/>
      <c r="H217" s="69"/>
      <c r="I217" s="69">
        <v>0.248</v>
      </c>
      <c r="J217" s="320"/>
      <c r="K217" s="91"/>
    </row>
    <row r="218" spans="1:11" x14ac:dyDescent="0.35">
      <c r="A218" s="121" t="s">
        <v>56</v>
      </c>
      <c r="B218" s="69"/>
      <c r="C218" s="69"/>
      <c r="D218" s="69"/>
      <c r="E218" s="69"/>
      <c r="F218" s="69"/>
      <c r="G218" s="69"/>
      <c r="H218" s="69"/>
      <c r="I218" s="69">
        <v>0.193</v>
      </c>
      <c r="J218" s="320"/>
      <c r="K218" s="91"/>
    </row>
    <row r="219" spans="1:11" x14ac:dyDescent="0.35">
      <c r="A219" s="121" t="s">
        <v>248</v>
      </c>
      <c r="B219" s="69"/>
      <c r="C219" s="69"/>
      <c r="D219" s="69"/>
      <c r="E219" s="69"/>
      <c r="F219" s="69"/>
      <c r="G219" s="69"/>
      <c r="H219" s="69"/>
      <c r="I219" s="69">
        <v>0.16300000000000001</v>
      </c>
      <c r="J219" s="320"/>
      <c r="K219" s="91"/>
    </row>
    <row r="220" spans="1:11" x14ac:dyDescent="0.35">
      <c r="A220" s="121" t="s">
        <v>167</v>
      </c>
      <c r="B220" s="69"/>
      <c r="C220" s="69"/>
      <c r="D220" s="69"/>
      <c r="E220" s="69"/>
      <c r="F220" s="69"/>
      <c r="G220" s="69"/>
      <c r="H220" s="69"/>
      <c r="I220" s="69">
        <v>0.14799999999999999</v>
      </c>
      <c r="J220" s="320"/>
      <c r="K220" s="91"/>
    </row>
    <row r="221" spans="1:11" x14ac:dyDescent="0.35">
      <c r="A221" s="121" t="s">
        <v>40</v>
      </c>
      <c r="B221" s="69"/>
      <c r="C221" s="69"/>
      <c r="D221" s="69"/>
      <c r="E221" s="69"/>
      <c r="F221" s="69"/>
      <c r="G221" s="69"/>
      <c r="H221" s="69"/>
      <c r="I221" s="69">
        <v>0.08</v>
      </c>
      <c r="J221" s="320"/>
      <c r="K221" s="91"/>
    </row>
    <row r="222" spans="1:11" x14ac:dyDescent="0.35">
      <c r="A222" s="121" t="s">
        <v>223</v>
      </c>
      <c r="B222" s="69"/>
      <c r="C222" s="69"/>
      <c r="D222" s="69"/>
      <c r="E222" s="69"/>
      <c r="F222" s="69"/>
      <c r="G222" s="69"/>
      <c r="H222" s="69"/>
      <c r="I222" s="69">
        <v>2.9000000000000001E-2</v>
      </c>
      <c r="J222" s="320"/>
      <c r="K222" s="91"/>
    </row>
    <row r="223" spans="1:11" x14ac:dyDescent="0.35">
      <c r="A223" s="121" t="s">
        <v>186</v>
      </c>
      <c r="B223" s="69"/>
      <c r="C223" s="69"/>
      <c r="D223" s="69"/>
      <c r="E223" s="69"/>
      <c r="F223" s="69"/>
      <c r="G223" s="69"/>
      <c r="H223" s="69"/>
      <c r="I223" s="69">
        <v>2.4E-2</v>
      </c>
      <c r="J223" s="320"/>
      <c r="K223" s="91"/>
    </row>
    <row r="224" spans="1:11" x14ac:dyDescent="0.35">
      <c r="A224" s="121" t="s">
        <v>63</v>
      </c>
      <c r="B224" s="69"/>
      <c r="C224" s="69"/>
      <c r="D224" s="69"/>
      <c r="E224" s="69"/>
      <c r="F224" s="69"/>
      <c r="G224" s="69"/>
      <c r="H224" s="69"/>
      <c r="I224" s="69">
        <v>5.0000000000000001E-3</v>
      </c>
      <c r="J224" s="320"/>
      <c r="K224" s="91"/>
    </row>
    <row r="225" spans="1:11" x14ac:dyDescent="0.35">
      <c r="A225" s="121" t="s">
        <v>162</v>
      </c>
      <c r="B225" s="69"/>
      <c r="C225" s="69"/>
      <c r="D225" s="69"/>
      <c r="E225" s="69"/>
      <c r="F225" s="69"/>
      <c r="G225" s="69"/>
      <c r="H225" s="69"/>
      <c r="I225" s="69">
        <v>4.0000000000000001E-3</v>
      </c>
      <c r="J225" s="320"/>
      <c r="K225" s="91"/>
    </row>
    <row r="226" spans="1:11" x14ac:dyDescent="0.35">
      <c r="A226" s="121" t="s">
        <v>153</v>
      </c>
      <c r="B226" s="69"/>
      <c r="C226" s="69"/>
      <c r="D226" s="69"/>
      <c r="E226" s="69"/>
      <c r="F226" s="69"/>
      <c r="G226" s="69"/>
      <c r="H226" s="69"/>
      <c r="I226" s="69">
        <v>3.0000000000000001E-3</v>
      </c>
      <c r="J226" s="320"/>
      <c r="K226" s="91"/>
    </row>
    <row r="227" spans="1:11" x14ac:dyDescent="0.35">
      <c r="A227" s="121" t="s">
        <v>100</v>
      </c>
      <c r="B227" s="69"/>
      <c r="C227" s="69"/>
      <c r="D227" s="69"/>
      <c r="E227" s="69"/>
      <c r="F227" s="69"/>
      <c r="G227" s="69"/>
      <c r="H227" s="69"/>
      <c r="I227" s="69">
        <v>1E-3</v>
      </c>
      <c r="J227" s="320"/>
      <c r="K227" s="91"/>
    </row>
    <row r="228" spans="1:11" x14ac:dyDescent="0.35">
      <c r="A228" s="121" t="s">
        <v>121</v>
      </c>
      <c r="B228" s="69"/>
      <c r="C228" s="69"/>
      <c r="D228" s="69"/>
      <c r="E228" s="69"/>
      <c r="F228" s="69"/>
      <c r="G228" s="69"/>
      <c r="H228" s="69"/>
      <c r="I228" s="69">
        <v>1E-3</v>
      </c>
      <c r="J228" s="320"/>
      <c r="K228" s="91"/>
    </row>
  </sheetData>
  <sortState xmlns:xlrd2="http://schemas.microsoft.com/office/spreadsheetml/2017/richdata2" ref="A3:J228">
    <sortCondition descending="1" ref="F3:F228"/>
  </sortState>
  <mergeCells count="1">
    <mergeCell ref="L1:M1"/>
  </mergeCells>
  <hyperlinks>
    <hyperlink ref="L1" location="'Table of Content'!A1" display="Table of Content" xr:uid="{00000000-0004-0000-1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46"/>
  <sheetViews>
    <sheetView zoomScale="70" zoomScaleNormal="70" workbookViewId="0">
      <selection activeCell="K1" sqref="K1:L1"/>
    </sheetView>
  </sheetViews>
  <sheetFormatPr defaultColWidth="9.1796875" defaultRowHeight="15.5" x14ac:dyDescent="0.35"/>
  <cols>
    <col min="1" max="1" width="26.6328125" style="1" customWidth="1"/>
    <col min="2" max="3" width="12.453125" style="1" customWidth="1"/>
    <col min="4" max="4" width="13.1796875" style="1" customWidth="1"/>
    <col min="5" max="5" width="12.453125" style="1" customWidth="1"/>
    <col min="6" max="6" width="12.90625" style="1" customWidth="1"/>
    <col min="7" max="9" width="12.453125" style="1" customWidth="1"/>
    <col min="10" max="16384" width="9.1796875" style="1"/>
  </cols>
  <sheetData>
    <row r="1" spans="1:16" x14ac:dyDescent="0.35">
      <c r="A1" s="20" t="s">
        <v>698</v>
      </c>
      <c r="K1" s="348" t="s">
        <v>315</v>
      </c>
      <c r="L1" s="348"/>
    </row>
    <row r="2" spans="1:16" x14ac:dyDescent="0.35">
      <c r="A2" s="371" t="s">
        <v>324</v>
      </c>
      <c r="B2" s="375">
        <v>44682</v>
      </c>
      <c r="C2" s="375"/>
      <c r="D2" s="375">
        <v>45017</v>
      </c>
      <c r="E2" s="375"/>
      <c r="F2" s="375">
        <v>45047</v>
      </c>
      <c r="G2" s="375"/>
      <c r="H2" s="373" t="s">
        <v>295</v>
      </c>
      <c r="I2" s="373" t="s">
        <v>586</v>
      </c>
    </row>
    <row r="3" spans="1:16" x14ac:dyDescent="0.35">
      <c r="A3" s="372"/>
      <c r="B3" s="80" t="s">
        <v>613</v>
      </c>
      <c r="C3" s="80" t="s">
        <v>297</v>
      </c>
      <c r="D3" s="80" t="s">
        <v>613</v>
      </c>
      <c r="E3" s="80" t="s">
        <v>297</v>
      </c>
      <c r="F3" s="80" t="s">
        <v>613</v>
      </c>
      <c r="G3" s="80" t="s">
        <v>297</v>
      </c>
      <c r="H3" s="374"/>
      <c r="I3" s="374"/>
    </row>
    <row r="4" spans="1:16" x14ac:dyDescent="0.35">
      <c r="A4" s="67" t="s">
        <v>322</v>
      </c>
      <c r="B4" s="85">
        <v>4047.8389999999999</v>
      </c>
      <c r="C4" s="122">
        <f>(B4/$B$13)*100</f>
        <v>34.928858544917148</v>
      </c>
      <c r="D4" s="85">
        <v>4196.0050000000001</v>
      </c>
      <c r="E4" s="122">
        <f>(D4/$D$13)*100</f>
        <v>47.282929139055405</v>
      </c>
      <c r="F4" s="85">
        <v>4118.0420000000004</v>
      </c>
      <c r="G4" s="122">
        <f t="shared" ref="G4:G9" si="0">(F4/$F$13)*100</f>
        <v>34.163964764074393</v>
      </c>
      <c r="H4" s="122">
        <f t="shared" ref="H4:H12" si="1">((F4/D4)-1)*100</f>
        <v>-1.8580292444837387</v>
      </c>
      <c r="I4" s="122">
        <f>((F4/B4)-1)*100</f>
        <v>1.7343328131380842</v>
      </c>
    </row>
    <row r="5" spans="1:16" x14ac:dyDescent="0.35">
      <c r="A5" s="68" t="s">
        <v>320</v>
      </c>
      <c r="B5" s="69">
        <v>1881.893</v>
      </c>
      <c r="C5" s="123">
        <f t="shared" ref="C5:C13" si="2">(B5/$B$13)*100</f>
        <v>16.238880645616032</v>
      </c>
      <c r="D5" s="69">
        <v>1756.6859999999999</v>
      </c>
      <c r="E5" s="123">
        <f t="shared" ref="E5:E13" si="3">(D5/$D$13)*100</f>
        <v>19.795319514054601</v>
      </c>
      <c r="F5" s="69">
        <v>2637.44</v>
      </c>
      <c r="G5" s="123">
        <f t="shared" si="0"/>
        <v>21.88064308896324</v>
      </c>
      <c r="H5" s="123">
        <f t="shared" si="1"/>
        <v>50.13724706635108</v>
      </c>
      <c r="I5" s="123">
        <f t="shared" ref="I5:I12" si="4">((F5/B5)-1)*100</f>
        <v>40.148244347579798</v>
      </c>
    </row>
    <row r="6" spans="1:16" x14ac:dyDescent="0.35">
      <c r="A6" s="68" t="s">
        <v>321</v>
      </c>
      <c r="B6" s="69">
        <v>2204.8359999999998</v>
      </c>
      <c r="C6" s="123">
        <f t="shared" si="2"/>
        <v>19.025560245538649</v>
      </c>
      <c r="D6" s="69">
        <v>1593.182</v>
      </c>
      <c r="E6" s="123">
        <f t="shared" si="3"/>
        <v>17.952865073234797</v>
      </c>
      <c r="F6" s="69">
        <v>1801.3689999999999</v>
      </c>
      <c r="G6" s="123">
        <f t="shared" si="0"/>
        <v>14.944458323420672</v>
      </c>
      <c r="H6" s="123">
        <f t="shared" si="1"/>
        <v>13.06737083396623</v>
      </c>
      <c r="I6" s="123">
        <f t="shared" si="4"/>
        <v>-18.299184157007598</v>
      </c>
    </row>
    <row r="7" spans="1:16" x14ac:dyDescent="0.35">
      <c r="A7" s="68" t="s">
        <v>319</v>
      </c>
      <c r="B7" s="69">
        <v>1547.364</v>
      </c>
      <c r="C7" s="123">
        <f t="shared" si="2"/>
        <v>13.352225291939027</v>
      </c>
      <c r="D7" s="69">
        <v>828.64499999999998</v>
      </c>
      <c r="E7" s="123">
        <f t="shared" si="3"/>
        <v>9.3376349209385037</v>
      </c>
      <c r="F7" s="69">
        <v>779.529</v>
      </c>
      <c r="G7" s="123">
        <f t="shared" si="0"/>
        <v>6.4671028825286729</v>
      </c>
      <c r="H7" s="123">
        <f t="shared" si="1"/>
        <v>-5.92726680303387</v>
      </c>
      <c r="I7" s="123">
        <f t="shared" si="4"/>
        <v>-49.622131573437144</v>
      </c>
    </row>
    <row r="8" spans="1:16" x14ac:dyDescent="0.35">
      <c r="A8" s="68" t="s">
        <v>317</v>
      </c>
      <c r="B8" s="69">
        <v>61.466000000000001</v>
      </c>
      <c r="C8" s="123">
        <f t="shared" si="2"/>
        <v>0.53039096152833087</v>
      </c>
      <c r="D8" s="69">
        <v>120.426</v>
      </c>
      <c r="E8" s="123">
        <f t="shared" si="3"/>
        <v>1.3570274640997537</v>
      </c>
      <c r="F8" s="69">
        <v>402.51600000000002</v>
      </c>
      <c r="G8" s="123">
        <f t="shared" si="0"/>
        <v>3.3393400166817551</v>
      </c>
      <c r="H8" s="123">
        <f t="shared" si="1"/>
        <v>234.24343580289971</v>
      </c>
      <c r="I8" s="123">
        <f t="shared" si="4"/>
        <v>554.85959717567437</v>
      </c>
      <c r="L8" s="28"/>
    </row>
    <row r="9" spans="1:16" x14ac:dyDescent="0.35">
      <c r="A9" s="68" t="s">
        <v>318</v>
      </c>
      <c r="B9" s="69">
        <v>217.28100000000001</v>
      </c>
      <c r="C9" s="123">
        <f t="shared" si="2"/>
        <v>1.8749207449945866</v>
      </c>
      <c r="D9" s="69">
        <v>91.680999999999997</v>
      </c>
      <c r="E9" s="123">
        <f t="shared" si="3"/>
        <v>1.0331127409042027</v>
      </c>
      <c r="F9" s="69">
        <v>112.39</v>
      </c>
      <c r="G9" s="123">
        <f t="shared" si="0"/>
        <v>0.93240622602545598</v>
      </c>
      <c r="H9" s="123">
        <f t="shared" si="1"/>
        <v>22.58810440549297</v>
      </c>
      <c r="I9" s="123">
        <f t="shared" si="4"/>
        <v>-48.274354407426337</v>
      </c>
    </row>
    <row r="10" spans="1:16" x14ac:dyDescent="0.35">
      <c r="A10" s="68" t="s">
        <v>716</v>
      </c>
      <c r="B10" s="69">
        <v>304.45499999999998</v>
      </c>
      <c r="C10" s="123">
        <f t="shared" si="2"/>
        <v>2.6271463929995114</v>
      </c>
      <c r="D10" s="69">
        <v>84.736999999999995</v>
      </c>
      <c r="E10" s="123">
        <f t="shared" si="3"/>
        <v>0.9548638684787405</v>
      </c>
      <c r="F10" s="69">
        <v>98.549000000000007</v>
      </c>
      <c r="G10" s="123">
        <f t="shared" ref="G10:G12" si="5">(F10/$F$13)*100</f>
        <v>0.81757897649775479</v>
      </c>
      <c r="H10" s="123">
        <f t="shared" si="1"/>
        <v>16.299845404014789</v>
      </c>
      <c r="I10" s="123">
        <f t="shared" si="4"/>
        <v>-67.631012793352056</v>
      </c>
      <c r="J10" s="28"/>
      <c r="K10" s="28"/>
      <c r="L10" s="28"/>
      <c r="M10" s="28"/>
      <c r="N10" s="28"/>
      <c r="O10" s="28"/>
      <c r="P10" s="28"/>
    </row>
    <row r="11" spans="1:16" x14ac:dyDescent="0.35">
      <c r="A11" s="68" t="s">
        <v>704</v>
      </c>
      <c r="B11" s="69">
        <v>227.52699999999999</v>
      </c>
      <c r="C11" s="123">
        <f t="shared" si="2"/>
        <v>1.9633336202722891</v>
      </c>
      <c r="D11" s="69">
        <v>50.137999999999998</v>
      </c>
      <c r="E11" s="123">
        <f t="shared" si="3"/>
        <v>0.56498300196829121</v>
      </c>
      <c r="F11" s="69">
        <v>51.518999999999998</v>
      </c>
      <c r="G11" s="123">
        <f t="shared" si="5"/>
        <v>0.42741023541779044</v>
      </c>
      <c r="H11" s="123">
        <f t="shared" si="1"/>
        <v>2.7543978619011478</v>
      </c>
      <c r="I11" s="123">
        <f t="shared" si="4"/>
        <v>-77.3569730185868</v>
      </c>
      <c r="J11" s="28"/>
      <c r="K11" s="28"/>
      <c r="L11" s="28"/>
      <c r="M11" s="28"/>
      <c r="N11" s="28"/>
      <c r="O11" s="28"/>
      <c r="P11" s="28"/>
    </row>
    <row r="12" spans="1:16" s="4" customFormat="1" x14ac:dyDescent="0.35">
      <c r="A12" s="174" t="s">
        <v>585</v>
      </c>
      <c r="B12" s="175">
        <v>1.758</v>
      </c>
      <c r="C12" s="173">
        <f t="shared" si="2"/>
        <v>1.5169806240308555E-2</v>
      </c>
      <c r="D12" s="175">
        <v>2.629</v>
      </c>
      <c r="E12" s="173">
        <f t="shared" si="3"/>
        <v>2.9625041129974026E-2</v>
      </c>
      <c r="F12" s="175">
        <v>1.611</v>
      </c>
      <c r="G12" s="173">
        <f t="shared" si="5"/>
        <v>1.3365125279179726E-2</v>
      </c>
      <c r="H12" s="173">
        <f t="shared" si="1"/>
        <v>-38.721947508558387</v>
      </c>
      <c r="I12" s="173">
        <f t="shared" si="4"/>
        <v>-8.361774744027306</v>
      </c>
    </row>
    <row r="13" spans="1:16" s="4" customFormat="1" x14ac:dyDescent="0.35">
      <c r="A13" s="156" t="s">
        <v>263</v>
      </c>
      <c r="B13" s="156">
        <v>11588.8098513</v>
      </c>
      <c r="C13" s="261">
        <f t="shared" si="2"/>
        <v>100</v>
      </c>
      <c r="D13" s="156">
        <v>8874.2492827799997</v>
      </c>
      <c r="E13" s="261">
        <f t="shared" si="3"/>
        <v>100</v>
      </c>
      <c r="F13" s="156">
        <v>12053.75906584</v>
      </c>
      <c r="G13" s="267">
        <f>(F13/$F$13)*100</f>
        <v>100</v>
      </c>
      <c r="H13" s="261">
        <f>((F13/D13)-1)*100</f>
        <v>35.828492999736518</v>
      </c>
      <c r="I13" s="299">
        <f>((F13/B13)-1)*100</f>
        <v>4.0120531832511075</v>
      </c>
      <c r="K13" s="268"/>
    </row>
    <row r="14" spans="1:16" x14ac:dyDescent="0.35">
      <c r="J14" s="29"/>
    </row>
    <row r="15" spans="1:16" x14ac:dyDescent="0.35">
      <c r="A15" s="19"/>
      <c r="E15" s="19"/>
      <c r="F15" s="19"/>
      <c r="G15" s="16"/>
      <c r="H15" s="16"/>
      <c r="I15" s="16"/>
    </row>
    <row r="16" spans="1:16" x14ac:dyDescent="0.35">
      <c r="D16" s="97"/>
      <c r="E16" s="97"/>
      <c r="F16" s="97"/>
      <c r="G16" s="12"/>
      <c r="H16" s="16"/>
      <c r="I16" s="16"/>
    </row>
    <row r="17" spans="1:9" x14ac:dyDescent="0.35">
      <c r="A17" s="19"/>
      <c r="B17" s="19"/>
      <c r="C17" s="19"/>
      <c r="D17" s="19"/>
      <c r="E17" s="19"/>
      <c r="F17" s="19"/>
      <c r="G17" s="16"/>
      <c r="H17" s="16"/>
      <c r="I17" s="16"/>
    </row>
    <row r="18" spans="1:9" x14ac:dyDescent="0.35">
      <c r="A18" s="19"/>
      <c r="B18" s="19"/>
      <c r="C18" s="19"/>
      <c r="D18" s="19"/>
      <c r="E18" s="19"/>
      <c r="F18" s="19"/>
      <c r="G18" s="16"/>
      <c r="H18" s="16"/>
      <c r="I18" s="16"/>
    </row>
    <row r="19" spans="1:9" x14ac:dyDescent="0.35">
      <c r="A19" s="19"/>
      <c r="B19" s="19"/>
      <c r="C19" s="19"/>
      <c r="D19" s="19"/>
      <c r="E19" s="19"/>
      <c r="F19" s="19"/>
      <c r="G19" s="16"/>
      <c r="H19" s="16"/>
      <c r="I19" s="16"/>
    </row>
    <row r="20" spans="1:9" x14ac:dyDescent="0.35">
      <c r="A20" s="19"/>
      <c r="B20" s="19"/>
      <c r="C20" s="19"/>
      <c r="D20" s="19"/>
      <c r="E20" s="19"/>
      <c r="F20" s="19"/>
      <c r="G20" s="16"/>
      <c r="H20" s="16"/>
      <c r="I20" s="16"/>
    </row>
    <row r="21" spans="1:9" x14ac:dyDescent="0.35">
      <c r="A21" s="19"/>
      <c r="B21" s="19"/>
      <c r="C21" s="19"/>
      <c r="D21" s="19"/>
      <c r="E21" s="83"/>
      <c r="F21" s="83"/>
      <c r="G21" s="83"/>
      <c r="H21" s="16"/>
      <c r="I21" s="16"/>
    </row>
    <row r="22" spans="1:9" x14ac:dyDescent="0.35">
      <c r="A22" s="19"/>
      <c r="B22" s="19"/>
      <c r="C22" s="19"/>
      <c r="D22" s="19"/>
      <c r="E22" s="19"/>
      <c r="F22" s="19"/>
      <c r="G22" s="16"/>
      <c r="H22" s="16"/>
      <c r="I22" s="16"/>
    </row>
    <row r="23" spans="1:9" x14ac:dyDescent="0.35">
      <c r="A23" s="19"/>
      <c r="B23" s="19"/>
      <c r="C23" s="19"/>
      <c r="D23" s="19"/>
      <c r="E23" s="19"/>
      <c r="F23" s="19"/>
      <c r="G23" s="16"/>
      <c r="H23" s="16"/>
      <c r="I23" s="16"/>
    </row>
    <row r="24" spans="1:9" x14ac:dyDescent="0.35">
      <c r="A24" s="19"/>
      <c r="B24" s="19"/>
      <c r="C24" s="19"/>
      <c r="D24" s="19"/>
      <c r="E24" s="19"/>
      <c r="F24" s="19"/>
      <c r="G24" s="19"/>
      <c r="H24" s="19"/>
      <c r="I24" s="19"/>
    </row>
    <row r="25" spans="1:9" x14ac:dyDescent="0.35">
      <c r="A25" s="19"/>
      <c r="B25" s="19"/>
      <c r="C25" s="19"/>
      <c r="D25" s="19"/>
      <c r="E25" s="19"/>
      <c r="F25" s="19"/>
      <c r="G25" s="19"/>
      <c r="H25" s="19"/>
      <c r="I25" s="19"/>
    </row>
    <row r="26" spans="1:9" x14ac:dyDescent="0.35">
      <c r="A26" s="19"/>
      <c r="B26" s="19"/>
      <c r="C26" s="19"/>
      <c r="D26" s="19"/>
      <c r="E26" s="19"/>
      <c r="F26" s="19"/>
      <c r="G26" s="19"/>
      <c r="H26" s="19"/>
      <c r="I26" s="19"/>
    </row>
    <row r="27" spans="1:9" x14ac:dyDescent="0.35">
      <c r="A27" s="19"/>
      <c r="B27" s="19"/>
      <c r="C27" s="19"/>
      <c r="D27" s="19"/>
      <c r="E27" s="19"/>
      <c r="F27" s="19"/>
      <c r="G27" s="19"/>
      <c r="H27" s="19"/>
      <c r="I27" s="19"/>
    </row>
    <row r="28" spans="1:9" x14ac:dyDescent="0.35">
      <c r="A28" s="19"/>
      <c r="B28" s="19"/>
      <c r="C28" s="19"/>
      <c r="D28" s="19"/>
      <c r="E28" s="19"/>
      <c r="F28" s="19"/>
      <c r="G28" s="19"/>
      <c r="H28" s="19"/>
      <c r="I28" s="19"/>
    </row>
    <row r="29" spans="1:9" x14ac:dyDescent="0.35">
      <c r="A29" s="19"/>
      <c r="B29" s="19"/>
      <c r="C29" s="19"/>
      <c r="D29" s="19"/>
      <c r="E29" s="19"/>
      <c r="F29" s="19"/>
      <c r="G29" s="19"/>
      <c r="H29" s="19"/>
      <c r="I29" s="19"/>
    </row>
    <row r="30" spans="1:9" x14ac:dyDescent="0.35">
      <c r="A30" s="19"/>
      <c r="B30" s="19"/>
      <c r="C30" s="19"/>
      <c r="D30" s="19"/>
      <c r="E30" s="19"/>
      <c r="F30" s="19"/>
      <c r="G30" s="19"/>
      <c r="H30" s="19"/>
      <c r="I30" s="19"/>
    </row>
    <row r="31" spans="1:9" x14ac:dyDescent="0.35">
      <c r="A31" s="19"/>
      <c r="B31" s="19"/>
      <c r="C31" s="19"/>
      <c r="D31" s="19"/>
      <c r="E31" s="19"/>
      <c r="F31" s="19"/>
      <c r="G31" s="19"/>
      <c r="H31" s="19"/>
      <c r="I31" s="19"/>
    </row>
    <row r="32" spans="1:9" x14ac:dyDescent="0.35">
      <c r="A32" s="19"/>
      <c r="B32" s="19"/>
      <c r="C32" s="19"/>
      <c r="D32" s="19"/>
      <c r="E32" s="19"/>
      <c r="F32" s="19"/>
      <c r="G32" s="19"/>
      <c r="H32" s="19"/>
      <c r="I32" s="19"/>
    </row>
    <row r="33" spans="1:9" x14ac:dyDescent="0.35">
      <c r="A33" s="19"/>
      <c r="B33" s="19"/>
      <c r="C33" s="19"/>
      <c r="D33" s="19"/>
      <c r="E33" s="19"/>
      <c r="F33" s="19"/>
      <c r="G33" s="19"/>
      <c r="H33" s="19"/>
      <c r="I33" s="19"/>
    </row>
    <row r="34" spans="1:9" x14ac:dyDescent="0.35">
      <c r="A34" s="19"/>
      <c r="B34" s="19"/>
      <c r="C34" s="19"/>
      <c r="D34" s="19"/>
      <c r="E34" s="19"/>
      <c r="F34" s="19"/>
      <c r="G34" s="19"/>
      <c r="H34" s="19"/>
      <c r="I34" s="19"/>
    </row>
    <row r="35" spans="1:9" x14ac:dyDescent="0.35">
      <c r="A35" s="19"/>
      <c r="B35" s="19"/>
      <c r="C35" s="19"/>
      <c r="D35" s="19"/>
      <c r="E35" s="19"/>
      <c r="F35" s="19"/>
      <c r="G35" s="19"/>
      <c r="H35" s="19"/>
      <c r="I35" s="19"/>
    </row>
    <row r="36" spans="1:9" x14ac:dyDescent="0.35">
      <c r="A36" s="19"/>
      <c r="B36" s="19"/>
      <c r="C36" s="19"/>
      <c r="D36" s="19"/>
      <c r="E36" s="19"/>
      <c r="F36" s="19"/>
      <c r="G36" s="19"/>
      <c r="H36" s="19"/>
      <c r="I36" s="19"/>
    </row>
    <row r="37" spans="1:9" x14ac:dyDescent="0.35">
      <c r="A37" s="19"/>
      <c r="B37" s="19"/>
      <c r="C37" s="19"/>
      <c r="D37" s="19"/>
      <c r="E37" s="19"/>
      <c r="F37" s="19"/>
      <c r="G37" s="19"/>
      <c r="H37" s="19"/>
      <c r="I37" s="19"/>
    </row>
    <row r="38" spans="1:9" x14ac:dyDescent="0.35">
      <c r="A38" s="19"/>
      <c r="B38" s="19"/>
      <c r="C38" s="19"/>
      <c r="D38" s="19"/>
      <c r="E38" s="19"/>
      <c r="F38" s="19"/>
      <c r="G38" s="19"/>
      <c r="H38" s="19"/>
      <c r="I38" s="19"/>
    </row>
    <row r="39" spans="1:9" x14ac:dyDescent="0.35">
      <c r="A39" s="19"/>
      <c r="B39" s="19"/>
      <c r="C39" s="19"/>
      <c r="D39" s="19"/>
      <c r="E39" s="19"/>
      <c r="F39" s="19"/>
      <c r="G39" s="19"/>
      <c r="H39" s="19"/>
      <c r="I39" s="19"/>
    </row>
    <row r="40" spans="1:9" x14ac:dyDescent="0.35">
      <c r="A40" s="19"/>
      <c r="B40" s="19"/>
      <c r="C40" s="19"/>
      <c r="D40" s="19"/>
      <c r="E40" s="19"/>
      <c r="F40" s="19"/>
      <c r="G40" s="19"/>
      <c r="H40" s="19"/>
      <c r="I40" s="19"/>
    </row>
    <row r="41" spans="1:9" x14ac:dyDescent="0.35">
      <c r="A41" s="19"/>
      <c r="B41" s="19"/>
      <c r="C41" s="19"/>
      <c r="D41" s="19"/>
      <c r="E41" s="19"/>
      <c r="F41" s="19"/>
      <c r="G41" s="19"/>
      <c r="H41" s="19"/>
      <c r="I41" s="19"/>
    </row>
    <row r="42" spans="1:9" x14ac:dyDescent="0.35">
      <c r="A42" s="19"/>
      <c r="B42" s="19"/>
      <c r="C42" s="19"/>
      <c r="D42" s="19"/>
      <c r="E42" s="19"/>
      <c r="F42" s="19"/>
      <c r="G42" s="19"/>
      <c r="H42" s="19"/>
      <c r="I42" s="19"/>
    </row>
    <row r="46" spans="1:9" s="4" customFormat="1" x14ac:dyDescent="0.35"/>
  </sheetData>
  <sortState xmlns:xlrd2="http://schemas.microsoft.com/office/spreadsheetml/2017/richdata2" ref="A5:I12">
    <sortCondition descending="1" ref="G5:G12"/>
  </sortState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00000000-0004-0000-14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250"/>
  <sheetViews>
    <sheetView zoomScale="80" zoomScaleNormal="80" workbookViewId="0">
      <selection activeCell="L1" sqref="L1:M1"/>
    </sheetView>
  </sheetViews>
  <sheetFormatPr defaultColWidth="6.6328125" defaultRowHeight="15.5" x14ac:dyDescent="0.35"/>
  <cols>
    <col min="1" max="1" width="50.08984375" style="1" customWidth="1"/>
    <col min="2" max="3" width="12.1796875" style="31" customWidth="1"/>
    <col min="4" max="4" width="20.54296875" style="31" customWidth="1"/>
    <col min="5" max="5" width="12.1796875" style="31" customWidth="1"/>
    <col min="6" max="6" width="12.81640625" style="31" bestFit="1" customWidth="1"/>
    <col min="7" max="7" width="15.08984375" style="31" customWidth="1"/>
    <col min="8" max="8" width="12.1796875" style="31" customWidth="1"/>
    <col min="9" max="9" width="18.1796875" style="31" bestFit="1" customWidth="1"/>
    <col min="10" max="10" width="17.6328125" style="1" customWidth="1"/>
    <col min="11" max="11" width="9" style="1" customWidth="1"/>
    <col min="12" max="12" width="7.81640625" style="1" customWidth="1"/>
    <col min="13" max="13" width="7.90625" style="1" customWidth="1"/>
    <col min="14" max="16384" width="6.6328125" style="1"/>
  </cols>
  <sheetData>
    <row r="1" spans="1:13" x14ac:dyDescent="0.35">
      <c r="A1" s="20" t="s">
        <v>528</v>
      </c>
      <c r="B1" s="65"/>
      <c r="C1" s="65"/>
      <c r="D1" s="65"/>
      <c r="E1" s="65"/>
      <c r="F1" s="65"/>
      <c r="G1" s="65"/>
      <c r="H1" s="65"/>
      <c r="I1" s="65"/>
      <c r="L1" s="348" t="s">
        <v>315</v>
      </c>
      <c r="M1" s="348"/>
    </row>
    <row r="2" spans="1:13" x14ac:dyDescent="0.35">
      <c r="A2" s="2" t="s">
        <v>323</v>
      </c>
      <c r="B2" s="2" t="s">
        <v>320</v>
      </c>
      <c r="C2" s="2" t="s">
        <v>318</v>
      </c>
      <c r="D2" s="2" t="s">
        <v>585</v>
      </c>
      <c r="E2" s="2" t="s">
        <v>317</v>
      </c>
      <c r="F2" s="2" t="s">
        <v>319</v>
      </c>
      <c r="G2" s="2" t="s">
        <v>704</v>
      </c>
      <c r="H2" s="2" t="s">
        <v>321</v>
      </c>
      <c r="I2" s="2" t="s">
        <v>322</v>
      </c>
      <c r="J2" s="2" t="s">
        <v>703</v>
      </c>
      <c r="K2" s="4"/>
    </row>
    <row r="3" spans="1:13" x14ac:dyDescent="0.35">
      <c r="A3" s="150" t="s">
        <v>67</v>
      </c>
      <c r="B3" s="69"/>
      <c r="C3" s="69"/>
      <c r="D3" s="69"/>
      <c r="E3" s="69">
        <v>211.68199999999999</v>
      </c>
      <c r="F3" s="69"/>
      <c r="G3" s="69"/>
      <c r="H3" s="69">
        <v>211.68199999999999</v>
      </c>
      <c r="I3" s="69">
        <v>0</v>
      </c>
      <c r="J3" s="320"/>
      <c r="K3" s="91"/>
    </row>
    <row r="4" spans="1:13" x14ac:dyDescent="0.35">
      <c r="A4" s="150" t="s">
        <v>80</v>
      </c>
      <c r="B4" s="69">
        <v>1429.58</v>
      </c>
      <c r="C4" s="69"/>
      <c r="D4" s="69"/>
      <c r="E4" s="69">
        <v>149.09700000000001</v>
      </c>
      <c r="F4" s="69">
        <v>53.558999999999997</v>
      </c>
      <c r="G4" s="69"/>
      <c r="H4" s="69">
        <v>208.49299999999999</v>
      </c>
      <c r="I4" s="69">
        <v>60.392000000000003</v>
      </c>
      <c r="J4" s="320">
        <v>0</v>
      </c>
      <c r="K4" s="91"/>
    </row>
    <row r="5" spans="1:13" x14ac:dyDescent="0.35">
      <c r="A5" s="150" t="s">
        <v>242</v>
      </c>
      <c r="B5" s="69">
        <v>3.415</v>
      </c>
      <c r="C5" s="69">
        <v>0.11600000000000001</v>
      </c>
      <c r="D5" s="69"/>
      <c r="E5" s="69">
        <v>8.4550000000000001</v>
      </c>
      <c r="F5" s="69">
        <v>16.248000000000001</v>
      </c>
      <c r="G5" s="69">
        <v>4.7E-2</v>
      </c>
      <c r="H5" s="69">
        <v>50.250999999999998</v>
      </c>
      <c r="I5" s="69">
        <v>18.597000000000001</v>
      </c>
      <c r="J5" s="320">
        <v>1.0999999999999999E-2</v>
      </c>
      <c r="K5" s="91"/>
    </row>
    <row r="6" spans="1:13" x14ac:dyDescent="0.35">
      <c r="A6" s="150" t="s">
        <v>255</v>
      </c>
      <c r="B6" s="69">
        <v>1.22</v>
      </c>
      <c r="C6" s="69">
        <v>4.0000000000000001E-3</v>
      </c>
      <c r="D6" s="69"/>
      <c r="E6" s="69">
        <v>4.8899999999999997</v>
      </c>
      <c r="F6" s="69">
        <v>0.28599999999999998</v>
      </c>
      <c r="G6" s="69"/>
      <c r="H6" s="69">
        <v>6.6619999999999999</v>
      </c>
      <c r="I6" s="69">
        <v>4.4349999999999996</v>
      </c>
      <c r="J6" s="320">
        <v>4.0000000000000001E-3</v>
      </c>
      <c r="K6" s="91"/>
    </row>
    <row r="7" spans="1:13" x14ac:dyDescent="0.35">
      <c r="A7" s="150" t="s">
        <v>39</v>
      </c>
      <c r="B7" s="69">
        <v>0.2</v>
      </c>
      <c r="C7" s="69">
        <v>7.1769999999999996</v>
      </c>
      <c r="D7" s="69"/>
      <c r="E7" s="69">
        <v>3.9119999999999999</v>
      </c>
      <c r="F7" s="69"/>
      <c r="G7" s="69"/>
      <c r="H7" s="69">
        <v>3.9119999999999999</v>
      </c>
      <c r="I7" s="69">
        <v>42.636000000000003</v>
      </c>
      <c r="J7" s="320">
        <v>2.7429999999999999</v>
      </c>
      <c r="K7" s="91"/>
    </row>
    <row r="8" spans="1:13" x14ac:dyDescent="0.35">
      <c r="A8" s="150" t="s">
        <v>105</v>
      </c>
      <c r="B8" s="69">
        <v>23.899000000000001</v>
      </c>
      <c r="C8" s="69">
        <v>1.278</v>
      </c>
      <c r="D8" s="69"/>
      <c r="E8" s="69">
        <v>3.8780000000000001</v>
      </c>
      <c r="F8" s="69">
        <v>44.680999999999997</v>
      </c>
      <c r="G8" s="69">
        <v>0.61599999999999999</v>
      </c>
      <c r="H8" s="69">
        <v>54.268000000000001</v>
      </c>
      <c r="I8" s="69">
        <v>96.838999999999999</v>
      </c>
      <c r="J8" s="320">
        <v>1.278</v>
      </c>
      <c r="K8" s="91"/>
    </row>
    <row r="9" spans="1:13" x14ac:dyDescent="0.35">
      <c r="A9" s="150" t="s">
        <v>200</v>
      </c>
      <c r="B9" s="69">
        <v>4.306</v>
      </c>
      <c r="C9" s="69"/>
      <c r="D9" s="69"/>
      <c r="E9" s="69">
        <v>2.5590000000000002</v>
      </c>
      <c r="F9" s="69">
        <v>14.29</v>
      </c>
      <c r="G9" s="69">
        <v>0.14699999999999999</v>
      </c>
      <c r="H9" s="69">
        <v>24.248000000000001</v>
      </c>
      <c r="I9" s="69">
        <v>16.196999999999999</v>
      </c>
      <c r="J9" s="320"/>
      <c r="K9" s="91"/>
    </row>
    <row r="10" spans="1:13" x14ac:dyDescent="0.35">
      <c r="A10" s="150" t="s">
        <v>94</v>
      </c>
      <c r="B10" s="69">
        <v>0.45</v>
      </c>
      <c r="C10" s="69">
        <v>5.0000000000000001E-3</v>
      </c>
      <c r="D10" s="69"/>
      <c r="E10" s="69">
        <v>2.036</v>
      </c>
      <c r="F10" s="69">
        <v>4.9130000000000003</v>
      </c>
      <c r="G10" s="69"/>
      <c r="H10" s="69">
        <v>18.66</v>
      </c>
      <c r="I10" s="69">
        <v>2.0939999999999999</v>
      </c>
      <c r="J10" s="320"/>
      <c r="K10" s="91"/>
    </row>
    <row r="11" spans="1:13" x14ac:dyDescent="0.35">
      <c r="A11" s="150" t="s">
        <v>212</v>
      </c>
      <c r="B11" s="69">
        <v>4.7910000000000004</v>
      </c>
      <c r="C11" s="69">
        <v>5.7910000000000004</v>
      </c>
      <c r="D11" s="69">
        <v>2.5999999999999999E-2</v>
      </c>
      <c r="E11" s="69">
        <v>1.9</v>
      </c>
      <c r="F11" s="69">
        <v>0.629</v>
      </c>
      <c r="G11" s="69">
        <v>2E-3</v>
      </c>
      <c r="H11" s="69">
        <v>3.2130000000000001</v>
      </c>
      <c r="I11" s="69">
        <v>42.555</v>
      </c>
      <c r="J11" s="320">
        <v>5.7889999999999997</v>
      </c>
      <c r="K11" s="91"/>
    </row>
    <row r="12" spans="1:13" x14ac:dyDescent="0.35">
      <c r="A12" s="150" t="s">
        <v>28</v>
      </c>
      <c r="B12" s="69">
        <v>0.10199999999999999</v>
      </c>
      <c r="C12" s="69">
        <v>5.1999999999999998E-2</v>
      </c>
      <c r="D12" s="69">
        <v>5.1999999999999998E-2</v>
      </c>
      <c r="E12" s="69">
        <v>1.429</v>
      </c>
      <c r="F12" s="69">
        <v>2.71</v>
      </c>
      <c r="G12" s="69">
        <v>9.8000000000000004E-2</v>
      </c>
      <c r="H12" s="69">
        <v>4.1420000000000003</v>
      </c>
      <c r="I12" s="69">
        <v>16.681999999999999</v>
      </c>
      <c r="J12" s="320">
        <v>7.8E-2</v>
      </c>
      <c r="K12" s="91"/>
    </row>
    <row r="13" spans="1:13" x14ac:dyDescent="0.35">
      <c r="A13" s="150" t="s">
        <v>196</v>
      </c>
      <c r="B13" s="69">
        <v>7.1349999999999998</v>
      </c>
      <c r="C13" s="69">
        <v>0.47</v>
      </c>
      <c r="D13" s="69">
        <v>0.185</v>
      </c>
      <c r="E13" s="69">
        <v>1.0649999999999999</v>
      </c>
      <c r="F13" s="69">
        <v>14.949</v>
      </c>
      <c r="G13" s="69">
        <v>0.1</v>
      </c>
      <c r="H13" s="69">
        <v>26.34</v>
      </c>
      <c r="I13" s="69">
        <v>22.190999999999999</v>
      </c>
      <c r="J13" s="320">
        <v>0.33300000000000002</v>
      </c>
      <c r="K13" s="91"/>
    </row>
    <row r="14" spans="1:13" x14ac:dyDescent="0.35">
      <c r="A14" s="150" t="s">
        <v>237</v>
      </c>
      <c r="B14" s="69">
        <v>3.6970000000000001</v>
      </c>
      <c r="C14" s="69">
        <v>1.4E-2</v>
      </c>
      <c r="D14" s="69"/>
      <c r="E14" s="69">
        <v>0.91500000000000004</v>
      </c>
      <c r="F14" s="69">
        <v>0.29099999999999998</v>
      </c>
      <c r="G14" s="69">
        <v>1E-3</v>
      </c>
      <c r="H14" s="69">
        <v>2.0840000000000001</v>
      </c>
      <c r="I14" s="69">
        <v>6.2569999999999997</v>
      </c>
      <c r="J14" s="320">
        <v>1.4E-2</v>
      </c>
      <c r="K14" s="91"/>
    </row>
    <row r="15" spans="1:13" x14ac:dyDescent="0.35">
      <c r="A15" s="150" t="s">
        <v>36</v>
      </c>
      <c r="B15" s="69">
        <v>6.0000000000000001E-3</v>
      </c>
      <c r="C15" s="69"/>
      <c r="D15" s="69"/>
      <c r="E15" s="69">
        <v>0.78</v>
      </c>
      <c r="F15" s="69">
        <v>2.74</v>
      </c>
      <c r="G15" s="69"/>
      <c r="H15" s="69">
        <v>3.5270000000000001</v>
      </c>
      <c r="I15" s="69">
        <v>27.210999999999999</v>
      </c>
      <c r="J15" s="320">
        <v>0</v>
      </c>
      <c r="K15" s="91"/>
    </row>
    <row r="16" spans="1:13" x14ac:dyDescent="0.35">
      <c r="A16" s="150" t="s">
        <v>108</v>
      </c>
      <c r="B16" s="69">
        <v>3.8849999999999998</v>
      </c>
      <c r="C16" s="69">
        <v>3.0000000000000001E-3</v>
      </c>
      <c r="D16" s="69"/>
      <c r="E16" s="69">
        <v>0.72699999999999998</v>
      </c>
      <c r="F16" s="69">
        <v>1.6970000000000001</v>
      </c>
      <c r="G16" s="69">
        <v>2.4E-2</v>
      </c>
      <c r="H16" s="69">
        <v>20.631</v>
      </c>
      <c r="I16" s="69">
        <v>90.262</v>
      </c>
      <c r="J16" s="320">
        <v>3.0000000000000001E-3</v>
      </c>
      <c r="K16" s="91"/>
    </row>
    <row r="17" spans="1:11" x14ac:dyDescent="0.35">
      <c r="A17" s="150" t="s">
        <v>250</v>
      </c>
      <c r="B17" s="69">
        <v>6.6070000000000002</v>
      </c>
      <c r="C17" s="69">
        <v>5.0000000000000001E-3</v>
      </c>
      <c r="D17" s="69"/>
      <c r="E17" s="69">
        <v>0.63100000000000001</v>
      </c>
      <c r="F17" s="69">
        <v>3.7719999999999998</v>
      </c>
      <c r="G17" s="69">
        <v>8.0000000000000002E-3</v>
      </c>
      <c r="H17" s="69">
        <v>13.946999999999999</v>
      </c>
      <c r="I17" s="69">
        <v>79.804000000000002</v>
      </c>
      <c r="J17" s="320">
        <v>8.0000000000000002E-3</v>
      </c>
      <c r="K17" s="91"/>
    </row>
    <row r="18" spans="1:11" x14ac:dyDescent="0.35">
      <c r="A18" s="150" t="s">
        <v>216</v>
      </c>
      <c r="B18" s="69">
        <v>15.247999999999999</v>
      </c>
      <c r="C18" s="69">
        <v>1E-3</v>
      </c>
      <c r="D18" s="69"/>
      <c r="E18" s="69">
        <v>0.61499999999999999</v>
      </c>
      <c r="F18" s="69">
        <v>5.3019999999999996</v>
      </c>
      <c r="G18" s="69">
        <v>0.127</v>
      </c>
      <c r="H18" s="69">
        <v>9.4130000000000003</v>
      </c>
      <c r="I18" s="69">
        <v>37.345999999999997</v>
      </c>
      <c r="J18" s="320">
        <v>1E-3</v>
      </c>
      <c r="K18" s="91"/>
    </row>
    <row r="19" spans="1:11" x14ac:dyDescent="0.35">
      <c r="A19" s="150" t="s">
        <v>2</v>
      </c>
      <c r="B19" s="69">
        <v>35.463999999999999</v>
      </c>
      <c r="C19" s="69">
        <v>0.64500000000000002</v>
      </c>
      <c r="D19" s="69"/>
      <c r="E19" s="69">
        <v>0.54700000000000004</v>
      </c>
      <c r="F19" s="69">
        <v>18.748000000000001</v>
      </c>
      <c r="G19" s="69">
        <v>40.280999999999999</v>
      </c>
      <c r="H19" s="69">
        <v>21.792999999999999</v>
      </c>
      <c r="I19" s="69">
        <v>10.375</v>
      </c>
      <c r="J19" s="320"/>
      <c r="K19" s="91"/>
    </row>
    <row r="20" spans="1:11" x14ac:dyDescent="0.35">
      <c r="A20" s="150" t="s">
        <v>220</v>
      </c>
      <c r="B20" s="69">
        <v>8.7370000000000001</v>
      </c>
      <c r="C20" s="69">
        <v>6.0000000000000001E-3</v>
      </c>
      <c r="D20" s="69">
        <v>2E-3</v>
      </c>
      <c r="E20" s="69">
        <v>0.504</v>
      </c>
      <c r="F20" s="69">
        <v>13.598000000000001</v>
      </c>
      <c r="G20" s="69">
        <v>0.215</v>
      </c>
      <c r="H20" s="69">
        <v>25.684000000000001</v>
      </c>
      <c r="I20" s="69">
        <v>45.686999999999998</v>
      </c>
      <c r="J20" s="320">
        <v>2.1000000000000001E-2</v>
      </c>
      <c r="K20" s="91"/>
    </row>
    <row r="21" spans="1:11" x14ac:dyDescent="0.35">
      <c r="A21" s="150" t="s">
        <v>256</v>
      </c>
      <c r="B21" s="69">
        <v>3.7410000000000001</v>
      </c>
      <c r="C21" s="69">
        <v>1.4E-2</v>
      </c>
      <c r="D21" s="69"/>
      <c r="E21" s="69">
        <v>0.46800000000000003</v>
      </c>
      <c r="F21" s="69">
        <v>2.6789999999999998</v>
      </c>
      <c r="G21" s="69">
        <v>3.5999999999999997E-2</v>
      </c>
      <c r="H21" s="69">
        <v>7.5419999999999998</v>
      </c>
      <c r="I21" s="69">
        <v>25.765000000000001</v>
      </c>
      <c r="J21" s="320">
        <v>1.4E-2</v>
      </c>
      <c r="K21" s="91"/>
    </row>
    <row r="22" spans="1:11" x14ac:dyDescent="0.35">
      <c r="A22" s="150" t="s">
        <v>198</v>
      </c>
      <c r="B22" s="69">
        <v>1.524</v>
      </c>
      <c r="C22" s="69">
        <v>8.9999999999999993E-3</v>
      </c>
      <c r="D22" s="69"/>
      <c r="E22" s="69">
        <v>0.42799999999999999</v>
      </c>
      <c r="F22" s="69">
        <v>5.5369999999999999</v>
      </c>
      <c r="G22" s="69">
        <v>0.01</v>
      </c>
      <c r="H22" s="69">
        <v>6.516</v>
      </c>
      <c r="I22" s="69">
        <v>10.984999999999999</v>
      </c>
      <c r="J22" s="320">
        <v>8.9999999999999993E-3</v>
      </c>
      <c r="K22" s="91"/>
    </row>
    <row r="23" spans="1:11" x14ac:dyDescent="0.35">
      <c r="A23" s="150" t="s">
        <v>9</v>
      </c>
      <c r="B23" s="69">
        <v>0.46600000000000003</v>
      </c>
      <c r="C23" s="69"/>
      <c r="D23" s="69"/>
      <c r="E23" s="69">
        <v>0.33800000000000002</v>
      </c>
      <c r="F23" s="69">
        <v>0.96599999999999997</v>
      </c>
      <c r="G23" s="69">
        <v>0.88300000000000001</v>
      </c>
      <c r="H23" s="69">
        <v>1.304</v>
      </c>
      <c r="I23" s="69">
        <v>8.077</v>
      </c>
      <c r="J23" s="320"/>
      <c r="K23" s="91"/>
    </row>
    <row r="24" spans="1:11" x14ac:dyDescent="0.35">
      <c r="A24" s="150" t="s">
        <v>189</v>
      </c>
      <c r="B24" s="69">
        <v>13.728999999999999</v>
      </c>
      <c r="C24" s="69"/>
      <c r="D24" s="69"/>
      <c r="E24" s="69">
        <v>0.308</v>
      </c>
      <c r="F24" s="69">
        <v>43.999000000000002</v>
      </c>
      <c r="G24" s="69">
        <v>0.191</v>
      </c>
      <c r="H24" s="69">
        <v>50.768999999999998</v>
      </c>
      <c r="I24" s="69">
        <v>46.247999999999998</v>
      </c>
      <c r="J24" s="320"/>
      <c r="K24" s="91"/>
    </row>
    <row r="25" spans="1:11" x14ac:dyDescent="0.35">
      <c r="A25" s="150" t="s">
        <v>194</v>
      </c>
      <c r="B25" s="69">
        <v>7.4560000000000004</v>
      </c>
      <c r="C25" s="69">
        <v>2E-3</v>
      </c>
      <c r="D25" s="69"/>
      <c r="E25" s="69">
        <v>0.27800000000000002</v>
      </c>
      <c r="F25" s="69">
        <v>29.297000000000001</v>
      </c>
      <c r="G25" s="69">
        <v>0</v>
      </c>
      <c r="H25" s="69">
        <v>31.577999999999999</v>
      </c>
      <c r="I25" s="69">
        <v>17.704000000000001</v>
      </c>
      <c r="J25" s="320">
        <v>2E-3</v>
      </c>
      <c r="K25" s="91"/>
    </row>
    <row r="26" spans="1:11" x14ac:dyDescent="0.35">
      <c r="A26" s="150" t="s">
        <v>22</v>
      </c>
      <c r="B26" s="69">
        <v>0.61099999999999999</v>
      </c>
      <c r="C26" s="69"/>
      <c r="D26" s="69"/>
      <c r="E26" s="69">
        <v>0.252</v>
      </c>
      <c r="F26" s="69">
        <v>6.7770000000000001</v>
      </c>
      <c r="G26" s="69"/>
      <c r="H26" s="69">
        <v>7.0039999999999996</v>
      </c>
      <c r="I26" s="69">
        <v>29.227</v>
      </c>
      <c r="J26" s="320">
        <v>0</v>
      </c>
      <c r="K26" s="91"/>
    </row>
    <row r="27" spans="1:11" x14ac:dyDescent="0.35">
      <c r="A27" s="150" t="s">
        <v>240</v>
      </c>
      <c r="B27" s="69">
        <v>4.0709999999999997</v>
      </c>
      <c r="C27" s="69">
        <v>5.5E-2</v>
      </c>
      <c r="D27" s="69"/>
      <c r="E27" s="69">
        <v>0.249</v>
      </c>
      <c r="F27" s="69">
        <v>10.831</v>
      </c>
      <c r="G27" s="69">
        <v>8.0000000000000002E-3</v>
      </c>
      <c r="H27" s="69">
        <v>18.748000000000001</v>
      </c>
      <c r="I27" s="69">
        <v>24.27</v>
      </c>
      <c r="J27" s="320">
        <v>5.5E-2</v>
      </c>
      <c r="K27" s="91"/>
    </row>
    <row r="28" spans="1:11" x14ac:dyDescent="0.35">
      <c r="A28" s="150" t="s">
        <v>178</v>
      </c>
      <c r="B28" s="69">
        <v>17.149000000000001</v>
      </c>
      <c r="C28" s="69"/>
      <c r="D28" s="69"/>
      <c r="E28" s="69">
        <v>0.23300000000000001</v>
      </c>
      <c r="F28" s="69">
        <v>9.0470000000000006</v>
      </c>
      <c r="G28" s="69">
        <v>0.378</v>
      </c>
      <c r="H28" s="69">
        <v>34.735999999999997</v>
      </c>
      <c r="I28" s="69">
        <v>16.216000000000001</v>
      </c>
      <c r="J28" s="320"/>
      <c r="K28" s="91"/>
    </row>
    <row r="29" spans="1:11" x14ac:dyDescent="0.35">
      <c r="A29" s="150" t="s">
        <v>169</v>
      </c>
      <c r="B29" s="69">
        <v>0.71599999999999997</v>
      </c>
      <c r="C29" s="69"/>
      <c r="D29" s="69"/>
      <c r="E29" s="69">
        <v>0.22800000000000001</v>
      </c>
      <c r="F29" s="69">
        <v>2.9569999999999999</v>
      </c>
      <c r="G29" s="69"/>
      <c r="H29" s="69">
        <v>3.4409999999999998</v>
      </c>
      <c r="I29" s="69">
        <v>14.74</v>
      </c>
      <c r="J29" s="320"/>
      <c r="K29" s="91"/>
    </row>
    <row r="30" spans="1:11" x14ac:dyDescent="0.35">
      <c r="A30" s="150" t="s">
        <v>232</v>
      </c>
      <c r="B30" s="69">
        <v>6.2539999999999996</v>
      </c>
      <c r="C30" s="69">
        <v>0.48199999999999998</v>
      </c>
      <c r="D30" s="69"/>
      <c r="E30" s="69">
        <v>0.21</v>
      </c>
      <c r="F30" s="69">
        <v>7.3999999999999996E-2</v>
      </c>
      <c r="G30" s="69"/>
      <c r="H30" s="69">
        <v>0.72099999999999997</v>
      </c>
      <c r="I30" s="69">
        <v>17.574000000000002</v>
      </c>
      <c r="J30" s="320">
        <v>9.6000000000000002E-2</v>
      </c>
      <c r="K30" s="91"/>
    </row>
    <row r="31" spans="1:11" x14ac:dyDescent="0.35">
      <c r="A31" s="150" t="s">
        <v>109</v>
      </c>
      <c r="B31" s="69">
        <v>56.061</v>
      </c>
      <c r="C31" s="69"/>
      <c r="D31" s="69"/>
      <c r="E31" s="69">
        <v>0.19600000000000001</v>
      </c>
      <c r="F31" s="69">
        <v>2.4E-2</v>
      </c>
      <c r="G31" s="69"/>
      <c r="H31" s="69">
        <v>0.221</v>
      </c>
      <c r="I31" s="69">
        <v>72.709000000000003</v>
      </c>
      <c r="J31" s="320"/>
      <c r="K31" s="91"/>
    </row>
    <row r="32" spans="1:11" x14ac:dyDescent="0.35">
      <c r="A32" s="150" t="s">
        <v>201</v>
      </c>
      <c r="B32" s="69">
        <v>14.193</v>
      </c>
      <c r="C32" s="69">
        <v>2.5999999999999999E-2</v>
      </c>
      <c r="D32" s="69"/>
      <c r="E32" s="69">
        <v>0.19500000000000001</v>
      </c>
      <c r="F32" s="69">
        <v>5.8109999999999999</v>
      </c>
      <c r="G32" s="69">
        <v>4.7E-2</v>
      </c>
      <c r="H32" s="69">
        <v>10.436</v>
      </c>
      <c r="I32" s="69">
        <v>10.398</v>
      </c>
      <c r="J32" s="320">
        <v>2.5999999999999999E-2</v>
      </c>
      <c r="K32" s="91"/>
    </row>
    <row r="33" spans="1:11" x14ac:dyDescent="0.35">
      <c r="A33" s="150" t="s">
        <v>229</v>
      </c>
      <c r="B33" s="69">
        <v>8.5579999999999998</v>
      </c>
      <c r="C33" s="69">
        <v>1.2E-2</v>
      </c>
      <c r="D33" s="69">
        <v>2E-3</v>
      </c>
      <c r="E33" s="69">
        <v>0.189</v>
      </c>
      <c r="F33" s="69">
        <v>0.69499999999999995</v>
      </c>
      <c r="G33" s="69">
        <v>1.4</v>
      </c>
      <c r="H33" s="69">
        <v>3.1819999999999999</v>
      </c>
      <c r="I33" s="69">
        <v>53.412999999999997</v>
      </c>
      <c r="J33" s="320">
        <v>0.01</v>
      </c>
      <c r="K33" s="91"/>
    </row>
    <row r="34" spans="1:11" x14ac:dyDescent="0.35">
      <c r="A34" s="150" t="s">
        <v>143</v>
      </c>
      <c r="B34" s="69">
        <v>8.4770000000000003</v>
      </c>
      <c r="C34" s="69">
        <v>1.2E-2</v>
      </c>
      <c r="D34" s="69"/>
      <c r="E34" s="69">
        <v>0.187</v>
      </c>
      <c r="F34" s="69">
        <v>0.33900000000000002</v>
      </c>
      <c r="G34" s="69"/>
      <c r="H34" s="69">
        <v>1.0129999999999999</v>
      </c>
      <c r="I34" s="69">
        <v>35.265999999999998</v>
      </c>
      <c r="J34" s="320">
        <v>1.2E-2</v>
      </c>
      <c r="K34" s="91"/>
    </row>
    <row r="35" spans="1:11" x14ac:dyDescent="0.35">
      <c r="A35" s="150" t="s">
        <v>35</v>
      </c>
      <c r="B35" s="69">
        <v>0.45600000000000002</v>
      </c>
      <c r="C35" s="69">
        <v>2.246</v>
      </c>
      <c r="D35" s="69">
        <v>0.79700000000000004</v>
      </c>
      <c r="E35" s="69">
        <v>0.17100000000000001</v>
      </c>
      <c r="F35" s="69">
        <v>2.74</v>
      </c>
      <c r="G35" s="69"/>
      <c r="H35" s="69">
        <v>5.9429999999999996</v>
      </c>
      <c r="I35" s="69">
        <v>95.784999999999997</v>
      </c>
      <c r="J35" s="320">
        <v>1.2090000000000001</v>
      </c>
      <c r="K35" s="91"/>
    </row>
    <row r="36" spans="1:11" x14ac:dyDescent="0.35">
      <c r="A36" s="150" t="s">
        <v>188</v>
      </c>
      <c r="B36" s="69">
        <v>1.1919999999999999</v>
      </c>
      <c r="C36" s="69"/>
      <c r="D36" s="69"/>
      <c r="E36" s="69">
        <v>0.154</v>
      </c>
      <c r="F36" s="69">
        <v>2.1120000000000001</v>
      </c>
      <c r="G36" s="69"/>
      <c r="H36" s="69">
        <v>2.7949999999999999</v>
      </c>
      <c r="I36" s="69">
        <v>3.6440000000000001</v>
      </c>
      <c r="J36" s="320"/>
      <c r="K36" s="91"/>
    </row>
    <row r="37" spans="1:11" x14ac:dyDescent="0.35">
      <c r="A37" s="150" t="s">
        <v>160</v>
      </c>
      <c r="B37" s="69">
        <v>5.0270000000000001</v>
      </c>
      <c r="C37" s="69"/>
      <c r="D37" s="69"/>
      <c r="E37" s="69">
        <v>0.153</v>
      </c>
      <c r="F37" s="69">
        <v>3.69</v>
      </c>
      <c r="G37" s="69"/>
      <c r="H37" s="69">
        <v>13.824999999999999</v>
      </c>
      <c r="I37" s="69">
        <v>38.838999999999999</v>
      </c>
      <c r="J37" s="320"/>
      <c r="K37" s="91"/>
    </row>
    <row r="38" spans="1:11" x14ac:dyDescent="0.35">
      <c r="A38" s="150" t="s">
        <v>206</v>
      </c>
      <c r="B38" s="69">
        <v>5.2569999999999997</v>
      </c>
      <c r="C38" s="69"/>
      <c r="D38" s="69"/>
      <c r="E38" s="69">
        <v>0.151</v>
      </c>
      <c r="F38" s="69">
        <v>3.1E-2</v>
      </c>
      <c r="G38" s="69"/>
      <c r="H38" s="69">
        <v>0.248</v>
      </c>
      <c r="I38" s="69">
        <v>8.3230000000000004</v>
      </c>
      <c r="J38" s="320"/>
      <c r="K38" s="91"/>
    </row>
    <row r="39" spans="1:11" x14ac:dyDescent="0.35">
      <c r="A39" s="150" t="s">
        <v>172</v>
      </c>
      <c r="B39" s="69">
        <v>9.2880000000000003</v>
      </c>
      <c r="C39" s="69"/>
      <c r="D39" s="69"/>
      <c r="E39" s="69">
        <v>0.14899999999999999</v>
      </c>
      <c r="F39" s="69">
        <v>1.6759999999999999</v>
      </c>
      <c r="G39" s="69">
        <v>0.105</v>
      </c>
      <c r="H39" s="69">
        <v>5.15</v>
      </c>
      <c r="I39" s="69">
        <v>23.524999999999999</v>
      </c>
      <c r="J39" s="320">
        <v>0.04</v>
      </c>
      <c r="K39" s="91"/>
    </row>
    <row r="40" spans="1:11" x14ac:dyDescent="0.35">
      <c r="A40" s="150" t="s">
        <v>175</v>
      </c>
      <c r="B40" s="69">
        <v>25.666</v>
      </c>
      <c r="C40" s="69">
        <v>1.4E-2</v>
      </c>
      <c r="D40" s="69"/>
      <c r="E40" s="69">
        <v>0.13500000000000001</v>
      </c>
      <c r="F40" s="69">
        <v>4.5209999999999999</v>
      </c>
      <c r="G40" s="69">
        <v>7.0000000000000001E-3</v>
      </c>
      <c r="H40" s="69">
        <v>10.417999999999999</v>
      </c>
      <c r="I40" s="69">
        <v>71.790000000000006</v>
      </c>
      <c r="J40" s="320">
        <v>2.0070000000000001</v>
      </c>
      <c r="K40" s="91"/>
    </row>
    <row r="41" spans="1:11" x14ac:dyDescent="0.35">
      <c r="A41" s="150" t="s">
        <v>117</v>
      </c>
      <c r="B41" s="69">
        <v>0.32</v>
      </c>
      <c r="C41" s="69"/>
      <c r="D41" s="69"/>
      <c r="E41" s="69">
        <v>0.124</v>
      </c>
      <c r="F41" s="69">
        <v>0.30299999999999999</v>
      </c>
      <c r="G41" s="69">
        <v>0</v>
      </c>
      <c r="H41" s="69">
        <v>1.671</v>
      </c>
      <c r="I41" s="69">
        <v>13.37</v>
      </c>
      <c r="J41" s="320"/>
      <c r="K41" s="91"/>
    </row>
    <row r="42" spans="1:11" x14ac:dyDescent="0.35">
      <c r="A42" s="150" t="s">
        <v>210</v>
      </c>
      <c r="B42" s="69">
        <v>3.9159999999999999</v>
      </c>
      <c r="C42" s="69"/>
      <c r="D42" s="69"/>
      <c r="E42" s="69">
        <v>0.12</v>
      </c>
      <c r="F42" s="69">
        <v>1.5409999999999999</v>
      </c>
      <c r="G42" s="69">
        <v>0.39600000000000002</v>
      </c>
      <c r="H42" s="69">
        <v>2.2349999999999999</v>
      </c>
      <c r="I42" s="69">
        <v>17.401</v>
      </c>
      <c r="J42" s="320"/>
      <c r="K42" s="91"/>
    </row>
    <row r="43" spans="1:11" x14ac:dyDescent="0.35">
      <c r="A43" s="150" t="s">
        <v>1</v>
      </c>
      <c r="B43" s="69"/>
      <c r="C43" s="69"/>
      <c r="D43" s="69"/>
      <c r="E43" s="69">
        <v>0.11799999999999999</v>
      </c>
      <c r="F43" s="69"/>
      <c r="G43" s="69"/>
      <c r="H43" s="69">
        <v>0.11799999999999999</v>
      </c>
      <c r="I43" s="69"/>
      <c r="J43" s="320"/>
      <c r="K43" s="91"/>
    </row>
    <row r="44" spans="1:11" x14ac:dyDescent="0.35">
      <c r="A44" s="150" t="s">
        <v>236</v>
      </c>
      <c r="B44" s="69">
        <v>4.83</v>
      </c>
      <c r="C44" s="69">
        <v>8.5999999999999993E-2</v>
      </c>
      <c r="D44" s="69">
        <v>0</v>
      </c>
      <c r="E44" s="69">
        <v>0.115</v>
      </c>
      <c r="F44" s="69">
        <v>0.11799999999999999</v>
      </c>
      <c r="G44" s="69"/>
      <c r="H44" s="69">
        <v>0.59599999999999997</v>
      </c>
      <c r="I44" s="69">
        <v>26.009</v>
      </c>
      <c r="J44" s="320">
        <v>3.0000000000000001E-3</v>
      </c>
      <c r="K44" s="91"/>
    </row>
    <row r="45" spans="1:11" x14ac:dyDescent="0.35">
      <c r="A45" s="150" t="s">
        <v>123</v>
      </c>
      <c r="B45" s="69">
        <v>4.6139999999999999</v>
      </c>
      <c r="C45" s="69">
        <v>1.2629999999999999</v>
      </c>
      <c r="D45" s="69"/>
      <c r="E45" s="69">
        <v>0.114</v>
      </c>
      <c r="F45" s="69">
        <v>3.532</v>
      </c>
      <c r="G45" s="69"/>
      <c r="H45" s="69">
        <v>17.347999999999999</v>
      </c>
      <c r="I45" s="69">
        <v>36.673000000000002</v>
      </c>
      <c r="J45" s="320"/>
      <c r="K45" s="91"/>
    </row>
    <row r="46" spans="1:11" x14ac:dyDescent="0.35">
      <c r="A46" s="150" t="s">
        <v>149</v>
      </c>
      <c r="B46" s="69">
        <v>1.5209999999999999</v>
      </c>
      <c r="C46" s="69">
        <v>0.42</v>
      </c>
      <c r="D46" s="69"/>
      <c r="E46" s="69">
        <v>0.113</v>
      </c>
      <c r="F46" s="69">
        <v>0.23499999999999999</v>
      </c>
      <c r="G46" s="69">
        <v>1.4E-2</v>
      </c>
      <c r="H46" s="69">
        <v>0.70099999999999996</v>
      </c>
      <c r="I46" s="69">
        <v>30.236999999999998</v>
      </c>
      <c r="J46" s="320">
        <v>24.692</v>
      </c>
      <c r="K46" s="91"/>
    </row>
    <row r="47" spans="1:11" x14ac:dyDescent="0.35">
      <c r="A47" s="150" t="s">
        <v>24</v>
      </c>
      <c r="B47" s="69">
        <v>4.7E-2</v>
      </c>
      <c r="C47" s="69">
        <v>0.14000000000000001</v>
      </c>
      <c r="D47" s="69">
        <v>4.8000000000000001E-2</v>
      </c>
      <c r="E47" s="69">
        <v>9.8000000000000004E-2</v>
      </c>
      <c r="F47" s="69">
        <v>8.4000000000000005E-2</v>
      </c>
      <c r="G47" s="69"/>
      <c r="H47" s="69">
        <v>0.182</v>
      </c>
      <c r="I47" s="69">
        <v>12.976000000000001</v>
      </c>
      <c r="J47" s="320">
        <v>1E-3</v>
      </c>
      <c r="K47" s="91"/>
    </row>
    <row r="48" spans="1:11" x14ac:dyDescent="0.35">
      <c r="A48" s="150" t="s">
        <v>137</v>
      </c>
      <c r="B48" s="69">
        <v>9.8000000000000004E-2</v>
      </c>
      <c r="C48" s="69">
        <v>1E-3</v>
      </c>
      <c r="D48" s="69"/>
      <c r="E48" s="69">
        <v>9.4E-2</v>
      </c>
      <c r="F48" s="69"/>
      <c r="G48" s="69"/>
      <c r="H48" s="69">
        <v>9.4E-2</v>
      </c>
      <c r="I48" s="69">
        <v>1.3620000000000001</v>
      </c>
      <c r="J48" s="320">
        <v>5.0000000000000001E-3</v>
      </c>
      <c r="K48" s="91"/>
    </row>
    <row r="49" spans="1:11" x14ac:dyDescent="0.35">
      <c r="A49" s="150" t="s">
        <v>171</v>
      </c>
      <c r="B49" s="69">
        <v>2.5419999999999998</v>
      </c>
      <c r="C49" s="69">
        <v>3.0000000000000001E-3</v>
      </c>
      <c r="D49" s="69"/>
      <c r="E49" s="69">
        <v>0.09</v>
      </c>
      <c r="F49" s="69">
        <v>2.5670000000000002</v>
      </c>
      <c r="G49" s="69">
        <v>0.123</v>
      </c>
      <c r="H49" s="69">
        <v>4.6909999999999998</v>
      </c>
      <c r="I49" s="69">
        <v>17.108000000000001</v>
      </c>
      <c r="J49" s="320">
        <v>3.0000000000000001E-3</v>
      </c>
      <c r="K49" s="91"/>
    </row>
    <row r="50" spans="1:11" x14ac:dyDescent="0.35">
      <c r="A50" s="150" t="s">
        <v>231</v>
      </c>
      <c r="B50" s="69">
        <v>8.7940000000000005</v>
      </c>
      <c r="C50" s="69">
        <v>2.9119999999999999</v>
      </c>
      <c r="D50" s="69">
        <v>3.5999999999999997E-2</v>
      </c>
      <c r="E50" s="69">
        <v>8.1000000000000003E-2</v>
      </c>
      <c r="F50" s="69">
        <v>7.3999999999999996E-2</v>
      </c>
      <c r="G50" s="69"/>
      <c r="H50" s="69">
        <v>0.67800000000000005</v>
      </c>
      <c r="I50" s="69">
        <v>18.388999999999999</v>
      </c>
      <c r="J50" s="320">
        <v>2.5409999999999999</v>
      </c>
      <c r="K50" s="91"/>
    </row>
    <row r="51" spans="1:11" x14ac:dyDescent="0.35">
      <c r="A51" s="150" t="s">
        <v>97</v>
      </c>
      <c r="B51" s="69">
        <v>2.3359999999999999</v>
      </c>
      <c r="C51" s="69"/>
      <c r="D51" s="69"/>
      <c r="E51" s="69">
        <v>7.4999999999999997E-2</v>
      </c>
      <c r="F51" s="69">
        <v>6.2E-2</v>
      </c>
      <c r="G51" s="69"/>
      <c r="H51" s="69">
        <v>0.14199999999999999</v>
      </c>
      <c r="I51" s="69">
        <v>19.695</v>
      </c>
      <c r="J51" s="320">
        <v>0.08</v>
      </c>
      <c r="K51" s="91"/>
    </row>
    <row r="52" spans="1:11" x14ac:dyDescent="0.35">
      <c r="A52" s="150" t="s">
        <v>211</v>
      </c>
      <c r="B52" s="69">
        <v>6.5380000000000003</v>
      </c>
      <c r="C52" s="69">
        <v>5.0000000000000001E-3</v>
      </c>
      <c r="D52" s="69">
        <v>1.2999999999999999E-2</v>
      </c>
      <c r="E52" s="69">
        <v>7.0999999999999994E-2</v>
      </c>
      <c r="F52" s="69">
        <v>8.734</v>
      </c>
      <c r="G52" s="69">
        <v>2.5000000000000001E-2</v>
      </c>
      <c r="H52" s="69">
        <v>13.926</v>
      </c>
      <c r="I52" s="69">
        <v>26.111999999999998</v>
      </c>
      <c r="J52" s="320"/>
      <c r="K52" s="91"/>
    </row>
    <row r="53" spans="1:11" x14ac:dyDescent="0.35">
      <c r="A53" s="150" t="s">
        <v>130</v>
      </c>
      <c r="B53" s="69">
        <v>3.1429999999999998</v>
      </c>
      <c r="C53" s="69">
        <v>3.0000000000000001E-3</v>
      </c>
      <c r="D53" s="69"/>
      <c r="E53" s="69">
        <v>6.3E-2</v>
      </c>
      <c r="F53" s="69">
        <v>5.9260000000000002</v>
      </c>
      <c r="G53" s="69">
        <v>1.4999999999999999E-2</v>
      </c>
      <c r="H53" s="69">
        <v>7.2690000000000001</v>
      </c>
      <c r="I53" s="69">
        <v>22.111000000000001</v>
      </c>
      <c r="J53" s="320">
        <v>3.0000000000000001E-3</v>
      </c>
      <c r="K53" s="91"/>
    </row>
    <row r="54" spans="1:11" x14ac:dyDescent="0.35">
      <c r="A54" s="150" t="s">
        <v>180</v>
      </c>
      <c r="B54" s="69">
        <v>1.9810000000000001</v>
      </c>
      <c r="C54" s="69"/>
      <c r="D54" s="69"/>
      <c r="E54" s="69">
        <v>5.8999999999999997E-2</v>
      </c>
      <c r="F54" s="69">
        <v>2.2360000000000002</v>
      </c>
      <c r="G54" s="69">
        <v>1.1120000000000001</v>
      </c>
      <c r="H54" s="69">
        <v>3.198</v>
      </c>
      <c r="I54" s="69">
        <v>8.032</v>
      </c>
      <c r="J54" s="320"/>
      <c r="K54" s="91"/>
    </row>
    <row r="55" spans="1:11" x14ac:dyDescent="0.35">
      <c r="A55" s="150" t="s">
        <v>18</v>
      </c>
      <c r="B55" s="69"/>
      <c r="C55" s="69"/>
      <c r="D55" s="69"/>
      <c r="E55" s="69">
        <v>5.7000000000000002E-2</v>
      </c>
      <c r="F55" s="69"/>
      <c r="G55" s="69"/>
      <c r="H55" s="69">
        <v>5.7000000000000002E-2</v>
      </c>
      <c r="I55" s="69">
        <v>0.155</v>
      </c>
      <c r="J55" s="320"/>
      <c r="K55" s="91"/>
    </row>
    <row r="56" spans="1:11" x14ac:dyDescent="0.35">
      <c r="A56" s="150" t="s">
        <v>32</v>
      </c>
      <c r="B56" s="69">
        <v>1.9E-2</v>
      </c>
      <c r="C56" s="69">
        <v>1.4E-2</v>
      </c>
      <c r="D56" s="69"/>
      <c r="E56" s="69">
        <v>5.1999999999999998E-2</v>
      </c>
      <c r="F56" s="69">
        <v>0.05</v>
      </c>
      <c r="G56" s="69"/>
      <c r="H56" s="69">
        <v>0.10199999999999999</v>
      </c>
      <c r="I56" s="69">
        <v>18.076000000000001</v>
      </c>
      <c r="J56" s="320">
        <v>1.4E-2</v>
      </c>
      <c r="K56" s="91"/>
    </row>
    <row r="57" spans="1:11" x14ac:dyDescent="0.35">
      <c r="A57" s="150" t="s">
        <v>4</v>
      </c>
      <c r="B57" s="69"/>
      <c r="C57" s="69"/>
      <c r="D57" s="69"/>
      <c r="E57" s="69">
        <v>5.1999999999999998E-2</v>
      </c>
      <c r="F57" s="69"/>
      <c r="G57" s="69"/>
      <c r="H57" s="69">
        <v>5.1999999999999998E-2</v>
      </c>
      <c r="I57" s="69">
        <v>16.29</v>
      </c>
      <c r="J57" s="320"/>
      <c r="K57" s="91"/>
    </row>
    <row r="58" spans="1:11" x14ac:dyDescent="0.35">
      <c r="A58" s="150" t="s">
        <v>195</v>
      </c>
      <c r="B58" s="69">
        <v>7.5579999999999998</v>
      </c>
      <c r="C58" s="69">
        <v>0.17899999999999999</v>
      </c>
      <c r="D58" s="69"/>
      <c r="E58" s="69">
        <v>4.3999999999999997E-2</v>
      </c>
      <c r="F58" s="69">
        <v>11.553000000000001</v>
      </c>
      <c r="G58" s="69">
        <v>0.125</v>
      </c>
      <c r="H58" s="69">
        <v>20.268999999999998</v>
      </c>
      <c r="I58" s="69">
        <v>44.497</v>
      </c>
      <c r="J58" s="320">
        <v>0.17899999999999999</v>
      </c>
      <c r="K58" s="91"/>
    </row>
    <row r="59" spans="1:11" x14ac:dyDescent="0.35">
      <c r="A59" s="150" t="s">
        <v>122</v>
      </c>
      <c r="B59" s="69">
        <v>0.109</v>
      </c>
      <c r="C59" s="69"/>
      <c r="D59" s="69"/>
      <c r="E59" s="69">
        <v>4.2999999999999997E-2</v>
      </c>
      <c r="F59" s="69">
        <v>1.054</v>
      </c>
      <c r="G59" s="69"/>
      <c r="H59" s="69">
        <v>4.9279999999999999</v>
      </c>
      <c r="I59" s="69">
        <v>9.5869999999999997</v>
      </c>
      <c r="J59" s="320"/>
      <c r="K59" s="91"/>
    </row>
    <row r="60" spans="1:11" x14ac:dyDescent="0.35">
      <c r="A60" s="150" t="s">
        <v>214</v>
      </c>
      <c r="B60" s="69">
        <v>12.151999999999999</v>
      </c>
      <c r="C60" s="69">
        <v>6.0999999999999999E-2</v>
      </c>
      <c r="D60" s="69"/>
      <c r="E60" s="69">
        <v>4.2000000000000003E-2</v>
      </c>
      <c r="F60" s="69">
        <v>1.6</v>
      </c>
      <c r="G60" s="69">
        <v>0.11600000000000001</v>
      </c>
      <c r="H60" s="69">
        <v>2.319</v>
      </c>
      <c r="I60" s="69">
        <v>46.280999999999999</v>
      </c>
      <c r="J60" s="320">
        <v>6.0000000000000001E-3</v>
      </c>
      <c r="K60" s="91"/>
    </row>
    <row r="61" spans="1:11" x14ac:dyDescent="0.35">
      <c r="A61" s="150" t="s">
        <v>170</v>
      </c>
      <c r="B61" s="69">
        <v>2.1160000000000001</v>
      </c>
      <c r="C61" s="69">
        <v>0.28599999999999998</v>
      </c>
      <c r="D61" s="69"/>
      <c r="E61" s="69">
        <v>4.2000000000000003E-2</v>
      </c>
      <c r="F61" s="69">
        <v>0.42899999999999999</v>
      </c>
      <c r="G61" s="69"/>
      <c r="H61" s="69">
        <v>2.6989999999999998</v>
      </c>
      <c r="I61" s="69">
        <v>20.181000000000001</v>
      </c>
      <c r="J61" s="320">
        <v>0.28599999999999998</v>
      </c>
      <c r="K61" s="91"/>
    </row>
    <row r="62" spans="1:11" x14ac:dyDescent="0.35">
      <c r="A62" s="150" t="s">
        <v>33</v>
      </c>
      <c r="B62" s="69">
        <v>3.0000000000000001E-3</v>
      </c>
      <c r="C62" s="69">
        <v>34.116999999999997</v>
      </c>
      <c r="D62" s="69"/>
      <c r="E62" s="69">
        <v>3.9E-2</v>
      </c>
      <c r="F62" s="69">
        <v>1.4E-2</v>
      </c>
      <c r="G62" s="69">
        <v>0.19</v>
      </c>
      <c r="H62" s="69">
        <v>1.1140000000000001</v>
      </c>
      <c r="I62" s="69">
        <v>74.355000000000004</v>
      </c>
      <c r="J62" s="320">
        <v>34.246000000000002</v>
      </c>
      <c r="K62" s="91"/>
    </row>
    <row r="63" spans="1:11" x14ac:dyDescent="0.35">
      <c r="A63" s="150" t="s">
        <v>238</v>
      </c>
      <c r="B63" s="69">
        <v>11.589</v>
      </c>
      <c r="C63" s="69">
        <v>5.0000000000000001E-3</v>
      </c>
      <c r="D63" s="69">
        <v>1E-3</v>
      </c>
      <c r="E63" s="69">
        <v>3.6999999999999998E-2</v>
      </c>
      <c r="F63" s="69">
        <v>0.122</v>
      </c>
      <c r="G63" s="69">
        <v>1.0999999999999999E-2</v>
      </c>
      <c r="H63" s="69">
        <v>0.75600000000000001</v>
      </c>
      <c r="I63" s="69">
        <v>25.881</v>
      </c>
      <c r="J63" s="320">
        <v>5.0999999999999997E-2</v>
      </c>
      <c r="K63" s="91"/>
    </row>
    <row r="64" spans="1:11" x14ac:dyDescent="0.35">
      <c r="A64" s="150" t="s">
        <v>235</v>
      </c>
      <c r="B64" s="69">
        <v>22.975999999999999</v>
      </c>
      <c r="C64" s="69">
        <v>1.5229999999999999</v>
      </c>
      <c r="D64" s="69">
        <v>3.2000000000000001E-2</v>
      </c>
      <c r="E64" s="69">
        <v>3.5999999999999997E-2</v>
      </c>
      <c r="F64" s="69">
        <v>0.109</v>
      </c>
      <c r="G64" s="69">
        <v>1E-3</v>
      </c>
      <c r="H64" s="69">
        <v>0.747</v>
      </c>
      <c r="I64" s="69">
        <v>37.222999999999999</v>
      </c>
      <c r="J64" s="320">
        <v>1.335</v>
      </c>
      <c r="K64" s="91"/>
    </row>
    <row r="65" spans="1:11" x14ac:dyDescent="0.35">
      <c r="A65" s="150" t="s">
        <v>95</v>
      </c>
      <c r="B65" s="69">
        <v>1.641</v>
      </c>
      <c r="C65" s="69">
        <v>0.22700000000000001</v>
      </c>
      <c r="D65" s="69"/>
      <c r="E65" s="69">
        <v>3.5000000000000003E-2</v>
      </c>
      <c r="F65" s="69">
        <v>5.1999999999999998E-2</v>
      </c>
      <c r="G65" s="69"/>
      <c r="H65" s="69">
        <v>0.10199999999999999</v>
      </c>
      <c r="I65" s="69">
        <v>0.71</v>
      </c>
      <c r="J65" s="320"/>
      <c r="K65" s="91"/>
    </row>
    <row r="66" spans="1:11" x14ac:dyDescent="0.35">
      <c r="A66" s="150" t="s">
        <v>107</v>
      </c>
      <c r="B66" s="69">
        <v>1.4330000000000001</v>
      </c>
      <c r="C66" s="69">
        <v>3.4000000000000002E-2</v>
      </c>
      <c r="D66" s="69">
        <v>2E-3</v>
      </c>
      <c r="E66" s="69">
        <v>3.4000000000000002E-2</v>
      </c>
      <c r="F66" s="69">
        <v>10.196999999999999</v>
      </c>
      <c r="G66" s="69">
        <v>1.2E-2</v>
      </c>
      <c r="H66" s="69">
        <v>13.039</v>
      </c>
      <c r="I66" s="69">
        <v>99.915999999999997</v>
      </c>
      <c r="J66" s="320">
        <v>3.2000000000000001E-2</v>
      </c>
      <c r="K66" s="91"/>
    </row>
    <row r="67" spans="1:11" x14ac:dyDescent="0.35">
      <c r="A67" s="150" t="s">
        <v>91</v>
      </c>
      <c r="B67" s="69">
        <v>0.217</v>
      </c>
      <c r="C67" s="69"/>
      <c r="D67" s="69"/>
      <c r="E67" s="69">
        <v>3.1E-2</v>
      </c>
      <c r="F67" s="69">
        <v>0.11</v>
      </c>
      <c r="G67" s="69"/>
      <c r="H67" s="69">
        <v>0.186</v>
      </c>
      <c r="I67" s="69">
        <v>1.3580000000000001</v>
      </c>
      <c r="J67" s="320"/>
      <c r="K67" s="91"/>
    </row>
    <row r="68" spans="1:11" x14ac:dyDescent="0.35">
      <c r="A68" s="150" t="s">
        <v>20</v>
      </c>
      <c r="B68" s="69">
        <v>1.2889999999999999</v>
      </c>
      <c r="C68" s="69">
        <v>3.0000000000000001E-3</v>
      </c>
      <c r="D68" s="69">
        <v>2E-3</v>
      </c>
      <c r="E68" s="69">
        <v>2.5999999999999999E-2</v>
      </c>
      <c r="F68" s="69">
        <v>18.498000000000001</v>
      </c>
      <c r="G68" s="69"/>
      <c r="H68" s="69">
        <v>18.559000000000001</v>
      </c>
      <c r="I68" s="69">
        <v>70.418999999999997</v>
      </c>
      <c r="J68" s="320">
        <v>0.27600000000000002</v>
      </c>
      <c r="K68" s="91"/>
    </row>
    <row r="69" spans="1:11" x14ac:dyDescent="0.35">
      <c r="A69" s="150" t="s">
        <v>246</v>
      </c>
      <c r="B69" s="69">
        <v>1.319</v>
      </c>
      <c r="C69" s="69">
        <v>1E-3</v>
      </c>
      <c r="D69" s="69"/>
      <c r="E69" s="69">
        <v>2.5999999999999999E-2</v>
      </c>
      <c r="F69" s="69">
        <v>0.57899999999999996</v>
      </c>
      <c r="G69" s="69">
        <v>2E-3</v>
      </c>
      <c r="H69" s="69">
        <v>1.4650000000000001</v>
      </c>
      <c r="I69" s="69">
        <v>7.4269999999999996</v>
      </c>
      <c r="J69" s="320">
        <v>1E-3</v>
      </c>
      <c r="K69" s="91"/>
    </row>
    <row r="70" spans="1:11" x14ac:dyDescent="0.35">
      <c r="A70" s="150" t="s">
        <v>209</v>
      </c>
      <c r="B70" s="69">
        <v>45.438000000000002</v>
      </c>
      <c r="C70" s="69">
        <v>1.0999999999999999E-2</v>
      </c>
      <c r="D70" s="69"/>
      <c r="E70" s="69">
        <v>2.5000000000000001E-2</v>
      </c>
      <c r="F70" s="69">
        <v>8.6530000000000005</v>
      </c>
      <c r="G70" s="69">
        <v>0</v>
      </c>
      <c r="H70" s="69">
        <v>15.208</v>
      </c>
      <c r="I70" s="69">
        <v>42.978000000000002</v>
      </c>
      <c r="J70" s="320">
        <v>1.2999999999999999E-2</v>
      </c>
      <c r="K70" s="91"/>
    </row>
    <row r="71" spans="1:11" x14ac:dyDescent="0.35">
      <c r="A71" s="150" t="s">
        <v>25</v>
      </c>
      <c r="B71" s="69"/>
      <c r="C71" s="69">
        <v>1.262</v>
      </c>
      <c r="D71" s="69"/>
      <c r="E71" s="69">
        <v>2.4E-2</v>
      </c>
      <c r="F71" s="69">
        <v>0.16500000000000001</v>
      </c>
      <c r="G71" s="69"/>
      <c r="H71" s="69">
        <v>0.193</v>
      </c>
      <c r="I71" s="69">
        <v>25.260999999999999</v>
      </c>
      <c r="J71" s="320">
        <v>1.2649999999999999</v>
      </c>
      <c r="K71" s="91"/>
    </row>
    <row r="72" spans="1:11" x14ac:dyDescent="0.35">
      <c r="A72" s="150" t="s">
        <v>5</v>
      </c>
      <c r="B72" s="69"/>
      <c r="C72" s="69"/>
      <c r="D72" s="69"/>
      <c r="E72" s="69">
        <v>2.1999999999999999E-2</v>
      </c>
      <c r="F72" s="69">
        <v>4.3659999999999997</v>
      </c>
      <c r="G72" s="69">
        <v>0.41399999999999998</v>
      </c>
      <c r="H72" s="69">
        <v>6.577</v>
      </c>
      <c r="I72" s="69">
        <v>38.609000000000002</v>
      </c>
      <c r="J72" s="320"/>
      <c r="K72" s="91"/>
    </row>
    <row r="73" spans="1:11" x14ac:dyDescent="0.35">
      <c r="A73" s="150" t="s">
        <v>12</v>
      </c>
      <c r="B73" s="69">
        <v>1.2</v>
      </c>
      <c r="C73" s="69"/>
      <c r="D73" s="69"/>
      <c r="E73" s="69">
        <v>1.7999999999999999E-2</v>
      </c>
      <c r="F73" s="69">
        <v>1.2E-2</v>
      </c>
      <c r="G73" s="69"/>
      <c r="H73" s="69">
        <v>0.03</v>
      </c>
      <c r="I73" s="69">
        <v>5.1130000000000004</v>
      </c>
      <c r="J73" s="320"/>
      <c r="K73" s="91"/>
    </row>
    <row r="74" spans="1:11" x14ac:dyDescent="0.35">
      <c r="A74" s="150" t="s">
        <v>7</v>
      </c>
      <c r="B74" s="69"/>
      <c r="C74" s="69"/>
      <c r="D74" s="69"/>
      <c r="E74" s="69">
        <v>1.6E-2</v>
      </c>
      <c r="F74" s="69">
        <v>1.573</v>
      </c>
      <c r="G74" s="69"/>
      <c r="H74" s="69">
        <v>1.589</v>
      </c>
      <c r="I74" s="69">
        <v>17.75</v>
      </c>
      <c r="J74" s="320"/>
      <c r="K74" s="91"/>
    </row>
    <row r="75" spans="1:11" x14ac:dyDescent="0.35">
      <c r="A75" s="150" t="s">
        <v>181</v>
      </c>
      <c r="B75" s="69">
        <v>0.41099999999999998</v>
      </c>
      <c r="C75" s="69">
        <v>5.0000000000000001E-3</v>
      </c>
      <c r="D75" s="69"/>
      <c r="E75" s="69">
        <v>1.4E-2</v>
      </c>
      <c r="F75" s="69">
        <v>1.1659999999999999</v>
      </c>
      <c r="G75" s="69"/>
      <c r="H75" s="69">
        <v>1.639</v>
      </c>
      <c r="I75" s="69">
        <v>1.9790000000000001</v>
      </c>
      <c r="J75" s="320">
        <v>5.0000000000000001E-3</v>
      </c>
      <c r="K75" s="91"/>
    </row>
    <row r="76" spans="1:11" x14ac:dyDescent="0.35">
      <c r="A76" s="150" t="s">
        <v>696</v>
      </c>
      <c r="B76" s="69">
        <v>0.20300000000000001</v>
      </c>
      <c r="C76" s="69">
        <v>1E-3</v>
      </c>
      <c r="D76" s="69"/>
      <c r="E76" s="69">
        <v>1.4E-2</v>
      </c>
      <c r="F76" s="69">
        <v>0.13300000000000001</v>
      </c>
      <c r="G76" s="69"/>
      <c r="H76" s="69">
        <v>0.39700000000000002</v>
      </c>
      <c r="I76" s="69">
        <v>5.5049999999999999</v>
      </c>
      <c r="J76" s="320">
        <v>1E-3</v>
      </c>
      <c r="K76" s="91"/>
    </row>
    <row r="77" spans="1:11" x14ac:dyDescent="0.35">
      <c r="A77" s="150" t="s">
        <v>173</v>
      </c>
      <c r="B77" s="69">
        <v>1.335</v>
      </c>
      <c r="C77" s="69">
        <v>1E-3</v>
      </c>
      <c r="D77" s="69"/>
      <c r="E77" s="69">
        <v>1.2999999999999999E-2</v>
      </c>
      <c r="F77" s="69">
        <v>0.63100000000000001</v>
      </c>
      <c r="G77" s="69">
        <v>2.5999999999999999E-2</v>
      </c>
      <c r="H77" s="69">
        <v>0.78500000000000003</v>
      </c>
      <c r="I77" s="69">
        <v>3.4350000000000001</v>
      </c>
      <c r="J77" s="320"/>
      <c r="K77" s="91"/>
    </row>
    <row r="78" spans="1:11" x14ac:dyDescent="0.35">
      <c r="A78" s="150" t="s">
        <v>11</v>
      </c>
      <c r="B78" s="69"/>
      <c r="C78" s="69"/>
      <c r="D78" s="69"/>
      <c r="E78" s="69">
        <v>1.2999999999999999E-2</v>
      </c>
      <c r="F78" s="69"/>
      <c r="G78" s="69"/>
      <c r="H78" s="69">
        <v>1.2999999999999999E-2</v>
      </c>
      <c r="I78" s="69">
        <v>2.0830000000000002</v>
      </c>
      <c r="J78" s="320"/>
      <c r="K78" s="91"/>
    </row>
    <row r="79" spans="1:11" x14ac:dyDescent="0.35">
      <c r="A79" s="150" t="s">
        <v>234</v>
      </c>
      <c r="B79" s="69">
        <v>5.9669999999999996</v>
      </c>
      <c r="C79" s="69">
        <v>0.51100000000000001</v>
      </c>
      <c r="D79" s="69"/>
      <c r="E79" s="69">
        <v>1.2E-2</v>
      </c>
      <c r="F79" s="69">
        <v>8.9999999999999993E-3</v>
      </c>
      <c r="G79" s="69"/>
      <c r="H79" s="69">
        <v>0.14399999999999999</v>
      </c>
      <c r="I79" s="69">
        <v>11.074</v>
      </c>
      <c r="J79" s="320">
        <v>0.17799999999999999</v>
      </c>
      <c r="K79" s="91"/>
    </row>
    <row r="80" spans="1:11" x14ac:dyDescent="0.35">
      <c r="A80" s="150" t="s">
        <v>21</v>
      </c>
      <c r="B80" s="69"/>
      <c r="C80" s="69">
        <v>0.114</v>
      </c>
      <c r="D80" s="69"/>
      <c r="E80" s="69">
        <v>0.01</v>
      </c>
      <c r="F80" s="69">
        <v>4.109</v>
      </c>
      <c r="G80" s="69"/>
      <c r="H80" s="69">
        <v>4.1189999999999998</v>
      </c>
      <c r="I80" s="69">
        <v>36.375999999999998</v>
      </c>
      <c r="J80" s="320">
        <v>2.9000000000000001E-2</v>
      </c>
      <c r="K80" s="91"/>
    </row>
    <row r="81" spans="1:11" x14ac:dyDescent="0.35">
      <c r="A81" s="150" t="s">
        <v>116</v>
      </c>
      <c r="B81" s="69">
        <v>0.45600000000000002</v>
      </c>
      <c r="C81" s="69"/>
      <c r="D81" s="69"/>
      <c r="E81" s="69">
        <v>8.0000000000000002E-3</v>
      </c>
      <c r="F81" s="69">
        <v>1.24</v>
      </c>
      <c r="G81" s="69"/>
      <c r="H81" s="69">
        <v>1.0589999999999999</v>
      </c>
      <c r="I81" s="69">
        <v>29.763000000000002</v>
      </c>
      <c r="J81" s="320"/>
      <c r="K81" s="91"/>
    </row>
    <row r="82" spans="1:11" x14ac:dyDescent="0.35">
      <c r="A82" s="150" t="s">
        <v>84</v>
      </c>
      <c r="B82" s="69">
        <v>1.0999999999999999E-2</v>
      </c>
      <c r="C82" s="69"/>
      <c r="D82" s="69"/>
      <c r="E82" s="69">
        <v>8.0000000000000002E-3</v>
      </c>
      <c r="F82" s="69"/>
      <c r="G82" s="69"/>
      <c r="H82" s="69">
        <v>8.0000000000000002E-3</v>
      </c>
      <c r="I82" s="69">
        <v>4.0000000000000001E-3</v>
      </c>
      <c r="J82" s="320"/>
      <c r="K82" s="91"/>
    </row>
    <row r="83" spans="1:11" x14ac:dyDescent="0.35">
      <c r="A83" s="150" t="s">
        <v>147</v>
      </c>
      <c r="B83" s="69">
        <v>8.4659999999999993</v>
      </c>
      <c r="C83" s="69">
        <v>1.4999999999999999E-2</v>
      </c>
      <c r="D83" s="69"/>
      <c r="E83" s="69">
        <v>7.0000000000000001E-3</v>
      </c>
      <c r="F83" s="69">
        <v>0.80200000000000005</v>
      </c>
      <c r="G83" s="69">
        <v>1.0999999999999999E-2</v>
      </c>
      <c r="H83" s="69">
        <v>1.1020000000000001</v>
      </c>
      <c r="I83" s="69">
        <v>13.234999999999999</v>
      </c>
      <c r="J83" s="320">
        <v>1.4999999999999999E-2</v>
      </c>
      <c r="K83" s="91"/>
    </row>
    <row r="84" spans="1:11" x14ac:dyDescent="0.35">
      <c r="A84" s="150" t="s">
        <v>247</v>
      </c>
      <c r="B84" s="69">
        <v>0.54900000000000004</v>
      </c>
      <c r="C84" s="69">
        <v>6.0000000000000001E-3</v>
      </c>
      <c r="D84" s="69">
        <v>6.0000000000000001E-3</v>
      </c>
      <c r="E84" s="69">
        <v>7.0000000000000001E-3</v>
      </c>
      <c r="F84" s="69">
        <v>0.183</v>
      </c>
      <c r="G84" s="69"/>
      <c r="H84" s="69">
        <v>0.224</v>
      </c>
      <c r="I84" s="69">
        <v>1.4950000000000001</v>
      </c>
      <c r="J84" s="320"/>
      <c r="K84" s="91"/>
    </row>
    <row r="85" spans="1:11" x14ac:dyDescent="0.35">
      <c r="A85" s="150" t="s">
        <v>48</v>
      </c>
      <c r="B85" s="69"/>
      <c r="C85" s="69"/>
      <c r="D85" s="69"/>
      <c r="E85" s="69">
        <v>7.0000000000000001E-3</v>
      </c>
      <c r="F85" s="69">
        <v>0.128</v>
      </c>
      <c r="G85" s="69"/>
      <c r="H85" s="69">
        <v>0.13500000000000001</v>
      </c>
      <c r="I85" s="69">
        <v>0.58899999999999997</v>
      </c>
      <c r="J85" s="320"/>
      <c r="K85" s="91"/>
    </row>
    <row r="86" spans="1:11" x14ac:dyDescent="0.35">
      <c r="A86" s="150" t="s">
        <v>230</v>
      </c>
      <c r="B86" s="69">
        <v>6.2789999999999999</v>
      </c>
      <c r="C86" s="69"/>
      <c r="D86" s="69"/>
      <c r="E86" s="69">
        <v>7.0000000000000001E-3</v>
      </c>
      <c r="F86" s="69">
        <v>0.113</v>
      </c>
      <c r="G86" s="69"/>
      <c r="H86" s="69">
        <v>0.38200000000000001</v>
      </c>
      <c r="I86" s="69">
        <v>8.1620000000000008</v>
      </c>
      <c r="J86" s="320">
        <v>1E-3</v>
      </c>
      <c r="K86" s="91"/>
    </row>
    <row r="87" spans="1:11" x14ac:dyDescent="0.35">
      <c r="A87" s="150" t="s">
        <v>114</v>
      </c>
      <c r="B87" s="69">
        <v>24.835000000000001</v>
      </c>
      <c r="C87" s="69"/>
      <c r="D87" s="69"/>
      <c r="E87" s="69">
        <v>5.0000000000000001E-3</v>
      </c>
      <c r="F87" s="69">
        <v>2.6669999999999998</v>
      </c>
      <c r="G87" s="69"/>
      <c r="H87" s="69">
        <v>7.46</v>
      </c>
      <c r="I87" s="69">
        <v>8.7899999999999991</v>
      </c>
      <c r="J87" s="320"/>
      <c r="K87" s="91"/>
    </row>
    <row r="88" spans="1:11" x14ac:dyDescent="0.35">
      <c r="A88" s="150" t="s">
        <v>27</v>
      </c>
      <c r="B88" s="69">
        <v>1.2170000000000001</v>
      </c>
      <c r="C88" s="69">
        <v>2.1000000000000001E-2</v>
      </c>
      <c r="D88" s="69"/>
      <c r="E88" s="69">
        <v>5.0000000000000001E-3</v>
      </c>
      <c r="F88" s="69">
        <v>0.61</v>
      </c>
      <c r="G88" s="69">
        <v>1.1279999999999999</v>
      </c>
      <c r="H88" s="69">
        <v>0.65100000000000002</v>
      </c>
      <c r="I88" s="69">
        <v>25.847000000000001</v>
      </c>
      <c r="J88" s="320"/>
      <c r="K88" s="91"/>
    </row>
    <row r="89" spans="1:11" x14ac:dyDescent="0.35">
      <c r="A89" s="150" t="s">
        <v>243</v>
      </c>
      <c r="B89" s="69">
        <v>0.59599999999999997</v>
      </c>
      <c r="C89" s="69"/>
      <c r="D89" s="69"/>
      <c r="E89" s="69">
        <v>5.0000000000000001E-3</v>
      </c>
      <c r="F89" s="69">
        <v>3.4000000000000002E-2</v>
      </c>
      <c r="G89" s="69"/>
      <c r="H89" s="69">
        <v>4.1210000000000004</v>
      </c>
      <c r="I89" s="69">
        <v>1.4279999999999999</v>
      </c>
      <c r="J89" s="320"/>
      <c r="K89" s="91"/>
    </row>
    <row r="90" spans="1:11" x14ac:dyDescent="0.35">
      <c r="A90" s="150" t="s">
        <v>34</v>
      </c>
      <c r="B90" s="69"/>
      <c r="C90" s="69"/>
      <c r="D90" s="69"/>
      <c r="E90" s="69">
        <v>5.0000000000000001E-3</v>
      </c>
      <c r="F90" s="69"/>
      <c r="G90" s="69"/>
      <c r="H90" s="69">
        <v>5.0000000000000001E-3</v>
      </c>
      <c r="I90" s="69">
        <v>17.933</v>
      </c>
      <c r="J90" s="320"/>
      <c r="K90" s="91"/>
    </row>
    <row r="91" spans="1:11" x14ac:dyDescent="0.35">
      <c r="A91" s="150" t="s">
        <v>104</v>
      </c>
      <c r="B91" s="69">
        <v>0.58599999999999997</v>
      </c>
      <c r="C91" s="69">
        <v>1E-3</v>
      </c>
      <c r="D91" s="69"/>
      <c r="E91" s="69">
        <v>4.0000000000000001E-3</v>
      </c>
      <c r="F91" s="69">
        <v>4.3760000000000003</v>
      </c>
      <c r="G91" s="69">
        <v>0.69399999999999995</v>
      </c>
      <c r="H91" s="69">
        <v>6.6710000000000003</v>
      </c>
      <c r="I91" s="69">
        <v>24.623999999999999</v>
      </c>
      <c r="J91" s="320">
        <v>1E-3</v>
      </c>
      <c r="K91" s="91"/>
    </row>
    <row r="92" spans="1:11" x14ac:dyDescent="0.35">
      <c r="A92" s="150" t="s">
        <v>30</v>
      </c>
      <c r="B92" s="69">
        <v>6.0000000000000001E-3</v>
      </c>
      <c r="C92" s="69">
        <v>7.0000000000000001E-3</v>
      </c>
      <c r="D92" s="69">
        <v>7.0000000000000001E-3</v>
      </c>
      <c r="E92" s="69">
        <v>4.0000000000000001E-3</v>
      </c>
      <c r="F92" s="69">
        <v>0.35899999999999999</v>
      </c>
      <c r="G92" s="69">
        <v>4.0000000000000001E-3</v>
      </c>
      <c r="H92" s="69">
        <v>0.36599999999999999</v>
      </c>
      <c r="I92" s="69">
        <v>20.475000000000001</v>
      </c>
      <c r="J92" s="320"/>
      <c r="K92" s="91"/>
    </row>
    <row r="93" spans="1:11" x14ac:dyDescent="0.35">
      <c r="A93" s="150" t="s">
        <v>126</v>
      </c>
      <c r="B93" s="69">
        <v>3.6999999999999998E-2</v>
      </c>
      <c r="C93" s="69"/>
      <c r="D93" s="69"/>
      <c r="E93" s="69">
        <v>4.0000000000000001E-3</v>
      </c>
      <c r="F93" s="69"/>
      <c r="G93" s="69"/>
      <c r="H93" s="69">
        <v>8.8999999999999996E-2</v>
      </c>
      <c r="I93" s="69">
        <v>0.88200000000000001</v>
      </c>
      <c r="J93" s="320"/>
      <c r="K93" s="91"/>
    </row>
    <row r="94" spans="1:11" x14ac:dyDescent="0.35">
      <c r="A94" s="150" t="s">
        <v>251</v>
      </c>
      <c r="B94" s="69">
        <v>6.4550000000000001</v>
      </c>
      <c r="C94" s="69"/>
      <c r="D94" s="69"/>
      <c r="E94" s="69">
        <v>3.0000000000000001E-3</v>
      </c>
      <c r="F94" s="69">
        <v>3.8559999999999999</v>
      </c>
      <c r="G94" s="69"/>
      <c r="H94" s="69">
        <v>2.1709999999999998</v>
      </c>
      <c r="I94" s="69">
        <v>8.9949999999999992</v>
      </c>
      <c r="J94" s="320"/>
      <c r="K94" s="91"/>
    </row>
    <row r="95" spans="1:11" x14ac:dyDescent="0.35">
      <c r="A95" s="150" t="s">
        <v>199</v>
      </c>
      <c r="B95" s="69">
        <v>0.318</v>
      </c>
      <c r="C95" s="69"/>
      <c r="D95" s="69"/>
      <c r="E95" s="69">
        <v>3.0000000000000001E-3</v>
      </c>
      <c r="F95" s="69">
        <v>2.258</v>
      </c>
      <c r="G95" s="69">
        <v>2.9000000000000001E-2</v>
      </c>
      <c r="H95" s="69">
        <v>3.573</v>
      </c>
      <c r="I95" s="69">
        <v>3.2149999999999999</v>
      </c>
      <c r="J95" s="320"/>
      <c r="K95" s="91"/>
    </row>
    <row r="96" spans="1:11" x14ac:dyDescent="0.35">
      <c r="A96" s="150" t="s">
        <v>106</v>
      </c>
      <c r="B96" s="69">
        <v>2.5999999999999999E-2</v>
      </c>
      <c r="C96" s="69">
        <v>24.824999999999999</v>
      </c>
      <c r="D96" s="69">
        <v>1E-3</v>
      </c>
      <c r="E96" s="69">
        <v>3.0000000000000001E-3</v>
      </c>
      <c r="F96" s="69">
        <v>0.54</v>
      </c>
      <c r="G96" s="69"/>
      <c r="H96" s="69">
        <v>0.56699999999999995</v>
      </c>
      <c r="I96" s="69">
        <v>26.381</v>
      </c>
      <c r="J96" s="320">
        <v>1E-3</v>
      </c>
      <c r="K96" s="91"/>
    </row>
    <row r="97" spans="1:11" x14ac:dyDescent="0.35">
      <c r="A97" s="150" t="s">
        <v>88</v>
      </c>
      <c r="B97" s="69">
        <v>2E-3</v>
      </c>
      <c r="C97" s="69"/>
      <c r="D97" s="69"/>
      <c r="E97" s="69">
        <v>3.0000000000000001E-3</v>
      </c>
      <c r="F97" s="69">
        <v>0.183</v>
      </c>
      <c r="G97" s="69"/>
      <c r="H97" s="69">
        <v>0.186</v>
      </c>
      <c r="I97" s="69">
        <v>46.023000000000003</v>
      </c>
      <c r="J97" s="320"/>
      <c r="K97" s="91"/>
    </row>
    <row r="98" spans="1:11" x14ac:dyDescent="0.35">
      <c r="A98" s="150" t="s">
        <v>26</v>
      </c>
      <c r="B98" s="69">
        <v>1E-3</v>
      </c>
      <c r="C98" s="69">
        <v>2.1789999999999998</v>
      </c>
      <c r="D98" s="69"/>
      <c r="E98" s="69">
        <v>3.0000000000000001E-3</v>
      </c>
      <c r="F98" s="69">
        <v>8.9999999999999993E-3</v>
      </c>
      <c r="G98" s="69"/>
      <c r="H98" s="69">
        <v>0.379</v>
      </c>
      <c r="I98" s="69">
        <v>122.926</v>
      </c>
      <c r="J98" s="320">
        <v>1.625</v>
      </c>
      <c r="K98" s="91"/>
    </row>
    <row r="99" spans="1:11" x14ac:dyDescent="0.35">
      <c r="A99" s="150" t="s">
        <v>6</v>
      </c>
      <c r="B99" s="69"/>
      <c r="C99" s="69"/>
      <c r="D99" s="69"/>
      <c r="E99" s="69">
        <v>3.0000000000000001E-3</v>
      </c>
      <c r="F99" s="69"/>
      <c r="G99" s="69"/>
      <c r="H99" s="69">
        <v>3.0000000000000001E-3</v>
      </c>
      <c r="I99" s="69">
        <v>4.2889999999999997</v>
      </c>
      <c r="J99" s="320"/>
      <c r="K99" s="91"/>
    </row>
    <row r="100" spans="1:11" x14ac:dyDescent="0.35">
      <c r="A100" s="150" t="s">
        <v>8</v>
      </c>
      <c r="B100" s="69"/>
      <c r="C100" s="69"/>
      <c r="D100" s="69"/>
      <c r="E100" s="69">
        <v>3.0000000000000001E-3</v>
      </c>
      <c r="F100" s="69"/>
      <c r="G100" s="69"/>
      <c r="H100" s="69">
        <v>3.0000000000000001E-3</v>
      </c>
      <c r="I100" s="69">
        <v>0.06</v>
      </c>
      <c r="J100" s="320"/>
      <c r="K100" s="91"/>
    </row>
    <row r="101" spans="1:11" x14ac:dyDescent="0.35">
      <c r="A101" s="150" t="s">
        <v>202</v>
      </c>
      <c r="B101" s="69">
        <v>1.4279999999999999</v>
      </c>
      <c r="C101" s="69"/>
      <c r="D101" s="69"/>
      <c r="E101" s="69">
        <v>2E-3</v>
      </c>
      <c r="F101" s="69">
        <v>4.593</v>
      </c>
      <c r="G101" s="69">
        <v>2E-3</v>
      </c>
      <c r="H101" s="69">
        <v>5.6210000000000004</v>
      </c>
      <c r="I101" s="69">
        <v>3.0510000000000002</v>
      </c>
      <c r="J101" s="320"/>
      <c r="K101" s="91"/>
    </row>
    <row r="102" spans="1:11" x14ac:dyDescent="0.35">
      <c r="A102" s="150" t="s">
        <v>192</v>
      </c>
      <c r="B102" s="69">
        <v>0.498</v>
      </c>
      <c r="C102" s="69"/>
      <c r="D102" s="69"/>
      <c r="E102" s="69">
        <v>2E-3</v>
      </c>
      <c r="F102" s="69">
        <v>0.19600000000000001</v>
      </c>
      <c r="G102" s="69"/>
      <c r="H102" s="69">
        <v>0.36499999999999999</v>
      </c>
      <c r="I102" s="69">
        <v>1.2270000000000001</v>
      </c>
      <c r="J102" s="320"/>
      <c r="K102" s="91"/>
    </row>
    <row r="103" spans="1:11" x14ac:dyDescent="0.35">
      <c r="A103" s="150" t="s">
        <v>23</v>
      </c>
      <c r="B103" s="69">
        <v>2E-3</v>
      </c>
      <c r="C103" s="69"/>
      <c r="D103" s="69"/>
      <c r="E103" s="69">
        <v>2E-3</v>
      </c>
      <c r="F103" s="69">
        <v>2E-3</v>
      </c>
      <c r="G103" s="69"/>
      <c r="H103" s="69">
        <v>4.0000000000000001E-3</v>
      </c>
      <c r="I103" s="69">
        <v>28.356000000000002</v>
      </c>
      <c r="J103" s="320">
        <v>1E-3</v>
      </c>
      <c r="K103" s="91"/>
    </row>
    <row r="104" spans="1:11" x14ac:dyDescent="0.35">
      <c r="A104" s="150" t="s">
        <v>14</v>
      </c>
      <c r="B104" s="69">
        <v>6.5330000000000004</v>
      </c>
      <c r="C104" s="69"/>
      <c r="D104" s="69"/>
      <c r="E104" s="69">
        <v>2E-3</v>
      </c>
      <c r="F104" s="69"/>
      <c r="G104" s="69"/>
      <c r="H104" s="69">
        <v>3.0000000000000001E-3</v>
      </c>
      <c r="I104" s="69">
        <v>10.087</v>
      </c>
      <c r="J104" s="320">
        <v>3.0000000000000001E-3</v>
      </c>
      <c r="K104" s="91"/>
    </row>
    <row r="105" spans="1:11" x14ac:dyDescent="0.35">
      <c r="A105" s="150" t="s">
        <v>204</v>
      </c>
      <c r="B105" s="69">
        <v>30.989000000000001</v>
      </c>
      <c r="C105" s="69">
        <v>3.5000000000000003E-2</v>
      </c>
      <c r="D105" s="69"/>
      <c r="E105" s="69">
        <v>1E-3</v>
      </c>
      <c r="F105" s="69">
        <v>1.3839999999999999</v>
      </c>
      <c r="G105" s="69"/>
      <c r="H105" s="69">
        <v>16.472000000000001</v>
      </c>
      <c r="I105" s="69">
        <v>17.065999999999999</v>
      </c>
      <c r="J105" s="320">
        <v>3.5000000000000003E-2</v>
      </c>
      <c r="K105" s="91"/>
    </row>
    <row r="106" spans="1:11" x14ac:dyDescent="0.35">
      <c r="A106" s="150" t="s">
        <v>249</v>
      </c>
      <c r="B106" s="69">
        <v>0.375</v>
      </c>
      <c r="C106" s="69"/>
      <c r="D106" s="69"/>
      <c r="E106" s="69">
        <v>1E-3</v>
      </c>
      <c r="F106" s="69">
        <v>0.70399999999999996</v>
      </c>
      <c r="G106" s="69"/>
      <c r="H106" s="69">
        <v>1.3160000000000001</v>
      </c>
      <c r="I106" s="69">
        <v>21.038</v>
      </c>
      <c r="J106" s="320"/>
      <c r="K106" s="91"/>
    </row>
    <row r="107" spans="1:11" x14ac:dyDescent="0.35">
      <c r="A107" s="150" t="s">
        <v>205</v>
      </c>
      <c r="B107" s="69">
        <v>3.3530000000000002</v>
      </c>
      <c r="C107" s="69"/>
      <c r="D107" s="69"/>
      <c r="E107" s="69">
        <v>1E-3</v>
      </c>
      <c r="F107" s="69">
        <v>0.185</v>
      </c>
      <c r="G107" s="69"/>
      <c r="H107" s="69">
        <v>0.83499999999999996</v>
      </c>
      <c r="I107" s="69">
        <v>2.15</v>
      </c>
      <c r="J107" s="320"/>
      <c r="K107" s="91"/>
    </row>
    <row r="108" spans="1:11" x14ac:dyDescent="0.35">
      <c r="A108" s="150" t="s">
        <v>120</v>
      </c>
      <c r="B108" s="69">
        <v>0.29799999999999999</v>
      </c>
      <c r="C108" s="69">
        <v>1E-3</v>
      </c>
      <c r="D108" s="69"/>
      <c r="E108" s="69">
        <v>1E-3</v>
      </c>
      <c r="F108" s="69">
        <v>0.184</v>
      </c>
      <c r="G108" s="69">
        <v>2E-3</v>
      </c>
      <c r="H108" s="69">
        <v>0.224</v>
      </c>
      <c r="I108" s="69">
        <v>8.6920000000000002</v>
      </c>
      <c r="J108" s="320">
        <v>1E-3</v>
      </c>
      <c r="K108" s="91"/>
    </row>
    <row r="109" spans="1:11" x14ac:dyDescent="0.35">
      <c r="A109" s="150" t="s">
        <v>254</v>
      </c>
      <c r="B109" s="69">
        <v>1.038</v>
      </c>
      <c r="C109" s="69">
        <v>1E-3</v>
      </c>
      <c r="D109" s="69"/>
      <c r="E109" s="69">
        <v>1E-3</v>
      </c>
      <c r="F109" s="69">
        <v>4.2000000000000003E-2</v>
      </c>
      <c r="G109" s="69"/>
      <c r="H109" s="69">
        <v>0.16200000000000001</v>
      </c>
      <c r="I109" s="69">
        <v>4.4790000000000001</v>
      </c>
      <c r="J109" s="320">
        <v>1E-3</v>
      </c>
      <c r="K109" s="91"/>
    </row>
    <row r="110" spans="1:11" x14ac:dyDescent="0.35">
      <c r="A110" s="150" t="s">
        <v>133</v>
      </c>
      <c r="B110" s="69">
        <v>2.5529999999999999</v>
      </c>
      <c r="C110" s="69">
        <v>0.20300000000000001</v>
      </c>
      <c r="D110" s="69"/>
      <c r="E110" s="69">
        <v>1E-3</v>
      </c>
      <c r="F110" s="69">
        <v>1.2999999999999999E-2</v>
      </c>
      <c r="G110" s="69"/>
      <c r="H110" s="69">
        <v>1.823</v>
      </c>
      <c r="I110" s="69">
        <v>13.949</v>
      </c>
      <c r="J110" s="320">
        <v>0.20300000000000001</v>
      </c>
      <c r="K110" s="91"/>
    </row>
    <row r="111" spans="1:11" x14ac:dyDescent="0.35">
      <c r="A111" s="150" t="s">
        <v>42</v>
      </c>
      <c r="B111" s="69">
        <v>0</v>
      </c>
      <c r="C111" s="69">
        <v>1E-3</v>
      </c>
      <c r="D111" s="69"/>
      <c r="E111" s="69">
        <v>0</v>
      </c>
      <c r="F111" s="69"/>
      <c r="G111" s="69"/>
      <c r="H111" s="69">
        <v>2.5999999999999999E-2</v>
      </c>
      <c r="I111" s="69">
        <v>0.191</v>
      </c>
      <c r="J111" s="320">
        <v>1E-3</v>
      </c>
      <c r="K111" s="91"/>
    </row>
    <row r="112" spans="1:11" x14ac:dyDescent="0.35">
      <c r="A112" s="150" t="s">
        <v>43</v>
      </c>
      <c r="B112" s="69"/>
      <c r="C112" s="69"/>
      <c r="D112" s="69"/>
      <c r="E112" s="69">
        <v>0</v>
      </c>
      <c r="F112" s="69"/>
      <c r="G112" s="69"/>
      <c r="H112" s="69">
        <v>0</v>
      </c>
      <c r="I112" s="69">
        <v>2.9359999999999999</v>
      </c>
      <c r="J112" s="320"/>
      <c r="K112" s="91"/>
    </row>
    <row r="113" spans="1:11" x14ac:dyDescent="0.35">
      <c r="A113" s="150" t="s">
        <v>71</v>
      </c>
      <c r="B113" s="69"/>
      <c r="C113" s="69"/>
      <c r="D113" s="69"/>
      <c r="E113" s="69"/>
      <c r="F113" s="69">
        <v>71.254000000000005</v>
      </c>
      <c r="G113" s="69"/>
      <c r="H113" s="69">
        <v>71.254000000000005</v>
      </c>
      <c r="I113" s="69">
        <v>1E-3</v>
      </c>
      <c r="J113" s="320"/>
      <c r="K113" s="91"/>
    </row>
    <row r="114" spans="1:11" x14ac:dyDescent="0.35">
      <c r="A114" s="150" t="s">
        <v>184</v>
      </c>
      <c r="B114" s="69">
        <v>76.376000000000005</v>
      </c>
      <c r="C114" s="69"/>
      <c r="D114" s="69"/>
      <c r="E114" s="69"/>
      <c r="F114" s="69">
        <v>63.927999999999997</v>
      </c>
      <c r="G114" s="69">
        <v>3.0000000000000001E-3</v>
      </c>
      <c r="H114" s="69">
        <v>84.817999999999998</v>
      </c>
      <c r="I114" s="69">
        <v>45.578000000000003</v>
      </c>
      <c r="J114" s="320"/>
      <c r="K114" s="91"/>
    </row>
    <row r="115" spans="1:11" x14ac:dyDescent="0.35">
      <c r="A115" s="150" t="s">
        <v>13</v>
      </c>
      <c r="B115" s="69"/>
      <c r="C115" s="69"/>
      <c r="D115" s="69"/>
      <c r="E115" s="69"/>
      <c r="F115" s="69">
        <v>60.313000000000002</v>
      </c>
      <c r="G115" s="69"/>
      <c r="H115" s="69">
        <v>60.313000000000002</v>
      </c>
      <c r="I115" s="69">
        <v>9.4649999999999999</v>
      </c>
      <c r="J115" s="320"/>
      <c r="K115" s="91"/>
    </row>
    <row r="116" spans="1:11" x14ac:dyDescent="0.35">
      <c r="A116" s="150" t="s">
        <v>714</v>
      </c>
      <c r="B116" s="69">
        <v>28.422000000000001</v>
      </c>
      <c r="C116" s="69"/>
      <c r="D116" s="69"/>
      <c r="E116" s="69"/>
      <c r="F116" s="69">
        <v>26.167999999999999</v>
      </c>
      <c r="G116" s="69"/>
      <c r="H116" s="69">
        <v>92.162999999999997</v>
      </c>
      <c r="I116" s="69">
        <v>95.364000000000004</v>
      </c>
      <c r="J116" s="320"/>
      <c r="K116" s="91"/>
    </row>
    <row r="117" spans="1:11" x14ac:dyDescent="0.35">
      <c r="A117" s="150" t="s">
        <v>197</v>
      </c>
      <c r="B117" s="69">
        <v>4.2969999999999997</v>
      </c>
      <c r="C117" s="69">
        <v>3.0000000000000001E-3</v>
      </c>
      <c r="D117" s="69">
        <v>1.6E-2</v>
      </c>
      <c r="E117" s="69"/>
      <c r="F117" s="69">
        <v>17.952999999999999</v>
      </c>
      <c r="G117" s="69"/>
      <c r="H117" s="69">
        <v>28.172999999999998</v>
      </c>
      <c r="I117" s="69">
        <v>9.8970000000000002</v>
      </c>
      <c r="J117" s="320"/>
      <c r="K117" s="91"/>
    </row>
    <row r="118" spans="1:11" x14ac:dyDescent="0.35">
      <c r="A118" s="150" t="s">
        <v>713</v>
      </c>
      <c r="B118" s="69">
        <v>220.89400000000001</v>
      </c>
      <c r="C118" s="69"/>
      <c r="D118" s="69"/>
      <c r="E118" s="69"/>
      <c r="F118" s="69">
        <v>17.719000000000001</v>
      </c>
      <c r="G118" s="69"/>
      <c r="H118" s="69">
        <v>51.973999999999997</v>
      </c>
      <c r="I118" s="69">
        <v>238.541</v>
      </c>
      <c r="J118" s="320"/>
      <c r="K118" s="91"/>
    </row>
    <row r="119" spans="1:11" x14ac:dyDescent="0.35">
      <c r="A119" s="150" t="s">
        <v>129</v>
      </c>
      <c r="B119" s="69">
        <v>22.748999999999999</v>
      </c>
      <c r="C119" s="69"/>
      <c r="D119" s="69"/>
      <c r="E119" s="69"/>
      <c r="F119" s="69">
        <v>14.596</v>
      </c>
      <c r="G119" s="69">
        <v>2.0609999999999999</v>
      </c>
      <c r="H119" s="69">
        <v>102.313</v>
      </c>
      <c r="I119" s="69">
        <v>33.319000000000003</v>
      </c>
      <c r="J119" s="320"/>
      <c r="K119" s="91"/>
    </row>
    <row r="120" spans="1:11" x14ac:dyDescent="0.35">
      <c r="A120" s="150" t="s">
        <v>37</v>
      </c>
      <c r="B120" s="69">
        <v>3.1789999999999998</v>
      </c>
      <c r="C120" s="69"/>
      <c r="D120" s="69"/>
      <c r="E120" s="69"/>
      <c r="F120" s="69">
        <v>6.6760000000000002</v>
      </c>
      <c r="G120" s="69"/>
      <c r="H120" s="69">
        <v>10.414</v>
      </c>
      <c r="I120" s="69">
        <v>178.25700000000001</v>
      </c>
      <c r="J120" s="320"/>
      <c r="K120" s="91"/>
    </row>
    <row r="121" spans="1:11" x14ac:dyDescent="0.35">
      <c r="A121" s="150" t="s">
        <v>224</v>
      </c>
      <c r="B121" s="69">
        <v>0.15</v>
      </c>
      <c r="C121" s="69"/>
      <c r="D121" s="69"/>
      <c r="E121" s="69"/>
      <c r="F121" s="69">
        <v>4.8659999999999997</v>
      </c>
      <c r="G121" s="69">
        <v>0</v>
      </c>
      <c r="H121" s="69">
        <v>11.273</v>
      </c>
      <c r="I121" s="69">
        <v>0.26100000000000001</v>
      </c>
      <c r="J121" s="320"/>
      <c r="K121" s="91"/>
    </row>
    <row r="122" spans="1:11" x14ac:dyDescent="0.35">
      <c r="A122" s="150" t="s">
        <v>103</v>
      </c>
      <c r="B122" s="69">
        <v>4.4930000000000003</v>
      </c>
      <c r="C122" s="69">
        <v>3.0000000000000001E-3</v>
      </c>
      <c r="D122" s="69"/>
      <c r="E122" s="69"/>
      <c r="F122" s="69">
        <v>4.3010000000000002</v>
      </c>
      <c r="G122" s="69"/>
      <c r="H122" s="69">
        <v>7.05</v>
      </c>
      <c r="I122" s="69">
        <v>14.077999999999999</v>
      </c>
      <c r="J122" s="320">
        <v>3.0000000000000001E-3</v>
      </c>
      <c r="K122" s="91"/>
    </row>
    <row r="123" spans="1:11" x14ac:dyDescent="0.35">
      <c r="A123" s="150" t="s">
        <v>219</v>
      </c>
      <c r="B123" s="69"/>
      <c r="C123" s="69"/>
      <c r="D123" s="69"/>
      <c r="E123" s="69"/>
      <c r="F123" s="69">
        <v>3.9889999999999999</v>
      </c>
      <c r="G123" s="69"/>
      <c r="H123" s="69">
        <v>18.239000000000001</v>
      </c>
      <c r="I123" s="69">
        <v>57.027000000000001</v>
      </c>
      <c r="J123" s="320"/>
      <c r="K123" s="91"/>
    </row>
    <row r="124" spans="1:11" x14ac:dyDescent="0.35">
      <c r="A124" s="150" t="s">
        <v>253</v>
      </c>
      <c r="B124" s="69">
        <v>1.44</v>
      </c>
      <c r="C124" s="69">
        <v>2.1999999999999999E-2</v>
      </c>
      <c r="D124" s="69">
        <v>1.7000000000000001E-2</v>
      </c>
      <c r="E124" s="69"/>
      <c r="F124" s="69">
        <v>3.06</v>
      </c>
      <c r="G124" s="69"/>
      <c r="H124" s="69">
        <v>4.1189999999999998</v>
      </c>
      <c r="I124" s="69">
        <v>2.3580000000000001</v>
      </c>
      <c r="J124" s="320">
        <v>5.0000000000000001E-3</v>
      </c>
      <c r="K124" s="91"/>
    </row>
    <row r="125" spans="1:11" x14ac:dyDescent="0.35">
      <c r="A125" s="150" t="s">
        <v>145</v>
      </c>
      <c r="B125" s="69">
        <v>2.7E-2</v>
      </c>
      <c r="C125" s="69"/>
      <c r="D125" s="69"/>
      <c r="E125" s="69"/>
      <c r="F125" s="69">
        <v>2.9950000000000001</v>
      </c>
      <c r="G125" s="69"/>
      <c r="H125" s="69">
        <v>3.6440000000000001</v>
      </c>
      <c r="I125" s="69">
        <v>9.0239999999999991</v>
      </c>
      <c r="J125" s="320"/>
      <c r="K125" s="91"/>
    </row>
    <row r="126" spans="1:11" x14ac:dyDescent="0.35">
      <c r="A126" s="150" t="s">
        <v>146</v>
      </c>
      <c r="B126" s="69">
        <v>0.754</v>
      </c>
      <c r="C126" s="69">
        <v>0.309</v>
      </c>
      <c r="D126" s="69"/>
      <c r="E126" s="69"/>
      <c r="F126" s="69">
        <v>2.968</v>
      </c>
      <c r="G126" s="69"/>
      <c r="H126" s="69">
        <v>11.092000000000001</v>
      </c>
      <c r="I126" s="69">
        <v>14.609</v>
      </c>
      <c r="J126" s="320">
        <v>0.309</v>
      </c>
      <c r="K126" s="91"/>
    </row>
    <row r="127" spans="1:11" x14ac:dyDescent="0.35">
      <c r="A127" s="150" t="s">
        <v>213</v>
      </c>
      <c r="B127" s="69">
        <v>0.33100000000000002</v>
      </c>
      <c r="C127" s="69"/>
      <c r="D127" s="69"/>
      <c r="E127" s="69"/>
      <c r="F127" s="69">
        <v>2.65</v>
      </c>
      <c r="G127" s="69"/>
      <c r="H127" s="69">
        <v>3.1389999999999998</v>
      </c>
      <c r="I127" s="69">
        <v>1.7749999999999999</v>
      </c>
      <c r="J127" s="320"/>
      <c r="K127" s="91"/>
    </row>
    <row r="128" spans="1:11" x14ac:dyDescent="0.35">
      <c r="A128" s="150" t="s">
        <v>135</v>
      </c>
      <c r="B128" s="69">
        <v>0.90300000000000002</v>
      </c>
      <c r="C128" s="69">
        <v>0</v>
      </c>
      <c r="D128" s="69"/>
      <c r="E128" s="69"/>
      <c r="F128" s="69">
        <v>2.1920000000000002</v>
      </c>
      <c r="G128" s="69"/>
      <c r="H128" s="69">
        <v>2.4249999999999998</v>
      </c>
      <c r="I128" s="69">
        <v>62.771000000000001</v>
      </c>
      <c r="J128" s="320">
        <v>0</v>
      </c>
      <c r="K128" s="91"/>
    </row>
    <row r="129" spans="1:11" x14ac:dyDescent="0.35">
      <c r="A129" s="150" t="s">
        <v>134</v>
      </c>
      <c r="B129" s="69">
        <v>0.35399999999999998</v>
      </c>
      <c r="C129" s="69">
        <v>0.111</v>
      </c>
      <c r="D129" s="69">
        <v>0.108</v>
      </c>
      <c r="E129" s="69"/>
      <c r="F129" s="69">
        <v>1.843</v>
      </c>
      <c r="G129" s="69"/>
      <c r="H129" s="69">
        <v>6.0179999999999998</v>
      </c>
      <c r="I129" s="69">
        <v>66.593000000000004</v>
      </c>
      <c r="J129" s="320">
        <v>4.0000000000000001E-3</v>
      </c>
      <c r="K129" s="91"/>
    </row>
    <row r="130" spans="1:11" x14ac:dyDescent="0.35">
      <c r="A130" s="150" t="s">
        <v>75</v>
      </c>
      <c r="B130" s="69">
        <v>9.7000000000000003E-2</v>
      </c>
      <c r="C130" s="69">
        <v>5.0999999999999997E-2</v>
      </c>
      <c r="D130" s="69">
        <v>5.0999999999999997E-2</v>
      </c>
      <c r="E130" s="69"/>
      <c r="F130" s="69">
        <v>1.8129999999999999</v>
      </c>
      <c r="G130" s="69"/>
      <c r="H130" s="69">
        <v>8.9350000000000005</v>
      </c>
      <c r="I130" s="69">
        <v>23.452000000000002</v>
      </c>
      <c r="J130" s="320">
        <v>1.2E-2</v>
      </c>
      <c r="K130" s="91"/>
    </row>
    <row r="131" spans="1:11" x14ac:dyDescent="0.35">
      <c r="A131" s="150" t="s">
        <v>99</v>
      </c>
      <c r="B131" s="69">
        <v>0.88600000000000001</v>
      </c>
      <c r="C131" s="69"/>
      <c r="D131" s="69"/>
      <c r="E131" s="69"/>
      <c r="F131" s="69">
        <v>1.73</v>
      </c>
      <c r="G131" s="69">
        <v>1.4999999999999999E-2</v>
      </c>
      <c r="H131" s="69">
        <v>1.8640000000000001</v>
      </c>
      <c r="I131" s="69">
        <v>25.24</v>
      </c>
      <c r="J131" s="320"/>
      <c r="K131" s="91"/>
    </row>
    <row r="132" spans="1:11" x14ac:dyDescent="0.35">
      <c r="A132" s="150" t="s">
        <v>183</v>
      </c>
      <c r="B132" s="69">
        <v>17.489000000000001</v>
      </c>
      <c r="C132" s="69"/>
      <c r="D132" s="69"/>
      <c r="E132" s="69"/>
      <c r="F132" s="69">
        <v>1.643</v>
      </c>
      <c r="G132" s="69"/>
      <c r="H132" s="69">
        <v>1.702</v>
      </c>
      <c r="I132" s="69">
        <v>5.5869999999999997</v>
      </c>
      <c r="J132" s="320"/>
      <c r="K132" s="91"/>
    </row>
    <row r="133" spans="1:11" x14ac:dyDescent="0.35">
      <c r="A133" s="150" t="s">
        <v>182</v>
      </c>
      <c r="B133" s="69">
        <v>5.3440000000000003</v>
      </c>
      <c r="C133" s="69">
        <v>7.0000000000000001E-3</v>
      </c>
      <c r="D133" s="69"/>
      <c r="E133" s="69"/>
      <c r="F133" s="69">
        <v>1.5509999999999999</v>
      </c>
      <c r="G133" s="69"/>
      <c r="H133" s="69">
        <v>2.3530000000000002</v>
      </c>
      <c r="I133" s="69">
        <v>5.7210000000000001</v>
      </c>
      <c r="J133" s="320">
        <v>7.0000000000000001E-3</v>
      </c>
      <c r="K133" s="91"/>
    </row>
    <row r="134" spans="1:11" x14ac:dyDescent="0.35">
      <c r="A134" s="150" t="s">
        <v>87</v>
      </c>
      <c r="B134" s="69"/>
      <c r="C134" s="69"/>
      <c r="D134" s="69"/>
      <c r="E134" s="69"/>
      <c r="F134" s="69">
        <v>1.538</v>
      </c>
      <c r="G134" s="69"/>
      <c r="H134" s="69">
        <v>1.538</v>
      </c>
      <c r="I134" s="69">
        <v>1.2E-2</v>
      </c>
      <c r="J134" s="320"/>
      <c r="K134" s="91"/>
    </row>
    <row r="135" spans="1:11" x14ac:dyDescent="0.35">
      <c r="A135" s="150" t="s">
        <v>156</v>
      </c>
      <c r="B135" s="69">
        <v>0.96699999999999997</v>
      </c>
      <c r="C135" s="69"/>
      <c r="D135" s="69"/>
      <c r="E135" s="69"/>
      <c r="F135" s="69">
        <v>1.4630000000000001</v>
      </c>
      <c r="G135" s="69"/>
      <c r="H135" s="69">
        <v>1.4630000000000001</v>
      </c>
      <c r="I135" s="69">
        <v>9.6</v>
      </c>
      <c r="J135" s="320"/>
      <c r="K135" s="91"/>
    </row>
    <row r="136" spans="1:11" x14ac:dyDescent="0.35">
      <c r="A136" s="150" t="s">
        <v>142</v>
      </c>
      <c r="B136" s="69">
        <v>0.86699999999999999</v>
      </c>
      <c r="C136" s="69"/>
      <c r="D136" s="69"/>
      <c r="E136" s="69"/>
      <c r="F136" s="69">
        <v>1.27</v>
      </c>
      <c r="G136" s="69">
        <v>1.4999999999999999E-2</v>
      </c>
      <c r="H136" s="69">
        <v>1.9059999999999999</v>
      </c>
      <c r="I136" s="69">
        <v>11.723000000000001</v>
      </c>
      <c r="J136" s="320">
        <v>3.0000000000000001E-3</v>
      </c>
      <c r="K136" s="91"/>
    </row>
    <row r="137" spans="1:11" x14ac:dyDescent="0.35">
      <c r="A137" s="150" t="s">
        <v>128</v>
      </c>
      <c r="B137" s="69">
        <v>0.93700000000000006</v>
      </c>
      <c r="C137" s="69">
        <v>0.221</v>
      </c>
      <c r="D137" s="69"/>
      <c r="E137" s="69"/>
      <c r="F137" s="69">
        <v>1.252</v>
      </c>
      <c r="G137" s="69">
        <v>7.0000000000000001E-3</v>
      </c>
      <c r="H137" s="69">
        <v>2.7919999999999998</v>
      </c>
      <c r="I137" s="69">
        <v>10.204000000000001</v>
      </c>
      <c r="J137" s="320">
        <v>0.221</v>
      </c>
      <c r="K137" s="91"/>
    </row>
    <row r="138" spans="1:11" x14ac:dyDescent="0.35">
      <c r="A138" s="150" t="s">
        <v>221</v>
      </c>
      <c r="B138" s="69">
        <v>0.63800000000000001</v>
      </c>
      <c r="C138" s="69">
        <v>7.0000000000000001E-3</v>
      </c>
      <c r="D138" s="69"/>
      <c r="E138" s="69"/>
      <c r="F138" s="69">
        <v>1.224</v>
      </c>
      <c r="G138" s="69">
        <v>0</v>
      </c>
      <c r="H138" s="69">
        <v>1.7689999999999999</v>
      </c>
      <c r="I138" s="69">
        <v>7.5019999999999998</v>
      </c>
      <c r="J138" s="320">
        <v>1.2999999999999999E-2</v>
      </c>
      <c r="K138" s="91"/>
    </row>
    <row r="139" spans="1:11" x14ac:dyDescent="0.35">
      <c r="A139" s="150" t="s">
        <v>241</v>
      </c>
      <c r="B139" s="69">
        <v>0.45200000000000001</v>
      </c>
      <c r="C139" s="69"/>
      <c r="D139" s="69"/>
      <c r="E139" s="69"/>
      <c r="F139" s="69">
        <v>0.81799999999999995</v>
      </c>
      <c r="G139" s="69">
        <v>5.2999999999999999E-2</v>
      </c>
      <c r="H139" s="69">
        <v>1.0569999999999999</v>
      </c>
      <c r="I139" s="69">
        <v>3.2360000000000002</v>
      </c>
      <c r="J139" s="320"/>
      <c r="K139" s="91"/>
    </row>
    <row r="140" spans="1:11" x14ac:dyDescent="0.35">
      <c r="A140" s="150" t="s">
        <v>222</v>
      </c>
      <c r="B140" s="69">
        <v>1.585</v>
      </c>
      <c r="C140" s="69">
        <v>8.3000000000000004E-2</v>
      </c>
      <c r="D140" s="69"/>
      <c r="E140" s="69"/>
      <c r="F140" s="69">
        <v>0.81299999999999994</v>
      </c>
      <c r="G140" s="69"/>
      <c r="H140" s="69">
        <v>2.7490000000000001</v>
      </c>
      <c r="I140" s="69">
        <v>33.826000000000001</v>
      </c>
      <c r="J140" s="320">
        <v>8.3000000000000004E-2</v>
      </c>
      <c r="K140" s="91"/>
    </row>
    <row r="141" spans="1:11" x14ac:dyDescent="0.35">
      <c r="A141" s="150" t="s">
        <v>155</v>
      </c>
      <c r="B141" s="69">
        <v>2.7050000000000001</v>
      </c>
      <c r="C141" s="69"/>
      <c r="D141" s="69"/>
      <c r="E141" s="69"/>
      <c r="F141" s="69">
        <v>0.69099999999999995</v>
      </c>
      <c r="G141" s="69"/>
      <c r="H141" s="69">
        <v>0.69499999999999995</v>
      </c>
      <c r="I141" s="69">
        <v>20.449000000000002</v>
      </c>
      <c r="J141" s="320"/>
      <c r="K141" s="91"/>
    </row>
    <row r="142" spans="1:11" x14ac:dyDescent="0.35">
      <c r="A142" s="150" t="s">
        <v>187</v>
      </c>
      <c r="B142" s="69">
        <v>0.25800000000000001</v>
      </c>
      <c r="C142" s="69"/>
      <c r="D142" s="69"/>
      <c r="E142" s="69"/>
      <c r="F142" s="69">
        <v>0.61499999999999999</v>
      </c>
      <c r="G142" s="69"/>
      <c r="H142" s="69">
        <v>1.0229999999999999</v>
      </c>
      <c r="I142" s="69">
        <v>1.9339999999999999</v>
      </c>
      <c r="J142" s="320"/>
      <c r="K142" s="91"/>
    </row>
    <row r="143" spans="1:11" x14ac:dyDescent="0.35">
      <c r="A143" s="150" t="s">
        <v>59</v>
      </c>
      <c r="B143" s="69">
        <v>0.372</v>
      </c>
      <c r="C143" s="69"/>
      <c r="D143" s="69"/>
      <c r="E143" s="69"/>
      <c r="F143" s="69">
        <v>0.56899999999999995</v>
      </c>
      <c r="G143" s="69">
        <v>2.3E-2</v>
      </c>
      <c r="H143" s="69">
        <v>0.626</v>
      </c>
      <c r="I143" s="69">
        <v>0.79100000000000004</v>
      </c>
      <c r="J143" s="320">
        <v>5.2999999999999999E-2</v>
      </c>
      <c r="K143" s="91"/>
    </row>
    <row r="144" spans="1:11" x14ac:dyDescent="0.35">
      <c r="A144" s="150" t="s">
        <v>154</v>
      </c>
      <c r="B144" s="69">
        <v>1.3740000000000001</v>
      </c>
      <c r="C144" s="69"/>
      <c r="D144" s="69"/>
      <c r="E144" s="69"/>
      <c r="F144" s="69">
        <v>0.56599999999999995</v>
      </c>
      <c r="G144" s="69"/>
      <c r="H144" s="69">
        <v>0.56599999999999995</v>
      </c>
      <c r="I144" s="69">
        <v>9.8569999999999993</v>
      </c>
      <c r="J144" s="320"/>
      <c r="K144" s="91"/>
    </row>
    <row r="145" spans="1:11" x14ac:dyDescent="0.35">
      <c r="A145" s="150" t="s">
        <v>207</v>
      </c>
      <c r="B145" s="69">
        <v>0.44500000000000001</v>
      </c>
      <c r="C145" s="69"/>
      <c r="D145" s="69"/>
      <c r="E145" s="69"/>
      <c r="F145" s="69">
        <v>0.51700000000000002</v>
      </c>
      <c r="G145" s="69"/>
      <c r="H145" s="69">
        <v>0.53200000000000003</v>
      </c>
      <c r="I145" s="69">
        <v>0.66800000000000004</v>
      </c>
      <c r="J145" s="320"/>
      <c r="K145" s="91"/>
    </row>
    <row r="146" spans="1:11" x14ac:dyDescent="0.35">
      <c r="A146" s="150" t="s">
        <v>31</v>
      </c>
      <c r="B146" s="69">
        <v>1.4E-2</v>
      </c>
      <c r="C146" s="69">
        <v>9.5000000000000001E-2</v>
      </c>
      <c r="D146" s="69"/>
      <c r="E146" s="69"/>
      <c r="F146" s="69">
        <v>0.50700000000000001</v>
      </c>
      <c r="G146" s="69"/>
      <c r="H146" s="69">
        <v>0.59499999999999997</v>
      </c>
      <c r="I146" s="69">
        <v>5.6379999999999999</v>
      </c>
      <c r="J146" s="320">
        <v>9.5000000000000001E-2</v>
      </c>
      <c r="K146" s="91"/>
    </row>
    <row r="147" spans="1:11" x14ac:dyDescent="0.35">
      <c r="A147" s="150" t="s">
        <v>225</v>
      </c>
      <c r="B147" s="69">
        <v>9.8000000000000004E-2</v>
      </c>
      <c r="C147" s="69"/>
      <c r="D147" s="69"/>
      <c r="E147" s="69"/>
      <c r="F147" s="69">
        <v>0.46100000000000002</v>
      </c>
      <c r="G147" s="69"/>
      <c r="H147" s="69">
        <v>0.53</v>
      </c>
      <c r="I147" s="69">
        <v>1.0009999999999999</v>
      </c>
      <c r="J147" s="320"/>
      <c r="K147" s="91"/>
    </row>
    <row r="148" spans="1:11" x14ac:dyDescent="0.35">
      <c r="A148" s="150" t="s">
        <v>148</v>
      </c>
      <c r="B148" s="69">
        <v>2.827</v>
      </c>
      <c r="C148" s="69"/>
      <c r="D148" s="69"/>
      <c r="E148" s="69"/>
      <c r="F148" s="69">
        <v>0.42299999999999999</v>
      </c>
      <c r="G148" s="69">
        <v>4.0000000000000001E-3</v>
      </c>
      <c r="H148" s="69">
        <v>0.77300000000000002</v>
      </c>
      <c r="I148" s="69">
        <v>7.226</v>
      </c>
      <c r="J148" s="320"/>
      <c r="K148" s="91"/>
    </row>
    <row r="149" spans="1:11" x14ac:dyDescent="0.35">
      <c r="A149" s="150" t="s">
        <v>139</v>
      </c>
      <c r="B149" s="69">
        <v>0.11799999999999999</v>
      </c>
      <c r="C149" s="69"/>
      <c r="D149" s="69"/>
      <c r="E149" s="69"/>
      <c r="F149" s="69">
        <v>0.33800000000000002</v>
      </c>
      <c r="G149" s="69"/>
      <c r="H149" s="69">
        <v>0.33800000000000002</v>
      </c>
      <c r="I149" s="69">
        <v>2.23</v>
      </c>
      <c r="J149" s="320"/>
      <c r="K149" s="91"/>
    </row>
    <row r="150" spans="1:11" x14ac:dyDescent="0.35">
      <c r="A150" s="150" t="s">
        <v>111</v>
      </c>
      <c r="B150" s="69">
        <v>1.27</v>
      </c>
      <c r="C150" s="69"/>
      <c r="D150" s="69"/>
      <c r="E150" s="69"/>
      <c r="F150" s="69">
        <v>0.316</v>
      </c>
      <c r="G150" s="69"/>
      <c r="H150" s="69">
        <v>0.34799999999999998</v>
      </c>
      <c r="I150" s="69">
        <v>1.8420000000000001</v>
      </c>
      <c r="J150" s="320"/>
      <c r="K150" s="91"/>
    </row>
    <row r="151" spans="1:11" x14ac:dyDescent="0.35">
      <c r="A151" s="150" t="s">
        <v>174</v>
      </c>
      <c r="B151" s="69">
        <v>3.2570000000000001</v>
      </c>
      <c r="C151" s="69">
        <v>1.7000000000000001E-2</v>
      </c>
      <c r="D151" s="69"/>
      <c r="E151" s="69"/>
      <c r="F151" s="69">
        <v>0.314</v>
      </c>
      <c r="G151" s="69"/>
      <c r="H151" s="69">
        <v>0.39100000000000001</v>
      </c>
      <c r="I151" s="69">
        <v>13.997999999999999</v>
      </c>
      <c r="J151" s="320">
        <v>1.7000000000000001E-2</v>
      </c>
      <c r="K151" s="91"/>
    </row>
    <row r="152" spans="1:11" x14ac:dyDescent="0.35">
      <c r="A152" s="150" t="s">
        <v>176</v>
      </c>
      <c r="B152" s="69">
        <v>0</v>
      </c>
      <c r="C152" s="69"/>
      <c r="D152" s="69"/>
      <c r="E152" s="69"/>
      <c r="F152" s="69">
        <v>0.30199999999999999</v>
      </c>
      <c r="G152" s="69"/>
      <c r="H152" s="69">
        <v>0.30199999999999999</v>
      </c>
      <c r="I152" s="69">
        <v>0.125</v>
      </c>
      <c r="J152" s="320"/>
      <c r="K152" s="91"/>
    </row>
    <row r="153" spans="1:11" x14ac:dyDescent="0.35">
      <c r="A153" s="150" t="s">
        <v>157</v>
      </c>
      <c r="B153" s="69">
        <v>17.768999999999998</v>
      </c>
      <c r="C153" s="69"/>
      <c r="D153" s="69"/>
      <c r="E153" s="69"/>
      <c r="F153" s="69">
        <v>0.28199999999999997</v>
      </c>
      <c r="G153" s="69"/>
      <c r="H153" s="69">
        <v>0.443</v>
      </c>
      <c r="I153" s="69">
        <v>42.588000000000001</v>
      </c>
      <c r="J153" s="320"/>
      <c r="K153" s="91"/>
    </row>
    <row r="154" spans="1:11" x14ac:dyDescent="0.35">
      <c r="A154" s="150" t="s">
        <v>193</v>
      </c>
      <c r="B154" s="69">
        <v>1.256</v>
      </c>
      <c r="C154" s="69"/>
      <c r="D154" s="69"/>
      <c r="E154" s="69"/>
      <c r="F154" s="69">
        <v>0.27200000000000002</v>
      </c>
      <c r="G154" s="69"/>
      <c r="H154" s="69">
        <v>0.36199999999999999</v>
      </c>
      <c r="I154" s="69">
        <v>2.577</v>
      </c>
      <c r="J154" s="320"/>
      <c r="K154" s="91"/>
    </row>
    <row r="155" spans="1:11" x14ac:dyDescent="0.35">
      <c r="A155" s="150" t="s">
        <v>239</v>
      </c>
      <c r="B155" s="69">
        <v>6.3E-2</v>
      </c>
      <c r="C155" s="69"/>
      <c r="D155" s="69"/>
      <c r="E155" s="69"/>
      <c r="F155" s="69">
        <v>0.26200000000000001</v>
      </c>
      <c r="G155" s="69"/>
      <c r="H155" s="69">
        <v>0.437</v>
      </c>
      <c r="I155" s="69">
        <v>0.22900000000000001</v>
      </c>
      <c r="J155" s="320"/>
      <c r="K155" s="91"/>
    </row>
    <row r="156" spans="1:11" x14ac:dyDescent="0.35">
      <c r="A156" s="150" t="s">
        <v>248</v>
      </c>
      <c r="B156" s="69">
        <v>0.104</v>
      </c>
      <c r="C156" s="69"/>
      <c r="D156" s="69"/>
      <c r="E156" s="69"/>
      <c r="F156" s="69">
        <v>0.24299999999999999</v>
      </c>
      <c r="G156" s="69"/>
      <c r="H156" s="69">
        <v>1.988</v>
      </c>
      <c r="I156" s="69">
        <v>0.36699999999999999</v>
      </c>
      <c r="J156" s="320"/>
      <c r="K156" s="91"/>
    </row>
    <row r="157" spans="1:11" x14ac:dyDescent="0.35">
      <c r="A157" s="150" t="s">
        <v>50</v>
      </c>
      <c r="B157" s="69"/>
      <c r="C157" s="69">
        <v>8.234</v>
      </c>
      <c r="D157" s="69"/>
      <c r="E157" s="69"/>
      <c r="F157" s="69">
        <v>0.23499999999999999</v>
      </c>
      <c r="G157" s="69"/>
      <c r="H157" s="69">
        <v>1.2410000000000001</v>
      </c>
      <c r="I157" s="69">
        <v>23.568000000000001</v>
      </c>
      <c r="J157" s="320">
        <v>2.7149999999999999</v>
      </c>
      <c r="K157" s="91"/>
    </row>
    <row r="158" spans="1:11" x14ac:dyDescent="0.35">
      <c r="A158" s="150" t="s">
        <v>77</v>
      </c>
      <c r="B158" s="69"/>
      <c r="C158" s="69"/>
      <c r="D158" s="69"/>
      <c r="E158" s="69"/>
      <c r="F158" s="69">
        <v>0.21</v>
      </c>
      <c r="G158" s="69"/>
      <c r="H158" s="69">
        <v>0.21</v>
      </c>
      <c r="I158" s="69">
        <v>0.185</v>
      </c>
      <c r="J158" s="320"/>
      <c r="K158" s="91"/>
    </row>
    <row r="159" spans="1:11" x14ac:dyDescent="0.35">
      <c r="A159" s="150" t="s">
        <v>215</v>
      </c>
      <c r="B159" s="69">
        <v>159.88900000000001</v>
      </c>
      <c r="C159" s="69"/>
      <c r="D159" s="69"/>
      <c r="E159" s="69"/>
      <c r="F159" s="69">
        <v>0.20200000000000001</v>
      </c>
      <c r="G159" s="69"/>
      <c r="H159" s="69">
        <v>0.317</v>
      </c>
      <c r="I159" s="69">
        <v>8.4269999999999996</v>
      </c>
      <c r="J159" s="320"/>
      <c r="K159" s="91"/>
    </row>
    <row r="160" spans="1:11" x14ac:dyDescent="0.35">
      <c r="A160" s="150" t="s">
        <v>203</v>
      </c>
      <c r="B160" s="69">
        <v>2.379</v>
      </c>
      <c r="C160" s="69">
        <v>0.35599999999999998</v>
      </c>
      <c r="D160" s="69"/>
      <c r="E160" s="69"/>
      <c r="F160" s="69">
        <v>0.17199999999999999</v>
      </c>
      <c r="G160" s="69"/>
      <c r="H160" s="69">
        <v>3.4980000000000002</v>
      </c>
      <c r="I160" s="69">
        <v>15.734</v>
      </c>
      <c r="J160" s="320">
        <v>0.35599999999999998</v>
      </c>
      <c r="K160" s="91"/>
    </row>
    <row r="161" spans="1:11" x14ac:dyDescent="0.35">
      <c r="A161" s="150" t="s">
        <v>228</v>
      </c>
      <c r="B161" s="69">
        <v>3.2010000000000001</v>
      </c>
      <c r="C161" s="69"/>
      <c r="D161" s="69"/>
      <c r="E161" s="69"/>
      <c r="F161" s="69">
        <v>0.155</v>
      </c>
      <c r="G161" s="69"/>
      <c r="H161" s="69">
        <v>1.5960000000000001</v>
      </c>
      <c r="I161" s="69">
        <v>9.8789999999999996</v>
      </c>
      <c r="J161" s="320"/>
      <c r="K161" s="91"/>
    </row>
    <row r="162" spans="1:11" x14ac:dyDescent="0.35">
      <c r="A162" s="150" t="s">
        <v>74</v>
      </c>
      <c r="B162" s="69">
        <v>2.2429999999999999</v>
      </c>
      <c r="C162" s="69"/>
      <c r="D162" s="69"/>
      <c r="E162" s="69"/>
      <c r="F162" s="69">
        <v>0.14000000000000001</v>
      </c>
      <c r="G162" s="69"/>
      <c r="H162" s="69">
        <v>0.14000000000000001</v>
      </c>
      <c r="I162" s="69">
        <v>0.61899999999999999</v>
      </c>
      <c r="J162" s="320"/>
      <c r="K162" s="91"/>
    </row>
    <row r="163" spans="1:11" x14ac:dyDescent="0.35">
      <c r="A163" s="150" t="s">
        <v>163</v>
      </c>
      <c r="B163" s="69">
        <v>7.73</v>
      </c>
      <c r="C163" s="69"/>
      <c r="D163" s="69"/>
      <c r="E163" s="69"/>
      <c r="F163" s="69">
        <v>0.121</v>
      </c>
      <c r="G163" s="69"/>
      <c r="H163" s="69">
        <v>0.129</v>
      </c>
      <c r="I163" s="69">
        <v>4.46</v>
      </c>
      <c r="J163" s="320"/>
      <c r="K163" s="91"/>
    </row>
    <row r="164" spans="1:11" x14ac:dyDescent="0.35">
      <c r="A164" s="150" t="s">
        <v>45</v>
      </c>
      <c r="B164" s="69">
        <v>1.6E-2</v>
      </c>
      <c r="C164" s="69"/>
      <c r="D164" s="69"/>
      <c r="E164" s="69"/>
      <c r="F164" s="69">
        <v>0.109</v>
      </c>
      <c r="G164" s="69"/>
      <c r="H164" s="69">
        <v>0.109</v>
      </c>
      <c r="I164" s="69">
        <v>0.32300000000000001</v>
      </c>
      <c r="J164" s="320"/>
      <c r="K164" s="91"/>
    </row>
    <row r="165" spans="1:11" x14ac:dyDescent="0.35">
      <c r="A165" s="150" t="s">
        <v>227</v>
      </c>
      <c r="B165" s="69">
        <v>0.40400000000000003</v>
      </c>
      <c r="C165" s="69"/>
      <c r="D165" s="69"/>
      <c r="E165" s="69"/>
      <c r="F165" s="69">
        <v>0.107</v>
      </c>
      <c r="G165" s="69"/>
      <c r="H165" s="69">
        <v>0.107</v>
      </c>
      <c r="I165" s="69">
        <v>4.6139999999999999</v>
      </c>
      <c r="J165" s="320"/>
      <c r="K165" s="91"/>
    </row>
    <row r="166" spans="1:11" x14ac:dyDescent="0.35">
      <c r="A166" s="150" t="s">
        <v>179</v>
      </c>
      <c r="B166" s="69">
        <v>5.8999999999999997E-2</v>
      </c>
      <c r="C166" s="69"/>
      <c r="D166" s="69"/>
      <c r="E166" s="69"/>
      <c r="F166" s="69">
        <v>0.104</v>
      </c>
      <c r="G166" s="69"/>
      <c r="H166" s="69">
        <v>0.20799999999999999</v>
      </c>
      <c r="I166" s="69">
        <v>0.01</v>
      </c>
      <c r="J166" s="320"/>
      <c r="K166" s="91"/>
    </row>
    <row r="167" spans="1:11" x14ac:dyDescent="0.35">
      <c r="A167" s="150" t="s">
        <v>96</v>
      </c>
      <c r="B167" s="69">
        <v>1.6E-2</v>
      </c>
      <c r="C167" s="69"/>
      <c r="D167" s="69"/>
      <c r="E167" s="69"/>
      <c r="F167" s="69">
        <v>0.10199999999999999</v>
      </c>
      <c r="G167" s="69"/>
      <c r="H167" s="69">
        <v>0.184</v>
      </c>
      <c r="I167" s="69">
        <v>0.66500000000000004</v>
      </c>
      <c r="J167" s="320"/>
      <c r="K167" s="91"/>
    </row>
    <row r="168" spans="1:11" x14ac:dyDescent="0.35">
      <c r="A168" s="150" t="s">
        <v>132</v>
      </c>
      <c r="B168" s="69">
        <v>0.155</v>
      </c>
      <c r="C168" s="69"/>
      <c r="D168" s="69"/>
      <c r="E168" s="69"/>
      <c r="F168" s="69">
        <v>8.5999999999999993E-2</v>
      </c>
      <c r="G168" s="69">
        <v>3.5000000000000003E-2</v>
      </c>
      <c r="H168" s="69">
        <v>9.1999999999999998E-2</v>
      </c>
      <c r="I168" s="69">
        <v>16.001999999999999</v>
      </c>
      <c r="J168" s="320"/>
      <c r="K168" s="91"/>
    </row>
    <row r="169" spans="1:11" x14ac:dyDescent="0.35">
      <c r="A169" s="150" t="s">
        <v>100</v>
      </c>
      <c r="B169" s="69"/>
      <c r="C169" s="69"/>
      <c r="D169" s="69"/>
      <c r="E169" s="69"/>
      <c r="F169" s="69">
        <v>0.08</v>
      </c>
      <c r="G169" s="69"/>
      <c r="H169" s="69">
        <v>0.08</v>
      </c>
      <c r="I169" s="69">
        <v>0.15</v>
      </c>
      <c r="J169" s="320"/>
      <c r="K169" s="91"/>
    </row>
    <row r="170" spans="1:11" x14ac:dyDescent="0.35">
      <c r="A170" s="150" t="s">
        <v>252</v>
      </c>
      <c r="B170" s="69">
        <v>0.875</v>
      </c>
      <c r="C170" s="69"/>
      <c r="D170" s="69">
        <v>0</v>
      </c>
      <c r="E170" s="69"/>
      <c r="F170" s="69">
        <v>7.8E-2</v>
      </c>
      <c r="G170" s="69"/>
      <c r="H170" s="69">
        <v>0.59499999999999997</v>
      </c>
      <c r="I170" s="69">
        <v>4.851</v>
      </c>
      <c r="J170" s="320"/>
      <c r="K170" s="91"/>
    </row>
    <row r="171" spans="1:11" x14ac:dyDescent="0.35">
      <c r="A171" s="150" t="s">
        <v>17</v>
      </c>
      <c r="B171" s="69"/>
      <c r="C171" s="69"/>
      <c r="D171" s="69"/>
      <c r="E171" s="69"/>
      <c r="F171" s="69">
        <v>7.4999999999999997E-2</v>
      </c>
      <c r="G171" s="69"/>
      <c r="H171" s="69">
        <v>7.4999999999999997E-2</v>
      </c>
      <c r="I171" s="69">
        <v>4.5220000000000002</v>
      </c>
      <c r="J171" s="320">
        <v>6.0999999999999999E-2</v>
      </c>
      <c r="K171" s="91"/>
    </row>
    <row r="172" spans="1:11" x14ac:dyDescent="0.35">
      <c r="A172" s="150" t="s">
        <v>244</v>
      </c>
      <c r="B172" s="69">
        <v>1.4E-2</v>
      </c>
      <c r="C172" s="69"/>
      <c r="D172" s="69"/>
      <c r="E172" s="69"/>
      <c r="F172" s="69">
        <v>7.1999999999999995E-2</v>
      </c>
      <c r="G172" s="69"/>
      <c r="H172" s="69">
        <v>0.159</v>
      </c>
      <c r="I172" s="69">
        <v>0.91300000000000003</v>
      </c>
      <c r="J172" s="320"/>
      <c r="K172" s="91"/>
    </row>
    <row r="173" spans="1:11" x14ac:dyDescent="0.35">
      <c r="A173" s="150" t="s">
        <v>233</v>
      </c>
      <c r="B173" s="69">
        <v>5.7759999999999998</v>
      </c>
      <c r="C173" s="69">
        <v>0.71899999999999997</v>
      </c>
      <c r="D173" s="69"/>
      <c r="E173" s="69"/>
      <c r="F173" s="69">
        <v>6.9000000000000006E-2</v>
      </c>
      <c r="G173" s="69">
        <v>1E-3</v>
      </c>
      <c r="H173" s="69">
        <v>0.435</v>
      </c>
      <c r="I173" s="69">
        <v>22.550999999999998</v>
      </c>
      <c r="J173" s="320">
        <v>0.51300000000000001</v>
      </c>
      <c r="K173" s="91"/>
    </row>
    <row r="174" spans="1:11" x14ac:dyDescent="0.35">
      <c r="A174" s="150" t="s">
        <v>121</v>
      </c>
      <c r="B174" s="69"/>
      <c r="C174" s="69">
        <v>2.0979999999999999</v>
      </c>
      <c r="D174" s="69"/>
      <c r="E174" s="69"/>
      <c r="F174" s="69">
        <v>6.9000000000000006E-2</v>
      </c>
      <c r="G174" s="69"/>
      <c r="H174" s="69">
        <v>0.26200000000000001</v>
      </c>
      <c r="I174" s="69">
        <v>19.041</v>
      </c>
      <c r="J174" s="320">
        <v>2.0979999999999999</v>
      </c>
      <c r="K174" s="91"/>
    </row>
    <row r="175" spans="1:11" x14ac:dyDescent="0.35">
      <c r="A175" s="150" t="s">
        <v>144</v>
      </c>
      <c r="B175" s="69">
        <v>1.123</v>
      </c>
      <c r="C175" s="69">
        <v>0.04</v>
      </c>
      <c r="D175" s="69">
        <v>0.04</v>
      </c>
      <c r="E175" s="69"/>
      <c r="F175" s="69">
        <v>6.7000000000000004E-2</v>
      </c>
      <c r="G175" s="69"/>
      <c r="H175" s="69">
        <v>0.126</v>
      </c>
      <c r="I175" s="69">
        <v>2.5840000000000001</v>
      </c>
      <c r="J175" s="320"/>
      <c r="K175" s="91"/>
    </row>
    <row r="176" spans="1:11" x14ac:dyDescent="0.35">
      <c r="A176" s="150" t="s">
        <v>185</v>
      </c>
      <c r="B176" s="69">
        <v>0.89600000000000002</v>
      </c>
      <c r="C176" s="69"/>
      <c r="D176" s="69"/>
      <c r="E176" s="69"/>
      <c r="F176" s="69">
        <v>6.4000000000000001E-2</v>
      </c>
      <c r="G176" s="69"/>
      <c r="H176" s="69">
        <v>0.125</v>
      </c>
      <c r="I176" s="69">
        <v>2.9350000000000001</v>
      </c>
      <c r="J176" s="320"/>
      <c r="K176" s="91"/>
    </row>
    <row r="177" spans="1:11" x14ac:dyDescent="0.35">
      <c r="A177" s="150" t="s">
        <v>118</v>
      </c>
      <c r="B177" s="69">
        <v>0.16700000000000001</v>
      </c>
      <c r="C177" s="69"/>
      <c r="D177" s="69"/>
      <c r="E177" s="69"/>
      <c r="F177" s="69">
        <v>5.6000000000000001E-2</v>
      </c>
      <c r="G177" s="69"/>
      <c r="H177" s="69">
        <v>0.06</v>
      </c>
      <c r="I177" s="69">
        <v>0.48199999999999998</v>
      </c>
      <c r="J177" s="320"/>
      <c r="K177" s="91"/>
    </row>
    <row r="178" spans="1:11" x14ac:dyDescent="0.35">
      <c r="A178" s="150" t="s">
        <v>162</v>
      </c>
      <c r="B178" s="69"/>
      <c r="C178" s="69"/>
      <c r="D178" s="69"/>
      <c r="E178" s="69"/>
      <c r="F178" s="69">
        <v>5.0999999999999997E-2</v>
      </c>
      <c r="G178" s="69"/>
      <c r="H178" s="69">
        <v>0.13100000000000001</v>
      </c>
      <c r="I178" s="69">
        <v>1.524</v>
      </c>
      <c r="J178" s="320"/>
      <c r="K178" s="91"/>
    </row>
    <row r="179" spans="1:11" x14ac:dyDescent="0.35">
      <c r="A179" s="150" t="s">
        <v>93</v>
      </c>
      <c r="B179" s="69">
        <v>0.61499999999999999</v>
      </c>
      <c r="C179" s="69">
        <v>4.4999999999999998E-2</v>
      </c>
      <c r="D179" s="69"/>
      <c r="E179" s="69"/>
      <c r="F179" s="69">
        <v>0.04</v>
      </c>
      <c r="G179" s="69"/>
      <c r="H179" s="69">
        <v>6.4000000000000001E-2</v>
      </c>
      <c r="I179" s="69">
        <v>0.93</v>
      </c>
      <c r="J179" s="320"/>
      <c r="K179" s="91"/>
    </row>
    <row r="180" spans="1:11" x14ac:dyDescent="0.35">
      <c r="A180" s="150" t="s">
        <v>168</v>
      </c>
      <c r="B180" s="69">
        <v>1.2310000000000001</v>
      </c>
      <c r="C180" s="69">
        <v>1.2949999999999999</v>
      </c>
      <c r="D180" s="69"/>
      <c r="E180" s="69"/>
      <c r="F180" s="69">
        <v>3.7999999999999999E-2</v>
      </c>
      <c r="G180" s="69"/>
      <c r="H180" s="69">
        <v>9.6289999999999996</v>
      </c>
      <c r="I180" s="69">
        <v>24.146000000000001</v>
      </c>
      <c r="J180" s="320">
        <v>1.2949999999999999</v>
      </c>
      <c r="K180" s="91"/>
    </row>
    <row r="181" spans="1:11" x14ac:dyDescent="0.35">
      <c r="A181" s="150" t="s">
        <v>64</v>
      </c>
      <c r="B181" s="69">
        <v>2.1000000000000001E-2</v>
      </c>
      <c r="C181" s="69"/>
      <c r="D181" s="69"/>
      <c r="E181" s="69"/>
      <c r="F181" s="69">
        <v>3.4000000000000002E-2</v>
      </c>
      <c r="G181" s="69"/>
      <c r="H181" s="69">
        <v>17.222999999999999</v>
      </c>
      <c r="I181" s="69">
        <v>6.5129999999999999</v>
      </c>
      <c r="J181" s="320"/>
      <c r="K181" s="91"/>
    </row>
    <row r="182" spans="1:11" x14ac:dyDescent="0.35">
      <c r="A182" s="150" t="s">
        <v>190</v>
      </c>
      <c r="B182" s="69">
        <v>1.4330000000000001</v>
      </c>
      <c r="C182" s="69">
        <v>0.16600000000000001</v>
      </c>
      <c r="D182" s="69"/>
      <c r="E182" s="69"/>
      <c r="F182" s="69">
        <v>3.4000000000000002E-2</v>
      </c>
      <c r="G182" s="69"/>
      <c r="H182" s="69">
        <v>0.28799999999999998</v>
      </c>
      <c r="I182" s="69">
        <v>1.718</v>
      </c>
      <c r="J182" s="320">
        <v>0.16600000000000001</v>
      </c>
      <c r="K182" s="91"/>
    </row>
    <row r="183" spans="1:11" x14ac:dyDescent="0.35">
      <c r="A183" s="150" t="s">
        <v>55</v>
      </c>
      <c r="B183" s="69"/>
      <c r="C183" s="69"/>
      <c r="D183" s="69"/>
      <c r="E183" s="69"/>
      <c r="F183" s="69">
        <v>3.4000000000000002E-2</v>
      </c>
      <c r="G183" s="69"/>
      <c r="H183" s="69">
        <v>3.4000000000000002E-2</v>
      </c>
      <c r="I183" s="69"/>
      <c r="J183" s="320"/>
      <c r="K183" s="91"/>
    </row>
    <row r="184" spans="1:11" x14ac:dyDescent="0.35">
      <c r="A184" s="150" t="s">
        <v>136</v>
      </c>
      <c r="B184" s="69">
        <v>0.33400000000000002</v>
      </c>
      <c r="C184" s="69"/>
      <c r="D184" s="69"/>
      <c r="E184" s="69"/>
      <c r="F184" s="69">
        <v>3.3000000000000002E-2</v>
      </c>
      <c r="G184" s="69"/>
      <c r="H184" s="69">
        <v>3.3000000000000002E-2</v>
      </c>
      <c r="I184" s="69">
        <v>1.056</v>
      </c>
      <c r="J184" s="320"/>
      <c r="K184" s="91"/>
    </row>
    <row r="185" spans="1:11" x14ac:dyDescent="0.35">
      <c r="A185" s="150" t="s">
        <v>98</v>
      </c>
      <c r="B185" s="69">
        <v>14.536</v>
      </c>
      <c r="C185" s="69">
        <v>0.16600000000000001</v>
      </c>
      <c r="D185" s="69">
        <v>0.16600000000000001</v>
      </c>
      <c r="E185" s="69"/>
      <c r="F185" s="69">
        <v>0.03</v>
      </c>
      <c r="G185" s="69">
        <v>5.0000000000000001E-3</v>
      </c>
      <c r="H185" s="69">
        <v>20.593</v>
      </c>
      <c r="I185" s="69">
        <v>11.997999999999999</v>
      </c>
      <c r="J185" s="320"/>
      <c r="K185" s="91"/>
    </row>
    <row r="186" spans="1:11" x14ac:dyDescent="0.35">
      <c r="A186" s="150" t="s">
        <v>138</v>
      </c>
      <c r="B186" s="69">
        <v>0.871</v>
      </c>
      <c r="C186" s="69">
        <v>0</v>
      </c>
      <c r="D186" s="69"/>
      <c r="E186" s="69"/>
      <c r="F186" s="69">
        <v>0.03</v>
      </c>
      <c r="G186" s="69"/>
      <c r="H186" s="69">
        <v>0.03</v>
      </c>
      <c r="I186" s="69">
        <v>2.133</v>
      </c>
      <c r="J186" s="320">
        <v>0</v>
      </c>
      <c r="K186" s="91"/>
    </row>
    <row r="187" spans="1:11" x14ac:dyDescent="0.35">
      <c r="A187" s="150" t="s">
        <v>150</v>
      </c>
      <c r="B187" s="69">
        <v>2.0089999999999999</v>
      </c>
      <c r="C187" s="69">
        <v>1E-3</v>
      </c>
      <c r="D187" s="69"/>
      <c r="E187" s="69"/>
      <c r="F187" s="69">
        <v>2.3E-2</v>
      </c>
      <c r="G187" s="69"/>
      <c r="H187" s="69">
        <v>3.9E-2</v>
      </c>
      <c r="I187" s="69">
        <v>2.8479999999999999</v>
      </c>
      <c r="J187" s="320">
        <v>1E-3</v>
      </c>
      <c r="K187" s="91"/>
    </row>
    <row r="188" spans="1:11" x14ac:dyDescent="0.35">
      <c r="A188" s="150" t="s">
        <v>19</v>
      </c>
      <c r="B188" s="69"/>
      <c r="C188" s="69"/>
      <c r="D188" s="69"/>
      <c r="E188" s="69"/>
      <c r="F188" s="69">
        <v>1.7999999999999999E-2</v>
      </c>
      <c r="G188" s="69"/>
      <c r="H188" s="69">
        <v>1.7999999999999999E-2</v>
      </c>
      <c r="I188" s="69">
        <v>1.77</v>
      </c>
      <c r="J188" s="320"/>
      <c r="K188" s="91"/>
    </row>
    <row r="189" spans="1:11" x14ac:dyDescent="0.35">
      <c r="A189" s="150" t="s">
        <v>92</v>
      </c>
      <c r="B189" s="69">
        <v>0.11899999999999999</v>
      </c>
      <c r="C189" s="69"/>
      <c r="D189" s="69"/>
      <c r="E189" s="69"/>
      <c r="F189" s="69">
        <v>1.6E-2</v>
      </c>
      <c r="G189" s="69"/>
      <c r="H189" s="69">
        <v>4.6310000000000002</v>
      </c>
      <c r="I189" s="69">
        <v>0.82</v>
      </c>
      <c r="J189" s="320"/>
      <c r="K189" s="91"/>
    </row>
    <row r="190" spans="1:11" x14ac:dyDescent="0.35">
      <c r="A190" s="150" t="s">
        <v>119</v>
      </c>
      <c r="B190" s="69">
        <v>0.14099999999999999</v>
      </c>
      <c r="C190" s="69"/>
      <c r="D190" s="69"/>
      <c r="E190" s="69"/>
      <c r="F190" s="69">
        <v>1.2E-2</v>
      </c>
      <c r="G190" s="69">
        <v>0.104</v>
      </c>
      <c r="H190" s="69">
        <v>0.111</v>
      </c>
      <c r="I190" s="69">
        <v>3.907</v>
      </c>
      <c r="J190" s="320"/>
      <c r="K190" s="91"/>
    </row>
    <row r="191" spans="1:11" x14ac:dyDescent="0.35">
      <c r="A191" s="150" t="s">
        <v>110</v>
      </c>
      <c r="B191" s="69">
        <v>0.20599999999999999</v>
      </c>
      <c r="C191" s="69"/>
      <c r="D191" s="69"/>
      <c r="E191" s="69"/>
      <c r="F191" s="69">
        <v>7.0000000000000001E-3</v>
      </c>
      <c r="G191" s="69"/>
      <c r="H191" s="69">
        <v>1.482</v>
      </c>
      <c r="I191" s="69">
        <v>22.332999999999998</v>
      </c>
      <c r="J191" s="320"/>
      <c r="K191" s="91"/>
    </row>
    <row r="192" spans="1:11" x14ac:dyDescent="0.35">
      <c r="A192" s="150" t="s">
        <v>81</v>
      </c>
      <c r="B192" s="69"/>
      <c r="C192" s="69"/>
      <c r="D192" s="69"/>
      <c r="E192" s="69"/>
      <c r="F192" s="69">
        <v>6.0000000000000001E-3</v>
      </c>
      <c r="G192" s="69"/>
      <c r="H192" s="69">
        <v>7.9000000000000001E-2</v>
      </c>
      <c r="I192" s="69">
        <v>16.800999999999998</v>
      </c>
      <c r="J192" s="320"/>
      <c r="K192" s="91"/>
    </row>
    <row r="193" spans="1:11" x14ac:dyDescent="0.35">
      <c r="A193" s="150" t="s">
        <v>89</v>
      </c>
      <c r="B193" s="69"/>
      <c r="C193" s="69"/>
      <c r="D193" s="69"/>
      <c r="E193" s="69"/>
      <c r="F193" s="69">
        <v>6.0000000000000001E-3</v>
      </c>
      <c r="G193" s="69"/>
      <c r="H193" s="69">
        <v>7.0000000000000001E-3</v>
      </c>
      <c r="I193" s="69">
        <v>5.8849999999999998</v>
      </c>
      <c r="J193" s="320">
        <v>3.1E-2</v>
      </c>
      <c r="K193" s="91"/>
    </row>
    <row r="194" spans="1:11" x14ac:dyDescent="0.35">
      <c r="A194" s="150" t="s">
        <v>260</v>
      </c>
      <c r="B194" s="69">
        <v>0.01</v>
      </c>
      <c r="C194" s="69"/>
      <c r="D194" s="69"/>
      <c r="E194" s="69"/>
      <c r="F194" s="69">
        <v>2E-3</v>
      </c>
      <c r="G194" s="69"/>
      <c r="H194" s="69">
        <v>2E-3</v>
      </c>
      <c r="I194" s="69">
        <v>0</v>
      </c>
      <c r="J194" s="320"/>
      <c r="K194" s="91"/>
    </row>
    <row r="195" spans="1:11" x14ac:dyDescent="0.35">
      <c r="A195" s="150" t="s">
        <v>29</v>
      </c>
      <c r="B195" s="69"/>
      <c r="C195" s="69"/>
      <c r="D195" s="69"/>
      <c r="E195" s="69"/>
      <c r="F195" s="69">
        <v>2E-3</v>
      </c>
      <c r="G195" s="69"/>
      <c r="H195" s="69">
        <v>2E-3</v>
      </c>
      <c r="I195" s="69">
        <v>0.89600000000000002</v>
      </c>
      <c r="J195" s="320"/>
      <c r="K195" s="91"/>
    </row>
    <row r="196" spans="1:11" x14ac:dyDescent="0.35">
      <c r="A196" s="150" t="s">
        <v>101</v>
      </c>
      <c r="B196" s="69">
        <v>1.2E-2</v>
      </c>
      <c r="C196" s="69"/>
      <c r="D196" s="69"/>
      <c r="E196" s="69"/>
      <c r="F196" s="69">
        <v>1E-3</v>
      </c>
      <c r="G196" s="69">
        <v>6.0000000000000001E-3</v>
      </c>
      <c r="H196" s="69">
        <v>1E-3</v>
      </c>
      <c r="I196" s="69">
        <v>0.58799999999999997</v>
      </c>
      <c r="J196" s="320"/>
      <c r="K196" s="91"/>
    </row>
    <row r="197" spans="1:11" x14ac:dyDescent="0.35">
      <c r="A197" s="150" t="s">
        <v>113</v>
      </c>
      <c r="B197" s="69">
        <v>0.45</v>
      </c>
      <c r="C197" s="69"/>
      <c r="D197" s="69"/>
      <c r="E197" s="69"/>
      <c r="F197" s="69">
        <v>0</v>
      </c>
      <c r="G197" s="69"/>
      <c r="H197" s="69">
        <v>3.0000000000000001E-3</v>
      </c>
      <c r="I197" s="69">
        <v>2.4409999999999998</v>
      </c>
      <c r="J197" s="320"/>
      <c r="K197" s="91"/>
    </row>
    <row r="198" spans="1:11" x14ac:dyDescent="0.35">
      <c r="A198" s="150" t="s">
        <v>53</v>
      </c>
      <c r="B198" s="69">
        <v>2E-3</v>
      </c>
      <c r="C198" s="69"/>
      <c r="D198" s="69"/>
      <c r="E198" s="69"/>
      <c r="F198" s="69">
        <v>0</v>
      </c>
      <c r="G198" s="69"/>
      <c r="H198" s="69">
        <v>0</v>
      </c>
      <c r="I198" s="69">
        <v>0.18099999999999999</v>
      </c>
      <c r="J198" s="320"/>
      <c r="K198" s="91"/>
    </row>
    <row r="199" spans="1:11" x14ac:dyDescent="0.35">
      <c r="A199" s="150" t="s">
        <v>0</v>
      </c>
      <c r="B199" s="69"/>
      <c r="C199" s="69">
        <v>2.0779999999999998</v>
      </c>
      <c r="D199" s="69"/>
      <c r="E199" s="69"/>
      <c r="F199" s="69"/>
      <c r="G199" s="69"/>
      <c r="H199" s="69">
        <v>0.14599999999999999</v>
      </c>
      <c r="I199" s="69">
        <v>3.95</v>
      </c>
      <c r="J199" s="320">
        <v>2.0779999999999998</v>
      </c>
      <c r="K199" s="91"/>
    </row>
    <row r="200" spans="1:11" x14ac:dyDescent="0.35">
      <c r="A200" s="150" t="s">
        <v>159</v>
      </c>
      <c r="B200" s="69">
        <v>1.26</v>
      </c>
      <c r="C200" s="69"/>
      <c r="D200" s="69"/>
      <c r="E200" s="69"/>
      <c r="F200" s="69"/>
      <c r="G200" s="69"/>
      <c r="H200" s="69">
        <v>2.8000000000000001E-2</v>
      </c>
      <c r="I200" s="69">
        <v>7.9009999999999998</v>
      </c>
      <c r="J200" s="320"/>
      <c r="K200" s="91"/>
    </row>
    <row r="201" spans="1:11" x14ac:dyDescent="0.35">
      <c r="A201" s="150" t="s">
        <v>73</v>
      </c>
      <c r="B201" s="69"/>
      <c r="C201" s="69"/>
      <c r="D201" s="69"/>
      <c r="E201" s="69"/>
      <c r="F201" s="69"/>
      <c r="G201" s="69"/>
      <c r="H201" s="69">
        <v>2.1999999999999999E-2</v>
      </c>
      <c r="I201" s="69"/>
      <c r="J201" s="320"/>
      <c r="K201" s="91"/>
    </row>
    <row r="202" spans="1:11" x14ac:dyDescent="0.35">
      <c r="A202" s="150" t="s">
        <v>161</v>
      </c>
      <c r="B202" s="69"/>
      <c r="C202" s="69"/>
      <c r="D202" s="69"/>
      <c r="E202" s="69"/>
      <c r="F202" s="69"/>
      <c r="G202" s="69"/>
      <c r="H202" s="69">
        <v>1.7000000000000001E-2</v>
      </c>
      <c r="I202" s="69"/>
      <c r="J202" s="320"/>
      <c r="K202" s="91"/>
    </row>
    <row r="203" spans="1:11" x14ac:dyDescent="0.35">
      <c r="A203" s="150" t="s">
        <v>61</v>
      </c>
      <c r="B203" s="69">
        <v>8.0000000000000002E-3</v>
      </c>
      <c r="C203" s="69">
        <v>1.377</v>
      </c>
      <c r="D203" s="69"/>
      <c r="E203" s="69"/>
      <c r="F203" s="69"/>
      <c r="G203" s="69"/>
      <c r="H203" s="69">
        <v>1.2E-2</v>
      </c>
      <c r="I203" s="69">
        <v>7.4020000000000001</v>
      </c>
      <c r="J203" s="320">
        <v>1.377</v>
      </c>
      <c r="K203" s="91"/>
    </row>
    <row r="204" spans="1:11" x14ac:dyDescent="0.35">
      <c r="A204" s="150" t="s">
        <v>208</v>
      </c>
      <c r="B204" s="69">
        <v>0.40400000000000003</v>
      </c>
      <c r="C204" s="69"/>
      <c r="D204" s="69"/>
      <c r="E204" s="69"/>
      <c r="F204" s="69"/>
      <c r="G204" s="69"/>
      <c r="H204" s="69">
        <v>8.0000000000000002E-3</v>
      </c>
      <c r="I204" s="69">
        <v>0.59299999999999997</v>
      </c>
      <c r="J204" s="320"/>
      <c r="K204" s="91"/>
    </row>
    <row r="205" spans="1:11" x14ac:dyDescent="0.35">
      <c r="A205" s="150" t="s">
        <v>141</v>
      </c>
      <c r="B205" s="69">
        <v>0.1</v>
      </c>
      <c r="C205" s="69"/>
      <c r="D205" s="69"/>
      <c r="E205" s="69"/>
      <c r="F205" s="69"/>
      <c r="G205" s="69">
        <v>2E-3</v>
      </c>
      <c r="H205" s="69">
        <v>0</v>
      </c>
      <c r="I205" s="69">
        <v>2.431</v>
      </c>
      <c r="J205" s="320"/>
      <c r="K205" s="91"/>
    </row>
    <row r="206" spans="1:11" x14ac:dyDescent="0.35">
      <c r="A206" s="150" t="s">
        <v>152</v>
      </c>
      <c r="B206" s="69"/>
      <c r="C206" s="69">
        <v>5.5350000000000001</v>
      </c>
      <c r="D206" s="69"/>
      <c r="E206" s="69"/>
      <c r="F206" s="69"/>
      <c r="G206" s="69"/>
      <c r="H206" s="69">
        <v>0</v>
      </c>
      <c r="I206" s="69">
        <v>6.702</v>
      </c>
      <c r="J206" s="320">
        <v>5.5350000000000001</v>
      </c>
      <c r="K206" s="91"/>
    </row>
    <row r="207" spans="1:11" x14ac:dyDescent="0.35">
      <c r="A207" s="150" t="s">
        <v>44</v>
      </c>
      <c r="B207" s="69"/>
      <c r="C207" s="69"/>
      <c r="D207" s="69"/>
      <c r="E207" s="69"/>
      <c r="F207" s="69"/>
      <c r="G207" s="69"/>
      <c r="H207" s="69">
        <v>0</v>
      </c>
      <c r="I207" s="69">
        <v>6.2E-2</v>
      </c>
      <c r="J207" s="320"/>
      <c r="K207" s="91"/>
    </row>
    <row r="208" spans="1:11" x14ac:dyDescent="0.35">
      <c r="A208" s="150" t="s">
        <v>151</v>
      </c>
      <c r="B208" s="69">
        <v>8.1150000000000002</v>
      </c>
      <c r="C208" s="69"/>
      <c r="D208" s="69"/>
      <c r="E208" s="69"/>
      <c r="F208" s="69"/>
      <c r="G208" s="69"/>
      <c r="H208" s="69"/>
      <c r="I208" s="69">
        <v>23.385000000000002</v>
      </c>
      <c r="J208" s="320"/>
      <c r="K208" s="91"/>
    </row>
    <row r="209" spans="1:11" x14ac:dyDescent="0.35">
      <c r="A209" s="150" t="s">
        <v>191</v>
      </c>
      <c r="B209" s="69">
        <v>0.77300000000000002</v>
      </c>
      <c r="C209" s="69"/>
      <c r="D209" s="69"/>
      <c r="E209" s="69"/>
      <c r="F209" s="69"/>
      <c r="G209" s="69"/>
      <c r="H209" s="69"/>
      <c r="I209" s="69">
        <v>0.503</v>
      </c>
      <c r="J209" s="320"/>
      <c r="K209" s="91"/>
    </row>
    <row r="210" spans="1:11" x14ac:dyDescent="0.35">
      <c r="A210" s="150" t="s">
        <v>223</v>
      </c>
      <c r="B210" s="69">
        <v>0.41899999999999998</v>
      </c>
      <c r="C210" s="69"/>
      <c r="D210" s="69"/>
      <c r="E210" s="69"/>
      <c r="F210" s="69"/>
      <c r="G210" s="69"/>
      <c r="H210" s="69"/>
      <c r="I210" s="69">
        <v>0.46600000000000003</v>
      </c>
      <c r="J210" s="320"/>
      <c r="K210" s="91"/>
    </row>
    <row r="211" spans="1:11" x14ac:dyDescent="0.35">
      <c r="A211" s="150" t="s">
        <v>56</v>
      </c>
      <c r="B211" s="69">
        <v>0.216</v>
      </c>
      <c r="C211" s="69"/>
      <c r="D211" s="69"/>
      <c r="E211" s="69"/>
      <c r="F211" s="69"/>
      <c r="G211" s="69"/>
      <c r="H211" s="69"/>
      <c r="I211" s="69">
        <v>0.108</v>
      </c>
      <c r="J211" s="320"/>
      <c r="K211" s="91"/>
    </row>
    <row r="212" spans="1:11" x14ac:dyDescent="0.35">
      <c r="A212" s="150" t="s">
        <v>158</v>
      </c>
      <c r="B212" s="69">
        <v>0.13700000000000001</v>
      </c>
      <c r="C212" s="69"/>
      <c r="D212" s="69"/>
      <c r="E212" s="69"/>
      <c r="F212" s="69"/>
      <c r="G212" s="69"/>
      <c r="H212" s="69"/>
      <c r="I212" s="69">
        <v>6.8559999999999999</v>
      </c>
      <c r="J212" s="320"/>
      <c r="K212" s="91"/>
    </row>
    <row r="213" spans="1:11" x14ac:dyDescent="0.35">
      <c r="A213" s="150" t="s">
        <v>124</v>
      </c>
      <c r="B213" s="69">
        <v>0.104</v>
      </c>
      <c r="C213" s="69"/>
      <c r="D213" s="69"/>
      <c r="E213" s="69"/>
      <c r="F213" s="69"/>
      <c r="G213" s="69"/>
      <c r="H213" s="69"/>
      <c r="I213" s="69">
        <v>8.9999999999999993E-3</v>
      </c>
      <c r="J213" s="320"/>
      <c r="K213" s="91"/>
    </row>
    <row r="214" spans="1:11" x14ac:dyDescent="0.35">
      <c r="A214" s="150" t="s">
        <v>186</v>
      </c>
      <c r="B214" s="69">
        <v>0.09</v>
      </c>
      <c r="C214" s="69"/>
      <c r="D214" s="69"/>
      <c r="E214" s="69"/>
      <c r="F214" s="69"/>
      <c r="G214" s="69"/>
      <c r="H214" s="69"/>
      <c r="I214" s="69">
        <v>0.192</v>
      </c>
      <c r="J214" s="320"/>
      <c r="K214" s="91"/>
    </row>
    <row r="215" spans="1:11" x14ac:dyDescent="0.35">
      <c r="A215" s="150" t="s">
        <v>140</v>
      </c>
      <c r="B215" s="69">
        <v>7.2999999999999995E-2</v>
      </c>
      <c r="C215" s="69"/>
      <c r="D215" s="69"/>
      <c r="E215" s="69"/>
      <c r="F215" s="69"/>
      <c r="G215" s="69"/>
      <c r="H215" s="69"/>
      <c r="I215" s="69">
        <v>1.42</v>
      </c>
      <c r="J215" s="320"/>
      <c r="K215" s="91"/>
    </row>
    <row r="216" spans="1:11" x14ac:dyDescent="0.35">
      <c r="A216" s="150" t="s">
        <v>131</v>
      </c>
      <c r="B216" s="69">
        <v>1.7999999999999999E-2</v>
      </c>
      <c r="C216" s="69"/>
      <c r="D216" s="69"/>
      <c r="E216" s="69"/>
      <c r="F216" s="69"/>
      <c r="G216" s="69"/>
      <c r="H216" s="69"/>
      <c r="I216" s="69">
        <v>4.2000000000000003E-2</v>
      </c>
      <c r="J216" s="320"/>
      <c r="K216" s="91"/>
    </row>
    <row r="217" spans="1:11" x14ac:dyDescent="0.35">
      <c r="A217" s="150" t="s">
        <v>82</v>
      </c>
      <c r="B217" s="69">
        <v>1.2E-2</v>
      </c>
      <c r="C217" s="69"/>
      <c r="D217" s="69"/>
      <c r="E217" s="69"/>
      <c r="F217" s="69"/>
      <c r="G217" s="69"/>
      <c r="H217" s="69"/>
      <c r="I217" s="69">
        <v>17.803000000000001</v>
      </c>
      <c r="J217" s="320"/>
      <c r="K217" s="91"/>
    </row>
    <row r="218" spans="1:11" x14ac:dyDescent="0.35">
      <c r="A218" s="150" t="s">
        <v>226</v>
      </c>
      <c r="B218" s="69">
        <v>0.01</v>
      </c>
      <c r="C218" s="69"/>
      <c r="D218" s="69"/>
      <c r="E218" s="69"/>
      <c r="F218" s="69"/>
      <c r="G218" s="69"/>
      <c r="H218" s="69"/>
      <c r="I218" s="69">
        <v>0.221</v>
      </c>
      <c r="J218" s="320"/>
      <c r="K218" s="91"/>
    </row>
    <row r="219" spans="1:11" x14ac:dyDescent="0.35">
      <c r="A219" s="150" t="s">
        <v>76</v>
      </c>
      <c r="B219" s="69">
        <v>4.0000000000000001E-3</v>
      </c>
      <c r="C219" s="69">
        <v>7.0000000000000007E-2</v>
      </c>
      <c r="D219" s="69"/>
      <c r="E219" s="69"/>
      <c r="F219" s="69"/>
      <c r="G219" s="69"/>
      <c r="H219" s="69"/>
      <c r="I219" s="69">
        <v>10.141999999999999</v>
      </c>
      <c r="J219" s="320">
        <v>7.0000000000000007E-2</v>
      </c>
      <c r="K219" s="91"/>
    </row>
    <row r="220" spans="1:11" x14ac:dyDescent="0.35">
      <c r="A220" s="150" t="s">
        <v>125</v>
      </c>
      <c r="B220" s="69">
        <v>4.0000000000000001E-3</v>
      </c>
      <c r="C220" s="69">
        <v>1E-3</v>
      </c>
      <c r="D220" s="69"/>
      <c r="E220" s="69"/>
      <c r="F220" s="69"/>
      <c r="G220" s="69"/>
      <c r="H220" s="69"/>
      <c r="I220" s="69">
        <v>0.128</v>
      </c>
      <c r="J220" s="320">
        <v>1E-3</v>
      </c>
      <c r="K220" s="91"/>
    </row>
    <row r="221" spans="1:11" x14ac:dyDescent="0.35">
      <c r="A221" s="150" t="s">
        <v>83</v>
      </c>
      <c r="B221" s="69">
        <v>1E-3</v>
      </c>
      <c r="C221" s="69"/>
      <c r="D221" s="69"/>
      <c r="E221" s="69"/>
      <c r="F221" s="69"/>
      <c r="G221" s="69"/>
      <c r="H221" s="69"/>
      <c r="I221" s="69">
        <v>6.2939999999999996</v>
      </c>
      <c r="J221" s="320"/>
      <c r="K221" s="91"/>
    </row>
    <row r="222" spans="1:11" x14ac:dyDescent="0.35">
      <c r="A222" s="150" t="s">
        <v>63</v>
      </c>
      <c r="B222" s="69">
        <v>1E-3</v>
      </c>
      <c r="C222" s="69"/>
      <c r="D222" s="69"/>
      <c r="E222" s="69"/>
      <c r="F222" s="69"/>
      <c r="G222" s="69"/>
      <c r="H222" s="69"/>
      <c r="I222" s="69">
        <v>0.41199999999999998</v>
      </c>
      <c r="J222" s="320"/>
      <c r="K222" s="91"/>
    </row>
    <row r="223" spans="1:11" x14ac:dyDescent="0.35">
      <c r="A223" s="150" t="s">
        <v>165</v>
      </c>
      <c r="B223" s="69">
        <v>1E-3</v>
      </c>
      <c r="C223" s="69"/>
      <c r="D223" s="69"/>
      <c r="E223" s="69"/>
      <c r="F223" s="69"/>
      <c r="G223" s="69"/>
      <c r="H223" s="69"/>
      <c r="I223" s="69">
        <v>0.18099999999999999</v>
      </c>
      <c r="J223" s="320"/>
      <c r="K223" s="91"/>
    </row>
    <row r="224" spans="1:11" x14ac:dyDescent="0.35">
      <c r="A224" s="150" t="s">
        <v>16</v>
      </c>
      <c r="B224" s="69"/>
      <c r="C224" s="69"/>
      <c r="D224" s="69"/>
      <c r="E224" s="69"/>
      <c r="F224" s="69"/>
      <c r="G224" s="69"/>
      <c r="H224" s="69"/>
      <c r="I224" s="69">
        <v>31.870999999999999</v>
      </c>
      <c r="J224" s="320">
        <v>2E-3</v>
      </c>
      <c r="K224" s="91"/>
    </row>
    <row r="225" spans="1:11" x14ac:dyDescent="0.35">
      <c r="A225" s="150" t="s">
        <v>49</v>
      </c>
      <c r="B225" s="69"/>
      <c r="C225" s="69">
        <v>0.34200000000000003</v>
      </c>
      <c r="D225" s="69"/>
      <c r="E225" s="69"/>
      <c r="F225" s="69"/>
      <c r="G225" s="69"/>
      <c r="H225" s="69"/>
      <c r="I225" s="69">
        <v>12.541</v>
      </c>
      <c r="J225" s="320">
        <v>0.34200000000000003</v>
      </c>
      <c r="K225" s="91"/>
    </row>
    <row r="226" spans="1:11" x14ac:dyDescent="0.35">
      <c r="A226" s="150" t="s">
        <v>40</v>
      </c>
      <c r="B226" s="69"/>
      <c r="C226" s="69"/>
      <c r="D226" s="69"/>
      <c r="E226" s="69"/>
      <c r="F226" s="69"/>
      <c r="G226" s="69"/>
      <c r="H226" s="69"/>
      <c r="I226" s="69">
        <v>2.0680000000000001</v>
      </c>
      <c r="J226" s="320"/>
      <c r="K226" s="91"/>
    </row>
    <row r="227" spans="1:11" x14ac:dyDescent="0.35">
      <c r="A227" s="150" t="s">
        <v>3</v>
      </c>
      <c r="B227" s="69"/>
      <c r="C227" s="69">
        <v>1.9E-2</v>
      </c>
      <c r="D227" s="69"/>
      <c r="E227" s="69"/>
      <c r="F227" s="69"/>
      <c r="G227" s="69"/>
      <c r="H227" s="69"/>
      <c r="I227" s="69">
        <v>0.73299999999999998</v>
      </c>
      <c r="J227" s="320">
        <v>1.9E-2</v>
      </c>
      <c r="K227" s="91"/>
    </row>
    <row r="228" spans="1:11" x14ac:dyDescent="0.35">
      <c r="A228" s="150" t="s">
        <v>112</v>
      </c>
      <c r="B228" s="69"/>
      <c r="C228" s="69"/>
      <c r="D228" s="69"/>
      <c r="E228" s="69"/>
      <c r="F228" s="69"/>
      <c r="G228" s="69"/>
      <c r="H228" s="69"/>
      <c r="I228" s="69">
        <v>0.34899999999999998</v>
      </c>
      <c r="J228" s="320"/>
      <c r="K228" s="91"/>
    </row>
    <row r="229" spans="1:11" x14ac:dyDescent="0.35">
      <c r="A229" s="150" t="s">
        <v>60</v>
      </c>
      <c r="B229" s="69"/>
      <c r="C229" s="69"/>
      <c r="D229" s="69"/>
      <c r="E229" s="69"/>
      <c r="F229" s="69"/>
      <c r="G229" s="69"/>
      <c r="H229" s="69"/>
      <c r="I229" s="69">
        <v>0.253</v>
      </c>
      <c r="J229" s="320"/>
      <c r="K229" s="91"/>
    </row>
    <row r="230" spans="1:11" x14ac:dyDescent="0.35">
      <c r="A230" s="150" t="s">
        <v>153</v>
      </c>
      <c r="B230" s="69"/>
      <c r="C230" s="69"/>
      <c r="D230" s="69"/>
      <c r="E230" s="69"/>
      <c r="F230" s="69"/>
      <c r="G230" s="69"/>
      <c r="H230" s="69"/>
      <c r="I230" s="69">
        <v>0.247</v>
      </c>
      <c r="J230" s="320"/>
      <c r="K230" s="91"/>
    </row>
    <row r="231" spans="1:11" x14ac:dyDescent="0.35">
      <c r="A231" s="150" t="s">
        <v>38</v>
      </c>
      <c r="B231" s="69"/>
      <c r="C231" s="69"/>
      <c r="D231" s="69"/>
      <c r="E231" s="69"/>
      <c r="F231" s="69"/>
      <c r="G231" s="69"/>
      <c r="H231" s="69"/>
      <c r="I231" s="69">
        <v>0.16300000000000001</v>
      </c>
      <c r="J231" s="320"/>
      <c r="K231" s="91"/>
    </row>
    <row r="232" spans="1:11" x14ac:dyDescent="0.35">
      <c r="A232" s="150" t="s">
        <v>62</v>
      </c>
      <c r="B232" s="69"/>
      <c r="C232" s="69"/>
      <c r="D232" s="69"/>
      <c r="E232" s="69"/>
      <c r="F232" s="69"/>
      <c r="G232" s="69"/>
      <c r="H232" s="69"/>
      <c r="I232" s="69">
        <v>0.161</v>
      </c>
      <c r="J232" s="320"/>
      <c r="K232" s="91"/>
    </row>
    <row r="233" spans="1:11" x14ac:dyDescent="0.35">
      <c r="A233" s="150" t="s">
        <v>47</v>
      </c>
      <c r="B233" s="69"/>
      <c r="C233" s="69"/>
      <c r="D233" s="69"/>
      <c r="E233" s="69"/>
      <c r="F233" s="69"/>
      <c r="G233" s="69"/>
      <c r="H233" s="69"/>
      <c r="I233" s="69">
        <v>0.13900000000000001</v>
      </c>
      <c r="J233" s="320"/>
      <c r="K233" s="91"/>
    </row>
    <row r="234" spans="1:11" x14ac:dyDescent="0.35">
      <c r="A234" s="150" t="s">
        <v>10</v>
      </c>
      <c r="B234" s="69"/>
      <c r="C234" s="69"/>
      <c r="D234" s="69"/>
      <c r="E234" s="69"/>
      <c r="F234" s="69"/>
      <c r="G234" s="69"/>
      <c r="H234" s="69"/>
      <c r="I234" s="69">
        <v>9.1999999999999998E-2</v>
      </c>
      <c r="J234" s="320"/>
      <c r="K234" s="91"/>
    </row>
    <row r="235" spans="1:11" x14ac:dyDescent="0.35">
      <c r="A235" s="150" t="s">
        <v>102</v>
      </c>
      <c r="B235" s="69"/>
      <c r="C235" s="69"/>
      <c r="D235" s="69"/>
      <c r="E235" s="69"/>
      <c r="F235" s="69"/>
      <c r="G235" s="69"/>
      <c r="H235" s="69"/>
      <c r="I235" s="69">
        <v>7.5999999999999998E-2</v>
      </c>
      <c r="J235" s="320"/>
      <c r="K235" s="91"/>
    </row>
    <row r="236" spans="1:11" x14ac:dyDescent="0.35">
      <c r="A236" s="150" t="s">
        <v>90</v>
      </c>
      <c r="B236" s="69"/>
      <c r="C236" s="69"/>
      <c r="D236" s="69"/>
      <c r="E236" s="69"/>
      <c r="F236" s="69"/>
      <c r="G236" s="69"/>
      <c r="H236" s="69"/>
      <c r="I236" s="69">
        <v>5.2999999999999999E-2</v>
      </c>
      <c r="J236" s="320"/>
      <c r="K236" s="91"/>
    </row>
    <row r="237" spans="1:11" x14ac:dyDescent="0.35">
      <c r="A237" s="150" t="s">
        <v>58</v>
      </c>
      <c r="B237" s="69"/>
      <c r="C237" s="69"/>
      <c r="D237" s="69"/>
      <c r="E237" s="69"/>
      <c r="F237" s="69"/>
      <c r="G237" s="69"/>
      <c r="H237" s="69"/>
      <c r="I237" s="69">
        <v>4.2000000000000003E-2</v>
      </c>
      <c r="J237" s="320"/>
      <c r="K237" s="91"/>
    </row>
    <row r="238" spans="1:11" x14ac:dyDescent="0.35">
      <c r="A238" s="150" t="s">
        <v>51</v>
      </c>
      <c r="B238" s="69"/>
      <c r="C238" s="69"/>
      <c r="D238" s="69"/>
      <c r="E238" s="69"/>
      <c r="F238" s="69"/>
      <c r="G238" s="69"/>
      <c r="H238" s="69"/>
      <c r="I238" s="69">
        <v>3.1E-2</v>
      </c>
      <c r="J238" s="320"/>
      <c r="K238" s="91"/>
    </row>
    <row r="239" spans="1:11" x14ac:dyDescent="0.35">
      <c r="A239" s="150" t="s">
        <v>164</v>
      </c>
      <c r="B239" s="69"/>
      <c r="C239" s="69"/>
      <c r="D239" s="69"/>
      <c r="E239" s="69"/>
      <c r="F239" s="69"/>
      <c r="G239" s="69"/>
      <c r="H239" s="69"/>
      <c r="I239" s="69">
        <v>2.8000000000000001E-2</v>
      </c>
      <c r="J239" s="320"/>
      <c r="K239" s="91"/>
    </row>
    <row r="240" spans="1:11" x14ac:dyDescent="0.35">
      <c r="A240" s="150" t="s">
        <v>85</v>
      </c>
      <c r="B240" s="69"/>
      <c r="C240" s="69"/>
      <c r="D240" s="69"/>
      <c r="E240" s="69"/>
      <c r="F240" s="69"/>
      <c r="G240" s="69"/>
      <c r="H240" s="69"/>
      <c r="I240" s="69">
        <v>2.4E-2</v>
      </c>
      <c r="J240" s="320"/>
      <c r="K240" s="91"/>
    </row>
    <row r="241" spans="1:11" x14ac:dyDescent="0.35">
      <c r="A241" s="150" t="s">
        <v>15</v>
      </c>
      <c r="B241" s="69"/>
      <c r="C241" s="69"/>
      <c r="D241" s="69"/>
      <c r="E241" s="69"/>
      <c r="F241" s="69"/>
      <c r="G241" s="69"/>
      <c r="H241" s="69"/>
      <c r="I241" s="69">
        <v>1.2999999999999999E-2</v>
      </c>
      <c r="J241" s="320"/>
      <c r="K241" s="91"/>
    </row>
    <row r="242" spans="1:11" x14ac:dyDescent="0.35">
      <c r="A242" s="150" t="s">
        <v>259</v>
      </c>
      <c r="B242" s="69"/>
      <c r="C242" s="69"/>
      <c r="D242" s="69"/>
      <c r="E242" s="69"/>
      <c r="F242" s="69"/>
      <c r="G242" s="69"/>
      <c r="H242" s="69"/>
      <c r="I242" s="69">
        <v>1.0999999999999999E-2</v>
      </c>
      <c r="J242" s="320"/>
      <c r="K242" s="91"/>
    </row>
    <row r="243" spans="1:11" x14ac:dyDescent="0.35">
      <c r="A243" s="150" t="s">
        <v>127</v>
      </c>
      <c r="B243" s="69"/>
      <c r="C243" s="69"/>
      <c r="D243" s="69"/>
      <c r="E243" s="69"/>
      <c r="F243" s="69"/>
      <c r="G243" s="69"/>
      <c r="H243" s="69"/>
      <c r="I243" s="69">
        <v>5.0000000000000001E-3</v>
      </c>
      <c r="J243" s="320"/>
      <c r="K243" s="91"/>
    </row>
    <row r="244" spans="1:11" x14ac:dyDescent="0.35">
      <c r="A244" s="150" t="s">
        <v>41</v>
      </c>
      <c r="B244" s="69"/>
      <c r="C244" s="69"/>
      <c r="D244" s="69"/>
      <c r="E244" s="69"/>
      <c r="F244" s="69"/>
      <c r="G244" s="69"/>
      <c r="H244" s="69"/>
      <c r="I244" s="69">
        <v>3.0000000000000001E-3</v>
      </c>
      <c r="J244" s="320"/>
      <c r="K244" s="91"/>
    </row>
    <row r="245" spans="1:11" x14ac:dyDescent="0.35">
      <c r="A245" s="150" t="s">
        <v>177</v>
      </c>
      <c r="B245" s="69"/>
      <c r="C245" s="69"/>
      <c r="D245" s="69"/>
      <c r="E245" s="69"/>
      <c r="F245" s="69"/>
      <c r="G245" s="69"/>
      <c r="H245" s="69"/>
      <c r="I245" s="69">
        <v>3.0000000000000001E-3</v>
      </c>
      <c r="J245" s="320"/>
      <c r="K245" s="91"/>
    </row>
    <row r="246" spans="1:11" x14ac:dyDescent="0.35">
      <c r="A246" s="150" t="s">
        <v>65</v>
      </c>
      <c r="B246" s="69"/>
      <c r="C246" s="69"/>
      <c r="D246" s="69"/>
      <c r="E246" s="69"/>
      <c r="F246" s="69"/>
      <c r="G246" s="69"/>
      <c r="H246" s="69"/>
      <c r="I246" s="69">
        <v>1E-3</v>
      </c>
      <c r="J246" s="320"/>
      <c r="K246" s="91"/>
    </row>
    <row r="247" spans="1:11" x14ac:dyDescent="0.35">
      <c r="A247" s="150" t="s">
        <v>46</v>
      </c>
      <c r="B247" s="69"/>
      <c r="C247" s="69"/>
      <c r="D247" s="69"/>
      <c r="E247" s="69"/>
      <c r="F247" s="69"/>
      <c r="G247" s="69"/>
      <c r="H247" s="69"/>
      <c r="I247" s="69">
        <v>0</v>
      </c>
      <c r="J247" s="320"/>
      <c r="K247" s="91"/>
    </row>
    <row r="248" spans="1:11" x14ac:dyDescent="0.35">
      <c r="A248" s="150" t="s">
        <v>115</v>
      </c>
      <c r="B248" s="69"/>
      <c r="C248" s="69"/>
      <c r="D248" s="69"/>
      <c r="E248" s="69"/>
      <c r="F248" s="69"/>
      <c r="G248" s="69"/>
      <c r="H248" s="69"/>
      <c r="I248" s="69">
        <v>0</v>
      </c>
      <c r="J248" s="320"/>
    </row>
    <row r="249" spans="1:11" x14ac:dyDescent="0.35">
      <c r="A249" s="150" t="s">
        <v>245</v>
      </c>
      <c r="B249" s="69"/>
      <c r="C249" s="69"/>
      <c r="D249" s="69"/>
      <c r="E249" s="69"/>
      <c r="F249" s="69"/>
      <c r="G249" s="69"/>
      <c r="H249" s="69"/>
      <c r="I249" s="69">
        <v>0</v>
      </c>
      <c r="J249" s="320"/>
    </row>
    <row r="250" spans="1:11" x14ac:dyDescent="0.35">
      <c r="A250" s="150" t="s">
        <v>66</v>
      </c>
      <c r="B250" s="69"/>
      <c r="C250" s="69"/>
      <c r="D250" s="69"/>
      <c r="E250" s="69"/>
      <c r="F250" s="69"/>
      <c r="G250" s="69"/>
      <c r="H250" s="69"/>
      <c r="I250" s="69"/>
      <c r="J250" s="320">
        <v>0.16600000000000001</v>
      </c>
    </row>
  </sheetData>
  <sortState xmlns:xlrd2="http://schemas.microsoft.com/office/spreadsheetml/2017/richdata2" ref="A3:J247">
    <sortCondition descending="1" ref="E3:E247"/>
  </sortState>
  <mergeCells count="1">
    <mergeCell ref="L1:M1"/>
  </mergeCells>
  <hyperlinks>
    <hyperlink ref="L1" location="'Table of Content'!A1" display="Table of Content" xr:uid="{00000000-0004-0000-1500-000000000000}"/>
  </hyperlinks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52"/>
  <sheetViews>
    <sheetView zoomScale="70" zoomScaleNormal="70" workbookViewId="0">
      <selection activeCell="F16" sqref="F16"/>
    </sheetView>
  </sheetViews>
  <sheetFormatPr defaultColWidth="9.1796875" defaultRowHeight="14.5" x14ac:dyDescent="0.35"/>
  <cols>
    <col min="1" max="1" width="30.36328125" style="127" customWidth="1"/>
    <col min="2" max="2" width="12.36328125" style="127" bestFit="1" customWidth="1"/>
    <col min="3" max="3" width="10.08984375" style="127" bestFit="1" customWidth="1"/>
    <col min="4" max="4" width="12.36328125" style="127" bestFit="1" customWidth="1"/>
    <col min="5" max="5" width="10.08984375" style="127" bestFit="1" customWidth="1"/>
    <col min="6" max="6" width="12.36328125" style="127" bestFit="1" customWidth="1"/>
    <col min="7" max="7" width="10.08984375" style="127" bestFit="1" customWidth="1"/>
    <col min="8" max="8" width="8.81640625" style="127" bestFit="1" customWidth="1"/>
    <col min="9" max="9" width="8.453125" style="127" bestFit="1" customWidth="1"/>
    <col min="10" max="10" width="9.1796875" style="127"/>
    <col min="11" max="11" width="9.1796875" style="82"/>
    <col min="12" max="12" width="12.81640625" style="82" customWidth="1"/>
    <col min="13" max="13" width="9.1796875" style="82"/>
    <col min="14" max="16384" width="9.1796875" style="127"/>
  </cols>
  <sheetData>
    <row r="1" spans="1:15" x14ac:dyDescent="0.35">
      <c r="A1" s="140" t="s">
        <v>699</v>
      </c>
      <c r="C1" s="141"/>
      <c r="D1" s="141"/>
      <c r="E1" s="141"/>
      <c r="F1" s="141"/>
      <c r="G1" s="141"/>
      <c r="K1" s="378" t="s">
        <v>315</v>
      </c>
      <c r="L1" s="378"/>
      <c r="M1" s="127"/>
    </row>
    <row r="2" spans="1:15" s="128" customFormat="1" x14ac:dyDescent="0.35">
      <c r="A2" s="374" t="s">
        <v>325</v>
      </c>
      <c r="B2" s="375">
        <v>44682</v>
      </c>
      <c r="C2" s="375"/>
      <c r="D2" s="375">
        <v>45017</v>
      </c>
      <c r="E2" s="375"/>
      <c r="F2" s="375">
        <v>45047</v>
      </c>
      <c r="G2" s="375"/>
      <c r="H2" s="372" t="s">
        <v>327</v>
      </c>
      <c r="I2" s="372" t="s">
        <v>326</v>
      </c>
      <c r="N2" s="73"/>
      <c r="O2" s="142"/>
    </row>
    <row r="3" spans="1:15" s="128" customFormat="1" x14ac:dyDescent="0.35">
      <c r="A3" s="376"/>
      <c r="B3" s="80" t="s">
        <v>613</v>
      </c>
      <c r="C3" s="80" t="s">
        <v>297</v>
      </c>
      <c r="D3" s="80" t="s">
        <v>613</v>
      </c>
      <c r="E3" s="80" t="s">
        <v>297</v>
      </c>
      <c r="F3" s="80" t="s">
        <v>613</v>
      </c>
      <c r="G3" s="80" t="s">
        <v>297</v>
      </c>
      <c r="H3" s="377"/>
      <c r="I3" s="377"/>
      <c r="N3" s="73"/>
      <c r="O3" s="142"/>
    </row>
    <row r="4" spans="1:15" ht="15.5" x14ac:dyDescent="0.35">
      <c r="A4" s="150" t="s">
        <v>643</v>
      </c>
      <c r="B4" s="189">
        <v>1923.5519999999999</v>
      </c>
      <c r="C4" s="116">
        <f>(B4/$B$10)*100</f>
        <v>30.132875574561304</v>
      </c>
      <c r="D4" s="189">
        <v>2893.7979999999998</v>
      </c>
      <c r="E4" s="116">
        <f>(D4/$D$10)*100</f>
        <v>38.175223579423722</v>
      </c>
      <c r="F4" s="189">
        <v>4174.6419999999998</v>
      </c>
      <c r="G4" s="116">
        <f>(F4/$F$10)*100</f>
        <v>45.002043321873259</v>
      </c>
      <c r="H4" s="190">
        <f>((F4/D4)-1)*100</f>
        <v>44.261693456143107</v>
      </c>
      <c r="I4" s="194">
        <f>((F4/B4)-1)*100</f>
        <v>117.02776945983264</v>
      </c>
      <c r="K4" s="143"/>
      <c r="L4" s="127"/>
      <c r="M4" s="127"/>
      <c r="N4" s="82"/>
      <c r="O4" s="83"/>
    </row>
    <row r="5" spans="1:15" ht="15.5" x14ac:dyDescent="0.35">
      <c r="A5" s="150" t="s">
        <v>671</v>
      </c>
      <c r="B5" s="189">
        <v>2400.6640000000002</v>
      </c>
      <c r="C5" s="116">
        <f t="shared" ref="C5:C8" si="0">(B5/$B$10)*100</f>
        <v>37.606942577236616</v>
      </c>
      <c r="D5" s="189">
        <v>2423.0569999999998</v>
      </c>
      <c r="E5" s="116">
        <f t="shared" ref="E5:E7" si="1">(D5/$D$10)*100</f>
        <v>31.965169206934181</v>
      </c>
      <c r="F5" s="189">
        <v>3015.489</v>
      </c>
      <c r="G5" s="116">
        <f t="shared" ref="G5:G9" si="2">(F5/$F$10)*100</f>
        <v>32.506539869677994</v>
      </c>
      <c r="H5" s="190">
        <f t="shared" ref="H5:H6" si="3">((F5/D5)-1)*100</f>
        <v>24.449775634663172</v>
      </c>
      <c r="I5" s="194">
        <f>((F5/B5)-1)*100</f>
        <v>25.610622727711995</v>
      </c>
      <c r="K5" s="127"/>
      <c r="L5" s="127"/>
      <c r="M5" s="127"/>
      <c r="N5" s="82"/>
      <c r="O5" s="83"/>
    </row>
    <row r="6" spans="1:15" ht="15.5" x14ac:dyDescent="0.35">
      <c r="A6" s="150" t="s">
        <v>673</v>
      </c>
      <c r="B6" s="189">
        <v>2058.5569999999998</v>
      </c>
      <c r="C6" s="116">
        <f t="shared" si="0"/>
        <v>32.247759324490417</v>
      </c>
      <c r="D6" s="189">
        <v>2263.4490000000001</v>
      </c>
      <c r="E6" s="116">
        <f t="shared" si="1"/>
        <v>29.859607213642093</v>
      </c>
      <c r="F6" s="189">
        <v>2084.442</v>
      </c>
      <c r="G6" s="116">
        <f t="shared" si="2"/>
        <v>22.469986452953844</v>
      </c>
      <c r="H6" s="190">
        <f t="shared" si="3"/>
        <v>-7.9085943619670696</v>
      </c>
      <c r="I6" s="194">
        <f>((F6/B6)-1)*100</f>
        <v>1.257434212411912</v>
      </c>
      <c r="K6" s="127"/>
      <c r="L6" s="127"/>
      <c r="M6" s="127"/>
      <c r="N6" s="82"/>
      <c r="O6" s="83"/>
    </row>
    <row r="7" spans="1:15" ht="15.5" x14ac:dyDescent="0.35">
      <c r="A7" s="150" t="s">
        <v>672</v>
      </c>
      <c r="B7" s="224" t="s">
        <v>316</v>
      </c>
      <c r="C7" s="190" t="s">
        <v>316</v>
      </c>
      <c r="D7" s="224">
        <v>0</v>
      </c>
      <c r="E7" s="190">
        <f t="shared" si="1"/>
        <v>0</v>
      </c>
      <c r="F7" s="224">
        <v>1.2869999999999999</v>
      </c>
      <c r="G7" s="190">
        <f t="shared" si="2"/>
        <v>1.3873675815854601E-2</v>
      </c>
      <c r="H7" s="190" t="s">
        <v>316</v>
      </c>
      <c r="I7" s="194" t="s">
        <v>316</v>
      </c>
      <c r="K7" s="127"/>
      <c r="L7" s="127"/>
      <c r="M7" s="127"/>
    </row>
    <row r="8" spans="1:15" s="128" customFormat="1" ht="15.5" x14ac:dyDescent="0.35">
      <c r="A8" s="150" t="s">
        <v>674</v>
      </c>
      <c r="B8" s="224">
        <v>0.79300000000000004</v>
      </c>
      <c r="C8" s="190">
        <f t="shared" si="0"/>
        <v>1.2422523711668371E-2</v>
      </c>
      <c r="D8" s="224" t="s">
        <v>316</v>
      </c>
      <c r="E8" s="190" t="s">
        <v>316</v>
      </c>
      <c r="F8" s="224">
        <v>0.67400000000000004</v>
      </c>
      <c r="G8" s="190">
        <f t="shared" si="2"/>
        <v>7.2656235430349674E-3</v>
      </c>
      <c r="H8" s="190" t="s">
        <v>316</v>
      </c>
      <c r="I8" s="194">
        <f>((F8/B8)-1)*100</f>
        <v>-15.006305170239598</v>
      </c>
    </row>
    <row r="9" spans="1:15" ht="15.5" x14ac:dyDescent="0.35">
      <c r="A9" s="150" t="s">
        <v>675</v>
      </c>
      <c r="B9" s="224" t="s">
        <v>316</v>
      </c>
      <c r="C9" s="190" t="s">
        <v>316</v>
      </c>
      <c r="D9" s="224" t="s">
        <v>316</v>
      </c>
      <c r="E9" s="190" t="s">
        <v>316</v>
      </c>
      <c r="F9" s="224">
        <v>2.7E-2</v>
      </c>
      <c r="G9" s="190">
        <f t="shared" si="2"/>
        <v>2.9105613599694969E-4</v>
      </c>
      <c r="H9" s="190" t="s">
        <v>316</v>
      </c>
      <c r="I9" s="194" t="s">
        <v>316</v>
      </c>
    </row>
    <row r="10" spans="1:15" s="128" customFormat="1" ht="15.5" x14ac:dyDescent="0.35">
      <c r="A10" s="155" t="s">
        <v>263</v>
      </c>
      <c r="B10" s="285">
        <f t="shared" ref="B10:F10" si="4">SUM(B4:B9)</f>
        <v>6383.5659999999998</v>
      </c>
      <c r="C10" s="286">
        <f t="shared" si="4"/>
        <v>100</v>
      </c>
      <c r="D10" s="285">
        <f t="shared" si="4"/>
        <v>7580.3040000000001</v>
      </c>
      <c r="E10" s="286">
        <f t="shared" si="4"/>
        <v>100</v>
      </c>
      <c r="F10" s="285">
        <f t="shared" si="4"/>
        <v>9276.5610000000015</v>
      </c>
      <c r="G10" s="286">
        <f>SUM(G4:G9)</f>
        <v>99.999999999999986</v>
      </c>
      <c r="H10" s="277">
        <f>((F10/D10)-1)*100</f>
        <v>22.377163237780451</v>
      </c>
      <c r="I10" s="287">
        <f>((F10/B10)-1)*100</f>
        <v>45.319418644688604</v>
      </c>
      <c r="K10" s="73"/>
      <c r="L10" s="73"/>
      <c r="M10" s="73"/>
    </row>
    <row r="11" spans="1:15" x14ac:dyDescent="0.35">
      <c r="K11" s="127"/>
      <c r="M11" s="127"/>
    </row>
    <row r="12" spans="1:15" x14ac:dyDescent="0.35">
      <c r="G12" s="145"/>
      <c r="H12" s="145"/>
      <c r="I12" s="145"/>
    </row>
    <row r="13" spans="1:15" x14ac:dyDescent="0.35">
      <c r="G13" s="145"/>
      <c r="H13" s="145"/>
      <c r="I13" s="145"/>
    </row>
    <row r="14" spans="1:15" x14ac:dyDescent="0.35">
      <c r="G14" s="280"/>
      <c r="H14" s="145"/>
      <c r="I14" s="145"/>
    </row>
    <row r="15" spans="1:15" x14ac:dyDescent="0.35">
      <c r="G15" s="145"/>
      <c r="H15" s="145"/>
      <c r="I15" s="145"/>
    </row>
    <row r="16" spans="1:15" x14ac:dyDescent="0.35">
      <c r="G16" s="145"/>
      <c r="H16" s="145"/>
      <c r="I16" s="145"/>
    </row>
    <row r="17" spans="4:13" x14ac:dyDescent="0.35">
      <c r="G17" s="145"/>
      <c r="H17" s="145"/>
      <c r="I17" s="145"/>
    </row>
    <row r="18" spans="4:13" x14ac:dyDescent="0.35">
      <c r="G18" s="145"/>
      <c r="H18" s="145"/>
      <c r="I18" s="145"/>
    </row>
    <row r="19" spans="4:13" x14ac:dyDescent="0.35">
      <c r="D19" s="270"/>
    </row>
    <row r="32" spans="4:13" x14ac:dyDescent="0.35">
      <c r="K32" s="127"/>
      <c r="L32" s="127"/>
      <c r="M32" s="127"/>
    </row>
    <row r="34" spans="1:13" x14ac:dyDescent="0.35">
      <c r="C34" s="146"/>
      <c r="K34" s="127"/>
      <c r="L34" s="127"/>
      <c r="M34" s="127"/>
    </row>
    <row r="35" spans="1:13" x14ac:dyDescent="0.35">
      <c r="K35" s="127"/>
      <c r="L35" s="127"/>
      <c r="M35" s="127"/>
    </row>
    <row r="36" spans="1:13" x14ac:dyDescent="0.35">
      <c r="E36" s="147"/>
      <c r="F36" s="82"/>
      <c r="G36" s="82"/>
      <c r="H36" s="379"/>
      <c r="I36" s="379"/>
      <c r="K36" s="127"/>
      <c r="L36" s="127"/>
      <c r="M36" s="127"/>
    </row>
    <row r="37" spans="1:13" x14ac:dyDescent="0.35">
      <c r="F37" s="82"/>
      <c r="G37" s="82"/>
      <c r="H37" s="82"/>
      <c r="I37" s="82"/>
      <c r="K37" s="127"/>
      <c r="L37" s="127"/>
      <c r="M37" s="127"/>
    </row>
    <row r="38" spans="1:13" x14ac:dyDescent="0.35">
      <c r="E38" s="145"/>
      <c r="F38" s="82"/>
      <c r="G38" s="83"/>
      <c r="H38" s="83"/>
      <c r="I38" s="83"/>
      <c r="K38" s="127"/>
      <c r="L38" s="127"/>
      <c r="M38" s="127"/>
    </row>
    <row r="39" spans="1:13" x14ac:dyDescent="0.35">
      <c r="E39" s="145"/>
      <c r="F39" s="82"/>
      <c r="G39" s="83"/>
      <c r="H39" s="83"/>
      <c r="I39" s="83"/>
      <c r="K39" s="127"/>
      <c r="L39" s="127"/>
      <c r="M39" s="127"/>
    </row>
    <row r="40" spans="1:13" x14ac:dyDescent="0.35">
      <c r="F40" s="82"/>
      <c r="G40" s="83"/>
      <c r="H40" s="83"/>
      <c r="I40" s="83"/>
      <c r="K40" s="127"/>
      <c r="L40" s="127"/>
      <c r="M40" s="127"/>
    </row>
    <row r="41" spans="1:13" x14ac:dyDescent="0.35">
      <c r="F41" s="82"/>
      <c r="G41" s="83"/>
      <c r="H41" s="83"/>
      <c r="I41" s="83"/>
      <c r="K41" s="127"/>
      <c r="L41" s="127"/>
      <c r="M41" s="127"/>
    </row>
    <row r="42" spans="1:13" x14ac:dyDescent="0.35">
      <c r="F42" s="82"/>
      <c r="G42" s="83"/>
      <c r="H42" s="83"/>
      <c r="I42" s="83"/>
      <c r="K42" s="127"/>
      <c r="L42" s="127"/>
      <c r="M42" s="127"/>
    </row>
    <row r="43" spans="1:13" x14ac:dyDescent="0.35">
      <c r="F43" s="82"/>
      <c r="G43" s="83"/>
      <c r="H43" s="83"/>
      <c r="I43" s="83"/>
      <c r="K43" s="127"/>
      <c r="L43" s="127"/>
      <c r="M43" s="127"/>
    </row>
    <row r="44" spans="1:13" x14ac:dyDescent="0.35">
      <c r="E44" s="83"/>
      <c r="F44" s="83"/>
      <c r="G44" s="83"/>
      <c r="K44" s="127"/>
      <c r="L44" s="127"/>
      <c r="M44" s="127"/>
    </row>
    <row r="45" spans="1:13" x14ac:dyDescent="0.35">
      <c r="E45" s="83"/>
      <c r="F45" s="83"/>
      <c r="G45" s="83"/>
      <c r="K45" s="127"/>
      <c r="L45" s="127"/>
      <c r="M45" s="127"/>
    </row>
    <row r="46" spans="1:13" x14ac:dyDescent="0.35">
      <c r="A46" s="82"/>
      <c r="B46" s="82"/>
      <c r="C46" s="82"/>
      <c r="D46" s="82"/>
      <c r="E46" s="83"/>
      <c r="F46" s="83"/>
      <c r="G46" s="83"/>
      <c r="K46" s="127"/>
      <c r="L46" s="127"/>
      <c r="M46" s="127"/>
    </row>
    <row r="47" spans="1:13" x14ac:dyDescent="0.35">
      <c r="A47" s="82"/>
      <c r="B47" s="83"/>
      <c r="C47" s="83"/>
      <c r="D47" s="83"/>
      <c r="E47" s="83"/>
      <c r="F47" s="83"/>
      <c r="G47" s="83"/>
      <c r="K47" s="127"/>
      <c r="L47" s="127"/>
      <c r="M47" s="127"/>
    </row>
    <row r="48" spans="1:13" x14ac:dyDescent="0.35">
      <c r="A48" s="82"/>
      <c r="B48" s="83"/>
      <c r="C48" s="83"/>
      <c r="D48" s="83"/>
      <c r="E48" s="83"/>
      <c r="F48" s="83"/>
      <c r="G48" s="83"/>
      <c r="K48" s="127"/>
      <c r="L48" s="127"/>
      <c r="M48" s="127"/>
    </row>
    <row r="49" spans="1:13" x14ac:dyDescent="0.35">
      <c r="A49" s="82"/>
      <c r="B49" s="83"/>
      <c r="C49" s="83"/>
      <c r="D49" s="83"/>
      <c r="E49" s="83"/>
      <c r="F49" s="83"/>
      <c r="G49" s="83"/>
      <c r="K49" s="127"/>
      <c r="L49" s="127"/>
      <c r="M49" s="127"/>
    </row>
    <row r="50" spans="1:13" x14ac:dyDescent="0.35">
      <c r="A50" s="82"/>
      <c r="B50" s="83"/>
      <c r="C50" s="83"/>
      <c r="D50" s="83"/>
      <c r="K50" s="127"/>
      <c r="L50" s="127"/>
      <c r="M50" s="127"/>
    </row>
    <row r="51" spans="1:13" x14ac:dyDescent="0.35">
      <c r="A51" s="82"/>
      <c r="B51" s="83"/>
      <c r="C51" s="83"/>
      <c r="D51" s="83"/>
      <c r="K51" s="127"/>
      <c r="L51" s="127"/>
      <c r="M51" s="127"/>
    </row>
    <row r="52" spans="1:13" x14ac:dyDescent="0.35">
      <c r="A52" s="82"/>
      <c r="B52" s="83"/>
      <c r="C52" s="83"/>
      <c r="D52" s="83"/>
      <c r="K52" s="127"/>
      <c r="L52" s="127"/>
      <c r="M52" s="127"/>
    </row>
  </sheetData>
  <mergeCells count="8">
    <mergeCell ref="H36:I36"/>
    <mergeCell ref="D2:E2"/>
    <mergeCell ref="F2:G2"/>
    <mergeCell ref="A2:A3"/>
    <mergeCell ref="H2:H3"/>
    <mergeCell ref="I2:I3"/>
    <mergeCell ref="K1:L1"/>
    <mergeCell ref="B2:C2"/>
  </mergeCells>
  <hyperlinks>
    <hyperlink ref="K1" location="'Table of Content'!A1" display="Table of Content" xr:uid="{00000000-0004-0000-1600-000000000000}"/>
  </hyperlinks>
  <pageMargins left="0.7" right="0.7" top="0.75" bottom="0.75" header="0.3" footer="0.3"/>
  <pageSetup paperSize="9" orientation="landscape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T247"/>
  <sheetViews>
    <sheetView topLeftCell="A34" zoomScale="70" zoomScaleNormal="70" workbookViewId="0">
      <selection activeCell="F65" sqref="F65"/>
    </sheetView>
  </sheetViews>
  <sheetFormatPr defaultColWidth="8.81640625" defaultRowHeight="15.5" x14ac:dyDescent="0.35"/>
  <cols>
    <col min="1" max="1" width="14.453125" style="1" customWidth="1"/>
    <col min="2" max="4" width="12.1796875" style="1" customWidth="1"/>
    <col min="5" max="5" width="5" style="1" bestFit="1" customWidth="1"/>
    <col min="6" max="6" width="12.90625" style="1" customWidth="1"/>
    <col min="7" max="9" width="12.1796875" style="1" customWidth="1"/>
    <col min="10" max="10" width="5" style="1" bestFit="1" customWidth="1"/>
    <col min="11" max="11" width="13.08984375" style="1" customWidth="1"/>
    <col min="12" max="14" width="12.1796875" style="1" customWidth="1"/>
    <col min="15" max="16384" width="8.81640625" style="1"/>
  </cols>
  <sheetData>
    <row r="1" spans="1:20" x14ac:dyDescent="0.35">
      <c r="A1" s="355" t="s">
        <v>614</v>
      </c>
      <c r="B1" s="355"/>
      <c r="C1" s="355"/>
      <c r="D1" s="355"/>
      <c r="E1" s="355"/>
      <c r="F1" s="355"/>
      <c r="G1" s="355"/>
      <c r="P1" s="14" t="s">
        <v>315</v>
      </c>
    </row>
    <row r="2" spans="1:20" x14ac:dyDescent="0.35">
      <c r="A2" s="380" t="s">
        <v>344</v>
      </c>
      <c r="B2" s="381"/>
      <c r="C2" s="381"/>
      <c r="D2" s="382"/>
      <c r="E2" s="92"/>
      <c r="F2" s="380" t="s">
        <v>346</v>
      </c>
      <c r="G2" s="381"/>
      <c r="H2" s="381"/>
      <c r="I2" s="382"/>
      <c r="J2" s="81"/>
      <c r="K2" s="383" t="s">
        <v>345</v>
      </c>
      <c r="L2" s="384"/>
      <c r="M2" s="384"/>
      <c r="N2" s="385"/>
      <c r="O2" s="82"/>
      <c r="P2" s="82"/>
      <c r="Q2" s="82"/>
      <c r="R2" s="82"/>
      <c r="S2" s="82"/>
      <c r="T2" s="82"/>
    </row>
    <row r="3" spans="1:20" x14ac:dyDescent="0.35">
      <c r="A3" s="72" t="s">
        <v>347</v>
      </c>
      <c r="B3" s="72">
        <v>2022</v>
      </c>
      <c r="C3" s="380">
        <v>2023</v>
      </c>
      <c r="D3" s="382"/>
      <c r="E3" s="92"/>
      <c r="F3" s="72" t="s">
        <v>347</v>
      </c>
      <c r="G3" s="72">
        <v>2022</v>
      </c>
      <c r="H3" s="380">
        <v>2023</v>
      </c>
      <c r="I3" s="382"/>
      <c r="J3" s="81"/>
      <c r="K3" s="72" t="s">
        <v>347</v>
      </c>
      <c r="L3" s="72">
        <v>2022</v>
      </c>
      <c r="M3" s="380">
        <v>2023</v>
      </c>
      <c r="N3" s="382"/>
      <c r="O3" s="82"/>
      <c r="P3" s="82"/>
      <c r="Q3" s="82"/>
      <c r="R3" s="82"/>
      <c r="S3" s="82"/>
      <c r="T3" s="82"/>
    </row>
    <row r="4" spans="1:20" s="4" customFormat="1" x14ac:dyDescent="0.35">
      <c r="A4" s="102" t="s">
        <v>269</v>
      </c>
      <c r="B4" s="103" t="s">
        <v>274</v>
      </c>
      <c r="C4" s="103" t="s">
        <v>273</v>
      </c>
      <c r="D4" s="103" t="s">
        <v>274</v>
      </c>
      <c r="E4" s="96"/>
      <c r="F4" s="102" t="s">
        <v>269</v>
      </c>
      <c r="G4" s="103" t="s">
        <v>274</v>
      </c>
      <c r="H4" s="103" t="s">
        <v>273</v>
      </c>
      <c r="I4" s="103" t="s">
        <v>274</v>
      </c>
      <c r="J4" s="95"/>
      <c r="K4" s="102" t="s">
        <v>269</v>
      </c>
      <c r="L4" s="103" t="s">
        <v>274</v>
      </c>
      <c r="M4" s="103" t="s">
        <v>273</v>
      </c>
      <c r="N4" s="103" t="s">
        <v>274</v>
      </c>
      <c r="O4" s="82"/>
      <c r="P4" s="82"/>
      <c r="Q4" s="82"/>
      <c r="R4" s="82"/>
      <c r="S4" s="82"/>
      <c r="T4" s="82"/>
    </row>
    <row r="5" spans="1:20" x14ac:dyDescent="0.35">
      <c r="A5" s="227" t="s">
        <v>70</v>
      </c>
      <c r="B5" s="224" t="s">
        <v>316</v>
      </c>
      <c r="C5" s="224">
        <v>624.34799999999996</v>
      </c>
      <c r="D5" s="225">
        <v>1991.4829999999999</v>
      </c>
      <c r="E5" s="91"/>
      <c r="F5" s="150" t="s">
        <v>151</v>
      </c>
      <c r="G5" s="224">
        <v>1901.3879999999999</v>
      </c>
      <c r="H5" s="224">
        <v>1655.73</v>
      </c>
      <c r="I5" s="225">
        <v>1950.588</v>
      </c>
      <c r="J5" s="82"/>
      <c r="K5" s="150" t="s">
        <v>80</v>
      </c>
      <c r="L5" s="224">
        <v>298.87900000000002</v>
      </c>
      <c r="M5" s="224">
        <v>295.98</v>
      </c>
      <c r="N5" s="225">
        <v>406.35300000000001</v>
      </c>
      <c r="O5" s="82"/>
      <c r="P5" s="82"/>
      <c r="Q5" s="82"/>
      <c r="R5" s="82"/>
      <c r="S5" s="82"/>
      <c r="T5" s="82"/>
    </row>
    <row r="6" spans="1:20" x14ac:dyDescent="0.35">
      <c r="A6" s="227" t="s">
        <v>9</v>
      </c>
      <c r="B6" s="224">
        <v>609.71600000000001</v>
      </c>
      <c r="C6" s="224">
        <v>971.11199999999997</v>
      </c>
      <c r="D6" s="225">
        <v>765.64700000000005</v>
      </c>
      <c r="E6" s="91"/>
      <c r="F6" s="150" t="s">
        <v>260</v>
      </c>
      <c r="G6" s="224">
        <v>432.423</v>
      </c>
      <c r="H6" s="224">
        <v>710.48900000000003</v>
      </c>
      <c r="I6" s="225">
        <v>913.46100000000001</v>
      </c>
      <c r="J6" s="82"/>
      <c r="K6" s="150" t="s">
        <v>9</v>
      </c>
      <c r="L6" s="224">
        <v>302.78300000000002</v>
      </c>
      <c r="M6" s="224">
        <v>301.74900000000002</v>
      </c>
      <c r="N6" s="225">
        <v>341.69099999999997</v>
      </c>
      <c r="O6" s="82"/>
      <c r="P6" s="82"/>
      <c r="Q6" s="82"/>
      <c r="R6" s="82"/>
      <c r="S6" s="82"/>
      <c r="T6" s="82"/>
    </row>
    <row r="7" spans="1:20" x14ac:dyDescent="0.35">
      <c r="A7" s="284" t="s">
        <v>696</v>
      </c>
      <c r="B7" s="224">
        <v>572.65800000000002</v>
      </c>
      <c r="C7" s="224">
        <v>552.38699999999994</v>
      </c>
      <c r="D7" s="225">
        <v>511.601</v>
      </c>
      <c r="E7" s="91"/>
      <c r="F7" s="150" t="s">
        <v>249</v>
      </c>
      <c r="G7" s="224">
        <v>31.983000000000001</v>
      </c>
      <c r="H7" s="224">
        <v>37.706000000000003</v>
      </c>
      <c r="I7" s="225">
        <v>82.906000000000006</v>
      </c>
      <c r="J7" s="82"/>
      <c r="K7" s="150" t="s">
        <v>0</v>
      </c>
      <c r="L7" s="224">
        <v>204.923</v>
      </c>
      <c r="M7" s="224">
        <v>205.733</v>
      </c>
      <c r="N7" s="225">
        <v>179.69</v>
      </c>
      <c r="O7" s="82"/>
      <c r="P7" s="82"/>
      <c r="Q7" s="82"/>
      <c r="R7" s="82"/>
      <c r="S7" s="82"/>
      <c r="T7" s="82"/>
    </row>
    <row r="8" spans="1:20" x14ac:dyDescent="0.35">
      <c r="A8" s="227" t="s">
        <v>71</v>
      </c>
      <c r="B8" s="224">
        <v>32.817</v>
      </c>
      <c r="C8" s="224">
        <v>208.27699999999999</v>
      </c>
      <c r="D8" s="225">
        <v>328.40699999999998</v>
      </c>
      <c r="E8" s="91"/>
      <c r="F8" s="150" t="s">
        <v>178</v>
      </c>
      <c r="G8" s="224">
        <v>0.45200000000000001</v>
      </c>
      <c r="H8" s="224">
        <v>3.0000000000000001E-3</v>
      </c>
      <c r="I8" s="225">
        <v>13.696999999999999</v>
      </c>
      <c r="J8" s="73"/>
      <c r="K8" s="150" t="s">
        <v>215</v>
      </c>
      <c r="L8" s="224">
        <v>28.696000000000002</v>
      </c>
      <c r="M8" s="224">
        <v>176.93700000000001</v>
      </c>
      <c r="N8" s="225">
        <v>131.97200000000001</v>
      </c>
      <c r="O8" s="73"/>
      <c r="P8" s="73"/>
      <c r="Q8" s="73"/>
      <c r="R8" s="73"/>
      <c r="S8" s="73"/>
      <c r="T8" s="73"/>
    </row>
    <row r="9" spans="1:20" x14ac:dyDescent="0.35">
      <c r="A9" s="227" t="s">
        <v>47</v>
      </c>
      <c r="B9" s="224">
        <v>69.138000000000005</v>
      </c>
      <c r="C9" s="224">
        <v>97.789000000000001</v>
      </c>
      <c r="D9" s="225">
        <v>104.03</v>
      </c>
      <c r="E9" s="91"/>
      <c r="F9" s="150" t="s">
        <v>11</v>
      </c>
      <c r="G9" s="224">
        <v>1.677</v>
      </c>
      <c r="H9" s="224">
        <v>6.4740000000000002</v>
      </c>
      <c r="I9" s="225">
        <v>9.3670000000000009</v>
      </c>
      <c r="J9" s="73"/>
      <c r="K9" s="150" t="s">
        <v>713</v>
      </c>
      <c r="L9" s="224">
        <v>15.648</v>
      </c>
      <c r="M9" s="224">
        <v>145.154</v>
      </c>
      <c r="N9" s="225">
        <v>126.54900000000001</v>
      </c>
      <c r="O9" s="73"/>
      <c r="P9" s="73"/>
      <c r="Q9" s="73"/>
      <c r="R9" s="73"/>
      <c r="S9" s="73"/>
      <c r="T9" s="73"/>
    </row>
    <row r="10" spans="1:20" x14ac:dyDescent="0.35">
      <c r="A10" s="227" t="s">
        <v>1</v>
      </c>
      <c r="B10" s="224">
        <v>26.821999999999999</v>
      </c>
      <c r="C10" s="224">
        <v>50.027999999999999</v>
      </c>
      <c r="D10" s="225">
        <v>58.412999999999997</v>
      </c>
      <c r="E10" s="91"/>
      <c r="F10" s="150" t="s">
        <v>9</v>
      </c>
      <c r="G10" s="224">
        <v>9.2550000000000008</v>
      </c>
      <c r="H10" s="224">
        <v>2.8439999999999999</v>
      </c>
      <c r="I10" s="225">
        <v>8.9939999999999998</v>
      </c>
      <c r="J10" s="82"/>
      <c r="K10" s="150" t="s">
        <v>157</v>
      </c>
      <c r="L10" s="224">
        <v>31.841999999999999</v>
      </c>
      <c r="M10" s="224">
        <v>34.497999999999998</v>
      </c>
      <c r="N10" s="225">
        <v>120.581</v>
      </c>
      <c r="O10" s="82"/>
      <c r="P10" s="82"/>
      <c r="Q10" s="82"/>
      <c r="R10" s="82"/>
      <c r="S10" s="82"/>
      <c r="T10" s="82"/>
    </row>
    <row r="11" spans="1:20" x14ac:dyDescent="0.35">
      <c r="A11" s="227" t="s">
        <v>64</v>
      </c>
      <c r="B11" s="224">
        <v>62.545000000000002</v>
      </c>
      <c r="C11" s="224">
        <v>37.625999999999998</v>
      </c>
      <c r="D11" s="225">
        <v>54.228000000000002</v>
      </c>
      <c r="E11" s="91"/>
      <c r="F11" s="150" t="s">
        <v>253</v>
      </c>
      <c r="G11" s="224">
        <v>4.1550000000000002</v>
      </c>
      <c r="H11" s="224">
        <v>2.5419999999999998</v>
      </c>
      <c r="I11" s="225">
        <v>5.2610000000000001</v>
      </c>
      <c r="J11" s="82"/>
      <c r="K11" s="150" t="s">
        <v>37</v>
      </c>
      <c r="L11" s="224">
        <v>116.6</v>
      </c>
      <c r="M11" s="224">
        <v>104.633</v>
      </c>
      <c r="N11" s="225">
        <v>69.793000000000006</v>
      </c>
      <c r="O11" s="82"/>
      <c r="P11" s="82"/>
      <c r="Q11" s="82"/>
      <c r="R11" s="82"/>
      <c r="S11" s="82"/>
      <c r="T11" s="82"/>
    </row>
    <row r="12" spans="1:20" x14ac:dyDescent="0.35">
      <c r="A12" s="227" t="s">
        <v>80</v>
      </c>
      <c r="B12" s="224">
        <v>11.782</v>
      </c>
      <c r="C12" s="224">
        <v>2.7330000000000001</v>
      </c>
      <c r="D12" s="225">
        <v>42.021000000000001</v>
      </c>
      <c r="E12" s="91"/>
      <c r="F12" s="150" t="s">
        <v>41</v>
      </c>
      <c r="G12" s="224" t="s">
        <v>316</v>
      </c>
      <c r="H12" s="224" t="s">
        <v>316</v>
      </c>
      <c r="I12" s="225">
        <v>4.3819999999999997</v>
      </c>
      <c r="J12" s="82"/>
      <c r="K12" s="150" t="s">
        <v>62</v>
      </c>
      <c r="L12" s="224">
        <v>24.920999999999999</v>
      </c>
      <c r="M12" s="224">
        <v>28.446000000000002</v>
      </c>
      <c r="N12" s="225">
        <v>60.481999999999999</v>
      </c>
      <c r="O12" s="82"/>
      <c r="P12" s="82"/>
      <c r="Q12" s="82"/>
      <c r="R12" s="82"/>
      <c r="S12" s="82"/>
      <c r="T12" s="82"/>
    </row>
    <row r="13" spans="1:20" x14ac:dyDescent="0.35">
      <c r="A13" s="227" t="s">
        <v>11</v>
      </c>
      <c r="B13" s="224">
        <v>31.678000000000001</v>
      </c>
      <c r="C13" s="224">
        <v>105.16</v>
      </c>
      <c r="D13" s="225">
        <v>41.752000000000002</v>
      </c>
      <c r="E13" s="91"/>
      <c r="F13" s="150" t="s">
        <v>0</v>
      </c>
      <c r="G13" s="224" t="s">
        <v>316</v>
      </c>
      <c r="H13" s="224" t="s">
        <v>316</v>
      </c>
      <c r="I13" s="225">
        <v>3.8849999999999998</v>
      </c>
      <c r="J13" s="82"/>
      <c r="K13" s="150" t="s">
        <v>1</v>
      </c>
      <c r="L13" s="224">
        <v>28.052</v>
      </c>
      <c r="M13" s="224">
        <v>21.613</v>
      </c>
      <c r="N13" s="225">
        <v>51.765000000000001</v>
      </c>
      <c r="O13" s="82"/>
      <c r="P13" s="82"/>
      <c r="Q13" s="82"/>
      <c r="R13" s="82"/>
      <c r="S13" s="82"/>
      <c r="T13" s="82"/>
    </row>
    <row r="14" spans="1:20" x14ac:dyDescent="0.35">
      <c r="A14" s="227" t="s">
        <v>66</v>
      </c>
      <c r="B14" s="224">
        <v>27.271000000000001</v>
      </c>
      <c r="C14" s="224">
        <v>33.834000000000003</v>
      </c>
      <c r="D14" s="225">
        <v>31.361000000000001</v>
      </c>
      <c r="E14" s="91"/>
      <c r="F14" s="150" t="s">
        <v>240</v>
      </c>
      <c r="G14" s="224">
        <v>2.2000000000000002</v>
      </c>
      <c r="H14" s="224">
        <v>0.435</v>
      </c>
      <c r="I14" s="225">
        <v>3.77</v>
      </c>
      <c r="J14" s="82"/>
      <c r="K14" s="150" t="s">
        <v>123</v>
      </c>
      <c r="L14" s="224">
        <v>127.628</v>
      </c>
      <c r="M14" s="224">
        <v>106.792</v>
      </c>
      <c r="N14" s="225">
        <v>50.762</v>
      </c>
      <c r="O14" s="82"/>
      <c r="P14" s="82"/>
      <c r="Q14" s="82"/>
      <c r="R14" s="82"/>
      <c r="S14" s="82"/>
      <c r="T14" s="82"/>
    </row>
    <row r="15" spans="1:20" x14ac:dyDescent="0.35">
      <c r="A15" s="227" t="s">
        <v>61</v>
      </c>
      <c r="B15" s="224">
        <v>16.082000000000001</v>
      </c>
      <c r="C15" s="224">
        <v>21.654</v>
      </c>
      <c r="D15" s="225">
        <v>29.638000000000002</v>
      </c>
      <c r="E15" s="91"/>
      <c r="F15" s="150" t="s">
        <v>64</v>
      </c>
      <c r="G15" s="224">
        <v>0.67100000000000004</v>
      </c>
      <c r="H15" s="224">
        <v>1.1120000000000001</v>
      </c>
      <c r="I15" s="225">
        <v>3.5939999999999999</v>
      </c>
      <c r="J15" s="82"/>
      <c r="K15" s="150" t="s">
        <v>129</v>
      </c>
      <c r="L15" s="224">
        <v>128.441</v>
      </c>
      <c r="M15" s="224">
        <v>54.521999999999998</v>
      </c>
      <c r="N15" s="225">
        <v>38.231999999999999</v>
      </c>
      <c r="O15" s="82"/>
      <c r="P15" s="82"/>
      <c r="Q15" s="82"/>
      <c r="R15" s="82"/>
      <c r="S15" s="82"/>
      <c r="T15" s="82"/>
    </row>
    <row r="16" spans="1:20" x14ac:dyDescent="0.35">
      <c r="A16" s="227" t="s">
        <v>145</v>
      </c>
      <c r="B16" s="224">
        <v>9.1010000000000009</v>
      </c>
      <c r="C16" s="224">
        <v>20.004999999999999</v>
      </c>
      <c r="D16" s="225">
        <v>27.28</v>
      </c>
      <c r="E16" s="91"/>
      <c r="F16" s="150" t="s">
        <v>105</v>
      </c>
      <c r="G16" s="224">
        <v>0.107</v>
      </c>
      <c r="H16" s="224">
        <v>0.35099999999999998</v>
      </c>
      <c r="I16" s="225">
        <v>3.137</v>
      </c>
      <c r="J16" s="82"/>
      <c r="K16" s="150" t="s">
        <v>20</v>
      </c>
      <c r="L16" s="224">
        <v>24.998000000000001</v>
      </c>
      <c r="M16" s="224">
        <v>30.925000000000001</v>
      </c>
      <c r="N16" s="225">
        <v>33.122</v>
      </c>
      <c r="O16" s="82"/>
      <c r="P16" s="82"/>
      <c r="Q16" s="82"/>
      <c r="R16" s="82"/>
      <c r="S16" s="82"/>
      <c r="T16" s="82"/>
    </row>
    <row r="17" spans="1:20" x14ac:dyDescent="0.35">
      <c r="A17" s="227" t="s">
        <v>33</v>
      </c>
      <c r="B17" s="224">
        <v>13.003</v>
      </c>
      <c r="C17" s="224">
        <v>9.9949999999999992</v>
      </c>
      <c r="D17" s="225">
        <v>17.454999999999998</v>
      </c>
      <c r="E17" s="91"/>
      <c r="F17" s="150" t="s">
        <v>242</v>
      </c>
      <c r="G17" s="224">
        <v>0.70299999999999996</v>
      </c>
      <c r="H17" s="224">
        <v>0.49399999999999999</v>
      </c>
      <c r="I17" s="225">
        <v>1.607</v>
      </c>
      <c r="J17" s="82"/>
      <c r="K17" s="150" t="s">
        <v>64</v>
      </c>
      <c r="L17" s="224">
        <v>16.408999999999999</v>
      </c>
      <c r="M17" s="224">
        <v>67.584000000000003</v>
      </c>
      <c r="N17" s="225">
        <v>29.456</v>
      </c>
      <c r="O17" s="82"/>
      <c r="P17" s="82"/>
      <c r="Q17" s="82"/>
      <c r="R17" s="82"/>
      <c r="S17" s="82"/>
      <c r="T17" s="82"/>
    </row>
    <row r="18" spans="1:20" x14ac:dyDescent="0.35">
      <c r="A18" s="227" t="s">
        <v>109</v>
      </c>
      <c r="B18" s="224">
        <v>3.2000000000000001E-2</v>
      </c>
      <c r="C18" s="224" t="s">
        <v>316</v>
      </c>
      <c r="D18" s="225">
        <v>15.028</v>
      </c>
      <c r="E18" s="91"/>
      <c r="F18" s="150" t="s">
        <v>127</v>
      </c>
      <c r="G18" s="224">
        <v>8.4000000000000005E-2</v>
      </c>
      <c r="H18" s="224">
        <v>7.0000000000000001E-3</v>
      </c>
      <c r="I18" s="225">
        <v>1.125</v>
      </c>
      <c r="J18" s="82"/>
      <c r="K18" s="150" t="s">
        <v>2</v>
      </c>
      <c r="L18" s="224">
        <v>70.906999999999996</v>
      </c>
      <c r="M18" s="224">
        <v>44.578000000000003</v>
      </c>
      <c r="N18" s="225">
        <v>28.622</v>
      </c>
      <c r="O18" s="82"/>
      <c r="P18" s="82"/>
      <c r="Q18" s="82"/>
      <c r="R18" s="82"/>
      <c r="S18" s="82"/>
      <c r="T18" s="82"/>
    </row>
    <row r="19" spans="1:20" x14ac:dyDescent="0.35">
      <c r="A19" s="227" t="s">
        <v>184</v>
      </c>
      <c r="B19" s="224">
        <v>22.609000000000002</v>
      </c>
      <c r="C19" s="224">
        <v>4.45</v>
      </c>
      <c r="D19" s="225">
        <v>13.973000000000001</v>
      </c>
      <c r="E19" s="91"/>
      <c r="F19" s="150" t="s">
        <v>225</v>
      </c>
      <c r="G19" s="224">
        <v>0.75700000000000001</v>
      </c>
      <c r="H19" s="224" t="s">
        <v>316</v>
      </c>
      <c r="I19" s="225">
        <v>0.93700000000000006</v>
      </c>
      <c r="J19" s="82"/>
      <c r="K19" s="150" t="s">
        <v>21</v>
      </c>
      <c r="L19" s="224">
        <v>10.130000000000001</v>
      </c>
      <c r="M19" s="224">
        <v>4.0750000000000002</v>
      </c>
      <c r="N19" s="225">
        <v>28.077000000000002</v>
      </c>
      <c r="O19" s="82"/>
      <c r="P19" s="82"/>
      <c r="Q19" s="82"/>
      <c r="R19" s="82"/>
      <c r="S19" s="82"/>
      <c r="T19" s="82"/>
    </row>
    <row r="20" spans="1:20" x14ac:dyDescent="0.35">
      <c r="A20" s="227" t="s">
        <v>2</v>
      </c>
      <c r="B20" s="224">
        <v>4.4160000000000004</v>
      </c>
      <c r="C20" s="224">
        <v>16.956</v>
      </c>
      <c r="D20" s="225">
        <v>10.577</v>
      </c>
      <c r="E20" s="91"/>
      <c r="F20" s="150" t="s">
        <v>106</v>
      </c>
      <c r="G20" s="224">
        <v>0.57199999999999995</v>
      </c>
      <c r="H20" s="224">
        <v>1.4999999999999999E-2</v>
      </c>
      <c r="I20" s="225">
        <v>0.86899999999999999</v>
      </c>
      <c r="J20" s="82"/>
      <c r="K20" s="150" t="s">
        <v>47</v>
      </c>
      <c r="L20" s="224">
        <v>22.600999999999999</v>
      </c>
      <c r="M20" s="224">
        <v>22.925000000000001</v>
      </c>
      <c r="N20" s="225">
        <v>25.207000000000001</v>
      </c>
      <c r="O20" s="82"/>
      <c r="P20" s="82"/>
      <c r="Q20" s="82"/>
      <c r="R20" s="82"/>
      <c r="S20" s="82"/>
      <c r="T20" s="82"/>
    </row>
    <row r="21" spans="1:20" x14ac:dyDescent="0.35">
      <c r="A21" s="227" t="s">
        <v>253</v>
      </c>
      <c r="B21" s="224">
        <v>6.319</v>
      </c>
      <c r="C21" s="224">
        <v>8.2390000000000008</v>
      </c>
      <c r="D21" s="225">
        <v>8.9239999999999995</v>
      </c>
      <c r="E21" s="91"/>
      <c r="F21" s="150" t="s">
        <v>74</v>
      </c>
      <c r="G21" s="224">
        <v>0.11700000000000001</v>
      </c>
      <c r="H21" s="224">
        <v>0.29699999999999999</v>
      </c>
      <c r="I21" s="225">
        <v>0.75700000000000001</v>
      </c>
      <c r="J21" s="82"/>
      <c r="K21" s="150" t="s">
        <v>81</v>
      </c>
      <c r="L21" s="224">
        <v>21.471</v>
      </c>
      <c r="M21" s="224">
        <v>36.692999999999998</v>
      </c>
      <c r="N21" s="225">
        <v>24.509</v>
      </c>
      <c r="O21" s="82"/>
      <c r="P21" s="82"/>
      <c r="Q21" s="82"/>
      <c r="R21" s="82"/>
      <c r="S21" s="82"/>
      <c r="T21" s="82"/>
    </row>
    <row r="22" spans="1:20" x14ac:dyDescent="0.35">
      <c r="A22" s="227" t="s">
        <v>98</v>
      </c>
      <c r="B22" s="224">
        <v>0.82</v>
      </c>
      <c r="C22" s="224">
        <v>1.546</v>
      </c>
      <c r="D22" s="225">
        <v>7.7050000000000001</v>
      </c>
      <c r="E22" s="91"/>
      <c r="F22" s="150" t="s">
        <v>213</v>
      </c>
      <c r="G22" s="224" t="s">
        <v>316</v>
      </c>
      <c r="H22" s="224" t="s">
        <v>316</v>
      </c>
      <c r="I22" s="225">
        <v>0.71499999999999997</v>
      </c>
      <c r="J22" s="82"/>
      <c r="K22" s="150" t="s">
        <v>35</v>
      </c>
      <c r="L22" s="224">
        <v>33.951000000000001</v>
      </c>
      <c r="M22" s="224">
        <v>24.297000000000001</v>
      </c>
      <c r="N22" s="225">
        <v>23.157</v>
      </c>
      <c r="O22" s="82"/>
      <c r="P22" s="82"/>
      <c r="Q22" s="82"/>
      <c r="R22" s="82"/>
      <c r="S22" s="82"/>
      <c r="T22" s="82"/>
    </row>
    <row r="23" spans="1:20" x14ac:dyDescent="0.35">
      <c r="A23" s="227" t="s">
        <v>12</v>
      </c>
      <c r="B23" s="224">
        <v>9.8059999999999992</v>
      </c>
      <c r="C23" s="224">
        <v>11.6</v>
      </c>
      <c r="D23" s="225">
        <v>7.1420000000000003</v>
      </c>
      <c r="E23" s="91"/>
      <c r="F23" s="150" t="s">
        <v>209</v>
      </c>
      <c r="G23" s="224">
        <v>0.29799999999999999</v>
      </c>
      <c r="H23" s="224">
        <v>0.42199999999999999</v>
      </c>
      <c r="I23" s="225">
        <v>0.71099999999999997</v>
      </c>
      <c r="J23" s="82"/>
      <c r="K23" s="150" t="s">
        <v>23</v>
      </c>
      <c r="L23" s="224">
        <v>8.3780000000000001</v>
      </c>
      <c r="M23" s="224">
        <v>27.2</v>
      </c>
      <c r="N23" s="225">
        <v>21.818000000000001</v>
      </c>
      <c r="O23" s="82"/>
      <c r="P23" s="82"/>
      <c r="Q23" s="82"/>
      <c r="R23" s="82"/>
      <c r="S23" s="82"/>
      <c r="T23" s="82"/>
    </row>
    <row r="24" spans="1:20" x14ac:dyDescent="0.35">
      <c r="A24" s="227" t="s">
        <v>215</v>
      </c>
      <c r="B24" s="224">
        <v>2.1560000000000001</v>
      </c>
      <c r="C24" s="224">
        <v>9.5000000000000001E-2</v>
      </c>
      <c r="D24" s="225">
        <v>6.4969999999999999</v>
      </c>
      <c r="E24" s="91"/>
      <c r="F24" s="150" t="s">
        <v>216</v>
      </c>
      <c r="G24" s="224">
        <v>5.3999999999999999E-2</v>
      </c>
      <c r="H24" s="224">
        <v>0.318</v>
      </c>
      <c r="I24" s="225">
        <v>0.69299999999999995</v>
      </c>
      <c r="J24" s="82"/>
      <c r="K24" s="150" t="s">
        <v>72</v>
      </c>
      <c r="L24" s="224">
        <v>15.294</v>
      </c>
      <c r="M24" s="224">
        <v>15.205</v>
      </c>
      <c r="N24" s="225">
        <v>20.981000000000002</v>
      </c>
      <c r="O24" s="82"/>
      <c r="P24" s="82"/>
      <c r="Q24" s="82"/>
      <c r="R24" s="82"/>
      <c r="S24" s="82"/>
      <c r="T24" s="82"/>
    </row>
    <row r="25" spans="1:20" x14ac:dyDescent="0.35">
      <c r="A25" s="227" t="s">
        <v>142</v>
      </c>
      <c r="B25" s="224">
        <v>7.0000000000000001E-3</v>
      </c>
      <c r="C25" s="224">
        <v>4.2999999999999997E-2</v>
      </c>
      <c r="D25" s="225">
        <v>5.5979999999999999</v>
      </c>
      <c r="E25" s="91"/>
      <c r="F25" s="150" t="s">
        <v>184</v>
      </c>
      <c r="G25" s="224" t="s">
        <v>316</v>
      </c>
      <c r="H25" s="224">
        <v>0.08</v>
      </c>
      <c r="I25" s="225">
        <v>0.52</v>
      </c>
      <c r="J25" s="82"/>
      <c r="K25" s="150" t="s">
        <v>145</v>
      </c>
      <c r="L25" s="224">
        <v>12.699</v>
      </c>
      <c r="M25" s="224">
        <v>17.414999999999999</v>
      </c>
      <c r="N25" s="225">
        <v>20.635000000000002</v>
      </c>
      <c r="O25" s="82"/>
      <c r="P25" s="82"/>
      <c r="Q25" s="82"/>
      <c r="R25" s="82"/>
      <c r="S25" s="82"/>
      <c r="T25" s="82"/>
    </row>
    <row r="26" spans="1:20" x14ac:dyDescent="0.35">
      <c r="A26" s="227" t="s">
        <v>125</v>
      </c>
      <c r="B26" s="224">
        <v>2.2069999999999999</v>
      </c>
      <c r="C26" s="224">
        <v>3.254</v>
      </c>
      <c r="D26" s="225">
        <v>5.2590000000000003</v>
      </c>
      <c r="E26" s="91"/>
      <c r="F26" s="150" t="s">
        <v>198</v>
      </c>
      <c r="G26" s="224">
        <v>0</v>
      </c>
      <c r="H26" s="224">
        <v>0</v>
      </c>
      <c r="I26" s="225">
        <v>0.45400000000000001</v>
      </c>
      <c r="J26" s="82"/>
      <c r="K26" s="150" t="s">
        <v>175</v>
      </c>
      <c r="L26" s="224">
        <v>12.603</v>
      </c>
      <c r="M26" s="224">
        <v>10.292999999999999</v>
      </c>
      <c r="N26" s="225">
        <v>20.161000000000001</v>
      </c>
      <c r="O26" s="82"/>
      <c r="P26" s="82"/>
      <c r="Q26" s="82"/>
      <c r="R26" s="82"/>
      <c r="S26" s="82"/>
      <c r="T26" s="82"/>
    </row>
    <row r="27" spans="1:20" x14ac:dyDescent="0.35">
      <c r="A27" s="227" t="s">
        <v>178</v>
      </c>
      <c r="B27" s="224">
        <v>0.50900000000000001</v>
      </c>
      <c r="C27" s="224">
        <v>0.20799999999999999</v>
      </c>
      <c r="D27" s="225">
        <v>5.2489999999999997</v>
      </c>
      <c r="E27" s="91"/>
      <c r="F27" s="150" t="s">
        <v>202</v>
      </c>
      <c r="G27" s="224">
        <v>1.0999999999999999E-2</v>
      </c>
      <c r="H27" s="224">
        <v>1.4999999999999999E-2</v>
      </c>
      <c r="I27" s="225">
        <v>0.443</v>
      </c>
      <c r="J27" s="82"/>
      <c r="K27" s="150" t="s">
        <v>250</v>
      </c>
      <c r="L27" s="224">
        <v>7.3789999999999996</v>
      </c>
      <c r="M27" s="224">
        <v>12.022</v>
      </c>
      <c r="N27" s="225">
        <v>14.8</v>
      </c>
      <c r="O27" s="82"/>
      <c r="P27" s="82"/>
      <c r="Q27" s="82"/>
      <c r="R27" s="82"/>
      <c r="S27" s="82"/>
      <c r="T27" s="82"/>
    </row>
    <row r="28" spans="1:20" x14ac:dyDescent="0.35">
      <c r="A28" s="227" t="s">
        <v>242</v>
      </c>
      <c r="B28" s="224">
        <v>2E-3</v>
      </c>
      <c r="C28" s="224">
        <v>4.2640000000000002</v>
      </c>
      <c r="D28" s="225">
        <v>4.8760000000000003</v>
      </c>
      <c r="E28" s="91"/>
      <c r="F28" s="150" t="s">
        <v>246</v>
      </c>
      <c r="G28" s="224">
        <v>2.9000000000000001E-2</v>
      </c>
      <c r="H28" s="224">
        <v>0.05</v>
      </c>
      <c r="I28" s="225">
        <v>0.41299999999999998</v>
      </c>
      <c r="J28" s="82"/>
      <c r="K28" s="150" t="s">
        <v>109</v>
      </c>
      <c r="L28" s="224">
        <v>10.319000000000001</v>
      </c>
      <c r="M28" s="224">
        <v>35.023000000000003</v>
      </c>
      <c r="N28" s="225">
        <v>14.13</v>
      </c>
      <c r="O28" s="82"/>
      <c r="P28" s="82"/>
      <c r="Q28" s="82"/>
      <c r="R28" s="82"/>
      <c r="S28" s="82"/>
      <c r="T28" s="82"/>
    </row>
    <row r="29" spans="1:20" x14ac:dyDescent="0.35">
      <c r="A29" s="227" t="s">
        <v>250</v>
      </c>
      <c r="B29" s="224">
        <v>0.11700000000000001</v>
      </c>
      <c r="C29" s="224">
        <v>0.79400000000000004</v>
      </c>
      <c r="D29" s="225">
        <v>4.8540000000000001</v>
      </c>
      <c r="E29" s="91"/>
      <c r="F29" s="150" t="s">
        <v>220</v>
      </c>
      <c r="G29" s="224">
        <v>1.4E-2</v>
      </c>
      <c r="H29" s="224">
        <v>5.5E-2</v>
      </c>
      <c r="I29" s="225">
        <v>0.317</v>
      </c>
      <c r="J29" s="82"/>
      <c r="K29" s="150" t="s">
        <v>195</v>
      </c>
      <c r="L29" s="224">
        <v>6.5910000000000002</v>
      </c>
      <c r="M29" s="224">
        <v>0.93700000000000006</v>
      </c>
      <c r="N29" s="225">
        <v>11.781000000000001</v>
      </c>
      <c r="O29" s="82"/>
      <c r="P29" s="82"/>
      <c r="Q29" s="82"/>
      <c r="R29" s="82"/>
      <c r="S29" s="82"/>
      <c r="T29" s="82"/>
    </row>
    <row r="30" spans="1:20" x14ac:dyDescent="0.35">
      <c r="A30" s="227" t="s">
        <v>152</v>
      </c>
      <c r="B30" s="224">
        <v>7.5389999999999997</v>
      </c>
      <c r="C30" s="224">
        <v>8.2590000000000003</v>
      </c>
      <c r="D30" s="225">
        <v>4.8170000000000002</v>
      </c>
      <c r="E30" s="91"/>
      <c r="F30" s="150" t="s">
        <v>4</v>
      </c>
      <c r="G30" s="224" t="s">
        <v>316</v>
      </c>
      <c r="H30" s="224" t="s">
        <v>316</v>
      </c>
      <c r="I30" s="225">
        <v>0.30199999999999999</v>
      </c>
      <c r="J30" s="82"/>
      <c r="K30" s="150" t="s">
        <v>33</v>
      </c>
      <c r="L30" s="224">
        <v>18.401</v>
      </c>
      <c r="M30" s="224">
        <v>10.016</v>
      </c>
      <c r="N30" s="225">
        <v>11.016999999999999</v>
      </c>
      <c r="O30" s="82"/>
      <c r="P30" s="82"/>
      <c r="Q30" s="82"/>
      <c r="R30" s="82"/>
      <c r="S30" s="82"/>
      <c r="T30" s="82"/>
    </row>
    <row r="31" spans="1:20" x14ac:dyDescent="0.35">
      <c r="A31" s="227" t="s">
        <v>255</v>
      </c>
      <c r="B31" s="224">
        <v>0</v>
      </c>
      <c r="C31" s="224">
        <v>3.2000000000000001E-2</v>
      </c>
      <c r="D31" s="225">
        <v>4.6870000000000003</v>
      </c>
      <c r="E31" s="91"/>
      <c r="F31" s="150" t="s">
        <v>228</v>
      </c>
      <c r="G31" s="224">
        <v>5.0000000000000001E-3</v>
      </c>
      <c r="H31" s="224">
        <v>4.0000000000000001E-3</v>
      </c>
      <c r="I31" s="225">
        <v>0.29299999999999998</v>
      </c>
      <c r="J31" s="82"/>
      <c r="K31" s="150" t="s">
        <v>229</v>
      </c>
      <c r="L31" s="224">
        <v>5.1719999999999997</v>
      </c>
      <c r="M31" s="224">
        <v>7.0839999999999996</v>
      </c>
      <c r="N31" s="225">
        <v>10.606</v>
      </c>
      <c r="O31" s="82"/>
      <c r="P31" s="82"/>
      <c r="Q31" s="82"/>
      <c r="R31" s="82"/>
      <c r="S31" s="82"/>
      <c r="T31" s="82"/>
    </row>
    <row r="32" spans="1:20" x14ac:dyDescent="0.35">
      <c r="A32" s="227" t="s">
        <v>200</v>
      </c>
      <c r="B32" s="224" t="s">
        <v>316</v>
      </c>
      <c r="C32" s="224">
        <v>0.93500000000000005</v>
      </c>
      <c r="D32" s="225">
        <v>4.0330000000000004</v>
      </c>
      <c r="E32" s="91"/>
      <c r="F32" s="150" t="s">
        <v>175</v>
      </c>
      <c r="G32" s="224">
        <v>3.1E-2</v>
      </c>
      <c r="H32" s="224">
        <v>3.0000000000000001E-3</v>
      </c>
      <c r="I32" s="225">
        <v>0.27700000000000002</v>
      </c>
      <c r="J32" s="82"/>
      <c r="K32" s="150" t="s">
        <v>26</v>
      </c>
      <c r="L32" s="224">
        <v>9.7940000000000005</v>
      </c>
      <c r="M32" s="224">
        <v>15.326000000000001</v>
      </c>
      <c r="N32" s="225">
        <v>9.77</v>
      </c>
      <c r="O32" s="82"/>
      <c r="P32" s="82"/>
      <c r="Q32" s="82"/>
      <c r="R32" s="82"/>
      <c r="S32" s="82"/>
      <c r="T32" s="82"/>
    </row>
    <row r="33" spans="1:20" x14ac:dyDescent="0.35">
      <c r="A33" s="227" t="s">
        <v>75</v>
      </c>
      <c r="B33" s="224">
        <v>7.4889999999999999</v>
      </c>
      <c r="C33" s="224">
        <v>5.4630000000000001</v>
      </c>
      <c r="D33" s="225">
        <v>3.7269999999999999</v>
      </c>
      <c r="E33" s="91"/>
      <c r="F33" s="150" t="s">
        <v>224</v>
      </c>
      <c r="G33" s="224">
        <v>8.5850000000000009</v>
      </c>
      <c r="H33" s="224">
        <v>0.38300000000000001</v>
      </c>
      <c r="I33" s="225">
        <v>0.249</v>
      </c>
      <c r="J33" s="82"/>
      <c r="K33" s="150" t="s">
        <v>189</v>
      </c>
      <c r="L33" s="224">
        <v>25.663</v>
      </c>
      <c r="M33" s="224">
        <v>0.41199999999999998</v>
      </c>
      <c r="N33" s="225">
        <v>8.0630000000000006</v>
      </c>
      <c r="O33" s="82"/>
      <c r="P33" s="82"/>
      <c r="Q33" s="82"/>
      <c r="R33" s="82"/>
      <c r="S33" s="82"/>
      <c r="T33" s="82"/>
    </row>
    <row r="34" spans="1:20" x14ac:dyDescent="0.35">
      <c r="A34" s="227" t="s">
        <v>189</v>
      </c>
      <c r="B34" s="224" t="s">
        <v>316</v>
      </c>
      <c r="C34" s="224">
        <v>7.0000000000000001E-3</v>
      </c>
      <c r="D34" s="225">
        <v>3.5670000000000002</v>
      </c>
      <c r="E34" s="91"/>
      <c r="F34" s="150" t="s">
        <v>107</v>
      </c>
      <c r="G34" s="224">
        <v>6.0000000000000001E-3</v>
      </c>
      <c r="H34" s="224">
        <v>5.0000000000000001E-3</v>
      </c>
      <c r="I34" s="225">
        <v>0.17299999999999999</v>
      </c>
      <c r="J34" s="82"/>
      <c r="K34" s="150" t="s">
        <v>11</v>
      </c>
      <c r="L34" s="224">
        <v>9.4339999999999993</v>
      </c>
      <c r="M34" s="224">
        <v>16.094000000000001</v>
      </c>
      <c r="N34" s="225">
        <v>7.5720000000000001</v>
      </c>
      <c r="O34" s="82"/>
      <c r="P34" s="82"/>
      <c r="Q34" s="82"/>
      <c r="R34" s="82"/>
      <c r="S34" s="82"/>
      <c r="T34" s="82"/>
    </row>
    <row r="35" spans="1:20" x14ac:dyDescent="0.35">
      <c r="A35" s="227" t="s">
        <v>196</v>
      </c>
      <c r="B35" s="224" t="s">
        <v>316</v>
      </c>
      <c r="C35" s="224">
        <v>0.27700000000000002</v>
      </c>
      <c r="D35" s="225">
        <v>3.0550000000000002</v>
      </c>
      <c r="E35" s="91"/>
      <c r="F35" s="150" t="s">
        <v>204</v>
      </c>
      <c r="G35" s="224">
        <v>0.20599999999999999</v>
      </c>
      <c r="H35" s="224">
        <v>6.3E-2</v>
      </c>
      <c r="I35" s="225">
        <v>0.16800000000000001</v>
      </c>
      <c r="J35" s="82"/>
      <c r="K35" s="150" t="s">
        <v>125</v>
      </c>
      <c r="L35" s="224">
        <v>9.0850000000000009</v>
      </c>
      <c r="M35" s="224">
        <v>11.894</v>
      </c>
      <c r="N35" s="225">
        <v>7.5179999999999998</v>
      </c>
      <c r="O35" s="82"/>
      <c r="P35" s="82"/>
      <c r="Q35" s="82"/>
      <c r="R35" s="82"/>
      <c r="S35" s="82"/>
      <c r="T35" s="82"/>
    </row>
    <row r="36" spans="1:20" x14ac:dyDescent="0.35">
      <c r="A36" s="227" t="s">
        <v>14</v>
      </c>
      <c r="B36" s="224" t="s">
        <v>316</v>
      </c>
      <c r="C36" s="224" t="s">
        <v>316</v>
      </c>
      <c r="D36" s="225">
        <v>2.8149999999999999</v>
      </c>
      <c r="E36" s="91"/>
      <c r="F36" s="150" t="s">
        <v>211</v>
      </c>
      <c r="G36" s="224">
        <v>3.7999999999999999E-2</v>
      </c>
      <c r="H36" s="224">
        <v>4.4999999999999998E-2</v>
      </c>
      <c r="I36" s="225">
        <v>0.124</v>
      </c>
      <c r="J36" s="82"/>
      <c r="K36" s="150" t="s">
        <v>714</v>
      </c>
      <c r="L36" s="224">
        <v>8.0579999999999998</v>
      </c>
      <c r="M36" s="224">
        <v>12.026</v>
      </c>
      <c r="N36" s="225">
        <v>6.4059999999999997</v>
      </c>
      <c r="O36" s="82"/>
      <c r="P36" s="82"/>
      <c r="Q36" s="82"/>
      <c r="R36" s="82"/>
      <c r="S36" s="82"/>
      <c r="T36" s="82"/>
    </row>
    <row r="37" spans="1:20" x14ac:dyDescent="0.35">
      <c r="A37" s="227" t="s">
        <v>216</v>
      </c>
      <c r="B37" s="224">
        <v>0.55000000000000004</v>
      </c>
      <c r="C37" s="224">
        <v>0.41899999999999998</v>
      </c>
      <c r="D37" s="225">
        <v>2.5920000000000001</v>
      </c>
      <c r="E37" s="91"/>
      <c r="F37" s="150" t="s">
        <v>238</v>
      </c>
      <c r="G37" s="224">
        <v>9.9000000000000005E-2</v>
      </c>
      <c r="H37" s="224">
        <v>0.108</v>
      </c>
      <c r="I37" s="225">
        <v>0.10199999999999999</v>
      </c>
      <c r="J37" s="82"/>
      <c r="K37" s="150" t="s">
        <v>219</v>
      </c>
      <c r="L37" s="224">
        <v>8.4570000000000007</v>
      </c>
      <c r="M37" s="224">
        <v>35.418999999999997</v>
      </c>
      <c r="N37" s="225">
        <v>5.65</v>
      </c>
      <c r="O37" s="82"/>
      <c r="P37" s="82"/>
      <c r="Q37" s="82"/>
      <c r="R37" s="82"/>
      <c r="S37" s="82"/>
      <c r="T37" s="82"/>
    </row>
    <row r="38" spans="1:20" x14ac:dyDescent="0.35">
      <c r="A38" s="227" t="s">
        <v>180</v>
      </c>
      <c r="B38" s="224">
        <v>3.0000000000000001E-3</v>
      </c>
      <c r="C38" s="224">
        <v>0.17299999999999999</v>
      </c>
      <c r="D38" s="225">
        <v>2.524</v>
      </c>
      <c r="E38" s="91"/>
      <c r="F38" s="150" t="s">
        <v>237</v>
      </c>
      <c r="G38" s="224">
        <v>2.1999999999999999E-2</v>
      </c>
      <c r="H38" s="224">
        <v>7.0000000000000001E-3</v>
      </c>
      <c r="I38" s="225">
        <v>7.8E-2</v>
      </c>
      <c r="J38" s="82"/>
      <c r="K38" s="150" t="s">
        <v>42</v>
      </c>
      <c r="L38" s="224">
        <v>2.0379999999999998</v>
      </c>
      <c r="M38" s="224">
        <v>0.48499999999999999</v>
      </c>
      <c r="N38" s="225">
        <v>5.4459999999999997</v>
      </c>
      <c r="O38" s="82"/>
      <c r="P38" s="82"/>
      <c r="Q38" s="82"/>
      <c r="R38" s="82"/>
      <c r="S38" s="82"/>
      <c r="T38" s="82"/>
    </row>
    <row r="39" spans="1:20" x14ac:dyDescent="0.35">
      <c r="A39" s="227" t="s">
        <v>151</v>
      </c>
      <c r="B39" s="224">
        <v>0.79900000000000004</v>
      </c>
      <c r="C39" s="224">
        <v>1.2</v>
      </c>
      <c r="D39" s="225">
        <v>2.3340000000000001</v>
      </c>
      <c r="E39" s="91"/>
      <c r="F39" s="150" t="s">
        <v>133</v>
      </c>
      <c r="G39" s="224">
        <v>3.0000000000000001E-3</v>
      </c>
      <c r="H39" s="224">
        <v>1.0999999999999999E-2</v>
      </c>
      <c r="I39" s="225">
        <v>7.2999999999999995E-2</v>
      </c>
      <c r="J39" s="82"/>
      <c r="K39" s="150" t="s">
        <v>10</v>
      </c>
      <c r="L39" s="224">
        <v>7.1509999999999998</v>
      </c>
      <c r="M39" s="224">
        <v>7.694</v>
      </c>
      <c r="N39" s="225">
        <v>5.319</v>
      </c>
      <c r="O39" s="82"/>
      <c r="P39" s="82"/>
      <c r="Q39" s="82"/>
      <c r="R39" s="82"/>
      <c r="S39" s="82"/>
      <c r="T39" s="82"/>
    </row>
    <row r="40" spans="1:20" x14ac:dyDescent="0.35">
      <c r="A40" s="227" t="s">
        <v>212</v>
      </c>
      <c r="B40" s="224" t="s">
        <v>316</v>
      </c>
      <c r="C40" s="224">
        <v>3.4000000000000002E-2</v>
      </c>
      <c r="D40" s="225">
        <v>2.298</v>
      </c>
      <c r="E40" s="91"/>
      <c r="F40" s="150" t="s">
        <v>80</v>
      </c>
      <c r="G40" s="224">
        <v>1E-3</v>
      </c>
      <c r="H40" s="224">
        <v>1.9E-2</v>
      </c>
      <c r="I40" s="225">
        <v>7.1999999999999995E-2</v>
      </c>
      <c r="J40" s="82"/>
      <c r="K40" s="150" t="s">
        <v>61</v>
      </c>
      <c r="L40" s="224">
        <v>4.5650000000000004</v>
      </c>
      <c r="M40" s="224">
        <v>4.5190000000000001</v>
      </c>
      <c r="N40" s="225">
        <v>5.2030000000000003</v>
      </c>
      <c r="O40" s="82"/>
      <c r="P40" s="82"/>
      <c r="Q40" s="82"/>
      <c r="R40" s="82"/>
      <c r="S40" s="82"/>
      <c r="T40" s="82"/>
    </row>
    <row r="41" spans="1:20" x14ac:dyDescent="0.35">
      <c r="A41" s="227" t="s">
        <v>105</v>
      </c>
      <c r="B41" s="224">
        <v>0.01</v>
      </c>
      <c r="C41" s="224">
        <v>2E-3</v>
      </c>
      <c r="D41" s="225">
        <v>2.1680000000000001</v>
      </c>
      <c r="E41" s="91"/>
      <c r="F41" s="150" t="s">
        <v>108</v>
      </c>
      <c r="G41" s="224">
        <v>1E-3</v>
      </c>
      <c r="H41" s="224">
        <v>2E-3</v>
      </c>
      <c r="I41" s="225">
        <v>6.9000000000000006E-2</v>
      </c>
      <c r="J41" s="82"/>
      <c r="K41" s="150" t="s">
        <v>178</v>
      </c>
      <c r="L41" s="224">
        <v>2.0329999999999999</v>
      </c>
      <c r="M41" s="224">
        <v>4.5919999999999996</v>
      </c>
      <c r="N41" s="225">
        <v>4.68</v>
      </c>
      <c r="O41" s="82"/>
      <c r="P41" s="82"/>
      <c r="Q41" s="82"/>
      <c r="R41" s="82"/>
      <c r="S41" s="82"/>
      <c r="T41" s="82"/>
    </row>
    <row r="42" spans="1:20" x14ac:dyDescent="0.35">
      <c r="A42" s="227" t="s">
        <v>5</v>
      </c>
      <c r="B42" s="224" t="s">
        <v>316</v>
      </c>
      <c r="C42" s="224">
        <v>1.454</v>
      </c>
      <c r="D42" s="225">
        <v>2.1349999999999998</v>
      </c>
      <c r="E42" s="91"/>
      <c r="F42" s="150" t="s">
        <v>208</v>
      </c>
      <c r="G42" s="224" t="s">
        <v>316</v>
      </c>
      <c r="H42" s="224" t="s">
        <v>316</v>
      </c>
      <c r="I42" s="225">
        <v>6.7000000000000004E-2</v>
      </c>
      <c r="J42" s="82"/>
      <c r="K42" s="150" t="s">
        <v>220</v>
      </c>
      <c r="L42" s="224">
        <v>4.2329999999999997</v>
      </c>
      <c r="M42" s="224">
        <v>4.2789999999999999</v>
      </c>
      <c r="N42" s="225">
        <v>3.8450000000000002</v>
      </c>
      <c r="O42" s="82"/>
      <c r="P42" s="82"/>
      <c r="Q42" s="82"/>
      <c r="R42" s="82"/>
      <c r="S42" s="82"/>
      <c r="T42" s="82"/>
    </row>
    <row r="43" spans="1:20" x14ac:dyDescent="0.35">
      <c r="A43" s="227" t="s">
        <v>72</v>
      </c>
      <c r="B43" s="224">
        <v>1.2609999999999999</v>
      </c>
      <c r="C43" s="224">
        <v>0.41599999999999998</v>
      </c>
      <c r="D43" s="225">
        <v>2.0390000000000001</v>
      </c>
      <c r="E43" s="91"/>
      <c r="F43" s="150" t="s">
        <v>89</v>
      </c>
      <c r="G43" s="224">
        <v>1.7000000000000001E-2</v>
      </c>
      <c r="H43" s="224" t="s">
        <v>316</v>
      </c>
      <c r="I43" s="225">
        <v>6.2E-2</v>
      </c>
      <c r="J43" s="82"/>
      <c r="K43" s="150" t="s">
        <v>143</v>
      </c>
      <c r="L43" s="224">
        <v>1.399</v>
      </c>
      <c r="M43" s="224">
        <v>2.5219999999999998</v>
      </c>
      <c r="N43" s="225">
        <v>3.762</v>
      </c>
      <c r="O43" s="82"/>
      <c r="P43" s="82"/>
      <c r="Q43" s="82"/>
      <c r="R43" s="82"/>
      <c r="S43" s="82"/>
      <c r="T43" s="82"/>
    </row>
    <row r="44" spans="1:20" x14ac:dyDescent="0.35">
      <c r="A44" s="227" t="s">
        <v>50</v>
      </c>
      <c r="B44" s="224">
        <v>2.6190000000000002</v>
      </c>
      <c r="C44" s="224">
        <v>1.466</v>
      </c>
      <c r="D44" s="225">
        <v>2.0369999999999999</v>
      </c>
      <c r="E44" s="91"/>
      <c r="F44" s="150" t="s">
        <v>256</v>
      </c>
      <c r="G44" s="224">
        <v>1.0999999999999999E-2</v>
      </c>
      <c r="H44" s="224">
        <v>7.5999999999999998E-2</v>
      </c>
      <c r="I44" s="225">
        <v>6.0999999999999999E-2</v>
      </c>
      <c r="J44" s="82"/>
      <c r="K44" s="150" t="s">
        <v>66</v>
      </c>
      <c r="L44" s="224">
        <v>6.4509999999999996</v>
      </c>
      <c r="M44" s="224">
        <v>5.1070000000000002</v>
      </c>
      <c r="N44" s="225">
        <v>3.742</v>
      </c>
      <c r="O44" s="82"/>
      <c r="P44" s="82"/>
      <c r="Q44" s="82"/>
      <c r="R44" s="82"/>
      <c r="S44" s="82"/>
      <c r="T44" s="82"/>
    </row>
    <row r="45" spans="1:20" x14ac:dyDescent="0.35">
      <c r="A45" s="227" t="s">
        <v>181</v>
      </c>
      <c r="B45" s="224">
        <v>1.133</v>
      </c>
      <c r="C45" s="224">
        <v>0.94299999999999995</v>
      </c>
      <c r="D45" s="225">
        <v>1.9019999999999999</v>
      </c>
      <c r="E45" s="91"/>
      <c r="F45" s="150" t="s">
        <v>37</v>
      </c>
      <c r="G45" s="224">
        <v>0</v>
      </c>
      <c r="H45" s="224">
        <v>2E-3</v>
      </c>
      <c r="I45" s="225">
        <v>5.7000000000000002E-2</v>
      </c>
      <c r="J45" s="82"/>
      <c r="K45" s="150" t="s">
        <v>104</v>
      </c>
      <c r="L45" s="224">
        <v>3.72</v>
      </c>
      <c r="M45" s="224">
        <v>2.8279999999999998</v>
      </c>
      <c r="N45" s="225">
        <v>3.7</v>
      </c>
      <c r="O45" s="82"/>
      <c r="P45" s="82"/>
      <c r="Q45" s="82"/>
      <c r="R45" s="82"/>
      <c r="S45" s="82"/>
      <c r="T45" s="82"/>
    </row>
    <row r="46" spans="1:20" x14ac:dyDescent="0.35">
      <c r="A46" s="227" t="s">
        <v>130</v>
      </c>
      <c r="B46" s="224">
        <v>1E-3</v>
      </c>
      <c r="C46" s="224">
        <v>0.55500000000000005</v>
      </c>
      <c r="D46" s="225">
        <v>1.871</v>
      </c>
      <c r="E46" s="91"/>
      <c r="F46" s="150" t="s">
        <v>255</v>
      </c>
      <c r="G46" s="224">
        <v>2.4E-2</v>
      </c>
      <c r="H46" s="224">
        <v>2.7E-2</v>
      </c>
      <c r="I46" s="225">
        <v>5.1999999999999998E-2</v>
      </c>
      <c r="J46" s="82"/>
      <c r="K46" s="150" t="s">
        <v>133</v>
      </c>
      <c r="L46" s="224">
        <v>2.831</v>
      </c>
      <c r="M46" s="224">
        <v>3.6720000000000002</v>
      </c>
      <c r="N46" s="225">
        <v>3.653</v>
      </c>
      <c r="O46" s="82"/>
      <c r="P46" s="82"/>
      <c r="Q46" s="82"/>
      <c r="R46" s="82"/>
      <c r="S46" s="82"/>
      <c r="T46" s="82"/>
    </row>
    <row r="47" spans="1:20" x14ac:dyDescent="0.35">
      <c r="A47" s="227" t="s">
        <v>10</v>
      </c>
      <c r="B47" s="224">
        <v>3.718</v>
      </c>
      <c r="C47" s="224">
        <v>11.023999999999999</v>
      </c>
      <c r="D47" s="225">
        <v>1.754</v>
      </c>
      <c r="E47" s="91"/>
      <c r="F47" s="150" t="s">
        <v>197</v>
      </c>
      <c r="G47" s="224">
        <v>1.2E-2</v>
      </c>
      <c r="H47" s="224" t="s">
        <v>316</v>
      </c>
      <c r="I47" s="225">
        <v>4.9000000000000002E-2</v>
      </c>
      <c r="J47" s="82"/>
      <c r="K47" s="150" t="s">
        <v>168</v>
      </c>
      <c r="L47" s="224">
        <v>18.760000000000002</v>
      </c>
      <c r="M47" s="224">
        <v>4.9710000000000001</v>
      </c>
      <c r="N47" s="225">
        <v>3.2570000000000001</v>
      </c>
      <c r="O47" s="82"/>
      <c r="P47" s="82"/>
      <c r="Q47" s="82"/>
      <c r="R47" s="82"/>
      <c r="S47" s="82"/>
      <c r="T47" s="82"/>
    </row>
    <row r="48" spans="1:20" x14ac:dyDescent="0.35">
      <c r="A48" s="227" t="s">
        <v>175</v>
      </c>
      <c r="B48" s="224">
        <v>1.849</v>
      </c>
      <c r="C48" s="224">
        <v>5.9</v>
      </c>
      <c r="D48" s="225">
        <v>1.5089999999999999</v>
      </c>
      <c r="E48" s="91"/>
      <c r="F48" s="150" t="s">
        <v>236</v>
      </c>
      <c r="G48" s="224">
        <v>7.0000000000000001E-3</v>
      </c>
      <c r="H48" s="224">
        <v>2E-3</v>
      </c>
      <c r="I48" s="225">
        <v>4.7E-2</v>
      </c>
      <c r="J48" s="82"/>
      <c r="K48" s="150" t="s">
        <v>49</v>
      </c>
      <c r="L48" s="224">
        <v>3.5409999999999999</v>
      </c>
      <c r="M48" s="224">
        <v>2.37</v>
      </c>
      <c r="N48" s="225">
        <v>3.2440000000000002</v>
      </c>
      <c r="O48" s="82"/>
      <c r="P48" s="82"/>
      <c r="Q48" s="82"/>
      <c r="R48" s="82"/>
      <c r="S48" s="82"/>
      <c r="T48" s="82"/>
    </row>
    <row r="49" spans="1:20" x14ac:dyDescent="0.35">
      <c r="A49" s="227" t="s">
        <v>194</v>
      </c>
      <c r="B49" s="224" t="s">
        <v>316</v>
      </c>
      <c r="C49" s="224" t="s">
        <v>316</v>
      </c>
      <c r="D49" s="225">
        <v>1.4139999999999999</v>
      </c>
      <c r="E49" s="91"/>
      <c r="F49" s="150" t="s">
        <v>247</v>
      </c>
      <c r="G49" s="224">
        <v>5.0000000000000001E-3</v>
      </c>
      <c r="H49" s="224">
        <v>0.03</v>
      </c>
      <c r="I49" s="225">
        <v>4.5999999999999999E-2</v>
      </c>
      <c r="J49" s="82"/>
      <c r="K49" s="150" t="s">
        <v>120</v>
      </c>
      <c r="L49" s="224">
        <v>9.5000000000000001E-2</v>
      </c>
      <c r="M49" s="224">
        <v>0.05</v>
      </c>
      <c r="N49" s="225">
        <v>3.01</v>
      </c>
      <c r="O49" s="82"/>
      <c r="P49" s="82"/>
      <c r="Q49" s="82"/>
      <c r="R49" s="82"/>
      <c r="S49" s="82"/>
      <c r="T49" s="82"/>
    </row>
    <row r="50" spans="1:20" x14ac:dyDescent="0.35">
      <c r="A50" s="227" t="s">
        <v>197</v>
      </c>
      <c r="B50" s="224" t="s">
        <v>316</v>
      </c>
      <c r="C50" s="224" t="s">
        <v>316</v>
      </c>
      <c r="D50" s="225">
        <v>1.391</v>
      </c>
      <c r="E50" s="91"/>
      <c r="F50" s="150" t="s">
        <v>3</v>
      </c>
      <c r="G50" s="224">
        <v>0.24399999999999999</v>
      </c>
      <c r="H50" s="224">
        <v>0</v>
      </c>
      <c r="I50" s="225">
        <v>4.4999999999999998E-2</v>
      </c>
      <c r="J50" s="82"/>
      <c r="K50" s="150" t="s">
        <v>106</v>
      </c>
      <c r="L50" s="224">
        <v>0.17100000000000001</v>
      </c>
      <c r="M50" s="224">
        <v>0.33400000000000002</v>
      </c>
      <c r="N50" s="225">
        <v>2.9849999999999999</v>
      </c>
      <c r="O50" s="82"/>
      <c r="P50" s="82"/>
      <c r="Q50" s="82"/>
      <c r="R50" s="82"/>
      <c r="S50" s="82"/>
      <c r="T50" s="82"/>
    </row>
    <row r="51" spans="1:20" x14ac:dyDescent="0.35">
      <c r="A51" s="227" t="s">
        <v>195</v>
      </c>
      <c r="B51" s="224" t="s">
        <v>316</v>
      </c>
      <c r="C51" s="224">
        <v>1.839</v>
      </c>
      <c r="D51" s="225">
        <v>1.381</v>
      </c>
      <c r="E51" s="91"/>
      <c r="F51" s="150" t="s">
        <v>250</v>
      </c>
      <c r="G51" s="224">
        <v>0.152</v>
      </c>
      <c r="H51" s="224">
        <v>5.5E-2</v>
      </c>
      <c r="I51" s="225">
        <v>4.1000000000000002E-2</v>
      </c>
      <c r="J51" s="82"/>
      <c r="K51" s="150" t="s">
        <v>75</v>
      </c>
      <c r="L51" s="224">
        <v>4.5759999999999996</v>
      </c>
      <c r="M51" s="224">
        <v>1.8069999999999999</v>
      </c>
      <c r="N51" s="225">
        <v>2.8170000000000002</v>
      </c>
      <c r="O51" s="82"/>
      <c r="P51" s="82"/>
      <c r="Q51" s="82"/>
      <c r="R51" s="82"/>
      <c r="S51" s="82"/>
      <c r="T51" s="82"/>
    </row>
    <row r="52" spans="1:20" x14ac:dyDescent="0.35">
      <c r="A52" s="227" t="s">
        <v>211</v>
      </c>
      <c r="B52" s="224" t="s">
        <v>316</v>
      </c>
      <c r="C52" s="224">
        <v>1.913</v>
      </c>
      <c r="D52" s="225">
        <v>1.3080000000000001</v>
      </c>
      <c r="E52" s="91"/>
      <c r="F52" s="150" t="s">
        <v>134</v>
      </c>
      <c r="G52" s="224">
        <v>2E-3</v>
      </c>
      <c r="H52" s="224">
        <v>1E-3</v>
      </c>
      <c r="I52" s="225">
        <v>3.3000000000000002E-2</v>
      </c>
      <c r="J52" s="82"/>
      <c r="K52" s="150" t="s">
        <v>149</v>
      </c>
      <c r="L52" s="224">
        <v>2.5680000000000001</v>
      </c>
      <c r="M52" s="224">
        <v>2.5680000000000001</v>
      </c>
      <c r="N52" s="225">
        <v>2.8029999999999999</v>
      </c>
      <c r="O52" s="82"/>
      <c r="P52" s="82"/>
      <c r="Q52" s="82"/>
      <c r="R52" s="82"/>
      <c r="S52" s="82"/>
      <c r="T52" s="82"/>
    </row>
    <row r="53" spans="1:20" x14ac:dyDescent="0.35">
      <c r="A53" s="227" t="s">
        <v>171</v>
      </c>
      <c r="B53" s="224">
        <v>7.0000000000000001E-3</v>
      </c>
      <c r="C53" s="224">
        <v>1.4159999999999999</v>
      </c>
      <c r="D53" s="225">
        <v>1.1399999999999999</v>
      </c>
      <c r="E53" s="91"/>
      <c r="F53" s="150" t="s">
        <v>205</v>
      </c>
      <c r="G53" s="224">
        <v>0.11</v>
      </c>
      <c r="H53" s="224">
        <v>1.4059999999999999</v>
      </c>
      <c r="I53" s="225">
        <v>2.8000000000000001E-2</v>
      </c>
      <c r="J53" s="82"/>
      <c r="K53" s="150" t="s">
        <v>5</v>
      </c>
      <c r="L53" s="224">
        <v>1.9930000000000001</v>
      </c>
      <c r="M53" s="224">
        <v>5.5549999999999997</v>
      </c>
      <c r="N53" s="225">
        <v>2.6819999999999999</v>
      </c>
      <c r="O53" s="82"/>
      <c r="P53" s="82"/>
      <c r="Q53" s="82"/>
      <c r="R53" s="82"/>
      <c r="S53" s="82"/>
      <c r="T53" s="82"/>
    </row>
    <row r="54" spans="1:20" x14ac:dyDescent="0.35">
      <c r="A54" s="227" t="s">
        <v>28</v>
      </c>
      <c r="B54" s="224">
        <v>2E-3</v>
      </c>
      <c r="C54" s="224">
        <v>4.1000000000000002E-2</v>
      </c>
      <c r="D54" s="225">
        <v>1.06</v>
      </c>
      <c r="E54" s="91"/>
      <c r="F54" s="150" t="s">
        <v>135</v>
      </c>
      <c r="G54" s="224">
        <v>1E-3</v>
      </c>
      <c r="H54" s="224">
        <v>0</v>
      </c>
      <c r="I54" s="225">
        <v>2.7E-2</v>
      </c>
      <c r="J54" s="82"/>
      <c r="K54" s="150" t="s">
        <v>180</v>
      </c>
      <c r="L54" s="224">
        <v>1.3009999999999999</v>
      </c>
      <c r="M54" s="224">
        <v>0.82799999999999996</v>
      </c>
      <c r="N54" s="225">
        <v>2.6269999999999998</v>
      </c>
      <c r="O54" s="82"/>
      <c r="P54" s="82"/>
      <c r="Q54" s="82"/>
      <c r="R54" s="82"/>
      <c r="S54" s="82"/>
      <c r="T54" s="82"/>
    </row>
    <row r="55" spans="1:20" x14ac:dyDescent="0.35">
      <c r="A55" s="227" t="s">
        <v>99</v>
      </c>
      <c r="B55" s="224">
        <v>0.13</v>
      </c>
      <c r="C55" s="224">
        <v>1.129</v>
      </c>
      <c r="D55" s="225">
        <v>1.0349999999999999</v>
      </c>
      <c r="E55" s="91"/>
      <c r="F55" s="150" t="s">
        <v>144</v>
      </c>
      <c r="G55" s="224">
        <v>5.7000000000000002E-2</v>
      </c>
      <c r="H55" s="224">
        <v>5.7000000000000002E-2</v>
      </c>
      <c r="I55" s="225">
        <v>2.5999999999999999E-2</v>
      </c>
      <c r="J55" s="82"/>
      <c r="K55" s="150" t="s">
        <v>197</v>
      </c>
      <c r="L55" s="224">
        <v>5.2009999999999996</v>
      </c>
      <c r="M55" s="224">
        <v>3.2559999999999998</v>
      </c>
      <c r="N55" s="225">
        <v>2.3959999999999999</v>
      </c>
      <c r="O55" s="82"/>
      <c r="P55" s="82"/>
      <c r="Q55" s="82"/>
      <c r="R55" s="82"/>
      <c r="S55" s="82"/>
      <c r="T55" s="82"/>
    </row>
    <row r="56" spans="1:20" x14ac:dyDescent="0.35">
      <c r="A56" s="227" t="s">
        <v>35</v>
      </c>
      <c r="B56" s="224">
        <v>0.32100000000000001</v>
      </c>
      <c r="C56" s="224">
        <v>6.9000000000000006E-2</v>
      </c>
      <c r="D56" s="225">
        <v>1.0109999999999999</v>
      </c>
      <c r="E56" s="91"/>
      <c r="F56" s="150" t="s">
        <v>2</v>
      </c>
      <c r="G56" s="224">
        <v>0</v>
      </c>
      <c r="H56" s="224">
        <v>3.0000000000000001E-3</v>
      </c>
      <c r="I56" s="225">
        <v>2.1999999999999999E-2</v>
      </c>
      <c r="J56" s="82"/>
      <c r="K56" s="150" t="s">
        <v>51</v>
      </c>
      <c r="L56" s="224">
        <v>2.766</v>
      </c>
      <c r="M56" s="224">
        <v>2.8769999999999998</v>
      </c>
      <c r="N56" s="225">
        <v>2.117</v>
      </c>
      <c r="O56" s="82"/>
      <c r="P56" s="82"/>
      <c r="Q56" s="82"/>
      <c r="R56" s="82"/>
      <c r="S56" s="82"/>
      <c r="T56" s="82"/>
    </row>
    <row r="57" spans="1:20" x14ac:dyDescent="0.35">
      <c r="A57" s="227" t="s">
        <v>172</v>
      </c>
      <c r="B57" s="224">
        <v>2.4E-2</v>
      </c>
      <c r="C57" s="224">
        <v>0.70699999999999996</v>
      </c>
      <c r="D57" s="225">
        <v>1.004</v>
      </c>
      <c r="E57" s="91"/>
      <c r="F57" s="150" t="s">
        <v>160</v>
      </c>
      <c r="G57" s="224">
        <v>1E-3</v>
      </c>
      <c r="H57" s="224" t="s">
        <v>316</v>
      </c>
      <c r="I57" s="225">
        <v>2.1000000000000001E-2</v>
      </c>
      <c r="J57" s="82"/>
      <c r="K57" s="150" t="s">
        <v>184</v>
      </c>
      <c r="L57" s="224">
        <v>20.834</v>
      </c>
      <c r="M57" s="224">
        <v>118.839</v>
      </c>
      <c r="N57" s="225">
        <v>1.9990000000000001</v>
      </c>
      <c r="O57" s="82"/>
      <c r="P57" s="82"/>
      <c r="Q57" s="82"/>
      <c r="R57" s="82"/>
      <c r="S57" s="82"/>
      <c r="T57" s="82"/>
    </row>
    <row r="58" spans="1:20" x14ac:dyDescent="0.35">
      <c r="A58" s="227" t="s">
        <v>713</v>
      </c>
      <c r="B58" s="224">
        <v>45.143000000000001</v>
      </c>
      <c r="C58" s="224">
        <v>26.532</v>
      </c>
      <c r="D58" s="225">
        <v>0.98199999999999998</v>
      </c>
      <c r="E58" s="91"/>
      <c r="F58" s="150" t="s">
        <v>35</v>
      </c>
      <c r="G58" s="224">
        <v>4.0000000000000001E-3</v>
      </c>
      <c r="H58" s="224">
        <v>3.0000000000000001E-3</v>
      </c>
      <c r="I58" s="225">
        <v>0.02</v>
      </c>
      <c r="J58" s="82"/>
      <c r="K58" s="150" t="s">
        <v>222</v>
      </c>
      <c r="L58" s="224">
        <v>2.2669999999999999</v>
      </c>
      <c r="M58" s="224">
        <v>3.5369999999999999</v>
      </c>
      <c r="N58" s="225">
        <v>1.9550000000000001</v>
      </c>
      <c r="O58" s="82"/>
      <c r="P58" s="82"/>
      <c r="Q58" s="82"/>
      <c r="R58" s="82"/>
      <c r="S58" s="82"/>
      <c r="T58" s="82"/>
    </row>
    <row r="59" spans="1:20" x14ac:dyDescent="0.35">
      <c r="A59" s="227" t="s">
        <v>108</v>
      </c>
      <c r="B59" s="224">
        <v>0.20899999999999999</v>
      </c>
      <c r="C59" s="224">
        <v>0.34100000000000003</v>
      </c>
      <c r="D59" s="225">
        <v>0.97</v>
      </c>
      <c r="E59" s="91"/>
      <c r="F59" s="150" t="s">
        <v>206</v>
      </c>
      <c r="G59" s="224">
        <v>5.0000000000000001E-3</v>
      </c>
      <c r="H59" s="224">
        <v>2E-3</v>
      </c>
      <c r="I59" s="225">
        <v>1.9E-2</v>
      </c>
      <c r="J59" s="82"/>
      <c r="K59" s="150" t="s">
        <v>50</v>
      </c>
      <c r="L59" s="224">
        <v>0.27900000000000003</v>
      </c>
      <c r="M59" s="224">
        <v>0.39300000000000002</v>
      </c>
      <c r="N59" s="225">
        <v>1.774</v>
      </c>
      <c r="O59" s="82"/>
      <c r="P59" s="82"/>
      <c r="Q59" s="82"/>
      <c r="R59" s="82"/>
      <c r="S59" s="82"/>
      <c r="T59" s="82"/>
    </row>
    <row r="60" spans="1:20" x14ac:dyDescent="0.35">
      <c r="A60" s="227" t="s">
        <v>160</v>
      </c>
      <c r="B60" s="224">
        <v>1.4E-2</v>
      </c>
      <c r="C60" s="224">
        <v>7.1999999999999995E-2</v>
      </c>
      <c r="D60" s="225">
        <v>0.81100000000000005</v>
      </c>
      <c r="E60" s="91"/>
      <c r="F60" s="150" t="s">
        <v>230</v>
      </c>
      <c r="G60" s="224">
        <v>8.0000000000000002E-3</v>
      </c>
      <c r="H60" s="224">
        <v>0.02</v>
      </c>
      <c r="I60" s="225">
        <v>1.7000000000000001E-2</v>
      </c>
      <c r="J60" s="82"/>
      <c r="K60" s="150" t="s">
        <v>172</v>
      </c>
      <c r="L60" s="224">
        <v>0.59499999999999997</v>
      </c>
      <c r="M60" s="224">
        <v>4.0090000000000003</v>
      </c>
      <c r="N60" s="225">
        <v>1.609</v>
      </c>
      <c r="O60" s="82"/>
      <c r="P60" s="82"/>
      <c r="Q60" s="82"/>
      <c r="R60" s="82"/>
      <c r="S60" s="82"/>
      <c r="T60" s="82"/>
    </row>
    <row r="61" spans="1:20" x14ac:dyDescent="0.35">
      <c r="A61" s="227" t="s">
        <v>117</v>
      </c>
      <c r="B61" s="224">
        <v>2E-3</v>
      </c>
      <c r="C61" s="224">
        <v>7.0000000000000001E-3</v>
      </c>
      <c r="D61" s="225">
        <v>0.74099999999999999</v>
      </c>
      <c r="E61" s="91"/>
      <c r="F61" s="150" t="s">
        <v>195</v>
      </c>
      <c r="G61" s="224" t="s">
        <v>316</v>
      </c>
      <c r="H61" s="224">
        <v>8.2000000000000003E-2</v>
      </c>
      <c r="I61" s="225">
        <v>1.6E-2</v>
      </c>
      <c r="J61" s="82"/>
      <c r="K61" s="150" t="s">
        <v>8</v>
      </c>
      <c r="L61" s="224">
        <v>0.752</v>
      </c>
      <c r="M61" s="224">
        <v>0.88500000000000001</v>
      </c>
      <c r="N61" s="225">
        <v>1.548</v>
      </c>
      <c r="O61" s="82"/>
      <c r="P61" s="82"/>
      <c r="Q61" s="82"/>
      <c r="R61" s="82"/>
      <c r="S61" s="82"/>
      <c r="T61" s="82"/>
    </row>
    <row r="62" spans="1:20" x14ac:dyDescent="0.35">
      <c r="A62" s="227" t="s">
        <v>201</v>
      </c>
      <c r="B62" s="224" t="s">
        <v>316</v>
      </c>
      <c r="C62" s="224">
        <v>8.5000000000000006E-2</v>
      </c>
      <c r="D62" s="225">
        <v>0.61599999999999999</v>
      </c>
      <c r="E62" s="91"/>
      <c r="F62" s="150" t="s">
        <v>203</v>
      </c>
      <c r="G62" s="224">
        <v>0.20699999999999999</v>
      </c>
      <c r="H62" s="224" t="s">
        <v>316</v>
      </c>
      <c r="I62" s="225">
        <v>1.2E-2</v>
      </c>
      <c r="J62" s="82"/>
      <c r="K62" s="150" t="s">
        <v>169</v>
      </c>
      <c r="L62" s="224">
        <v>0.42599999999999999</v>
      </c>
      <c r="M62" s="224">
        <v>0.42699999999999999</v>
      </c>
      <c r="N62" s="225">
        <v>1.532</v>
      </c>
      <c r="O62" s="82"/>
      <c r="P62" s="82"/>
      <c r="Q62" s="82"/>
      <c r="R62" s="82"/>
      <c r="S62" s="82"/>
      <c r="T62" s="82"/>
    </row>
    <row r="63" spans="1:20" x14ac:dyDescent="0.35">
      <c r="A63" s="227" t="s">
        <v>103</v>
      </c>
      <c r="B63" s="224">
        <v>4.5999999999999999E-2</v>
      </c>
      <c r="C63" s="224">
        <v>0.45500000000000002</v>
      </c>
      <c r="D63" s="225">
        <v>0.61499999999999999</v>
      </c>
      <c r="E63" s="91"/>
      <c r="F63" s="150" t="s">
        <v>172</v>
      </c>
      <c r="G63" s="224">
        <v>0.876</v>
      </c>
      <c r="H63" s="224">
        <v>0</v>
      </c>
      <c r="I63" s="225">
        <v>1.0999999999999999E-2</v>
      </c>
      <c r="J63" s="82"/>
      <c r="K63" s="150" t="s">
        <v>74</v>
      </c>
      <c r="L63" s="224">
        <v>4.5999999999999999E-2</v>
      </c>
      <c r="M63" s="224">
        <v>0.65400000000000003</v>
      </c>
      <c r="N63" s="225">
        <v>1.472</v>
      </c>
      <c r="O63" s="82"/>
      <c r="P63" s="82"/>
      <c r="Q63" s="82"/>
      <c r="R63" s="82"/>
      <c r="S63" s="82"/>
      <c r="T63" s="82"/>
    </row>
    <row r="64" spans="1:20" x14ac:dyDescent="0.35">
      <c r="A64" s="227" t="s">
        <v>157</v>
      </c>
      <c r="B64" s="224" t="s">
        <v>316</v>
      </c>
      <c r="C64" s="224" t="s">
        <v>316</v>
      </c>
      <c r="D64" s="225">
        <v>0.49399999999999999</v>
      </c>
      <c r="E64" s="91"/>
      <c r="F64" s="150" t="s">
        <v>214</v>
      </c>
      <c r="G64" s="224">
        <v>1.0620000000000001</v>
      </c>
      <c r="H64" s="224" t="s">
        <v>316</v>
      </c>
      <c r="I64" s="225">
        <v>1.0999999999999999E-2</v>
      </c>
      <c r="J64" s="82"/>
      <c r="K64" s="150" t="s">
        <v>214</v>
      </c>
      <c r="L64" s="224">
        <v>3.7440000000000002</v>
      </c>
      <c r="M64" s="224">
        <v>1.827</v>
      </c>
      <c r="N64" s="225">
        <v>1.3919999999999999</v>
      </c>
      <c r="O64" s="82"/>
      <c r="P64" s="82"/>
      <c r="Q64" s="82"/>
      <c r="R64" s="82"/>
      <c r="S64" s="82"/>
      <c r="T64" s="82"/>
    </row>
    <row r="65" spans="1:20" x14ac:dyDescent="0.35">
      <c r="A65" s="227" t="s">
        <v>220</v>
      </c>
      <c r="B65" s="224">
        <v>0.33800000000000002</v>
      </c>
      <c r="C65" s="224">
        <v>1.7869999999999999</v>
      </c>
      <c r="D65" s="225">
        <v>0.43</v>
      </c>
      <c r="E65" s="91"/>
      <c r="F65" s="150" t="s">
        <v>221</v>
      </c>
      <c r="G65" s="224">
        <v>0</v>
      </c>
      <c r="H65" s="224" t="s">
        <v>316</v>
      </c>
      <c r="I65" s="225">
        <v>0.01</v>
      </c>
      <c r="J65" s="82"/>
      <c r="K65" s="150" t="s">
        <v>235</v>
      </c>
      <c r="L65" s="224">
        <v>1.0069999999999999</v>
      </c>
      <c r="M65" s="224">
        <v>0.47899999999999998</v>
      </c>
      <c r="N65" s="225">
        <v>1.383</v>
      </c>
      <c r="O65" s="82"/>
      <c r="P65" s="82"/>
      <c r="Q65" s="82"/>
      <c r="R65" s="82"/>
      <c r="S65" s="82"/>
      <c r="T65" s="82"/>
    </row>
    <row r="66" spans="1:20" x14ac:dyDescent="0.35">
      <c r="A66" s="227" t="s">
        <v>199</v>
      </c>
      <c r="B66" s="224" t="s">
        <v>316</v>
      </c>
      <c r="C66" s="224">
        <v>0.17599999999999999</v>
      </c>
      <c r="D66" s="225">
        <v>0.42299999999999999</v>
      </c>
      <c r="E66" s="91"/>
      <c r="F66" s="150" t="s">
        <v>212</v>
      </c>
      <c r="G66" s="224">
        <v>1.2E-2</v>
      </c>
      <c r="H66" s="224">
        <v>1E-3</v>
      </c>
      <c r="I66" s="225">
        <v>8.9999999999999993E-3</v>
      </c>
      <c r="J66" s="82"/>
      <c r="K66" s="150" t="s">
        <v>155</v>
      </c>
      <c r="L66" s="224">
        <v>0.26</v>
      </c>
      <c r="M66" s="224">
        <v>4.2240000000000002</v>
      </c>
      <c r="N66" s="225">
        <v>1.3260000000000001</v>
      </c>
      <c r="O66" s="82"/>
      <c r="P66" s="82"/>
      <c r="Q66" s="82"/>
      <c r="R66" s="82"/>
      <c r="S66" s="82"/>
      <c r="T66" s="82"/>
    </row>
    <row r="67" spans="1:20" x14ac:dyDescent="0.35">
      <c r="A67" s="227" t="s">
        <v>225</v>
      </c>
      <c r="B67" s="224">
        <v>1.7010000000000001</v>
      </c>
      <c r="C67" s="224" t="s">
        <v>316</v>
      </c>
      <c r="D67" s="225">
        <v>0.41299999999999998</v>
      </c>
      <c r="E67" s="91"/>
      <c r="F67" s="150" t="s">
        <v>254</v>
      </c>
      <c r="G67" s="224">
        <v>2.5000000000000001E-2</v>
      </c>
      <c r="H67" s="224">
        <v>0.115</v>
      </c>
      <c r="I67" s="225">
        <v>8.0000000000000002E-3</v>
      </c>
      <c r="J67" s="82"/>
      <c r="K67" s="150" t="s">
        <v>174</v>
      </c>
      <c r="L67" s="224">
        <v>0.877</v>
      </c>
      <c r="M67" s="224">
        <v>0.77300000000000002</v>
      </c>
      <c r="N67" s="225">
        <v>1.2370000000000001</v>
      </c>
      <c r="O67" s="82"/>
      <c r="P67" s="82"/>
      <c r="Q67" s="82"/>
      <c r="R67" s="82"/>
      <c r="S67" s="82"/>
      <c r="T67" s="82"/>
    </row>
    <row r="68" spans="1:20" x14ac:dyDescent="0.35">
      <c r="A68" s="227" t="s">
        <v>209</v>
      </c>
      <c r="B68" s="224">
        <v>5.0000000000000001E-3</v>
      </c>
      <c r="C68" s="224">
        <v>0.3</v>
      </c>
      <c r="D68" s="225">
        <v>0.40600000000000003</v>
      </c>
      <c r="E68" s="91"/>
      <c r="F68" s="150" t="s">
        <v>104</v>
      </c>
      <c r="G68" s="224">
        <v>0.126</v>
      </c>
      <c r="H68" s="224">
        <v>0.192</v>
      </c>
      <c r="I68" s="225">
        <v>6.0000000000000001E-3</v>
      </c>
      <c r="J68" s="82"/>
      <c r="K68" s="150" t="s">
        <v>228</v>
      </c>
      <c r="L68" s="224">
        <v>1.3440000000000001</v>
      </c>
      <c r="M68" s="224">
        <v>1.5780000000000001</v>
      </c>
      <c r="N68" s="225">
        <v>1.2330000000000001</v>
      </c>
      <c r="O68" s="82"/>
      <c r="P68" s="82"/>
      <c r="Q68" s="82"/>
      <c r="R68" s="82"/>
      <c r="S68" s="82"/>
      <c r="T68" s="82"/>
    </row>
    <row r="69" spans="1:20" x14ac:dyDescent="0.35">
      <c r="A69" s="227" t="s">
        <v>198</v>
      </c>
      <c r="B69" s="224" t="s">
        <v>316</v>
      </c>
      <c r="C69" s="224">
        <v>0.59699999999999998</v>
      </c>
      <c r="D69" s="225">
        <v>0.39800000000000002</v>
      </c>
      <c r="E69" s="91"/>
      <c r="F69" s="150" t="s">
        <v>174</v>
      </c>
      <c r="G69" s="224" t="s">
        <v>316</v>
      </c>
      <c r="H69" s="224">
        <v>8.0000000000000002E-3</v>
      </c>
      <c r="I69" s="225">
        <v>6.0000000000000001E-3</v>
      </c>
      <c r="J69" s="82"/>
      <c r="K69" s="150" t="s">
        <v>134</v>
      </c>
      <c r="L69" s="224">
        <v>0.55700000000000005</v>
      </c>
      <c r="M69" s="224">
        <v>2E-3</v>
      </c>
      <c r="N69" s="225">
        <v>1.196</v>
      </c>
      <c r="O69" s="82"/>
      <c r="P69" s="82"/>
      <c r="Q69" s="82"/>
      <c r="R69" s="82"/>
      <c r="S69" s="82"/>
      <c r="T69" s="82"/>
    </row>
    <row r="70" spans="1:20" x14ac:dyDescent="0.35">
      <c r="A70" s="227" t="s">
        <v>239</v>
      </c>
      <c r="B70" s="224" t="s">
        <v>316</v>
      </c>
      <c r="C70" s="224" t="s">
        <v>316</v>
      </c>
      <c r="D70" s="225">
        <v>0.39300000000000002</v>
      </c>
      <c r="E70" s="91"/>
      <c r="F70" s="150" t="s">
        <v>196</v>
      </c>
      <c r="G70" s="224">
        <v>1E-3</v>
      </c>
      <c r="H70" s="224">
        <v>8.9999999999999993E-3</v>
      </c>
      <c r="I70" s="225">
        <v>6.0000000000000001E-3</v>
      </c>
      <c r="J70" s="82"/>
      <c r="K70" s="150" t="s">
        <v>209</v>
      </c>
      <c r="L70" s="224">
        <v>1.2629999999999999</v>
      </c>
      <c r="M70" s="224">
        <v>2.7629999999999999</v>
      </c>
      <c r="N70" s="225">
        <v>1.151</v>
      </c>
      <c r="O70" s="82"/>
      <c r="P70" s="82"/>
      <c r="Q70" s="82"/>
      <c r="R70" s="82"/>
      <c r="S70" s="82"/>
      <c r="T70" s="82"/>
    </row>
    <row r="71" spans="1:20" x14ac:dyDescent="0.35">
      <c r="A71" s="227" t="s">
        <v>169</v>
      </c>
      <c r="B71" s="224">
        <v>4.2999999999999997E-2</v>
      </c>
      <c r="C71" s="224">
        <v>7.4999999999999997E-2</v>
      </c>
      <c r="D71" s="225">
        <v>0.39200000000000002</v>
      </c>
      <c r="E71" s="91"/>
      <c r="F71" s="150" t="s">
        <v>36</v>
      </c>
      <c r="G71" s="224">
        <v>4.0000000000000001E-3</v>
      </c>
      <c r="H71" s="224">
        <v>1E-3</v>
      </c>
      <c r="I71" s="225">
        <v>5.0000000000000001E-3</v>
      </c>
      <c r="J71" s="82"/>
      <c r="K71" s="150" t="s">
        <v>112</v>
      </c>
      <c r="L71" s="224" t="s">
        <v>316</v>
      </c>
      <c r="M71" s="224">
        <v>0.81599999999999995</v>
      </c>
      <c r="N71" s="225">
        <v>1.131</v>
      </c>
      <c r="O71" s="82"/>
      <c r="P71" s="82"/>
      <c r="Q71" s="82"/>
      <c r="R71" s="82"/>
      <c r="S71" s="82"/>
      <c r="T71" s="82"/>
    </row>
    <row r="72" spans="1:20" x14ac:dyDescent="0.35">
      <c r="A72" s="227" t="s">
        <v>206</v>
      </c>
      <c r="B72" s="224" t="s">
        <v>316</v>
      </c>
      <c r="C72" s="224">
        <v>1.4999999999999999E-2</v>
      </c>
      <c r="D72" s="225">
        <v>0.34399999999999997</v>
      </c>
      <c r="E72" s="91"/>
      <c r="F72" s="150" t="s">
        <v>61</v>
      </c>
      <c r="G72" s="224" t="s">
        <v>316</v>
      </c>
      <c r="H72" s="224">
        <v>0</v>
      </c>
      <c r="I72" s="225">
        <v>5.0000000000000001E-3</v>
      </c>
      <c r="J72" s="82"/>
      <c r="K72" s="150" t="s">
        <v>216</v>
      </c>
      <c r="L72" s="224">
        <v>2.2679999999999998</v>
      </c>
      <c r="M72" s="224">
        <v>4.0750000000000002</v>
      </c>
      <c r="N72" s="225">
        <v>1.0569999999999999</v>
      </c>
      <c r="O72" s="82"/>
      <c r="P72" s="82"/>
      <c r="Q72" s="82"/>
      <c r="R72" s="82"/>
      <c r="S72" s="82"/>
      <c r="T72" s="82"/>
    </row>
    <row r="73" spans="1:20" x14ac:dyDescent="0.35">
      <c r="A73" s="227" t="s">
        <v>39</v>
      </c>
      <c r="B73" s="224">
        <v>0.35</v>
      </c>
      <c r="C73" s="224">
        <v>0.65900000000000003</v>
      </c>
      <c r="D73" s="225">
        <v>0.28399999999999997</v>
      </c>
      <c r="E73" s="91"/>
      <c r="F73" s="150" t="s">
        <v>142</v>
      </c>
      <c r="G73" s="224">
        <v>3.6999999999999998E-2</v>
      </c>
      <c r="H73" s="224">
        <v>1.0999999999999999E-2</v>
      </c>
      <c r="I73" s="225">
        <v>5.0000000000000001E-3</v>
      </c>
      <c r="J73" s="82"/>
      <c r="K73" s="150" t="s">
        <v>196</v>
      </c>
      <c r="L73" s="224">
        <v>7.9290000000000003</v>
      </c>
      <c r="M73" s="224">
        <v>0.73099999999999998</v>
      </c>
      <c r="N73" s="225">
        <v>1.0229999999999999</v>
      </c>
      <c r="O73" s="82"/>
      <c r="P73" s="82"/>
      <c r="Q73" s="82"/>
      <c r="R73" s="82"/>
      <c r="S73" s="82"/>
      <c r="T73" s="82"/>
    </row>
    <row r="74" spans="1:20" x14ac:dyDescent="0.35">
      <c r="A74" s="227" t="s">
        <v>116</v>
      </c>
      <c r="B74" s="224">
        <v>0</v>
      </c>
      <c r="C74" s="224">
        <v>2.3E-2</v>
      </c>
      <c r="D74" s="225">
        <v>0.25600000000000001</v>
      </c>
      <c r="E74" s="91"/>
      <c r="F74" s="150" t="s">
        <v>171</v>
      </c>
      <c r="G74" s="224">
        <v>5.6000000000000001E-2</v>
      </c>
      <c r="H74" s="224">
        <v>0</v>
      </c>
      <c r="I74" s="225">
        <v>5.0000000000000001E-3</v>
      </c>
      <c r="J74" s="82"/>
      <c r="K74" s="150" t="s">
        <v>253</v>
      </c>
      <c r="L74" s="224">
        <v>1.3109999999999999</v>
      </c>
      <c r="M74" s="224">
        <v>1.6919999999999999</v>
      </c>
      <c r="N74" s="225">
        <v>1.0109999999999999</v>
      </c>
      <c r="O74" s="82"/>
      <c r="P74" s="82"/>
      <c r="Q74" s="82"/>
      <c r="R74" s="82"/>
      <c r="S74" s="82"/>
      <c r="T74" s="82"/>
    </row>
    <row r="75" spans="1:20" x14ac:dyDescent="0.35">
      <c r="A75" s="227" t="s">
        <v>22</v>
      </c>
      <c r="B75" s="224">
        <v>0.68600000000000005</v>
      </c>
      <c r="C75" s="224">
        <v>0.35199999999999998</v>
      </c>
      <c r="D75" s="225">
        <v>0.24299999999999999</v>
      </c>
      <c r="E75" s="91"/>
      <c r="F75" s="150" t="s">
        <v>235</v>
      </c>
      <c r="G75" s="224">
        <v>0.105</v>
      </c>
      <c r="H75" s="224">
        <v>0.16600000000000001</v>
      </c>
      <c r="I75" s="225">
        <v>5.0000000000000001E-3</v>
      </c>
      <c r="J75" s="82"/>
      <c r="K75" s="150" t="s">
        <v>60</v>
      </c>
      <c r="L75" s="224">
        <v>1.042</v>
      </c>
      <c r="M75" s="224">
        <v>1.119</v>
      </c>
      <c r="N75" s="225">
        <v>0.95</v>
      </c>
      <c r="O75" s="82"/>
      <c r="P75" s="82"/>
      <c r="Q75" s="82"/>
      <c r="R75" s="82"/>
      <c r="S75" s="82"/>
      <c r="T75" s="82"/>
    </row>
    <row r="76" spans="1:20" x14ac:dyDescent="0.35">
      <c r="A76" s="227" t="s">
        <v>143</v>
      </c>
      <c r="B76" s="224">
        <v>6.7000000000000004E-2</v>
      </c>
      <c r="C76" s="224">
        <v>2.7360000000000002</v>
      </c>
      <c r="D76" s="225">
        <v>0.24099999999999999</v>
      </c>
      <c r="E76" s="91"/>
      <c r="F76" s="150" t="s">
        <v>243</v>
      </c>
      <c r="G76" s="224">
        <v>7.9000000000000001E-2</v>
      </c>
      <c r="H76" s="224">
        <v>0.01</v>
      </c>
      <c r="I76" s="225">
        <v>5.0000000000000001E-3</v>
      </c>
      <c r="J76" s="82"/>
      <c r="K76" s="150" t="s">
        <v>151</v>
      </c>
      <c r="L76" s="224">
        <v>5.6000000000000001E-2</v>
      </c>
      <c r="M76" s="224">
        <v>0.68799999999999994</v>
      </c>
      <c r="N76" s="225">
        <v>0.93600000000000005</v>
      </c>
      <c r="O76" s="82"/>
      <c r="P76" s="82"/>
      <c r="Q76" s="82"/>
      <c r="R76" s="82"/>
      <c r="S76" s="82"/>
      <c r="T76" s="82"/>
    </row>
    <row r="77" spans="1:20" x14ac:dyDescent="0.35">
      <c r="A77" s="227" t="s">
        <v>104</v>
      </c>
      <c r="B77" s="224">
        <v>1E-3</v>
      </c>
      <c r="C77" s="224" t="s">
        <v>316</v>
      </c>
      <c r="D77" s="225">
        <v>0.21</v>
      </c>
      <c r="E77" s="91"/>
      <c r="F77" s="150" t="s">
        <v>145</v>
      </c>
      <c r="G77" s="224">
        <v>0</v>
      </c>
      <c r="H77" s="224">
        <v>0</v>
      </c>
      <c r="I77" s="225">
        <v>4.0000000000000001E-3</v>
      </c>
      <c r="J77" s="82"/>
      <c r="K77" s="150" t="s">
        <v>251</v>
      </c>
      <c r="L77" s="224">
        <v>0.216</v>
      </c>
      <c r="M77" s="224">
        <v>0.44700000000000001</v>
      </c>
      <c r="N77" s="225">
        <v>0.91700000000000004</v>
      </c>
      <c r="O77" s="82"/>
      <c r="P77" s="82"/>
      <c r="Q77" s="82"/>
      <c r="R77" s="82"/>
      <c r="S77" s="82"/>
      <c r="T77" s="82"/>
    </row>
    <row r="78" spans="1:20" x14ac:dyDescent="0.35">
      <c r="A78" s="227" t="s">
        <v>158</v>
      </c>
      <c r="B78" s="224" t="s">
        <v>316</v>
      </c>
      <c r="C78" s="224" t="s">
        <v>316</v>
      </c>
      <c r="D78" s="225">
        <v>0.20499999999999999</v>
      </c>
      <c r="E78" s="91"/>
      <c r="F78" s="150" t="s">
        <v>67</v>
      </c>
      <c r="G78" s="224">
        <v>0</v>
      </c>
      <c r="H78" s="224">
        <v>0</v>
      </c>
      <c r="I78" s="225">
        <v>3.0000000000000001E-3</v>
      </c>
      <c r="J78" s="82"/>
      <c r="K78" s="150" t="s">
        <v>204</v>
      </c>
      <c r="L78" s="224">
        <v>3.2759999999999998</v>
      </c>
      <c r="M78" s="224">
        <v>0.77400000000000002</v>
      </c>
      <c r="N78" s="225">
        <v>0.90900000000000003</v>
      </c>
      <c r="O78" s="82"/>
      <c r="P78" s="82"/>
      <c r="Q78" s="82"/>
      <c r="R78" s="82"/>
      <c r="S78" s="82"/>
      <c r="T78" s="82"/>
    </row>
    <row r="79" spans="1:20" x14ac:dyDescent="0.35">
      <c r="A79" s="227" t="s">
        <v>232</v>
      </c>
      <c r="B79" s="224" t="s">
        <v>316</v>
      </c>
      <c r="C79" s="224" t="s">
        <v>316</v>
      </c>
      <c r="D79" s="225">
        <v>0.20399999999999999</v>
      </c>
      <c r="E79" s="91"/>
      <c r="F79" s="150" t="s">
        <v>138</v>
      </c>
      <c r="G79" s="224">
        <v>2E-3</v>
      </c>
      <c r="H79" s="224">
        <v>6.6000000000000003E-2</v>
      </c>
      <c r="I79" s="225">
        <v>3.0000000000000001E-3</v>
      </c>
      <c r="J79" s="82"/>
      <c r="K79" s="150" t="s">
        <v>107</v>
      </c>
      <c r="L79" s="224">
        <v>0.83699999999999997</v>
      </c>
      <c r="M79" s="224">
        <v>1.1499999999999999</v>
      </c>
      <c r="N79" s="225">
        <v>0.89800000000000002</v>
      </c>
      <c r="O79" s="82"/>
      <c r="P79" s="82"/>
      <c r="Q79" s="82"/>
      <c r="R79" s="82"/>
      <c r="S79" s="82"/>
      <c r="T79" s="82"/>
    </row>
    <row r="80" spans="1:20" x14ac:dyDescent="0.35">
      <c r="A80" s="227" t="s">
        <v>210</v>
      </c>
      <c r="B80" s="224" t="s">
        <v>316</v>
      </c>
      <c r="C80" s="224">
        <v>2.4E-2</v>
      </c>
      <c r="D80" s="225">
        <v>0.19600000000000001</v>
      </c>
      <c r="E80" s="91"/>
      <c r="F80" s="150" t="s">
        <v>251</v>
      </c>
      <c r="G80" s="224">
        <v>0</v>
      </c>
      <c r="H80" s="224">
        <v>5.0000000000000001E-3</v>
      </c>
      <c r="I80" s="225">
        <v>3.0000000000000001E-3</v>
      </c>
      <c r="J80" s="82"/>
      <c r="K80" s="150" t="s">
        <v>147</v>
      </c>
      <c r="L80" s="224">
        <v>1.3680000000000001</v>
      </c>
      <c r="M80" s="224">
        <v>0.28699999999999998</v>
      </c>
      <c r="N80" s="225">
        <v>0.84499999999999997</v>
      </c>
      <c r="O80" s="82"/>
      <c r="P80" s="82"/>
      <c r="Q80" s="82"/>
      <c r="R80" s="82"/>
      <c r="S80" s="82"/>
      <c r="T80" s="82"/>
    </row>
    <row r="81" spans="1:20" x14ac:dyDescent="0.35">
      <c r="A81" s="227" t="s">
        <v>229</v>
      </c>
      <c r="B81" s="224">
        <v>7.0000000000000001E-3</v>
      </c>
      <c r="C81" s="224">
        <v>9.4E-2</v>
      </c>
      <c r="D81" s="225">
        <v>0.183</v>
      </c>
      <c r="E81" s="91"/>
      <c r="F81" s="150" t="s">
        <v>23</v>
      </c>
      <c r="G81" s="224">
        <v>2E-3</v>
      </c>
      <c r="H81" s="224">
        <v>0</v>
      </c>
      <c r="I81" s="225">
        <v>2E-3</v>
      </c>
      <c r="J81" s="82"/>
      <c r="K81" s="150" t="s">
        <v>233</v>
      </c>
      <c r="L81" s="224">
        <v>0.56299999999999994</v>
      </c>
      <c r="M81" s="224">
        <v>8.5999999999999993E-2</v>
      </c>
      <c r="N81" s="225">
        <v>0.82</v>
      </c>
      <c r="O81" s="82"/>
      <c r="P81" s="82"/>
      <c r="Q81" s="82"/>
      <c r="R81" s="82"/>
      <c r="S81" s="82"/>
      <c r="T81" s="82"/>
    </row>
    <row r="82" spans="1:20" x14ac:dyDescent="0.35">
      <c r="A82" s="227" t="s">
        <v>193</v>
      </c>
      <c r="B82" s="224" t="s">
        <v>316</v>
      </c>
      <c r="C82" s="224" t="s">
        <v>316</v>
      </c>
      <c r="D82" s="225">
        <v>0.17499999999999999</v>
      </c>
      <c r="E82" s="91"/>
      <c r="F82" s="150" t="s">
        <v>63</v>
      </c>
      <c r="G82" s="224">
        <v>2E-3</v>
      </c>
      <c r="H82" s="224">
        <v>2E-3</v>
      </c>
      <c r="I82" s="225">
        <v>2E-3</v>
      </c>
      <c r="J82" s="82"/>
      <c r="K82" s="150" t="s">
        <v>3</v>
      </c>
      <c r="L82" s="224">
        <v>0.59799999999999998</v>
      </c>
      <c r="M82" s="224">
        <v>0.74399999999999999</v>
      </c>
      <c r="N82" s="225">
        <v>0.76800000000000002</v>
      </c>
      <c r="O82" s="82"/>
      <c r="P82" s="82"/>
      <c r="Q82" s="82"/>
      <c r="R82" s="82"/>
      <c r="S82" s="82"/>
      <c r="T82" s="82"/>
    </row>
    <row r="83" spans="1:20" x14ac:dyDescent="0.35">
      <c r="A83" s="227" t="s">
        <v>67</v>
      </c>
      <c r="B83" s="224">
        <v>0.60099999999999998</v>
      </c>
      <c r="C83" s="224" t="s">
        <v>316</v>
      </c>
      <c r="D83" s="225">
        <v>0.14899999999999999</v>
      </c>
      <c r="E83" s="91"/>
      <c r="F83" s="150" t="s">
        <v>143</v>
      </c>
      <c r="G83" s="224">
        <v>0.19900000000000001</v>
      </c>
      <c r="H83" s="224">
        <v>3.4000000000000002E-2</v>
      </c>
      <c r="I83" s="225">
        <v>2E-3</v>
      </c>
      <c r="J83" s="82"/>
      <c r="K83" s="150" t="s">
        <v>110</v>
      </c>
      <c r="L83" s="224">
        <v>7.9000000000000001E-2</v>
      </c>
      <c r="M83" s="224">
        <v>3.3090000000000002</v>
      </c>
      <c r="N83" s="225">
        <v>0.71399999999999997</v>
      </c>
      <c r="O83" s="82"/>
      <c r="P83" s="82"/>
      <c r="Q83" s="82"/>
      <c r="R83" s="82"/>
      <c r="S83" s="82"/>
      <c r="T83" s="82"/>
    </row>
    <row r="84" spans="1:20" x14ac:dyDescent="0.35">
      <c r="A84" s="227" t="s">
        <v>149</v>
      </c>
      <c r="B84" s="224">
        <v>0</v>
      </c>
      <c r="C84" s="224" t="s">
        <v>316</v>
      </c>
      <c r="D84" s="225">
        <v>0.13500000000000001</v>
      </c>
      <c r="E84" s="91"/>
      <c r="F84" s="150" t="s">
        <v>229</v>
      </c>
      <c r="G84" s="224">
        <v>0.01</v>
      </c>
      <c r="H84" s="224">
        <v>0</v>
      </c>
      <c r="I84" s="225">
        <v>2E-3</v>
      </c>
      <c r="J84" s="82"/>
      <c r="K84" s="150" t="s">
        <v>130</v>
      </c>
      <c r="L84" s="224">
        <v>2.5720000000000001</v>
      </c>
      <c r="M84" s="224">
        <v>0.71599999999999997</v>
      </c>
      <c r="N84" s="225">
        <v>0.71199999999999997</v>
      </c>
      <c r="O84" s="82"/>
      <c r="P84" s="82"/>
      <c r="Q84" s="82"/>
      <c r="R84" s="82"/>
      <c r="S84" s="82"/>
      <c r="T84" s="82"/>
    </row>
    <row r="85" spans="1:20" x14ac:dyDescent="0.35">
      <c r="A85" s="227" t="s">
        <v>191</v>
      </c>
      <c r="B85" s="224" t="s">
        <v>316</v>
      </c>
      <c r="C85" s="224" t="s">
        <v>316</v>
      </c>
      <c r="D85" s="225">
        <v>0.121</v>
      </c>
      <c r="E85" s="91"/>
      <c r="F85" s="150" t="s">
        <v>234</v>
      </c>
      <c r="G85" s="224">
        <v>4.9000000000000002E-2</v>
      </c>
      <c r="H85" s="224">
        <v>1.7999999999999999E-2</v>
      </c>
      <c r="I85" s="225">
        <v>2E-3</v>
      </c>
      <c r="J85" s="82"/>
      <c r="K85" s="150" t="s">
        <v>36</v>
      </c>
      <c r="L85" s="224">
        <v>0.24099999999999999</v>
      </c>
      <c r="M85" s="224">
        <v>0.76600000000000001</v>
      </c>
      <c r="N85" s="225">
        <v>0.71</v>
      </c>
      <c r="O85" s="82"/>
      <c r="P85" s="82"/>
      <c r="Q85" s="82"/>
      <c r="R85" s="82"/>
      <c r="S85" s="82"/>
      <c r="T85" s="82"/>
    </row>
    <row r="86" spans="1:20" x14ac:dyDescent="0.35">
      <c r="A86" s="227" t="s">
        <v>123</v>
      </c>
      <c r="B86" s="224">
        <v>1.0529999999999999</v>
      </c>
      <c r="C86" s="224">
        <v>4.0000000000000001E-3</v>
      </c>
      <c r="D86" s="225">
        <v>0.12</v>
      </c>
      <c r="E86" s="91"/>
      <c r="F86" s="150" t="s">
        <v>20</v>
      </c>
      <c r="G86" s="224">
        <v>0</v>
      </c>
      <c r="H86" s="224">
        <v>0</v>
      </c>
      <c r="I86" s="225">
        <v>1E-3</v>
      </c>
      <c r="J86" s="82"/>
      <c r="K86" s="150" t="s">
        <v>103</v>
      </c>
      <c r="L86" s="224">
        <v>2.0819999999999999</v>
      </c>
      <c r="M86" s="224">
        <v>1.0609999999999999</v>
      </c>
      <c r="N86" s="225">
        <v>0.70799999999999996</v>
      </c>
      <c r="O86" s="82"/>
      <c r="P86" s="82"/>
      <c r="Q86" s="82"/>
      <c r="R86" s="82"/>
      <c r="S86" s="82"/>
      <c r="T86" s="82"/>
    </row>
    <row r="87" spans="1:20" x14ac:dyDescent="0.35">
      <c r="A87" s="227" t="s">
        <v>147</v>
      </c>
      <c r="B87" s="224">
        <v>6.0000000000000001E-3</v>
      </c>
      <c r="C87" s="224">
        <v>1.246</v>
      </c>
      <c r="D87" s="225">
        <v>0.11700000000000001</v>
      </c>
      <c r="E87" s="91"/>
      <c r="F87" s="150" t="s">
        <v>25</v>
      </c>
      <c r="G87" s="224">
        <v>0</v>
      </c>
      <c r="H87" s="224" t="s">
        <v>316</v>
      </c>
      <c r="I87" s="225">
        <v>1E-3</v>
      </c>
      <c r="J87" s="82"/>
      <c r="K87" s="150" t="s">
        <v>148</v>
      </c>
      <c r="L87" s="224">
        <v>0.29499999999999998</v>
      </c>
      <c r="M87" s="224">
        <v>0.51</v>
      </c>
      <c r="N87" s="225">
        <v>0.66700000000000004</v>
      </c>
      <c r="O87" s="82"/>
      <c r="P87" s="82"/>
      <c r="Q87" s="82"/>
      <c r="R87" s="82"/>
      <c r="S87" s="82"/>
      <c r="T87" s="82"/>
    </row>
    <row r="88" spans="1:20" x14ac:dyDescent="0.35">
      <c r="A88" s="227" t="s">
        <v>231</v>
      </c>
      <c r="B88" s="224" t="s">
        <v>316</v>
      </c>
      <c r="C88" s="224">
        <v>0.38900000000000001</v>
      </c>
      <c r="D88" s="225">
        <v>0.105</v>
      </c>
      <c r="E88" s="91"/>
      <c r="F88" s="150" t="s">
        <v>32</v>
      </c>
      <c r="G88" s="224">
        <v>0</v>
      </c>
      <c r="H88" s="224">
        <v>0</v>
      </c>
      <c r="I88" s="225">
        <v>1E-3</v>
      </c>
      <c r="J88" s="82"/>
      <c r="K88" s="150" t="s">
        <v>160</v>
      </c>
      <c r="L88" s="224">
        <v>1.3129999999999999</v>
      </c>
      <c r="M88" s="224">
        <v>0.30599999999999999</v>
      </c>
      <c r="N88" s="225">
        <v>0.66</v>
      </c>
      <c r="O88" s="82"/>
      <c r="P88" s="82"/>
      <c r="Q88" s="82"/>
      <c r="R88" s="82"/>
      <c r="S88" s="82"/>
      <c r="T88" s="82"/>
    </row>
    <row r="89" spans="1:20" x14ac:dyDescent="0.35">
      <c r="A89" s="227" t="s">
        <v>252</v>
      </c>
      <c r="B89" s="224">
        <v>0.02</v>
      </c>
      <c r="C89" s="224">
        <v>8.5000000000000006E-2</v>
      </c>
      <c r="D89" s="225">
        <v>0.10299999999999999</v>
      </c>
      <c r="E89" s="91"/>
      <c r="F89" s="150" t="s">
        <v>71</v>
      </c>
      <c r="G89" s="224">
        <v>2E-3</v>
      </c>
      <c r="H89" s="224">
        <v>1E-3</v>
      </c>
      <c r="I89" s="225">
        <v>1E-3</v>
      </c>
      <c r="J89" s="82"/>
      <c r="K89" s="150" t="s">
        <v>194</v>
      </c>
      <c r="L89" s="224">
        <v>2.9870000000000001</v>
      </c>
      <c r="M89" s="224">
        <v>1.016</v>
      </c>
      <c r="N89" s="225">
        <v>0.63800000000000001</v>
      </c>
      <c r="O89" s="82"/>
      <c r="P89" s="82"/>
      <c r="Q89" s="82"/>
      <c r="R89" s="82"/>
      <c r="S89" s="82"/>
      <c r="T89" s="82"/>
    </row>
    <row r="90" spans="1:20" x14ac:dyDescent="0.35">
      <c r="A90" s="227" t="s">
        <v>222</v>
      </c>
      <c r="B90" s="224" t="s">
        <v>316</v>
      </c>
      <c r="C90" s="224">
        <v>1E-3</v>
      </c>
      <c r="D90" s="225">
        <v>9.8000000000000004E-2</v>
      </c>
      <c r="E90" s="91"/>
      <c r="F90" s="150" t="s">
        <v>75</v>
      </c>
      <c r="G90" s="224">
        <v>1.9E-2</v>
      </c>
      <c r="H90" s="224">
        <v>0</v>
      </c>
      <c r="I90" s="225">
        <v>1E-3</v>
      </c>
      <c r="J90" s="82"/>
      <c r="K90" s="150" t="s">
        <v>6</v>
      </c>
      <c r="L90" s="224">
        <v>0.33600000000000002</v>
      </c>
      <c r="M90" s="224">
        <v>0.10199999999999999</v>
      </c>
      <c r="N90" s="225">
        <v>0.625</v>
      </c>
      <c r="O90" s="82"/>
      <c r="P90" s="82"/>
      <c r="Q90" s="82"/>
      <c r="R90" s="82"/>
      <c r="S90" s="82"/>
      <c r="T90" s="82"/>
    </row>
    <row r="91" spans="1:20" x14ac:dyDescent="0.35">
      <c r="A91" s="227" t="s">
        <v>24</v>
      </c>
      <c r="B91" s="224" t="s">
        <v>316</v>
      </c>
      <c r="C91" s="224" t="s">
        <v>316</v>
      </c>
      <c r="D91" s="225">
        <v>9.7000000000000003E-2</v>
      </c>
      <c r="E91" s="91"/>
      <c r="F91" s="150" t="s">
        <v>81</v>
      </c>
      <c r="G91" s="224" t="s">
        <v>316</v>
      </c>
      <c r="H91" s="224">
        <v>0</v>
      </c>
      <c r="I91" s="225">
        <v>1E-3</v>
      </c>
      <c r="J91" s="82"/>
      <c r="K91" s="150" t="s">
        <v>193</v>
      </c>
      <c r="L91" s="224">
        <v>0.72499999999999998</v>
      </c>
      <c r="M91" s="224">
        <v>3.3000000000000002E-2</v>
      </c>
      <c r="N91" s="225">
        <v>0.621</v>
      </c>
      <c r="O91" s="82"/>
      <c r="P91" s="82"/>
      <c r="Q91" s="82"/>
      <c r="R91" s="82"/>
      <c r="S91" s="82"/>
      <c r="T91" s="82"/>
    </row>
    <row r="92" spans="1:20" x14ac:dyDescent="0.35">
      <c r="A92" s="227" t="s">
        <v>137</v>
      </c>
      <c r="B92" s="224" t="s">
        <v>316</v>
      </c>
      <c r="C92" s="224" t="s">
        <v>316</v>
      </c>
      <c r="D92" s="225">
        <v>9.2999999999999999E-2</v>
      </c>
      <c r="E92" s="91"/>
      <c r="F92" s="150" t="s">
        <v>92</v>
      </c>
      <c r="G92" s="224" t="s">
        <v>316</v>
      </c>
      <c r="H92" s="224" t="s">
        <v>316</v>
      </c>
      <c r="I92" s="225">
        <v>1E-3</v>
      </c>
      <c r="J92" s="82"/>
      <c r="K92" s="150" t="s">
        <v>170</v>
      </c>
      <c r="L92" s="224">
        <v>0.56799999999999995</v>
      </c>
      <c r="M92" s="224">
        <v>0.44500000000000001</v>
      </c>
      <c r="N92" s="225">
        <v>0.60699999999999998</v>
      </c>
      <c r="O92" s="82"/>
      <c r="P92" s="82"/>
      <c r="Q92" s="82"/>
      <c r="R92" s="82"/>
      <c r="S92" s="82"/>
      <c r="T92" s="82"/>
    </row>
    <row r="93" spans="1:20" x14ac:dyDescent="0.35">
      <c r="A93" s="227" t="s">
        <v>49</v>
      </c>
      <c r="B93" s="224">
        <v>1.123</v>
      </c>
      <c r="C93" s="224">
        <v>1.6459999999999999</v>
      </c>
      <c r="D93" s="225">
        <v>9.1999999999999998E-2</v>
      </c>
      <c r="E93" s="91"/>
      <c r="F93" s="150" t="s">
        <v>98</v>
      </c>
      <c r="G93" s="224" t="s">
        <v>316</v>
      </c>
      <c r="H93" s="224" t="s">
        <v>316</v>
      </c>
      <c r="I93" s="225">
        <v>1E-3</v>
      </c>
      <c r="J93" s="82"/>
      <c r="K93" s="150" t="s">
        <v>4</v>
      </c>
      <c r="L93" s="224">
        <v>3.16</v>
      </c>
      <c r="M93" s="224">
        <v>0.82199999999999995</v>
      </c>
      <c r="N93" s="225">
        <v>0.59799999999999998</v>
      </c>
      <c r="O93" s="82"/>
      <c r="P93" s="82"/>
      <c r="Q93" s="82"/>
      <c r="R93" s="82"/>
      <c r="S93" s="82"/>
      <c r="T93" s="82"/>
    </row>
    <row r="94" spans="1:20" x14ac:dyDescent="0.35">
      <c r="A94" s="227" t="s">
        <v>202</v>
      </c>
      <c r="B94" s="224" t="s">
        <v>316</v>
      </c>
      <c r="C94" s="224">
        <v>9.1940000000000008</v>
      </c>
      <c r="D94" s="225">
        <v>8.8999999999999996E-2</v>
      </c>
      <c r="E94" s="91"/>
      <c r="F94" s="150" t="s">
        <v>123</v>
      </c>
      <c r="G94" s="224">
        <v>4.0000000000000001E-3</v>
      </c>
      <c r="H94" s="224">
        <v>5.0000000000000001E-3</v>
      </c>
      <c r="I94" s="225">
        <v>1E-3</v>
      </c>
      <c r="J94" s="82"/>
      <c r="K94" s="150" t="s">
        <v>114</v>
      </c>
      <c r="L94" s="224">
        <v>91.713999999999999</v>
      </c>
      <c r="M94" s="224">
        <v>21.774000000000001</v>
      </c>
      <c r="N94" s="225">
        <v>0.57699999999999996</v>
      </c>
      <c r="O94" s="82"/>
      <c r="P94" s="82"/>
      <c r="Q94" s="82"/>
      <c r="R94" s="82"/>
      <c r="S94" s="82"/>
      <c r="T94" s="82"/>
    </row>
    <row r="95" spans="1:20" x14ac:dyDescent="0.35">
      <c r="A95" s="227" t="s">
        <v>122</v>
      </c>
      <c r="B95" s="224">
        <v>3.0000000000000001E-3</v>
      </c>
      <c r="C95" s="224">
        <v>0.27500000000000002</v>
      </c>
      <c r="D95" s="225">
        <v>7.9000000000000001E-2</v>
      </c>
      <c r="E95" s="91"/>
      <c r="F95" s="150" t="s">
        <v>128</v>
      </c>
      <c r="G95" s="224">
        <v>0.1</v>
      </c>
      <c r="H95" s="224" t="s">
        <v>316</v>
      </c>
      <c r="I95" s="225">
        <v>1E-3</v>
      </c>
      <c r="J95" s="82"/>
      <c r="K95" s="150" t="s">
        <v>99</v>
      </c>
      <c r="L95" s="224">
        <v>0.25800000000000001</v>
      </c>
      <c r="M95" s="224">
        <v>0.11</v>
      </c>
      <c r="N95" s="225">
        <v>0.56499999999999995</v>
      </c>
      <c r="O95" s="82"/>
      <c r="P95" s="82"/>
      <c r="Q95" s="82"/>
      <c r="R95" s="82"/>
      <c r="S95" s="82"/>
      <c r="T95" s="82"/>
    </row>
    <row r="96" spans="1:20" x14ac:dyDescent="0.35">
      <c r="A96" s="227" t="s">
        <v>204</v>
      </c>
      <c r="B96" s="224" t="s">
        <v>316</v>
      </c>
      <c r="C96" s="224">
        <v>7.3999999999999996E-2</v>
      </c>
      <c r="D96" s="225">
        <v>7.9000000000000001E-2</v>
      </c>
      <c r="E96" s="91"/>
      <c r="F96" s="150" t="s">
        <v>137</v>
      </c>
      <c r="G96" s="224">
        <v>1E-3</v>
      </c>
      <c r="H96" s="224">
        <v>1E-3</v>
      </c>
      <c r="I96" s="225">
        <v>1E-3</v>
      </c>
      <c r="J96" s="82"/>
      <c r="K96" s="150" t="s">
        <v>211</v>
      </c>
      <c r="L96" s="224">
        <v>2.5110000000000001</v>
      </c>
      <c r="M96" s="224">
        <v>2.524</v>
      </c>
      <c r="N96" s="225">
        <v>0.55100000000000005</v>
      </c>
      <c r="O96" s="82"/>
      <c r="P96" s="82"/>
      <c r="Q96" s="82"/>
      <c r="R96" s="82"/>
      <c r="S96" s="82"/>
      <c r="T96" s="82"/>
    </row>
    <row r="97" spans="1:20" x14ac:dyDescent="0.35">
      <c r="A97" s="227" t="s">
        <v>173</v>
      </c>
      <c r="B97" s="224">
        <v>1.9E-2</v>
      </c>
      <c r="C97" s="224">
        <v>0</v>
      </c>
      <c r="D97" s="225">
        <v>0.06</v>
      </c>
      <c r="E97" s="91"/>
      <c r="F97" s="150" t="s">
        <v>185</v>
      </c>
      <c r="G97" s="224" t="s">
        <v>316</v>
      </c>
      <c r="H97" s="224" t="s">
        <v>316</v>
      </c>
      <c r="I97" s="225">
        <v>1E-3</v>
      </c>
      <c r="J97" s="82"/>
      <c r="K97" s="150" t="s">
        <v>77</v>
      </c>
      <c r="L97" s="224">
        <v>0.19900000000000001</v>
      </c>
      <c r="M97" s="224">
        <v>0.36599999999999999</v>
      </c>
      <c r="N97" s="225">
        <v>0.52900000000000003</v>
      </c>
      <c r="O97" s="82"/>
      <c r="P97" s="82"/>
      <c r="Q97" s="82"/>
      <c r="R97" s="82"/>
      <c r="S97" s="82"/>
      <c r="T97" s="82"/>
    </row>
    <row r="98" spans="1:20" x14ac:dyDescent="0.35">
      <c r="A98" s="227" t="s">
        <v>256</v>
      </c>
      <c r="B98" s="224">
        <v>1.4E-2</v>
      </c>
      <c r="C98" s="224">
        <v>8.0000000000000002E-3</v>
      </c>
      <c r="D98" s="225">
        <v>0.06</v>
      </c>
      <c r="E98" s="91"/>
      <c r="F98" s="150" t="s">
        <v>231</v>
      </c>
      <c r="G98" s="224">
        <v>5.0000000000000001E-3</v>
      </c>
      <c r="H98" s="224">
        <v>1E-3</v>
      </c>
      <c r="I98" s="225">
        <v>1E-3</v>
      </c>
      <c r="J98" s="82"/>
      <c r="K98" s="150" t="s">
        <v>27</v>
      </c>
      <c r="L98" s="224">
        <v>0.104</v>
      </c>
      <c r="M98" s="224">
        <v>0.02</v>
      </c>
      <c r="N98" s="225">
        <v>0.52500000000000002</v>
      </c>
      <c r="O98" s="82"/>
      <c r="P98" s="82"/>
      <c r="Q98" s="82"/>
      <c r="R98" s="82"/>
      <c r="S98" s="82"/>
      <c r="T98" s="82"/>
    </row>
    <row r="99" spans="1:20" x14ac:dyDescent="0.35">
      <c r="A99" s="227" t="s">
        <v>129</v>
      </c>
      <c r="B99" s="224" t="s">
        <v>316</v>
      </c>
      <c r="C99" s="224">
        <v>2.42</v>
      </c>
      <c r="D99" s="225">
        <v>5.3999999999999999E-2</v>
      </c>
      <c r="E99" s="91"/>
      <c r="F99" s="150" t="s">
        <v>233</v>
      </c>
      <c r="G99" s="224">
        <v>3.0000000000000001E-3</v>
      </c>
      <c r="H99" s="224">
        <v>0</v>
      </c>
      <c r="I99" s="225">
        <v>1E-3</v>
      </c>
      <c r="J99" s="82"/>
      <c r="K99" s="150" t="s">
        <v>183</v>
      </c>
      <c r="L99" s="224" t="s">
        <v>316</v>
      </c>
      <c r="M99" s="224">
        <v>0.183</v>
      </c>
      <c r="N99" s="225">
        <v>0.52500000000000002</v>
      </c>
      <c r="O99" s="82"/>
      <c r="P99" s="82"/>
      <c r="Q99" s="82"/>
      <c r="R99" s="82"/>
      <c r="S99" s="82"/>
      <c r="T99" s="82"/>
    </row>
    <row r="100" spans="1:20" x14ac:dyDescent="0.35">
      <c r="A100" s="227" t="s">
        <v>18</v>
      </c>
      <c r="B100" s="224" t="s">
        <v>316</v>
      </c>
      <c r="C100" s="224">
        <v>0.46899999999999997</v>
      </c>
      <c r="D100" s="225">
        <v>5.2999999999999999E-2</v>
      </c>
      <c r="E100" s="91"/>
      <c r="F100" s="150" t="s">
        <v>239</v>
      </c>
      <c r="G100" s="224" t="s">
        <v>316</v>
      </c>
      <c r="H100" s="224" t="s">
        <v>316</v>
      </c>
      <c r="I100" s="225">
        <v>1E-3</v>
      </c>
      <c r="J100" s="82"/>
      <c r="K100" s="150" t="s">
        <v>201</v>
      </c>
      <c r="L100" s="224">
        <v>8.9909999999999997</v>
      </c>
      <c r="M100" s="224">
        <v>1.3080000000000001</v>
      </c>
      <c r="N100" s="225">
        <v>0.52200000000000002</v>
      </c>
      <c r="O100" s="82"/>
      <c r="P100" s="82"/>
      <c r="Q100" s="82"/>
      <c r="R100" s="82"/>
      <c r="S100" s="82"/>
      <c r="T100" s="82"/>
    </row>
    <row r="101" spans="1:20" x14ac:dyDescent="0.35">
      <c r="A101" s="227" t="s">
        <v>238</v>
      </c>
      <c r="B101" s="224" t="s">
        <v>316</v>
      </c>
      <c r="C101" s="224">
        <v>0.109</v>
      </c>
      <c r="D101" s="225">
        <v>5.0999999999999997E-2</v>
      </c>
      <c r="E101" s="91"/>
      <c r="F101" s="150" t="s">
        <v>241</v>
      </c>
      <c r="G101" s="224" t="s">
        <v>316</v>
      </c>
      <c r="H101" s="224">
        <v>3.0000000000000001E-3</v>
      </c>
      <c r="I101" s="225">
        <v>1E-3</v>
      </c>
      <c r="J101" s="82"/>
      <c r="K101" s="150" t="s">
        <v>117</v>
      </c>
      <c r="L101" s="224">
        <v>3.8919999999999999</v>
      </c>
      <c r="M101" s="224">
        <v>0.4</v>
      </c>
      <c r="N101" s="225">
        <v>0.47699999999999998</v>
      </c>
      <c r="O101" s="82"/>
      <c r="P101" s="82"/>
      <c r="Q101" s="82"/>
      <c r="R101" s="82"/>
      <c r="S101" s="82"/>
      <c r="T101" s="82"/>
    </row>
    <row r="102" spans="1:20" x14ac:dyDescent="0.35">
      <c r="A102" s="227" t="s">
        <v>235</v>
      </c>
      <c r="B102" s="224">
        <v>1E-3</v>
      </c>
      <c r="C102" s="224">
        <v>0.182</v>
      </c>
      <c r="D102" s="225">
        <v>4.8000000000000001E-2</v>
      </c>
      <c r="E102" s="91"/>
      <c r="F102" s="150" t="s">
        <v>12</v>
      </c>
      <c r="G102" s="224">
        <v>0.64500000000000002</v>
      </c>
      <c r="H102" s="224">
        <v>0</v>
      </c>
      <c r="I102" s="225">
        <v>0</v>
      </c>
      <c r="J102" s="82"/>
      <c r="K102" s="150" t="s">
        <v>226</v>
      </c>
      <c r="L102" s="224" t="s">
        <v>316</v>
      </c>
      <c r="M102" s="224">
        <v>8.0000000000000002E-3</v>
      </c>
      <c r="N102" s="225">
        <v>0.441</v>
      </c>
      <c r="O102" s="82"/>
      <c r="P102" s="82"/>
      <c r="Q102" s="82"/>
      <c r="R102" s="82"/>
      <c r="S102" s="82"/>
      <c r="T102" s="82"/>
    </row>
    <row r="103" spans="1:20" x14ac:dyDescent="0.35">
      <c r="A103" s="227" t="s">
        <v>214</v>
      </c>
      <c r="B103" s="224">
        <v>2E-3</v>
      </c>
      <c r="C103" s="224" t="s">
        <v>316</v>
      </c>
      <c r="D103" s="225">
        <v>4.3999999999999997E-2</v>
      </c>
      <c r="E103" s="91"/>
      <c r="F103" s="150" t="s">
        <v>19</v>
      </c>
      <c r="G103" s="224" t="s">
        <v>316</v>
      </c>
      <c r="H103" s="224" t="s">
        <v>316</v>
      </c>
      <c r="I103" s="225">
        <v>0</v>
      </c>
      <c r="J103" s="82"/>
      <c r="K103" s="150" t="s">
        <v>206</v>
      </c>
      <c r="L103" s="224">
        <v>1.677</v>
      </c>
      <c r="M103" s="224">
        <v>0.41599999999999998</v>
      </c>
      <c r="N103" s="225">
        <v>0.40799999999999997</v>
      </c>
      <c r="O103" s="82"/>
      <c r="P103" s="82"/>
      <c r="Q103" s="82"/>
      <c r="R103" s="82"/>
      <c r="S103" s="82"/>
      <c r="T103" s="82"/>
    </row>
    <row r="104" spans="1:20" x14ac:dyDescent="0.35">
      <c r="A104" s="227" t="s">
        <v>170</v>
      </c>
      <c r="B104" s="224">
        <v>1.7999999999999999E-2</v>
      </c>
      <c r="C104" s="224">
        <v>7.9000000000000001E-2</v>
      </c>
      <c r="D104" s="225">
        <v>4.1000000000000002E-2</v>
      </c>
      <c r="E104" s="91"/>
      <c r="F104" s="150" t="s">
        <v>22</v>
      </c>
      <c r="G104" s="224">
        <v>0</v>
      </c>
      <c r="H104" s="224" t="s">
        <v>316</v>
      </c>
      <c r="I104" s="225">
        <v>0</v>
      </c>
      <c r="J104" s="82"/>
      <c r="K104" s="150" t="s">
        <v>249</v>
      </c>
      <c r="L104" s="224">
        <v>0.373</v>
      </c>
      <c r="M104" s="224">
        <v>6.2E-2</v>
      </c>
      <c r="N104" s="225">
        <v>0.38800000000000001</v>
      </c>
      <c r="O104" s="82"/>
      <c r="P104" s="82"/>
      <c r="Q104" s="82"/>
      <c r="R104" s="82"/>
      <c r="S104" s="82"/>
      <c r="T104" s="82"/>
    </row>
    <row r="105" spans="1:20" x14ac:dyDescent="0.35">
      <c r="A105" s="227" t="s">
        <v>32</v>
      </c>
      <c r="B105" s="224" t="s">
        <v>316</v>
      </c>
      <c r="C105" s="224" t="s">
        <v>316</v>
      </c>
      <c r="D105" s="225">
        <v>3.5000000000000003E-2</v>
      </c>
      <c r="E105" s="91"/>
      <c r="F105" s="150" t="s">
        <v>27</v>
      </c>
      <c r="G105" s="224">
        <v>0</v>
      </c>
      <c r="H105" s="224">
        <v>0</v>
      </c>
      <c r="I105" s="225">
        <v>0</v>
      </c>
      <c r="J105" s="82"/>
      <c r="K105" s="150" t="s">
        <v>192</v>
      </c>
      <c r="L105" s="224">
        <v>3.3000000000000002E-2</v>
      </c>
      <c r="M105" s="224" t="s">
        <v>316</v>
      </c>
      <c r="N105" s="225">
        <v>0.38500000000000001</v>
      </c>
      <c r="O105" s="82"/>
      <c r="P105" s="82"/>
      <c r="Q105" s="82"/>
      <c r="R105" s="82"/>
      <c r="S105" s="82"/>
      <c r="T105" s="82"/>
    </row>
    <row r="106" spans="1:20" x14ac:dyDescent="0.35">
      <c r="A106" s="227" t="s">
        <v>246</v>
      </c>
      <c r="B106" s="224" t="s">
        <v>316</v>
      </c>
      <c r="C106" s="224" t="s">
        <v>316</v>
      </c>
      <c r="D106" s="225">
        <v>3.2000000000000001E-2</v>
      </c>
      <c r="E106" s="91"/>
      <c r="F106" s="150" t="s">
        <v>28</v>
      </c>
      <c r="G106" s="224">
        <v>0</v>
      </c>
      <c r="H106" s="224">
        <v>1E-3</v>
      </c>
      <c r="I106" s="225">
        <v>0</v>
      </c>
      <c r="J106" s="82"/>
      <c r="K106" s="150" t="s">
        <v>210</v>
      </c>
      <c r="L106" s="224">
        <v>19.948</v>
      </c>
      <c r="M106" s="224">
        <v>1.1739999999999999</v>
      </c>
      <c r="N106" s="225">
        <v>0.36799999999999999</v>
      </c>
      <c r="O106" s="82"/>
      <c r="P106" s="82"/>
      <c r="Q106" s="82"/>
      <c r="R106" s="82"/>
      <c r="S106" s="82"/>
      <c r="T106" s="82"/>
    </row>
    <row r="107" spans="1:20" x14ac:dyDescent="0.35">
      <c r="A107" s="227" t="s">
        <v>135</v>
      </c>
      <c r="B107" s="224">
        <v>1.502</v>
      </c>
      <c r="C107" s="224" t="s">
        <v>316</v>
      </c>
      <c r="D107" s="225">
        <v>3.1E-2</v>
      </c>
      <c r="E107" s="91"/>
      <c r="F107" s="150" t="s">
        <v>30</v>
      </c>
      <c r="G107" s="224">
        <v>3.5999999999999997E-2</v>
      </c>
      <c r="H107" s="224">
        <v>4.0000000000000001E-3</v>
      </c>
      <c r="I107" s="225">
        <v>0</v>
      </c>
      <c r="J107" s="82"/>
      <c r="K107" s="150" t="s">
        <v>135</v>
      </c>
      <c r="L107" s="224">
        <v>0.48699999999999999</v>
      </c>
      <c r="M107" s="224">
        <v>0.496</v>
      </c>
      <c r="N107" s="225">
        <v>0.35299999999999998</v>
      </c>
      <c r="O107" s="82"/>
      <c r="P107" s="82"/>
      <c r="Q107" s="82"/>
      <c r="R107" s="82"/>
      <c r="S107" s="82"/>
      <c r="T107" s="82"/>
    </row>
    <row r="108" spans="1:20" x14ac:dyDescent="0.35">
      <c r="A108" s="227" t="s">
        <v>236</v>
      </c>
      <c r="B108" s="224">
        <v>4.0000000000000001E-3</v>
      </c>
      <c r="C108" s="224">
        <v>0.13500000000000001</v>
      </c>
      <c r="D108" s="225">
        <v>3.1E-2</v>
      </c>
      <c r="E108" s="91"/>
      <c r="F108" s="150" t="s">
        <v>31</v>
      </c>
      <c r="G108" s="224" t="s">
        <v>316</v>
      </c>
      <c r="H108" s="224" t="s">
        <v>316</v>
      </c>
      <c r="I108" s="225">
        <v>0</v>
      </c>
      <c r="J108" s="82"/>
      <c r="K108" s="150" t="s">
        <v>142</v>
      </c>
      <c r="L108" s="224">
        <v>0.81899999999999995</v>
      </c>
      <c r="M108" s="224">
        <v>1.1970000000000001</v>
      </c>
      <c r="N108" s="225">
        <v>0.35199999999999998</v>
      </c>
      <c r="O108" s="82"/>
      <c r="P108" s="82"/>
      <c r="Q108" s="82"/>
      <c r="R108" s="82"/>
      <c r="S108" s="82"/>
      <c r="T108" s="82"/>
    </row>
    <row r="109" spans="1:20" x14ac:dyDescent="0.35">
      <c r="A109" s="227" t="s">
        <v>97</v>
      </c>
      <c r="B109" s="224">
        <v>284.82100000000003</v>
      </c>
      <c r="C109" s="224">
        <v>6.0000000000000001E-3</v>
      </c>
      <c r="D109" s="225">
        <v>2.5999999999999999E-2</v>
      </c>
      <c r="E109" s="91"/>
      <c r="F109" s="150" t="s">
        <v>33</v>
      </c>
      <c r="G109" s="224">
        <v>1E-3</v>
      </c>
      <c r="H109" s="224">
        <v>0</v>
      </c>
      <c r="I109" s="225">
        <v>0</v>
      </c>
      <c r="J109" s="82"/>
      <c r="K109" s="150" t="s">
        <v>22</v>
      </c>
      <c r="L109" s="224">
        <v>8.8999999999999996E-2</v>
      </c>
      <c r="M109" s="224">
        <v>0.16200000000000001</v>
      </c>
      <c r="N109" s="225">
        <v>0.34799999999999998</v>
      </c>
      <c r="O109" s="82"/>
      <c r="P109" s="82"/>
      <c r="Q109" s="82"/>
      <c r="R109" s="82"/>
      <c r="S109" s="82"/>
      <c r="T109" s="82"/>
    </row>
    <row r="110" spans="1:20" x14ac:dyDescent="0.35">
      <c r="A110" s="227" t="s">
        <v>20</v>
      </c>
      <c r="B110" s="224" t="s">
        <v>316</v>
      </c>
      <c r="C110" s="224">
        <v>0.54100000000000004</v>
      </c>
      <c r="D110" s="225">
        <v>2.5000000000000001E-2</v>
      </c>
      <c r="E110" s="91"/>
      <c r="F110" s="150" t="s">
        <v>42</v>
      </c>
      <c r="G110" s="224" t="s">
        <v>316</v>
      </c>
      <c r="H110" s="224" t="s">
        <v>316</v>
      </c>
      <c r="I110" s="225">
        <v>0</v>
      </c>
      <c r="J110" s="82"/>
      <c r="K110" s="150" t="s">
        <v>225</v>
      </c>
      <c r="L110" s="224">
        <v>5.0999999999999997E-2</v>
      </c>
      <c r="M110" s="224">
        <v>7.984</v>
      </c>
      <c r="N110" s="225">
        <v>0.316</v>
      </c>
      <c r="O110" s="82"/>
      <c r="P110" s="82"/>
      <c r="Q110" s="82"/>
      <c r="R110" s="82"/>
      <c r="S110" s="82"/>
      <c r="T110" s="82"/>
    </row>
    <row r="111" spans="1:20" x14ac:dyDescent="0.35">
      <c r="A111" s="227" t="s">
        <v>60</v>
      </c>
      <c r="B111" s="224" t="s">
        <v>316</v>
      </c>
      <c r="C111" s="224" t="s">
        <v>316</v>
      </c>
      <c r="D111" s="225">
        <v>2.5000000000000001E-2</v>
      </c>
      <c r="E111" s="91"/>
      <c r="F111" s="150" t="s">
        <v>47</v>
      </c>
      <c r="G111" s="224">
        <v>0</v>
      </c>
      <c r="H111" s="224">
        <v>0</v>
      </c>
      <c r="I111" s="225">
        <v>0</v>
      </c>
      <c r="J111" s="82"/>
      <c r="K111" s="150" t="s">
        <v>59</v>
      </c>
      <c r="L111" s="224">
        <v>4.3999999999999997E-2</v>
      </c>
      <c r="M111" s="224">
        <v>9.7000000000000003E-2</v>
      </c>
      <c r="N111" s="225">
        <v>0.308</v>
      </c>
      <c r="O111" s="82"/>
      <c r="P111" s="82"/>
      <c r="Q111" s="82"/>
      <c r="R111" s="82"/>
      <c r="S111" s="82"/>
      <c r="T111" s="82"/>
    </row>
    <row r="112" spans="1:20" x14ac:dyDescent="0.35">
      <c r="A112" s="227" t="s">
        <v>25</v>
      </c>
      <c r="B112" s="224">
        <v>1E-3</v>
      </c>
      <c r="C112" s="224">
        <v>1E-3</v>
      </c>
      <c r="D112" s="225">
        <v>2.4E-2</v>
      </c>
      <c r="E112" s="91"/>
      <c r="F112" s="150" t="s">
        <v>53</v>
      </c>
      <c r="G112" s="224">
        <v>0</v>
      </c>
      <c r="H112" s="224" t="s">
        <v>316</v>
      </c>
      <c r="I112" s="225">
        <v>0</v>
      </c>
      <c r="J112" s="82"/>
      <c r="K112" s="150" t="s">
        <v>19</v>
      </c>
      <c r="L112" s="224">
        <v>3.5000000000000003E-2</v>
      </c>
      <c r="M112" s="224">
        <v>7.9000000000000001E-2</v>
      </c>
      <c r="N112" s="225">
        <v>0.30299999999999999</v>
      </c>
      <c r="O112" s="82"/>
      <c r="P112" s="82"/>
      <c r="Q112" s="82"/>
      <c r="R112" s="82"/>
      <c r="S112" s="82"/>
      <c r="T112" s="82"/>
    </row>
    <row r="113" spans="1:20" x14ac:dyDescent="0.35">
      <c r="A113" s="227" t="s">
        <v>237</v>
      </c>
      <c r="B113" s="224" t="s">
        <v>316</v>
      </c>
      <c r="C113" s="224">
        <v>0.24</v>
      </c>
      <c r="D113" s="225">
        <v>2.3E-2</v>
      </c>
      <c r="E113" s="91"/>
      <c r="F113" s="150" t="s">
        <v>58</v>
      </c>
      <c r="G113" s="224">
        <v>0</v>
      </c>
      <c r="H113" s="224">
        <v>0</v>
      </c>
      <c r="I113" s="225">
        <v>0</v>
      </c>
      <c r="J113" s="82"/>
      <c r="K113" s="150" t="s">
        <v>181</v>
      </c>
      <c r="L113" s="224">
        <v>9.032</v>
      </c>
      <c r="M113" s="224">
        <v>0.14599999999999999</v>
      </c>
      <c r="N113" s="225">
        <v>0.30199999999999999</v>
      </c>
      <c r="O113" s="82"/>
      <c r="P113" s="82"/>
      <c r="Q113" s="82"/>
      <c r="R113" s="82"/>
      <c r="S113" s="82"/>
      <c r="T113" s="82"/>
    </row>
    <row r="114" spans="1:20" x14ac:dyDescent="0.35">
      <c r="A114" s="227" t="s">
        <v>120</v>
      </c>
      <c r="B114" s="224">
        <v>1E-3</v>
      </c>
      <c r="C114" s="224">
        <v>3.0000000000000001E-3</v>
      </c>
      <c r="D114" s="225">
        <v>2.1999999999999999E-2</v>
      </c>
      <c r="E114" s="91"/>
      <c r="F114" s="150" t="s">
        <v>79</v>
      </c>
      <c r="G114" s="224" t="s">
        <v>316</v>
      </c>
      <c r="H114" s="224">
        <v>1E-3</v>
      </c>
      <c r="I114" s="225">
        <v>0</v>
      </c>
      <c r="J114" s="82"/>
      <c r="K114" s="150" t="s">
        <v>188</v>
      </c>
      <c r="L114" s="224">
        <v>0.10199999999999999</v>
      </c>
      <c r="M114" s="224">
        <v>0.129</v>
      </c>
      <c r="N114" s="225">
        <v>0.30199999999999999</v>
      </c>
      <c r="O114" s="82"/>
      <c r="P114" s="82"/>
      <c r="Q114" s="82"/>
      <c r="R114" s="82"/>
      <c r="S114" s="82"/>
      <c r="T114" s="82"/>
    </row>
    <row r="115" spans="1:20" x14ac:dyDescent="0.35">
      <c r="A115" s="227" t="s">
        <v>249</v>
      </c>
      <c r="B115" s="224">
        <v>2E-3</v>
      </c>
      <c r="C115" s="224">
        <v>5.0000000000000001E-3</v>
      </c>
      <c r="D115" s="225">
        <v>2.1000000000000001E-2</v>
      </c>
      <c r="E115" s="91"/>
      <c r="F115" s="150" t="s">
        <v>87</v>
      </c>
      <c r="G115" s="224">
        <v>0</v>
      </c>
      <c r="H115" s="224" t="s">
        <v>316</v>
      </c>
      <c r="I115" s="225">
        <v>0</v>
      </c>
      <c r="J115" s="82"/>
      <c r="K115" s="150" t="s">
        <v>122</v>
      </c>
      <c r="L115" s="224">
        <v>2.3610000000000002</v>
      </c>
      <c r="M115" s="224">
        <v>2.1059999999999999</v>
      </c>
      <c r="N115" s="225">
        <v>0.29399999999999998</v>
      </c>
      <c r="O115" s="82"/>
      <c r="P115" s="82"/>
      <c r="Q115" s="82"/>
      <c r="R115" s="82"/>
      <c r="S115" s="82"/>
      <c r="T115" s="82"/>
    </row>
    <row r="116" spans="1:20" x14ac:dyDescent="0.35">
      <c r="A116" s="227" t="s">
        <v>192</v>
      </c>
      <c r="B116" s="224" t="s">
        <v>316</v>
      </c>
      <c r="C116" s="224" t="s">
        <v>316</v>
      </c>
      <c r="D116" s="225">
        <v>1.9E-2</v>
      </c>
      <c r="E116" s="91"/>
      <c r="F116" s="150" t="s">
        <v>94</v>
      </c>
      <c r="G116" s="224">
        <v>0</v>
      </c>
      <c r="H116" s="224" t="s">
        <v>316</v>
      </c>
      <c r="I116" s="225">
        <v>0</v>
      </c>
      <c r="J116" s="82"/>
      <c r="K116" s="150" t="s">
        <v>227</v>
      </c>
      <c r="L116" s="224">
        <v>5.6000000000000001E-2</v>
      </c>
      <c r="M116" s="224">
        <v>3.5000000000000003E-2</v>
      </c>
      <c r="N116" s="225">
        <v>0.29399999999999998</v>
      </c>
      <c r="O116" s="82"/>
      <c r="P116" s="82"/>
      <c r="Q116" s="82"/>
      <c r="R116" s="82"/>
      <c r="S116" s="82"/>
      <c r="T116" s="82"/>
    </row>
    <row r="117" spans="1:20" x14ac:dyDescent="0.35">
      <c r="A117" s="227" t="s">
        <v>45</v>
      </c>
      <c r="B117" s="224" t="s">
        <v>316</v>
      </c>
      <c r="C117" s="224" t="s">
        <v>316</v>
      </c>
      <c r="D117" s="225">
        <v>1.7999999999999999E-2</v>
      </c>
      <c r="E117" s="91"/>
      <c r="F117" s="150" t="s">
        <v>97</v>
      </c>
      <c r="G117" s="224" t="s">
        <v>316</v>
      </c>
      <c r="H117" s="224">
        <v>0</v>
      </c>
      <c r="I117" s="225">
        <v>0</v>
      </c>
      <c r="J117" s="82"/>
      <c r="K117" s="150" t="s">
        <v>242</v>
      </c>
      <c r="L117" s="224">
        <v>0.86</v>
      </c>
      <c r="M117" s="224">
        <v>2.7719999999999998</v>
      </c>
      <c r="N117" s="225">
        <v>0.27700000000000002</v>
      </c>
      <c r="O117" s="82"/>
      <c r="P117" s="82"/>
      <c r="Q117" s="82"/>
      <c r="R117" s="82"/>
      <c r="S117" s="82"/>
      <c r="T117" s="82"/>
    </row>
    <row r="118" spans="1:20" x14ac:dyDescent="0.35">
      <c r="A118" s="227" t="s">
        <v>128</v>
      </c>
      <c r="B118" s="224" t="s">
        <v>316</v>
      </c>
      <c r="C118" s="224">
        <v>4.9560000000000004</v>
      </c>
      <c r="D118" s="225">
        <v>1.7999999999999999E-2</v>
      </c>
      <c r="E118" s="91"/>
      <c r="F118" s="150" t="s">
        <v>113</v>
      </c>
      <c r="G118" s="224">
        <v>0</v>
      </c>
      <c r="H118" s="224" t="s">
        <v>316</v>
      </c>
      <c r="I118" s="225">
        <v>0</v>
      </c>
      <c r="J118" s="82"/>
      <c r="K118" s="150" t="s">
        <v>240</v>
      </c>
      <c r="L118" s="224">
        <v>0.32400000000000001</v>
      </c>
      <c r="M118" s="224">
        <v>1.3049999999999999</v>
      </c>
      <c r="N118" s="225">
        <v>0.27600000000000002</v>
      </c>
      <c r="O118" s="82"/>
      <c r="P118" s="82"/>
      <c r="Q118" s="82"/>
      <c r="R118" s="82"/>
      <c r="S118" s="82"/>
      <c r="T118" s="82"/>
    </row>
    <row r="119" spans="1:20" x14ac:dyDescent="0.35">
      <c r="A119" s="227" t="s">
        <v>156</v>
      </c>
      <c r="B119" s="224" t="s">
        <v>316</v>
      </c>
      <c r="C119" s="224" t="s">
        <v>316</v>
      </c>
      <c r="D119" s="225">
        <v>1.7000000000000001E-2</v>
      </c>
      <c r="E119" s="91"/>
      <c r="F119" s="150" t="s">
        <v>114</v>
      </c>
      <c r="G119" s="224" t="s">
        <v>316</v>
      </c>
      <c r="H119" s="224" t="s">
        <v>316</v>
      </c>
      <c r="I119" s="225">
        <v>0</v>
      </c>
      <c r="J119" s="82"/>
      <c r="K119" s="150" t="s">
        <v>7</v>
      </c>
      <c r="L119" s="224">
        <v>0.187</v>
      </c>
      <c r="M119" s="224">
        <v>0.20799999999999999</v>
      </c>
      <c r="N119" s="225">
        <v>0.26</v>
      </c>
      <c r="O119" s="82"/>
      <c r="P119" s="82"/>
      <c r="Q119" s="82"/>
      <c r="R119" s="82"/>
      <c r="S119" s="82"/>
      <c r="T119" s="82"/>
    </row>
    <row r="120" spans="1:20" x14ac:dyDescent="0.35">
      <c r="A120" s="227" t="s">
        <v>190</v>
      </c>
      <c r="B120" s="224" t="s">
        <v>316</v>
      </c>
      <c r="C120" s="224" t="s">
        <v>316</v>
      </c>
      <c r="D120" s="225">
        <v>1.7000000000000001E-2</v>
      </c>
      <c r="E120" s="91"/>
      <c r="F120" s="150" t="s">
        <v>117</v>
      </c>
      <c r="G120" s="224">
        <v>0</v>
      </c>
      <c r="H120" s="224" t="s">
        <v>316</v>
      </c>
      <c r="I120" s="225">
        <v>0</v>
      </c>
      <c r="J120" s="82"/>
      <c r="K120" s="150" t="s">
        <v>48</v>
      </c>
      <c r="L120" s="224" t="s">
        <v>316</v>
      </c>
      <c r="M120" s="224">
        <v>0.17599999999999999</v>
      </c>
      <c r="N120" s="225">
        <v>0.249</v>
      </c>
      <c r="O120" s="82"/>
      <c r="P120" s="82"/>
      <c r="Q120" s="82"/>
      <c r="R120" s="82"/>
      <c r="S120" s="82"/>
      <c r="T120" s="82"/>
    </row>
    <row r="121" spans="1:20" x14ac:dyDescent="0.35">
      <c r="A121" s="227" t="s">
        <v>36</v>
      </c>
      <c r="B121" s="224">
        <v>0.23899999999999999</v>
      </c>
      <c r="C121" s="224">
        <v>0.13</v>
      </c>
      <c r="D121" s="225">
        <v>1.4999999999999999E-2</v>
      </c>
      <c r="E121" s="91"/>
      <c r="F121" s="150" t="s">
        <v>122</v>
      </c>
      <c r="G121" s="224">
        <v>0</v>
      </c>
      <c r="H121" s="224" t="s">
        <v>316</v>
      </c>
      <c r="I121" s="225">
        <v>0</v>
      </c>
      <c r="J121" s="82"/>
      <c r="K121" s="150" t="s">
        <v>65</v>
      </c>
      <c r="L121" s="224">
        <v>3.2000000000000001E-2</v>
      </c>
      <c r="M121" s="224">
        <v>8.8999999999999996E-2</v>
      </c>
      <c r="N121" s="225">
        <v>0.248</v>
      </c>
      <c r="O121" s="82"/>
      <c r="P121" s="82"/>
      <c r="Q121" s="82"/>
      <c r="R121" s="82"/>
      <c r="S121" s="82"/>
      <c r="T121" s="82"/>
    </row>
    <row r="122" spans="1:20" x14ac:dyDescent="0.35">
      <c r="A122" s="227" t="s">
        <v>150</v>
      </c>
      <c r="B122" s="224" t="s">
        <v>316</v>
      </c>
      <c r="C122" s="224" t="s">
        <v>316</v>
      </c>
      <c r="D122" s="225">
        <v>1.4999999999999999E-2</v>
      </c>
      <c r="E122" s="91"/>
      <c r="F122" s="150" t="s">
        <v>124</v>
      </c>
      <c r="G122" s="224" t="s">
        <v>316</v>
      </c>
      <c r="H122" s="224">
        <v>0</v>
      </c>
      <c r="I122" s="225">
        <v>0</v>
      </c>
      <c r="J122" s="82"/>
      <c r="K122" s="150" t="s">
        <v>238</v>
      </c>
      <c r="L122" s="224">
        <v>1.385</v>
      </c>
      <c r="M122" s="224">
        <v>1.496</v>
      </c>
      <c r="N122" s="225">
        <v>0.246</v>
      </c>
      <c r="O122" s="82"/>
      <c r="P122" s="82"/>
      <c r="Q122" s="82"/>
      <c r="R122" s="82"/>
      <c r="S122" s="82"/>
      <c r="T122" s="82"/>
    </row>
    <row r="123" spans="1:20" x14ac:dyDescent="0.35">
      <c r="A123" s="227" t="s">
        <v>228</v>
      </c>
      <c r="B123" s="224">
        <v>2.9000000000000001E-2</v>
      </c>
      <c r="C123" s="224">
        <v>0.69699999999999995</v>
      </c>
      <c r="D123" s="225">
        <v>1.4999999999999999E-2</v>
      </c>
      <c r="E123" s="91"/>
      <c r="F123" s="150" t="s">
        <v>125</v>
      </c>
      <c r="G123" s="224" t="s">
        <v>316</v>
      </c>
      <c r="H123" s="224">
        <v>5.0000000000000001E-3</v>
      </c>
      <c r="I123" s="225">
        <v>0</v>
      </c>
      <c r="J123" s="82"/>
      <c r="K123" s="150" t="s">
        <v>93</v>
      </c>
      <c r="L123" s="224" t="s">
        <v>316</v>
      </c>
      <c r="M123" s="224" t="s">
        <v>316</v>
      </c>
      <c r="N123" s="225">
        <v>0.22800000000000001</v>
      </c>
      <c r="O123" s="82"/>
      <c r="P123" s="82"/>
      <c r="Q123" s="82"/>
      <c r="R123" s="82"/>
      <c r="S123" s="82"/>
      <c r="T123" s="82"/>
    </row>
    <row r="124" spans="1:20" x14ac:dyDescent="0.35">
      <c r="A124" s="227" t="s">
        <v>91</v>
      </c>
      <c r="B124" s="224">
        <v>6.0000000000000001E-3</v>
      </c>
      <c r="C124" s="224" t="s">
        <v>316</v>
      </c>
      <c r="D124" s="225">
        <v>1.2E-2</v>
      </c>
      <c r="E124" s="91"/>
      <c r="F124" s="150" t="s">
        <v>130</v>
      </c>
      <c r="G124" s="224">
        <v>8.0000000000000002E-3</v>
      </c>
      <c r="H124" s="224">
        <v>0.17100000000000001</v>
      </c>
      <c r="I124" s="225">
        <v>0</v>
      </c>
      <c r="J124" s="82"/>
      <c r="K124" s="150" t="s">
        <v>185</v>
      </c>
      <c r="L124" s="224">
        <v>0.16400000000000001</v>
      </c>
      <c r="M124" s="224">
        <v>0.188</v>
      </c>
      <c r="N124" s="225">
        <v>0.219</v>
      </c>
      <c r="O124" s="82"/>
      <c r="P124" s="82"/>
      <c r="Q124" s="82"/>
      <c r="R124" s="82"/>
      <c r="S124" s="82"/>
      <c r="T124" s="82"/>
    </row>
    <row r="125" spans="1:20" x14ac:dyDescent="0.35">
      <c r="A125" s="227" t="s">
        <v>37</v>
      </c>
      <c r="B125" s="224">
        <v>2.48</v>
      </c>
      <c r="C125" s="224">
        <v>5.2999999999999999E-2</v>
      </c>
      <c r="D125" s="225">
        <v>1.0999999999999999E-2</v>
      </c>
      <c r="E125" s="91"/>
      <c r="F125" s="150" t="s">
        <v>141</v>
      </c>
      <c r="G125" s="224" t="s">
        <v>316</v>
      </c>
      <c r="H125" s="224" t="s">
        <v>316</v>
      </c>
      <c r="I125" s="225">
        <v>0</v>
      </c>
      <c r="J125" s="82"/>
      <c r="K125" s="150" t="s">
        <v>256</v>
      </c>
      <c r="L125" s="224">
        <v>0.17299999999999999</v>
      </c>
      <c r="M125" s="224">
        <v>1.238</v>
      </c>
      <c r="N125" s="225">
        <v>0.215</v>
      </c>
      <c r="O125" s="82"/>
      <c r="P125" s="82"/>
      <c r="Q125" s="82"/>
      <c r="R125" s="82"/>
      <c r="S125" s="82"/>
      <c r="T125" s="82"/>
    </row>
    <row r="126" spans="1:20" x14ac:dyDescent="0.35">
      <c r="A126" s="227" t="s">
        <v>133</v>
      </c>
      <c r="B126" s="224">
        <v>2.1999999999999999E-2</v>
      </c>
      <c r="C126" s="224">
        <v>0.13800000000000001</v>
      </c>
      <c r="D126" s="225">
        <v>0.01</v>
      </c>
      <c r="E126" s="91"/>
      <c r="F126" s="150" t="s">
        <v>147</v>
      </c>
      <c r="G126" s="224">
        <v>8.9999999999999993E-3</v>
      </c>
      <c r="H126" s="224">
        <v>6.5000000000000002E-2</v>
      </c>
      <c r="I126" s="225">
        <v>0</v>
      </c>
      <c r="J126" s="82"/>
      <c r="K126" s="150" t="s">
        <v>116</v>
      </c>
      <c r="L126" s="224">
        <v>0.27600000000000002</v>
      </c>
      <c r="M126" s="224">
        <v>0.29799999999999999</v>
      </c>
      <c r="N126" s="225">
        <v>0.21199999999999999</v>
      </c>
      <c r="O126" s="82"/>
      <c r="P126" s="82"/>
      <c r="Q126" s="82"/>
      <c r="R126" s="82"/>
      <c r="S126" s="82"/>
      <c r="T126" s="82"/>
    </row>
    <row r="127" spans="1:20" x14ac:dyDescent="0.35">
      <c r="A127" s="227" t="s">
        <v>251</v>
      </c>
      <c r="B127" s="224">
        <v>1E-3</v>
      </c>
      <c r="C127" s="224">
        <v>6.6000000000000003E-2</v>
      </c>
      <c r="D127" s="225">
        <v>0.01</v>
      </c>
      <c r="E127" s="91"/>
      <c r="F127" s="150" t="s">
        <v>232</v>
      </c>
      <c r="G127" s="224" t="s">
        <v>316</v>
      </c>
      <c r="H127" s="224">
        <v>7.0000000000000001E-3</v>
      </c>
      <c r="I127" s="225">
        <v>0</v>
      </c>
      <c r="J127" s="82"/>
      <c r="K127" s="150" t="s">
        <v>108</v>
      </c>
      <c r="L127" s="224">
        <v>11.237</v>
      </c>
      <c r="M127" s="224">
        <v>2.8650000000000002</v>
      </c>
      <c r="N127" s="225">
        <v>0.21099999999999999</v>
      </c>
      <c r="O127" s="82"/>
      <c r="P127" s="82"/>
      <c r="Q127" s="82"/>
      <c r="R127" s="82"/>
      <c r="S127" s="82"/>
      <c r="T127" s="82"/>
    </row>
    <row r="128" spans="1:20" x14ac:dyDescent="0.35">
      <c r="A128" s="227" t="s">
        <v>203</v>
      </c>
      <c r="B128" s="224" t="s">
        <v>316</v>
      </c>
      <c r="C128" s="224" t="s">
        <v>316</v>
      </c>
      <c r="D128" s="225">
        <v>8.9999999999999993E-3</v>
      </c>
      <c r="E128" s="91"/>
      <c r="F128" s="150" t="s">
        <v>252</v>
      </c>
      <c r="G128" s="224">
        <v>1E-3</v>
      </c>
      <c r="H128" s="224">
        <v>1E-3</v>
      </c>
      <c r="I128" s="225">
        <v>0</v>
      </c>
      <c r="J128" s="82"/>
      <c r="K128" s="150" t="s">
        <v>198</v>
      </c>
      <c r="L128" s="224">
        <v>6.6</v>
      </c>
      <c r="M128" s="224">
        <v>1.4139999999999999</v>
      </c>
      <c r="N128" s="225">
        <v>0.21099999999999999</v>
      </c>
      <c r="O128" s="82"/>
      <c r="P128" s="82"/>
      <c r="Q128" s="82"/>
      <c r="R128" s="82"/>
      <c r="S128" s="82"/>
      <c r="T128" s="82"/>
    </row>
    <row r="129" spans="1:20" x14ac:dyDescent="0.35">
      <c r="A129" s="227" t="s">
        <v>84</v>
      </c>
      <c r="B129" s="224" t="s">
        <v>316</v>
      </c>
      <c r="C129" s="224" t="s">
        <v>316</v>
      </c>
      <c r="D129" s="225">
        <v>7.0000000000000001E-3</v>
      </c>
      <c r="E129" s="91"/>
      <c r="F129" s="150" t="s">
        <v>1</v>
      </c>
      <c r="G129" s="224" t="s">
        <v>316</v>
      </c>
      <c r="H129" s="224" t="s">
        <v>316</v>
      </c>
      <c r="I129" s="225" t="s">
        <v>316</v>
      </c>
      <c r="J129" s="82"/>
      <c r="K129" s="150" t="s">
        <v>236</v>
      </c>
      <c r="L129" s="224">
        <v>0.34399999999999997</v>
      </c>
      <c r="M129" s="224">
        <v>8.8999999999999996E-2</v>
      </c>
      <c r="N129" s="225">
        <v>0.20200000000000001</v>
      </c>
      <c r="O129" s="82"/>
      <c r="P129" s="82"/>
      <c r="Q129" s="82"/>
      <c r="R129" s="82"/>
      <c r="S129" s="82"/>
      <c r="T129" s="82"/>
    </row>
    <row r="130" spans="1:20" x14ac:dyDescent="0.35">
      <c r="A130" s="227" t="s">
        <v>114</v>
      </c>
      <c r="B130" s="224">
        <v>1.665</v>
      </c>
      <c r="C130" s="224">
        <v>3.0000000000000001E-3</v>
      </c>
      <c r="D130" s="225">
        <v>5.0000000000000001E-3</v>
      </c>
      <c r="E130" s="91"/>
      <c r="F130" s="150" t="s">
        <v>5</v>
      </c>
      <c r="G130" s="224" t="s">
        <v>316</v>
      </c>
      <c r="H130" s="224" t="s">
        <v>316</v>
      </c>
      <c r="I130" s="225" t="s">
        <v>316</v>
      </c>
      <c r="J130" s="82"/>
      <c r="K130" s="150" t="s">
        <v>221</v>
      </c>
      <c r="L130" s="224">
        <v>1.0069999999999999</v>
      </c>
      <c r="M130" s="224">
        <v>0.29799999999999999</v>
      </c>
      <c r="N130" s="225">
        <v>0.2</v>
      </c>
      <c r="O130" s="82"/>
      <c r="P130" s="82"/>
      <c r="Q130" s="82"/>
      <c r="R130" s="82"/>
      <c r="S130" s="82"/>
      <c r="T130" s="82"/>
    </row>
    <row r="131" spans="1:20" x14ac:dyDescent="0.35">
      <c r="A131" s="227" t="s">
        <v>132</v>
      </c>
      <c r="B131" s="224">
        <v>2.5999999999999999E-2</v>
      </c>
      <c r="C131" s="224" t="s">
        <v>316</v>
      </c>
      <c r="D131" s="225">
        <v>5.0000000000000001E-3</v>
      </c>
      <c r="E131" s="91"/>
      <c r="F131" s="150" t="s">
        <v>6</v>
      </c>
      <c r="G131" s="224">
        <v>0</v>
      </c>
      <c r="H131" s="224" t="s">
        <v>316</v>
      </c>
      <c r="I131" s="225" t="s">
        <v>316</v>
      </c>
      <c r="J131" s="82"/>
      <c r="K131" s="150" t="s">
        <v>237</v>
      </c>
      <c r="L131" s="224">
        <v>0.28399999999999997</v>
      </c>
      <c r="M131" s="224">
        <v>0.36399999999999999</v>
      </c>
      <c r="N131" s="225">
        <v>0.2</v>
      </c>
      <c r="O131" s="82"/>
      <c r="P131" s="82"/>
      <c r="Q131" s="82"/>
      <c r="R131" s="82"/>
      <c r="S131" s="82"/>
      <c r="T131" s="82"/>
    </row>
    <row r="132" spans="1:20" x14ac:dyDescent="0.35">
      <c r="A132" s="227" t="s">
        <v>44</v>
      </c>
      <c r="B132" s="224">
        <v>6.0000000000000001E-3</v>
      </c>
      <c r="C132" s="224" t="s">
        <v>316</v>
      </c>
      <c r="D132" s="225">
        <v>4.0000000000000001E-3</v>
      </c>
      <c r="E132" s="91"/>
      <c r="F132" s="150" t="s">
        <v>7</v>
      </c>
      <c r="G132" s="224" t="s">
        <v>316</v>
      </c>
      <c r="H132" s="224" t="s">
        <v>316</v>
      </c>
      <c r="I132" s="225" t="s">
        <v>316</v>
      </c>
      <c r="J132" s="82"/>
      <c r="K132" s="150" t="s">
        <v>171</v>
      </c>
      <c r="L132" s="224">
        <v>2.306</v>
      </c>
      <c r="M132" s="224">
        <v>1.0009999999999999</v>
      </c>
      <c r="N132" s="225">
        <v>0.19400000000000001</v>
      </c>
      <c r="O132" s="82"/>
      <c r="P132" s="82"/>
      <c r="Q132" s="82"/>
      <c r="R132" s="82"/>
      <c r="S132" s="82"/>
      <c r="T132" s="82"/>
    </row>
    <row r="133" spans="1:20" x14ac:dyDescent="0.35">
      <c r="A133" s="227" t="s">
        <v>185</v>
      </c>
      <c r="B133" s="224" t="s">
        <v>316</v>
      </c>
      <c r="C133" s="224" t="s">
        <v>316</v>
      </c>
      <c r="D133" s="225">
        <v>4.0000000000000001E-3</v>
      </c>
      <c r="E133" s="91"/>
      <c r="F133" s="150" t="s">
        <v>8</v>
      </c>
      <c r="G133" s="224" t="s">
        <v>316</v>
      </c>
      <c r="H133" s="224" t="s">
        <v>316</v>
      </c>
      <c r="I133" s="225" t="s">
        <v>316</v>
      </c>
      <c r="J133" s="82"/>
      <c r="K133" s="150" t="s">
        <v>56</v>
      </c>
      <c r="L133" s="224" t="s">
        <v>316</v>
      </c>
      <c r="M133" s="224">
        <v>8.0000000000000002E-3</v>
      </c>
      <c r="N133" s="225">
        <v>0.193</v>
      </c>
      <c r="O133" s="82"/>
      <c r="P133" s="82"/>
      <c r="Q133" s="82"/>
      <c r="R133" s="82"/>
      <c r="S133" s="82"/>
      <c r="T133" s="82"/>
    </row>
    <row r="134" spans="1:20" x14ac:dyDescent="0.35">
      <c r="A134" s="227" t="s">
        <v>134</v>
      </c>
      <c r="B134" s="224">
        <v>8.9999999999999993E-3</v>
      </c>
      <c r="C134" s="224">
        <v>4.0000000000000001E-3</v>
      </c>
      <c r="D134" s="225">
        <v>3.0000000000000001E-3</v>
      </c>
      <c r="E134" s="91"/>
      <c r="F134" s="150" t="s">
        <v>10</v>
      </c>
      <c r="G134" s="224">
        <v>0</v>
      </c>
      <c r="H134" s="224" t="s">
        <v>316</v>
      </c>
      <c r="I134" s="225" t="s">
        <v>316</v>
      </c>
      <c r="J134" s="82"/>
      <c r="K134" s="150" t="s">
        <v>146</v>
      </c>
      <c r="L134" s="224">
        <v>1.7849999999999999</v>
      </c>
      <c r="M134" s="224">
        <v>1.105</v>
      </c>
      <c r="N134" s="225">
        <v>0.16700000000000001</v>
      </c>
      <c r="O134" s="82"/>
      <c r="P134" s="82"/>
      <c r="Q134" s="82"/>
      <c r="R134" s="82"/>
      <c r="S134" s="82"/>
      <c r="T134" s="82"/>
    </row>
    <row r="135" spans="1:20" x14ac:dyDescent="0.35">
      <c r="A135" s="227" t="s">
        <v>148</v>
      </c>
      <c r="B135" s="224" t="s">
        <v>316</v>
      </c>
      <c r="C135" s="224" t="s">
        <v>316</v>
      </c>
      <c r="D135" s="225">
        <v>2E-3</v>
      </c>
      <c r="E135" s="91"/>
      <c r="F135" s="150" t="s">
        <v>14</v>
      </c>
      <c r="G135" s="224" t="s">
        <v>316</v>
      </c>
      <c r="H135" s="224" t="s">
        <v>316</v>
      </c>
      <c r="I135" s="225" t="s">
        <v>316</v>
      </c>
      <c r="J135" s="82"/>
      <c r="K135" s="150" t="s">
        <v>231</v>
      </c>
      <c r="L135" s="224">
        <v>5.8000000000000003E-2</v>
      </c>
      <c r="M135" s="224">
        <v>0.86299999999999999</v>
      </c>
      <c r="N135" s="225">
        <v>0.16600000000000001</v>
      </c>
      <c r="O135" s="82"/>
      <c r="P135" s="82"/>
      <c r="Q135" s="82"/>
      <c r="R135" s="82"/>
      <c r="S135" s="82"/>
      <c r="T135" s="82"/>
    </row>
    <row r="136" spans="1:20" x14ac:dyDescent="0.35">
      <c r="A136" s="227" t="s">
        <v>213</v>
      </c>
      <c r="B136" s="224">
        <v>7.2999999999999995E-2</v>
      </c>
      <c r="C136" s="224" t="s">
        <v>316</v>
      </c>
      <c r="D136" s="225">
        <v>2E-3</v>
      </c>
      <c r="E136" s="91"/>
      <c r="F136" s="150" t="s">
        <v>16</v>
      </c>
      <c r="G136" s="224" t="s">
        <v>316</v>
      </c>
      <c r="H136" s="224" t="s">
        <v>316</v>
      </c>
      <c r="I136" s="225" t="s">
        <v>316</v>
      </c>
      <c r="J136" s="82"/>
      <c r="K136" s="150" t="s">
        <v>248</v>
      </c>
      <c r="L136" s="224">
        <v>0.54100000000000004</v>
      </c>
      <c r="M136" s="224">
        <v>1E-3</v>
      </c>
      <c r="N136" s="225">
        <v>0.16300000000000001</v>
      </c>
      <c r="O136" s="82"/>
      <c r="P136" s="82"/>
      <c r="Q136" s="82"/>
      <c r="R136" s="82"/>
      <c r="S136" s="82"/>
      <c r="T136" s="82"/>
    </row>
    <row r="137" spans="1:20" x14ac:dyDescent="0.35">
      <c r="A137" s="227" t="s">
        <v>96</v>
      </c>
      <c r="B137" s="224" t="s">
        <v>316</v>
      </c>
      <c r="C137" s="224" t="s">
        <v>316</v>
      </c>
      <c r="D137" s="225">
        <v>1E-3</v>
      </c>
      <c r="E137" s="91"/>
      <c r="F137" s="150" t="s">
        <v>17</v>
      </c>
      <c r="G137" s="224" t="s">
        <v>316</v>
      </c>
      <c r="H137" s="224" t="s">
        <v>316</v>
      </c>
      <c r="I137" s="225" t="s">
        <v>316</v>
      </c>
      <c r="J137" s="82"/>
      <c r="K137" s="150" t="s">
        <v>119</v>
      </c>
      <c r="L137" s="224">
        <v>1.7000000000000001E-2</v>
      </c>
      <c r="M137" s="224">
        <v>5.7000000000000002E-2</v>
      </c>
      <c r="N137" s="225">
        <v>0.158</v>
      </c>
      <c r="O137" s="82"/>
      <c r="P137" s="82"/>
      <c r="Q137" s="82"/>
      <c r="R137" s="82"/>
      <c r="S137" s="82"/>
      <c r="T137" s="82"/>
    </row>
    <row r="138" spans="1:20" x14ac:dyDescent="0.35">
      <c r="A138" s="227" t="s">
        <v>121</v>
      </c>
      <c r="B138" s="224">
        <v>2.1999999999999999E-2</v>
      </c>
      <c r="C138" s="224">
        <v>2.1999999999999999E-2</v>
      </c>
      <c r="D138" s="225">
        <v>1E-3</v>
      </c>
      <c r="E138" s="91"/>
      <c r="F138" s="150" t="s">
        <v>18</v>
      </c>
      <c r="G138" s="224" t="s">
        <v>316</v>
      </c>
      <c r="H138" s="224" t="s">
        <v>316</v>
      </c>
      <c r="I138" s="225" t="s">
        <v>316</v>
      </c>
      <c r="J138" s="82"/>
      <c r="K138" s="150" t="s">
        <v>150</v>
      </c>
      <c r="L138" s="224">
        <v>0.20799999999999999</v>
      </c>
      <c r="M138" s="224">
        <v>0.05</v>
      </c>
      <c r="N138" s="225">
        <v>0.157</v>
      </c>
      <c r="O138" s="82"/>
      <c r="P138" s="82"/>
      <c r="Q138" s="82"/>
      <c r="R138" s="82"/>
      <c r="S138" s="82"/>
      <c r="T138" s="82"/>
    </row>
    <row r="139" spans="1:20" x14ac:dyDescent="0.35">
      <c r="A139" s="227" t="s">
        <v>146</v>
      </c>
      <c r="B139" s="224" t="s">
        <v>316</v>
      </c>
      <c r="C139" s="224" t="s">
        <v>316</v>
      </c>
      <c r="D139" s="225">
        <v>1E-3</v>
      </c>
      <c r="E139" s="91"/>
      <c r="F139" s="150" t="s">
        <v>21</v>
      </c>
      <c r="G139" s="224">
        <v>1E-3</v>
      </c>
      <c r="H139" s="224" t="s">
        <v>316</v>
      </c>
      <c r="I139" s="225" t="s">
        <v>316</v>
      </c>
      <c r="J139" s="82"/>
      <c r="K139" s="150" t="s">
        <v>167</v>
      </c>
      <c r="L139" s="224">
        <v>3.5000000000000003E-2</v>
      </c>
      <c r="M139" s="224" t="s">
        <v>316</v>
      </c>
      <c r="N139" s="225">
        <v>0.14799999999999999</v>
      </c>
      <c r="O139" s="82"/>
      <c r="P139" s="82"/>
      <c r="Q139" s="82"/>
      <c r="R139" s="82"/>
      <c r="S139" s="82"/>
      <c r="T139" s="82"/>
    </row>
    <row r="140" spans="1:20" x14ac:dyDescent="0.35">
      <c r="A140" s="227" t="s">
        <v>174</v>
      </c>
      <c r="B140" s="224" t="s">
        <v>316</v>
      </c>
      <c r="C140" s="224">
        <v>6.0000000000000001E-3</v>
      </c>
      <c r="D140" s="225">
        <v>1E-3</v>
      </c>
      <c r="E140" s="91"/>
      <c r="F140" s="150" t="s">
        <v>24</v>
      </c>
      <c r="G140" s="224">
        <v>1E-3</v>
      </c>
      <c r="H140" s="224">
        <v>0</v>
      </c>
      <c r="I140" s="225" t="s">
        <v>316</v>
      </c>
      <c r="J140" s="82"/>
      <c r="K140" s="150" t="s">
        <v>94</v>
      </c>
      <c r="L140" s="224" t="s">
        <v>316</v>
      </c>
      <c r="M140" s="224">
        <v>5.7000000000000002E-2</v>
      </c>
      <c r="N140" s="225">
        <v>0.13800000000000001</v>
      </c>
      <c r="O140" s="82"/>
      <c r="P140" s="82"/>
      <c r="Q140" s="82"/>
      <c r="R140" s="82"/>
      <c r="S140" s="82"/>
      <c r="T140" s="82"/>
    </row>
    <row r="141" spans="1:20" x14ac:dyDescent="0.35">
      <c r="A141" s="227" t="s">
        <v>107</v>
      </c>
      <c r="B141" s="224">
        <v>0.128</v>
      </c>
      <c r="C141" s="224">
        <v>2.3E-2</v>
      </c>
      <c r="D141" s="225">
        <v>0</v>
      </c>
      <c r="E141" s="91"/>
      <c r="F141" s="150" t="s">
        <v>26</v>
      </c>
      <c r="G141" s="224" t="s">
        <v>316</v>
      </c>
      <c r="H141" s="224">
        <v>0</v>
      </c>
      <c r="I141" s="225" t="s">
        <v>316</v>
      </c>
      <c r="J141" s="82"/>
      <c r="K141" s="150" t="s">
        <v>132</v>
      </c>
      <c r="L141" s="224">
        <v>0.13500000000000001</v>
      </c>
      <c r="M141" s="224">
        <v>1.2130000000000001</v>
      </c>
      <c r="N141" s="225">
        <v>0.13600000000000001</v>
      </c>
      <c r="O141" s="82"/>
      <c r="P141" s="82"/>
      <c r="Q141" s="82"/>
      <c r="R141" s="82"/>
      <c r="S141" s="82"/>
      <c r="T141" s="82"/>
    </row>
    <row r="142" spans="1:20" x14ac:dyDescent="0.35">
      <c r="A142" s="227" t="s">
        <v>3</v>
      </c>
      <c r="B142" s="224" t="s">
        <v>316</v>
      </c>
      <c r="C142" s="224" t="s">
        <v>316</v>
      </c>
      <c r="D142" s="225" t="s">
        <v>316</v>
      </c>
      <c r="E142" s="91"/>
      <c r="F142" s="150" t="s">
        <v>34</v>
      </c>
      <c r="G142" s="224" t="s">
        <v>316</v>
      </c>
      <c r="H142" s="224" t="s">
        <v>316</v>
      </c>
      <c r="I142" s="225" t="s">
        <v>316</v>
      </c>
      <c r="J142" s="82"/>
      <c r="K142" s="150" t="s">
        <v>230</v>
      </c>
      <c r="L142" s="224">
        <v>8.5000000000000006E-2</v>
      </c>
      <c r="M142" s="224">
        <v>0.379</v>
      </c>
      <c r="N142" s="225">
        <v>0.13600000000000001</v>
      </c>
      <c r="O142" s="82"/>
      <c r="P142" s="82"/>
      <c r="Q142" s="82"/>
      <c r="R142" s="82"/>
      <c r="S142" s="82"/>
      <c r="T142" s="82"/>
    </row>
    <row r="143" spans="1:20" x14ac:dyDescent="0.35">
      <c r="A143" s="227" t="s">
        <v>4</v>
      </c>
      <c r="B143" s="224" t="s">
        <v>316</v>
      </c>
      <c r="C143" s="224" t="s">
        <v>316</v>
      </c>
      <c r="D143" s="225" t="s">
        <v>316</v>
      </c>
      <c r="E143" s="91"/>
      <c r="F143" s="150" t="s">
        <v>38</v>
      </c>
      <c r="G143" s="224" t="s">
        <v>316</v>
      </c>
      <c r="H143" s="224" t="s">
        <v>316</v>
      </c>
      <c r="I143" s="225" t="s">
        <v>316</v>
      </c>
      <c r="J143" s="82"/>
      <c r="K143" s="150" t="s">
        <v>144</v>
      </c>
      <c r="L143" s="224">
        <v>6.0999999999999999E-2</v>
      </c>
      <c r="M143" s="224">
        <v>9.6000000000000002E-2</v>
      </c>
      <c r="N143" s="225">
        <v>0.13500000000000001</v>
      </c>
      <c r="O143" s="82"/>
      <c r="P143" s="82"/>
      <c r="Q143" s="82"/>
      <c r="R143" s="82"/>
      <c r="S143" s="82"/>
      <c r="T143" s="82"/>
    </row>
    <row r="144" spans="1:20" x14ac:dyDescent="0.35">
      <c r="A144" s="227" t="s">
        <v>6</v>
      </c>
      <c r="B144" s="224" t="s">
        <v>316</v>
      </c>
      <c r="C144" s="224">
        <v>2.7E-2</v>
      </c>
      <c r="D144" s="225" t="s">
        <v>316</v>
      </c>
      <c r="E144" s="91"/>
      <c r="F144" s="150" t="s">
        <v>39</v>
      </c>
      <c r="G144" s="224">
        <v>0</v>
      </c>
      <c r="H144" s="224" t="s">
        <v>316</v>
      </c>
      <c r="I144" s="225" t="s">
        <v>316</v>
      </c>
      <c r="J144" s="82"/>
      <c r="K144" s="150" t="s">
        <v>200</v>
      </c>
      <c r="L144" s="224">
        <v>0.72299999999999998</v>
      </c>
      <c r="M144" s="224">
        <v>0.92800000000000005</v>
      </c>
      <c r="N144" s="225">
        <v>0.114</v>
      </c>
      <c r="O144" s="82"/>
      <c r="P144" s="82"/>
      <c r="Q144" s="82"/>
      <c r="R144" s="82"/>
      <c r="S144" s="82"/>
      <c r="T144" s="82"/>
    </row>
    <row r="145" spans="1:20" x14ac:dyDescent="0.35">
      <c r="A145" s="227" t="s">
        <v>7</v>
      </c>
      <c r="B145" s="224" t="s">
        <v>316</v>
      </c>
      <c r="C145" s="224">
        <v>5.6000000000000001E-2</v>
      </c>
      <c r="D145" s="225" t="s">
        <v>316</v>
      </c>
      <c r="E145" s="91"/>
      <c r="F145" s="150" t="s">
        <v>40</v>
      </c>
      <c r="G145" s="224">
        <v>0.04</v>
      </c>
      <c r="H145" s="224" t="s">
        <v>316</v>
      </c>
      <c r="I145" s="225" t="s">
        <v>316</v>
      </c>
      <c r="J145" s="82"/>
      <c r="K145" s="150" t="s">
        <v>212</v>
      </c>
      <c r="L145" s="224">
        <v>1.571</v>
      </c>
      <c r="M145" s="224">
        <v>0.06</v>
      </c>
      <c r="N145" s="225">
        <v>0.113</v>
      </c>
      <c r="O145" s="82"/>
      <c r="P145" s="82"/>
      <c r="Q145" s="82"/>
      <c r="R145" s="82"/>
      <c r="S145" s="82"/>
      <c r="T145" s="82"/>
    </row>
    <row r="146" spans="1:20" x14ac:dyDescent="0.35">
      <c r="A146" s="227" t="s">
        <v>8</v>
      </c>
      <c r="B146" s="224" t="s">
        <v>316</v>
      </c>
      <c r="C146" s="224" t="s">
        <v>316</v>
      </c>
      <c r="D146" s="225" t="s">
        <v>316</v>
      </c>
      <c r="E146" s="91"/>
      <c r="F146" s="150" t="s">
        <v>43</v>
      </c>
      <c r="G146" s="224" t="s">
        <v>316</v>
      </c>
      <c r="H146" s="224" t="s">
        <v>316</v>
      </c>
      <c r="I146" s="225" t="s">
        <v>316</v>
      </c>
      <c r="J146" s="82"/>
      <c r="K146" s="150" t="s">
        <v>173</v>
      </c>
      <c r="L146" s="224">
        <v>8.9999999999999993E-3</v>
      </c>
      <c r="M146" s="224">
        <v>6.0999999999999999E-2</v>
      </c>
      <c r="N146" s="225">
        <v>0.11</v>
      </c>
      <c r="O146" s="82"/>
      <c r="P146" s="82"/>
      <c r="Q146" s="82"/>
      <c r="R146" s="82"/>
      <c r="S146" s="82"/>
      <c r="T146" s="82"/>
    </row>
    <row r="147" spans="1:20" x14ac:dyDescent="0.35">
      <c r="A147" s="227" t="s">
        <v>16</v>
      </c>
      <c r="B147" s="224" t="s">
        <v>316</v>
      </c>
      <c r="C147" s="224" t="s">
        <v>316</v>
      </c>
      <c r="D147" s="225" t="s">
        <v>316</v>
      </c>
      <c r="E147" s="91"/>
      <c r="F147" s="150" t="s">
        <v>44</v>
      </c>
      <c r="G147" s="224" t="s">
        <v>316</v>
      </c>
      <c r="H147" s="224" t="s">
        <v>316</v>
      </c>
      <c r="I147" s="225" t="s">
        <v>316</v>
      </c>
      <c r="J147" s="82"/>
      <c r="K147" s="150" t="s">
        <v>199</v>
      </c>
      <c r="L147" s="224">
        <v>0.26</v>
      </c>
      <c r="M147" s="224">
        <v>0.125</v>
      </c>
      <c r="N147" s="225">
        <v>0.105</v>
      </c>
      <c r="O147" s="82"/>
      <c r="P147" s="82"/>
      <c r="Q147" s="82"/>
      <c r="R147" s="82"/>
      <c r="S147" s="82"/>
      <c r="T147" s="82"/>
    </row>
    <row r="148" spans="1:20" x14ac:dyDescent="0.35">
      <c r="A148" s="227" t="s">
        <v>17</v>
      </c>
      <c r="B148" s="224" t="s">
        <v>316</v>
      </c>
      <c r="C148" s="224" t="s">
        <v>316</v>
      </c>
      <c r="D148" s="225" t="s">
        <v>316</v>
      </c>
      <c r="E148" s="91"/>
      <c r="F148" s="150" t="s">
        <v>45</v>
      </c>
      <c r="G148" s="224" t="s">
        <v>316</v>
      </c>
      <c r="H148" s="224" t="s">
        <v>316</v>
      </c>
      <c r="I148" s="225" t="s">
        <v>316</v>
      </c>
      <c r="J148" s="82"/>
      <c r="K148" s="150" t="s">
        <v>203</v>
      </c>
      <c r="L148" s="224">
        <v>0.61899999999999999</v>
      </c>
      <c r="M148" s="224">
        <v>0.09</v>
      </c>
      <c r="N148" s="225">
        <v>9.8000000000000004E-2</v>
      </c>
      <c r="O148" s="82"/>
      <c r="P148" s="82"/>
      <c r="Q148" s="82"/>
      <c r="R148" s="82"/>
      <c r="S148" s="82"/>
      <c r="T148" s="82"/>
    </row>
    <row r="149" spans="1:20" x14ac:dyDescent="0.35">
      <c r="A149" s="227" t="s">
        <v>19</v>
      </c>
      <c r="B149" s="224">
        <v>0.54500000000000004</v>
      </c>
      <c r="C149" s="224">
        <v>1.343</v>
      </c>
      <c r="D149" s="225" t="s">
        <v>316</v>
      </c>
      <c r="E149" s="91"/>
      <c r="F149" s="150" t="s">
        <v>48</v>
      </c>
      <c r="G149" s="224">
        <v>0</v>
      </c>
      <c r="H149" s="224">
        <v>0</v>
      </c>
      <c r="I149" s="225" t="s">
        <v>316</v>
      </c>
      <c r="J149" s="82"/>
      <c r="K149" s="150" t="s">
        <v>34</v>
      </c>
      <c r="L149" s="224">
        <v>1.0999999999999999E-2</v>
      </c>
      <c r="M149" s="224">
        <v>2.7E-2</v>
      </c>
      <c r="N149" s="225">
        <v>9.1999999999999998E-2</v>
      </c>
      <c r="O149" s="82"/>
      <c r="P149" s="82"/>
      <c r="Q149" s="82"/>
      <c r="R149" s="82"/>
      <c r="S149" s="82"/>
      <c r="T149" s="82"/>
    </row>
    <row r="150" spans="1:20" x14ac:dyDescent="0.35">
      <c r="A150" s="227" t="s">
        <v>21</v>
      </c>
      <c r="B150" s="224" t="s">
        <v>316</v>
      </c>
      <c r="C150" s="224" t="s">
        <v>316</v>
      </c>
      <c r="D150" s="225" t="s">
        <v>316</v>
      </c>
      <c r="E150" s="91"/>
      <c r="F150" s="150" t="s">
        <v>49</v>
      </c>
      <c r="G150" s="224" t="s">
        <v>316</v>
      </c>
      <c r="H150" s="224" t="s">
        <v>316</v>
      </c>
      <c r="I150" s="225" t="s">
        <v>316</v>
      </c>
      <c r="J150" s="82"/>
      <c r="K150" s="150" t="s">
        <v>105</v>
      </c>
      <c r="L150" s="224">
        <v>0.31900000000000001</v>
      </c>
      <c r="M150" s="224">
        <v>1.1160000000000001</v>
      </c>
      <c r="N150" s="225">
        <v>8.6999999999999994E-2</v>
      </c>
      <c r="O150" s="82"/>
      <c r="P150" s="82"/>
      <c r="Q150" s="82"/>
      <c r="R150" s="82"/>
      <c r="S150" s="82"/>
      <c r="T150" s="82"/>
    </row>
    <row r="151" spans="1:20" x14ac:dyDescent="0.35">
      <c r="A151" s="227" t="s">
        <v>23</v>
      </c>
      <c r="B151" s="224" t="s">
        <v>316</v>
      </c>
      <c r="C151" s="224" t="s">
        <v>316</v>
      </c>
      <c r="D151" s="225" t="s">
        <v>316</v>
      </c>
      <c r="E151" s="91"/>
      <c r="F151" s="150" t="s">
        <v>50</v>
      </c>
      <c r="G151" s="224" t="s">
        <v>316</v>
      </c>
      <c r="H151" s="224" t="s">
        <v>316</v>
      </c>
      <c r="I151" s="225" t="s">
        <v>316</v>
      </c>
      <c r="J151" s="82"/>
      <c r="K151" s="150" t="s">
        <v>40</v>
      </c>
      <c r="L151" s="224">
        <v>1.2E-2</v>
      </c>
      <c r="M151" s="224">
        <v>5.0999999999999997E-2</v>
      </c>
      <c r="N151" s="225">
        <v>0.08</v>
      </c>
      <c r="O151" s="82"/>
      <c r="P151" s="82"/>
      <c r="Q151" s="82"/>
      <c r="R151" s="82"/>
      <c r="S151" s="82"/>
      <c r="T151" s="82"/>
    </row>
    <row r="152" spans="1:20" x14ac:dyDescent="0.35">
      <c r="A152" s="227" t="s">
        <v>26</v>
      </c>
      <c r="B152" s="224" t="s">
        <v>316</v>
      </c>
      <c r="C152" s="224">
        <v>0.501</v>
      </c>
      <c r="D152" s="225" t="s">
        <v>316</v>
      </c>
      <c r="E152" s="91"/>
      <c r="F152" s="150" t="s">
        <v>51</v>
      </c>
      <c r="G152" s="224" t="s">
        <v>316</v>
      </c>
      <c r="H152" s="224" t="s">
        <v>316</v>
      </c>
      <c r="I152" s="225" t="s">
        <v>316</v>
      </c>
      <c r="J152" s="82"/>
      <c r="K152" s="150" t="s">
        <v>232</v>
      </c>
      <c r="L152" s="224">
        <v>0.311</v>
      </c>
      <c r="M152" s="224">
        <v>8.3000000000000004E-2</v>
      </c>
      <c r="N152" s="225">
        <v>6.8000000000000005E-2</v>
      </c>
      <c r="O152" s="82"/>
      <c r="P152" s="82"/>
      <c r="Q152" s="82"/>
      <c r="R152" s="82"/>
      <c r="S152" s="82"/>
      <c r="T152" s="82"/>
    </row>
    <row r="153" spans="1:20" x14ac:dyDescent="0.35">
      <c r="A153" s="227" t="s">
        <v>27</v>
      </c>
      <c r="B153" s="224" t="s">
        <v>316</v>
      </c>
      <c r="C153" s="224" t="s">
        <v>316</v>
      </c>
      <c r="D153" s="225" t="s">
        <v>316</v>
      </c>
      <c r="E153" s="91"/>
      <c r="F153" s="150" t="s">
        <v>55</v>
      </c>
      <c r="G153" s="224" t="s">
        <v>316</v>
      </c>
      <c r="H153" s="224" t="s">
        <v>316</v>
      </c>
      <c r="I153" s="225" t="s">
        <v>316</v>
      </c>
      <c r="J153" s="82"/>
      <c r="K153" s="150" t="s">
        <v>88</v>
      </c>
      <c r="L153" s="224">
        <v>4.9000000000000002E-2</v>
      </c>
      <c r="M153" s="224">
        <v>6.3E-2</v>
      </c>
      <c r="N153" s="225">
        <v>6.7000000000000004E-2</v>
      </c>
      <c r="O153" s="82"/>
      <c r="P153" s="82"/>
      <c r="Q153" s="82"/>
      <c r="R153" s="82"/>
      <c r="S153" s="82"/>
      <c r="T153" s="82"/>
    </row>
    <row r="154" spans="1:20" x14ac:dyDescent="0.35">
      <c r="A154" s="227" t="s">
        <v>30</v>
      </c>
      <c r="B154" s="224" t="s">
        <v>316</v>
      </c>
      <c r="C154" s="224">
        <v>1.2E-2</v>
      </c>
      <c r="D154" s="225" t="s">
        <v>316</v>
      </c>
      <c r="E154" s="91"/>
      <c r="F154" s="150" t="s">
        <v>56</v>
      </c>
      <c r="G154" s="224" t="s">
        <v>316</v>
      </c>
      <c r="H154" s="224" t="s">
        <v>316</v>
      </c>
      <c r="I154" s="225" t="s">
        <v>316</v>
      </c>
      <c r="J154" s="82"/>
      <c r="K154" s="150" t="s">
        <v>30</v>
      </c>
      <c r="L154" s="224">
        <v>8.8999999999999996E-2</v>
      </c>
      <c r="M154" s="224">
        <v>0.126</v>
      </c>
      <c r="N154" s="225">
        <v>6.4000000000000001E-2</v>
      </c>
      <c r="O154" s="82"/>
      <c r="P154" s="82"/>
      <c r="Q154" s="82"/>
      <c r="R154" s="82"/>
      <c r="S154" s="82"/>
      <c r="T154" s="82"/>
    </row>
    <row r="155" spans="1:20" x14ac:dyDescent="0.35">
      <c r="A155" s="227" t="s">
        <v>31</v>
      </c>
      <c r="B155" s="224" t="s">
        <v>316</v>
      </c>
      <c r="C155" s="224" t="s">
        <v>316</v>
      </c>
      <c r="D155" s="225" t="s">
        <v>316</v>
      </c>
      <c r="E155" s="91"/>
      <c r="F155" s="150" t="s">
        <v>57</v>
      </c>
      <c r="G155" s="224" t="s">
        <v>316</v>
      </c>
      <c r="H155" s="224" t="s">
        <v>316</v>
      </c>
      <c r="I155" s="225" t="s">
        <v>316</v>
      </c>
      <c r="J155" s="82"/>
      <c r="K155" s="150" t="s">
        <v>16</v>
      </c>
      <c r="L155" s="224">
        <v>1.6E-2</v>
      </c>
      <c r="M155" s="224">
        <v>1.6E-2</v>
      </c>
      <c r="N155" s="225">
        <v>6.2E-2</v>
      </c>
      <c r="O155" s="82"/>
      <c r="P155" s="82"/>
      <c r="Q155" s="82"/>
      <c r="R155" s="82"/>
      <c r="S155" s="82"/>
      <c r="T155" s="82"/>
    </row>
    <row r="156" spans="1:20" x14ac:dyDescent="0.35">
      <c r="A156" s="227" t="s">
        <v>34</v>
      </c>
      <c r="B156" s="224" t="s">
        <v>316</v>
      </c>
      <c r="C156" s="224" t="s">
        <v>316</v>
      </c>
      <c r="D156" s="225" t="s">
        <v>316</v>
      </c>
      <c r="E156" s="91"/>
      <c r="F156" s="150" t="s">
        <v>59</v>
      </c>
      <c r="G156" s="224" t="s">
        <v>316</v>
      </c>
      <c r="H156" s="224" t="s">
        <v>316</v>
      </c>
      <c r="I156" s="225" t="s">
        <v>316</v>
      </c>
      <c r="J156" s="82"/>
      <c r="K156" s="150" t="s">
        <v>205</v>
      </c>
      <c r="L156" s="224">
        <v>6.3E-2</v>
      </c>
      <c r="M156" s="224">
        <v>2.5000000000000001E-2</v>
      </c>
      <c r="N156" s="225">
        <v>5.3999999999999999E-2</v>
      </c>
      <c r="O156" s="82"/>
      <c r="P156" s="82"/>
      <c r="Q156" s="82"/>
      <c r="R156" s="82"/>
      <c r="S156" s="82"/>
      <c r="T156" s="82"/>
    </row>
    <row r="157" spans="1:20" x14ac:dyDescent="0.35">
      <c r="A157" s="227" t="s">
        <v>38</v>
      </c>
      <c r="B157" s="224" t="s">
        <v>316</v>
      </c>
      <c r="C157" s="224" t="s">
        <v>316</v>
      </c>
      <c r="D157" s="225" t="s">
        <v>316</v>
      </c>
      <c r="E157" s="91"/>
      <c r="F157" s="150" t="s">
        <v>60</v>
      </c>
      <c r="G157" s="224" t="s">
        <v>316</v>
      </c>
      <c r="H157" s="224" t="s">
        <v>316</v>
      </c>
      <c r="I157" s="225" t="s">
        <v>316</v>
      </c>
      <c r="J157" s="82"/>
      <c r="K157" s="150" t="s">
        <v>113</v>
      </c>
      <c r="L157" s="224">
        <v>0.18099999999999999</v>
      </c>
      <c r="M157" s="224">
        <v>0.25800000000000001</v>
      </c>
      <c r="N157" s="225">
        <v>5.2999999999999999E-2</v>
      </c>
      <c r="O157" s="82"/>
      <c r="P157" s="82"/>
      <c r="Q157" s="82"/>
      <c r="R157" s="82"/>
      <c r="S157" s="82"/>
      <c r="T157" s="82"/>
    </row>
    <row r="158" spans="1:20" x14ac:dyDescent="0.35">
      <c r="A158" s="227" t="s">
        <v>40</v>
      </c>
      <c r="B158" s="224" t="s">
        <v>316</v>
      </c>
      <c r="C158" s="224" t="s">
        <v>316</v>
      </c>
      <c r="D158" s="225" t="s">
        <v>316</v>
      </c>
      <c r="E158" s="91"/>
      <c r="F158" s="150" t="s">
        <v>62</v>
      </c>
      <c r="G158" s="224">
        <v>0</v>
      </c>
      <c r="H158" s="224" t="s">
        <v>316</v>
      </c>
      <c r="I158" s="225" t="s">
        <v>316</v>
      </c>
      <c r="J158" s="82"/>
      <c r="K158" s="150" t="s">
        <v>25</v>
      </c>
      <c r="L158" s="224">
        <v>1.9E-2</v>
      </c>
      <c r="M158" s="224">
        <v>3.7999999999999999E-2</v>
      </c>
      <c r="N158" s="225">
        <v>0.05</v>
      </c>
      <c r="O158" s="82"/>
      <c r="P158" s="82"/>
      <c r="Q158" s="82"/>
      <c r="R158" s="82"/>
      <c r="S158" s="82"/>
      <c r="T158" s="82"/>
    </row>
    <row r="159" spans="1:20" x14ac:dyDescent="0.35">
      <c r="A159" s="227" t="s">
        <v>41</v>
      </c>
      <c r="B159" s="224" t="s">
        <v>316</v>
      </c>
      <c r="C159" s="224" t="s">
        <v>316</v>
      </c>
      <c r="D159" s="225" t="s">
        <v>316</v>
      </c>
      <c r="E159" s="91"/>
      <c r="F159" s="150" t="s">
        <v>65</v>
      </c>
      <c r="G159" s="224" t="s">
        <v>316</v>
      </c>
      <c r="H159" s="224" t="s">
        <v>316</v>
      </c>
      <c r="I159" s="225" t="s">
        <v>316</v>
      </c>
      <c r="J159" s="82"/>
      <c r="K159" s="150" t="s">
        <v>252</v>
      </c>
      <c r="L159" s="224">
        <v>0.36399999999999999</v>
      </c>
      <c r="M159" s="224">
        <v>0.80800000000000005</v>
      </c>
      <c r="N159" s="225">
        <v>0.05</v>
      </c>
      <c r="O159" s="82"/>
      <c r="P159" s="82"/>
      <c r="Q159" s="82"/>
      <c r="R159" s="82"/>
      <c r="S159" s="82"/>
      <c r="T159" s="82"/>
    </row>
    <row r="160" spans="1:20" x14ac:dyDescent="0.35">
      <c r="A160" s="227" t="s">
        <v>42</v>
      </c>
      <c r="B160" s="224" t="s">
        <v>316</v>
      </c>
      <c r="C160" s="224" t="s">
        <v>316</v>
      </c>
      <c r="D160" s="225" t="s">
        <v>316</v>
      </c>
      <c r="E160" s="91"/>
      <c r="F160" s="150" t="s">
        <v>66</v>
      </c>
      <c r="G160" s="224" t="s">
        <v>316</v>
      </c>
      <c r="H160" s="224" t="s">
        <v>316</v>
      </c>
      <c r="I160" s="225" t="s">
        <v>316</v>
      </c>
      <c r="J160" s="82"/>
      <c r="K160" s="150" t="s">
        <v>255</v>
      </c>
      <c r="L160" s="224">
        <v>8.3000000000000004E-2</v>
      </c>
      <c r="M160" s="224">
        <v>7.9000000000000001E-2</v>
      </c>
      <c r="N160" s="225">
        <v>4.7E-2</v>
      </c>
      <c r="O160" s="82"/>
      <c r="P160" s="82"/>
      <c r="Q160" s="82"/>
      <c r="R160" s="82"/>
      <c r="S160" s="82"/>
      <c r="T160" s="82"/>
    </row>
    <row r="161" spans="1:20" x14ac:dyDescent="0.35">
      <c r="A161" s="227" t="s">
        <v>43</v>
      </c>
      <c r="B161" s="224" t="s">
        <v>316</v>
      </c>
      <c r="C161" s="224" t="s">
        <v>316</v>
      </c>
      <c r="D161" s="225" t="s">
        <v>316</v>
      </c>
      <c r="E161" s="91"/>
      <c r="F161" s="150" t="s">
        <v>70</v>
      </c>
      <c r="G161" s="224" t="s">
        <v>316</v>
      </c>
      <c r="H161" s="224" t="s">
        <v>316</v>
      </c>
      <c r="I161" s="225" t="s">
        <v>316</v>
      </c>
      <c r="J161" s="82"/>
      <c r="K161" s="150" t="s">
        <v>234</v>
      </c>
      <c r="L161" s="224">
        <v>6.6000000000000003E-2</v>
      </c>
      <c r="M161" s="224">
        <v>0.109</v>
      </c>
      <c r="N161" s="225">
        <v>4.5999999999999999E-2</v>
      </c>
      <c r="O161" s="82"/>
      <c r="P161" s="82"/>
      <c r="Q161" s="82"/>
      <c r="R161" s="82"/>
      <c r="S161" s="82"/>
      <c r="T161" s="82"/>
    </row>
    <row r="162" spans="1:20" x14ac:dyDescent="0.35">
      <c r="A162" s="227" t="s">
        <v>48</v>
      </c>
      <c r="B162" s="224" t="s">
        <v>316</v>
      </c>
      <c r="C162" s="224" t="s">
        <v>316</v>
      </c>
      <c r="D162" s="225" t="s">
        <v>316</v>
      </c>
      <c r="E162" s="91"/>
      <c r="F162" s="150" t="s">
        <v>72</v>
      </c>
      <c r="G162" s="224">
        <v>0</v>
      </c>
      <c r="H162" s="224" t="s">
        <v>316</v>
      </c>
      <c r="I162" s="225" t="s">
        <v>316</v>
      </c>
      <c r="J162" s="82"/>
      <c r="K162" s="150" t="s">
        <v>182</v>
      </c>
      <c r="L162" s="224">
        <v>5.5E-2</v>
      </c>
      <c r="M162" s="224">
        <v>5.2999999999999999E-2</v>
      </c>
      <c r="N162" s="225">
        <v>4.4999999999999998E-2</v>
      </c>
      <c r="O162" s="82"/>
      <c r="P162" s="82"/>
      <c r="Q162" s="82"/>
      <c r="R162" s="82"/>
      <c r="S162" s="82"/>
      <c r="T162" s="82"/>
    </row>
    <row r="163" spans="1:20" x14ac:dyDescent="0.35">
      <c r="A163" s="227" t="s">
        <v>51</v>
      </c>
      <c r="B163" s="224">
        <v>0.05</v>
      </c>
      <c r="C163" s="224" t="s">
        <v>316</v>
      </c>
      <c r="D163" s="225" t="s">
        <v>316</v>
      </c>
      <c r="E163" s="91"/>
      <c r="F163" s="150" t="s">
        <v>73</v>
      </c>
      <c r="G163" s="224" t="s">
        <v>316</v>
      </c>
      <c r="H163" s="224" t="s">
        <v>316</v>
      </c>
      <c r="I163" s="225" t="s">
        <v>316</v>
      </c>
      <c r="J163" s="82"/>
      <c r="K163" s="150" t="s">
        <v>154</v>
      </c>
      <c r="L163" s="224" t="s">
        <v>316</v>
      </c>
      <c r="M163" s="224">
        <v>0.6</v>
      </c>
      <c r="N163" s="225">
        <v>4.2000000000000003E-2</v>
      </c>
      <c r="O163" s="82"/>
      <c r="P163" s="82"/>
      <c r="Q163" s="82"/>
      <c r="R163" s="82"/>
      <c r="S163" s="82"/>
      <c r="T163" s="82"/>
    </row>
    <row r="164" spans="1:20" x14ac:dyDescent="0.35">
      <c r="A164" s="227" t="s">
        <v>53</v>
      </c>
      <c r="B164" s="224" t="s">
        <v>316</v>
      </c>
      <c r="C164" s="224" t="s">
        <v>316</v>
      </c>
      <c r="D164" s="225" t="s">
        <v>316</v>
      </c>
      <c r="E164" s="91"/>
      <c r="F164" s="150" t="s">
        <v>76</v>
      </c>
      <c r="G164" s="224">
        <v>0</v>
      </c>
      <c r="H164" s="224">
        <v>0</v>
      </c>
      <c r="I164" s="225" t="s">
        <v>316</v>
      </c>
      <c r="J164" s="82"/>
      <c r="K164" s="150" t="s">
        <v>163</v>
      </c>
      <c r="L164" s="224">
        <v>0.16</v>
      </c>
      <c r="M164" s="224">
        <v>4.2000000000000003E-2</v>
      </c>
      <c r="N164" s="225">
        <v>4.2000000000000003E-2</v>
      </c>
      <c r="O164" s="82"/>
      <c r="P164" s="82"/>
      <c r="Q164" s="82"/>
      <c r="R164" s="82"/>
      <c r="S164" s="82"/>
      <c r="T164" s="82"/>
    </row>
    <row r="165" spans="1:20" x14ac:dyDescent="0.35">
      <c r="A165" s="227" t="s">
        <v>55</v>
      </c>
      <c r="B165" s="224" t="s">
        <v>316</v>
      </c>
      <c r="C165" s="224" t="s">
        <v>316</v>
      </c>
      <c r="D165" s="225" t="s">
        <v>316</v>
      </c>
      <c r="E165" s="91"/>
      <c r="F165" s="150" t="s">
        <v>77</v>
      </c>
      <c r="G165" s="224" t="s">
        <v>316</v>
      </c>
      <c r="H165" s="224" t="s">
        <v>316</v>
      </c>
      <c r="I165" s="225" t="s">
        <v>316</v>
      </c>
      <c r="J165" s="82"/>
      <c r="K165" s="150" t="s">
        <v>28</v>
      </c>
      <c r="L165" s="224">
        <v>0.13200000000000001</v>
      </c>
      <c r="M165" s="224">
        <v>3.9E-2</v>
      </c>
      <c r="N165" s="225">
        <v>0.04</v>
      </c>
      <c r="O165" s="82"/>
      <c r="P165" s="82"/>
      <c r="Q165" s="82"/>
      <c r="R165" s="82"/>
      <c r="S165" s="82"/>
      <c r="T165" s="82"/>
    </row>
    <row r="166" spans="1:20" x14ac:dyDescent="0.35">
      <c r="A166" s="227" t="s">
        <v>56</v>
      </c>
      <c r="B166" s="224" t="s">
        <v>316</v>
      </c>
      <c r="C166" s="224" t="s">
        <v>316</v>
      </c>
      <c r="D166" s="225" t="s">
        <v>316</v>
      </c>
      <c r="E166" s="91"/>
      <c r="F166" s="150" t="s">
        <v>78</v>
      </c>
      <c r="G166" s="224" t="s">
        <v>316</v>
      </c>
      <c r="H166" s="224">
        <v>0</v>
      </c>
      <c r="I166" s="225" t="s">
        <v>316</v>
      </c>
      <c r="J166" s="82"/>
      <c r="K166" s="150" t="s">
        <v>39</v>
      </c>
      <c r="L166" s="224" t="s">
        <v>316</v>
      </c>
      <c r="M166" s="224">
        <v>0.11</v>
      </c>
      <c r="N166" s="225">
        <v>3.9E-2</v>
      </c>
      <c r="O166" s="82"/>
      <c r="P166" s="82"/>
      <c r="Q166" s="82"/>
      <c r="R166" s="82"/>
      <c r="S166" s="82"/>
      <c r="T166" s="82"/>
    </row>
    <row r="167" spans="1:20" x14ac:dyDescent="0.35">
      <c r="A167" s="227" t="s">
        <v>57</v>
      </c>
      <c r="B167" s="224" t="s">
        <v>316</v>
      </c>
      <c r="C167" s="224" t="s">
        <v>316</v>
      </c>
      <c r="D167" s="225" t="s">
        <v>316</v>
      </c>
      <c r="E167" s="91"/>
      <c r="F167" s="150" t="s">
        <v>82</v>
      </c>
      <c r="G167" s="224" t="s">
        <v>316</v>
      </c>
      <c r="H167" s="224" t="s">
        <v>316</v>
      </c>
      <c r="I167" s="225" t="s">
        <v>316</v>
      </c>
      <c r="J167" s="82"/>
      <c r="K167" s="150" t="s">
        <v>176</v>
      </c>
      <c r="L167" s="224" t="s">
        <v>316</v>
      </c>
      <c r="M167" s="224">
        <v>6.0000000000000001E-3</v>
      </c>
      <c r="N167" s="225">
        <v>3.7999999999999999E-2</v>
      </c>
      <c r="O167" s="82"/>
      <c r="P167" s="82"/>
      <c r="Q167" s="82"/>
      <c r="R167" s="82"/>
      <c r="S167" s="82"/>
      <c r="T167" s="82"/>
    </row>
    <row r="168" spans="1:20" x14ac:dyDescent="0.35">
      <c r="A168" s="227" t="s">
        <v>58</v>
      </c>
      <c r="B168" s="224" t="s">
        <v>316</v>
      </c>
      <c r="C168" s="224" t="s">
        <v>316</v>
      </c>
      <c r="D168" s="225" t="s">
        <v>316</v>
      </c>
      <c r="E168" s="91"/>
      <c r="F168" s="150" t="s">
        <v>83</v>
      </c>
      <c r="G168" s="224" t="s">
        <v>316</v>
      </c>
      <c r="H168" s="224" t="s">
        <v>316</v>
      </c>
      <c r="I168" s="225" t="s">
        <v>316</v>
      </c>
      <c r="J168" s="82"/>
      <c r="K168" s="150" t="s">
        <v>187</v>
      </c>
      <c r="L168" s="224">
        <v>0.02</v>
      </c>
      <c r="M168" s="224">
        <v>7.0000000000000001E-3</v>
      </c>
      <c r="N168" s="225">
        <v>3.7999999999999999E-2</v>
      </c>
      <c r="O168" s="82"/>
      <c r="P168" s="82"/>
      <c r="Q168" s="82"/>
      <c r="R168" s="82"/>
      <c r="S168" s="82"/>
      <c r="T168" s="82"/>
    </row>
    <row r="169" spans="1:20" x14ac:dyDescent="0.35">
      <c r="A169" s="227" t="s">
        <v>59</v>
      </c>
      <c r="B169" s="224">
        <v>2.4E-2</v>
      </c>
      <c r="C169" s="224">
        <v>8.9999999999999993E-3</v>
      </c>
      <c r="D169" s="225" t="s">
        <v>316</v>
      </c>
      <c r="E169" s="91"/>
      <c r="F169" s="150" t="s">
        <v>84</v>
      </c>
      <c r="G169" s="224" t="s">
        <v>316</v>
      </c>
      <c r="H169" s="224" t="s">
        <v>316</v>
      </c>
      <c r="I169" s="225" t="s">
        <v>316</v>
      </c>
      <c r="J169" s="82"/>
      <c r="K169" s="150" t="s">
        <v>190</v>
      </c>
      <c r="L169" s="224">
        <v>2.9000000000000001E-2</v>
      </c>
      <c r="M169" s="224">
        <v>7.0000000000000001E-3</v>
      </c>
      <c r="N169" s="225">
        <v>3.1E-2</v>
      </c>
      <c r="O169" s="82"/>
      <c r="P169" s="82"/>
      <c r="Q169" s="82"/>
      <c r="R169" s="82"/>
      <c r="S169" s="82"/>
      <c r="T169" s="82"/>
    </row>
    <row r="170" spans="1:20" x14ac:dyDescent="0.35">
      <c r="A170" s="227" t="s">
        <v>62</v>
      </c>
      <c r="B170" s="224" t="s">
        <v>316</v>
      </c>
      <c r="C170" s="224" t="s">
        <v>316</v>
      </c>
      <c r="D170" s="225" t="s">
        <v>316</v>
      </c>
      <c r="E170" s="91"/>
      <c r="F170" s="150" t="s">
        <v>88</v>
      </c>
      <c r="G170" s="224" t="s">
        <v>316</v>
      </c>
      <c r="H170" s="224">
        <v>0</v>
      </c>
      <c r="I170" s="225" t="s">
        <v>316</v>
      </c>
      <c r="J170" s="82"/>
      <c r="K170" s="150" t="s">
        <v>223</v>
      </c>
      <c r="L170" s="224">
        <v>2E-3</v>
      </c>
      <c r="M170" s="224">
        <v>4.7E-2</v>
      </c>
      <c r="N170" s="225">
        <v>2.9000000000000001E-2</v>
      </c>
      <c r="O170" s="82"/>
      <c r="P170" s="82"/>
      <c r="Q170" s="82"/>
      <c r="R170" s="82"/>
      <c r="S170" s="82"/>
      <c r="T170" s="82"/>
    </row>
    <row r="171" spans="1:20" x14ac:dyDescent="0.35">
      <c r="A171" s="227" t="s">
        <v>63</v>
      </c>
      <c r="B171" s="224" t="s">
        <v>316</v>
      </c>
      <c r="C171" s="224" t="s">
        <v>316</v>
      </c>
      <c r="D171" s="225" t="s">
        <v>316</v>
      </c>
      <c r="E171" s="91"/>
      <c r="F171" s="150" t="s">
        <v>90</v>
      </c>
      <c r="G171" s="224" t="s">
        <v>316</v>
      </c>
      <c r="H171" s="224" t="s">
        <v>316</v>
      </c>
      <c r="I171" s="225" t="s">
        <v>316</v>
      </c>
      <c r="J171" s="82"/>
      <c r="K171" s="150" t="s">
        <v>247</v>
      </c>
      <c r="L171" s="224">
        <v>8.9999999999999993E-3</v>
      </c>
      <c r="M171" s="224">
        <v>3.0000000000000001E-3</v>
      </c>
      <c r="N171" s="225">
        <v>2.8000000000000001E-2</v>
      </c>
      <c r="O171" s="82"/>
      <c r="P171" s="82"/>
      <c r="Q171" s="82"/>
      <c r="R171" s="82"/>
      <c r="S171" s="82"/>
      <c r="T171" s="82"/>
    </row>
    <row r="172" spans="1:20" x14ac:dyDescent="0.35">
      <c r="A172" s="227" t="s">
        <v>65</v>
      </c>
      <c r="B172" s="224" t="s">
        <v>316</v>
      </c>
      <c r="C172" s="224" t="s">
        <v>316</v>
      </c>
      <c r="D172" s="225" t="s">
        <v>316</v>
      </c>
      <c r="E172" s="91"/>
      <c r="F172" s="150" t="s">
        <v>91</v>
      </c>
      <c r="G172" s="224" t="s">
        <v>316</v>
      </c>
      <c r="H172" s="224" t="s">
        <v>316</v>
      </c>
      <c r="I172" s="225" t="s">
        <v>316</v>
      </c>
      <c r="J172" s="82"/>
      <c r="K172" s="150" t="s">
        <v>12</v>
      </c>
      <c r="L172" s="224">
        <v>21.37</v>
      </c>
      <c r="M172" s="224">
        <v>23.623999999999999</v>
      </c>
      <c r="N172" s="225">
        <v>2.7E-2</v>
      </c>
      <c r="O172" s="82"/>
      <c r="P172" s="82"/>
      <c r="Q172" s="82"/>
      <c r="R172" s="82"/>
      <c r="S172" s="82"/>
      <c r="T172" s="82"/>
    </row>
    <row r="173" spans="1:20" x14ac:dyDescent="0.35">
      <c r="A173" s="227" t="s">
        <v>73</v>
      </c>
      <c r="B173" s="224" t="s">
        <v>316</v>
      </c>
      <c r="C173" s="224" t="s">
        <v>316</v>
      </c>
      <c r="D173" s="225" t="s">
        <v>316</v>
      </c>
      <c r="E173" s="91"/>
      <c r="F173" s="150" t="s">
        <v>93</v>
      </c>
      <c r="G173" s="224" t="s">
        <v>316</v>
      </c>
      <c r="H173" s="224" t="s">
        <v>316</v>
      </c>
      <c r="I173" s="225" t="s">
        <v>316</v>
      </c>
      <c r="J173" s="82"/>
      <c r="K173" s="150" t="s">
        <v>128</v>
      </c>
      <c r="L173" s="224">
        <v>0.35699999999999998</v>
      </c>
      <c r="M173" s="224">
        <v>0.19800000000000001</v>
      </c>
      <c r="N173" s="225">
        <v>2.5999999999999999E-2</v>
      </c>
      <c r="O173" s="82"/>
      <c r="P173" s="82"/>
      <c r="Q173" s="82"/>
      <c r="R173" s="82"/>
      <c r="S173" s="82"/>
      <c r="T173" s="82"/>
    </row>
    <row r="174" spans="1:20" x14ac:dyDescent="0.35">
      <c r="A174" s="227" t="s">
        <v>74</v>
      </c>
      <c r="B174" s="224" t="s">
        <v>316</v>
      </c>
      <c r="C174" s="224" t="s">
        <v>316</v>
      </c>
      <c r="D174" s="225" t="s">
        <v>316</v>
      </c>
      <c r="E174" s="91"/>
      <c r="F174" s="150" t="s">
        <v>95</v>
      </c>
      <c r="G174" s="224" t="s">
        <v>316</v>
      </c>
      <c r="H174" s="224">
        <v>0.14699999999999999</v>
      </c>
      <c r="I174" s="225" t="s">
        <v>316</v>
      </c>
      <c r="J174" s="82"/>
      <c r="K174" s="150" t="s">
        <v>136</v>
      </c>
      <c r="L174" s="224">
        <v>7.0999999999999994E-2</v>
      </c>
      <c r="M174" s="224">
        <v>8.5000000000000006E-2</v>
      </c>
      <c r="N174" s="225">
        <v>2.5999999999999999E-2</v>
      </c>
      <c r="O174" s="82"/>
      <c r="P174" s="82"/>
      <c r="Q174" s="82"/>
      <c r="R174" s="82"/>
      <c r="S174" s="82"/>
      <c r="T174" s="82"/>
    </row>
    <row r="175" spans="1:20" x14ac:dyDescent="0.35">
      <c r="A175" s="227" t="s">
        <v>76</v>
      </c>
      <c r="B175" s="224">
        <v>20.577000000000002</v>
      </c>
      <c r="C175" s="224" t="s">
        <v>316</v>
      </c>
      <c r="D175" s="225" t="s">
        <v>316</v>
      </c>
      <c r="E175" s="91"/>
      <c r="F175" s="150" t="s">
        <v>96</v>
      </c>
      <c r="G175" s="224" t="s">
        <v>316</v>
      </c>
      <c r="H175" s="224" t="s">
        <v>316</v>
      </c>
      <c r="I175" s="225" t="s">
        <v>316</v>
      </c>
      <c r="J175" s="82"/>
      <c r="K175" s="150" t="s">
        <v>207</v>
      </c>
      <c r="L175" s="224">
        <v>4.4999999999999998E-2</v>
      </c>
      <c r="M175" s="224">
        <v>2.9000000000000001E-2</v>
      </c>
      <c r="N175" s="225">
        <v>2.5999999999999999E-2</v>
      </c>
      <c r="O175" s="82"/>
      <c r="P175" s="82"/>
      <c r="Q175" s="82"/>
      <c r="R175" s="82"/>
      <c r="S175" s="82"/>
      <c r="T175" s="82"/>
    </row>
    <row r="176" spans="1:20" x14ac:dyDescent="0.35">
      <c r="A176" s="227" t="s">
        <v>77</v>
      </c>
      <c r="B176" s="224" t="s">
        <v>316</v>
      </c>
      <c r="C176" s="224" t="s">
        <v>316</v>
      </c>
      <c r="D176" s="225" t="s">
        <v>316</v>
      </c>
      <c r="E176" s="91"/>
      <c r="F176" s="150" t="s">
        <v>99</v>
      </c>
      <c r="G176" s="224" t="s">
        <v>316</v>
      </c>
      <c r="H176" s="224">
        <v>1.7000000000000001E-2</v>
      </c>
      <c r="I176" s="225" t="s">
        <v>316</v>
      </c>
      <c r="J176" s="82"/>
      <c r="K176" s="150" t="s">
        <v>186</v>
      </c>
      <c r="L176" s="224">
        <v>3.2000000000000001E-2</v>
      </c>
      <c r="M176" s="224">
        <v>6.0000000000000001E-3</v>
      </c>
      <c r="N176" s="225">
        <v>2.4E-2</v>
      </c>
      <c r="O176" s="82"/>
      <c r="P176" s="82"/>
      <c r="Q176" s="82"/>
      <c r="R176" s="82"/>
      <c r="S176" s="82"/>
      <c r="T176" s="83"/>
    </row>
    <row r="177" spans="1:20" x14ac:dyDescent="0.35">
      <c r="A177" s="227" t="s">
        <v>78</v>
      </c>
      <c r="B177" s="224" t="s">
        <v>316</v>
      </c>
      <c r="C177" s="224" t="s">
        <v>316</v>
      </c>
      <c r="D177" s="225" t="s">
        <v>316</v>
      </c>
      <c r="E177" s="91"/>
      <c r="F177" s="150" t="s">
        <v>100</v>
      </c>
      <c r="G177" s="224" t="s">
        <v>316</v>
      </c>
      <c r="H177" s="224" t="s">
        <v>316</v>
      </c>
      <c r="I177" s="225" t="s">
        <v>316</v>
      </c>
      <c r="J177" s="82"/>
      <c r="K177" s="150" t="s">
        <v>243</v>
      </c>
      <c r="L177" s="224">
        <v>4.7E-2</v>
      </c>
      <c r="M177" s="224">
        <v>2.3E-2</v>
      </c>
      <c r="N177" s="225">
        <v>2.4E-2</v>
      </c>
      <c r="O177" s="82"/>
      <c r="P177" s="82"/>
      <c r="Q177" s="82"/>
      <c r="R177" s="82"/>
      <c r="S177" s="82"/>
      <c r="T177" s="83"/>
    </row>
    <row r="178" spans="1:20" x14ac:dyDescent="0.35">
      <c r="A178" s="227" t="s">
        <v>79</v>
      </c>
      <c r="B178" s="224" t="s">
        <v>316</v>
      </c>
      <c r="C178" s="224">
        <v>1E-3</v>
      </c>
      <c r="D178" s="225" t="s">
        <v>316</v>
      </c>
      <c r="E178" s="91"/>
      <c r="F178" s="150" t="s">
        <v>101</v>
      </c>
      <c r="G178" s="224">
        <v>0</v>
      </c>
      <c r="H178" s="224" t="s">
        <v>316</v>
      </c>
      <c r="I178" s="225" t="s">
        <v>316</v>
      </c>
      <c r="J178" s="82"/>
      <c r="K178" s="150" t="s">
        <v>126</v>
      </c>
      <c r="L178" s="224">
        <v>6.0000000000000001E-3</v>
      </c>
      <c r="M178" s="224">
        <v>1E-3</v>
      </c>
      <c r="N178" s="225">
        <v>2.1999999999999999E-2</v>
      </c>
      <c r="O178" s="82"/>
      <c r="P178" s="82"/>
      <c r="Q178" s="82"/>
      <c r="R178" s="82"/>
      <c r="S178" s="82"/>
      <c r="T178" s="83"/>
    </row>
    <row r="179" spans="1:20" x14ac:dyDescent="0.35">
      <c r="A179" s="227" t="s">
        <v>81</v>
      </c>
      <c r="B179" s="224" t="s">
        <v>316</v>
      </c>
      <c r="C179" s="224">
        <v>4.3999999999999997E-2</v>
      </c>
      <c r="D179" s="225" t="s">
        <v>316</v>
      </c>
      <c r="E179" s="83"/>
      <c r="F179" s="150" t="s">
        <v>102</v>
      </c>
      <c r="G179" s="224" t="s">
        <v>316</v>
      </c>
      <c r="H179" s="224" t="s">
        <v>316</v>
      </c>
      <c r="I179" s="225" t="s">
        <v>316</v>
      </c>
      <c r="J179" s="82"/>
      <c r="K179" s="150" t="s">
        <v>138</v>
      </c>
      <c r="L179" s="224">
        <v>4.7E-2</v>
      </c>
      <c r="M179" s="224">
        <v>1E-3</v>
      </c>
      <c r="N179" s="225">
        <v>1.7999999999999999E-2</v>
      </c>
      <c r="O179" s="82"/>
      <c r="P179" s="82"/>
      <c r="Q179" s="82"/>
      <c r="R179" s="82"/>
      <c r="S179" s="82"/>
      <c r="T179" s="82"/>
    </row>
    <row r="180" spans="1:20" x14ac:dyDescent="0.35">
      <c r="A180" s="227" t="s">
        <v>82</v>
      </c>
      <c r="B180" s="224" t="s">
        <v>316</v>
      </c>
      <c r="C180" s="224" t="s">
        <v>316</v>
      </c>
      <c r="D180" s="225" t="s">
        <v>316</v>
      </c>
      <c r="E180" s="83"/>
      <c r="F180" s="150" t="s">
        <v>103</v>
      </c>
      <c r="G180" s="224" t="s">
        <v>316</v>
      </c>
      <c r="H180" s="224">
        <v>7.0000000000000001E-3</v>
      </c>
      <c r="I180" s="225" t="s">
        <v>316</v>
      </c>
      <c r="J180" s="82"/>
      <c r="K180" s="150" t="s">
        <v>32</v>
      </c>
      <c r="L180" s="224">
        <v>0.03</v>
      </c>
      <c r="M180" s="224">
        <v>0.40100000000000002</v>
      </c>
      <c r="N180" s="225">
        <v>1.7000000000000001E-2</v>
      </c>
      <c r="O180" s="82"/>
      <c r="P180" s="82"/>
      <c r="Q180" s="82"/>
      <c r="R180" s="82"/>
      <c r="S180" s="82"/>
      <c r="T180" s="82"/>
    </row>
    <row r="181" spans="1:20" x14ac:dyDescent="0.35">
      <c r="A181" s="227" t="s">
        <v>83</v>
      </c>
      <c r="B181" s="224" t="s">
        <v>316</v>
      </c>
      <c r="C181" s="224" t="s">
        <v>316</v>
      </c>
      <c r="D181" s="225" t="s">
        <v>316</v>
      </c>
      <c r="E181" s="83"/>
      <c r="F181" s="68" t="s">
        <v>109</v>
      </c>
      <c r="G181" s="224">
        <v>0</v>
      </c>
      <c r="H181" s="224" t="s">
        <v>316</v>
      </c>
      <c r="I181" s="224" t="s">
        <v>316</v>
      </c>
      <c r="J181" s="82"/>
      <c r="K181" s="150" t="s">
        <v>224</v>
      </c>
      <c r="L181" s="224">
        <v>5.0000000000000001E-3</v>
      </c>
      <c r="M181" s="224">
        <v>1.4E-2</v>
      </c>
      <c r="N181" s="225">
        <v>1.6E-2</v>
      </c>
      <c r="O181" s="82"/>
      <c r="P181" s="82"/>
      <c r="Q181" s="82"/>
      <c r="R181" s="82"/>
      <c r="S181" s="82"/>
      <c r="T181" s="82"/>
    </row>
    <row r="182" spans="1:20" x14ac:dyDescent="0.35">
      <c r="A182" s="227" t="s">
        <v>87</v>
      </c>
      <c r="B182" s="224" t="s">
        <v>316</v>
      </c>
      <c r="C182" s="224" t="s">
        <v>316</v>
      </c>
      <c r="D182" s="225" t="s">
        <v>316</v>
      </c>
      <c r="E182" s="83"/>
      <c r="F182" s="68" t="s">
        <v>110</v>
      </c>
      <c r="G182" s="224" t="s">
        <v>316</v>
      </c>
      <c r="H182" s="224" t="s">
        <v>316</v>
      </c>
      <c r="I182" s="224" t="s">
        <v>316</v>
      </c>
      <c r="J182" s="82"/>
      <c r="K182" s="150" t="s">
        <v>97</v>
      </c>
      <c r="L182" s="224">
        <v>2.1120000000000001</v>
      </c>
      <c r="M182" s="224">
        <v>3.0000000000000001E-3</v>
      </c>
      <c r="N182" s="225">
        <v>1.4999999999999999E-2</v>
      </c>
      <c r="O182" s="82"/>
      <c r="P182" s="82"/>
      <c r="Q182" s="82"/>
      <c r="R182" s="82"/>
      <c r="S182" s="82"/>
      <c r="T182" s="83"/>
    </row>
    <row r="183" spans="1:20" x14ac:dyDescent="0.35">
      <c r="A183" s="227" t="s">
        <v>88</v>
      </c>
      <c r="B183" s="224" t="s">
        <v>316</v>
      </c>
      <c r="C183" s="224" t="s">
        <v>316</v>
      </c>
      <c r="D183" s="225" t="s">
        <v>316</v>
      </c>
      <c r="E183" s="83"/>
      <c r="F183" s="68" t="s">
        <v>112</v>
      </c>
      <c r="G183" s="224" t="s">
        <v>316</v>
      </c>
      <c r="H183" s="224" t="s">
        <v>316</v>
      </c>
      <c r="I183" s="224" t="s">
        <v>316</v>
      </c>
      <c r="J183" s="82"/>
      <c r="K183" s="150" t="s">
        <v>24</v>
      </c>
      <c r="L183" s="224">
        <v>6.0000000000000001E-3</v>
      </c>
      <c r="M183" s="224">
        <v>1.2999999999999999E-2</v>
      </c>
      <c r="N183" s="225">
        <v>1.0999999999999999E-2</v>
      </c>
      <c r="O183" s="82"/>
      <c r="P183" s="82"/>
      <c r="Q183" s="82"/>
      <c r="R183" s="82"/>
      <c r="S183" s="82"/>
      <c r="T183" s="83"/>
    </row>
    <row r="184" spans="1:20" x14ac:dyDescent="0.35">
      <c r="A184" s="227" t="s">
        <v>89</v>
      </c>
      <c r="B184" s="224" t="s">
        <v>316</v>
      </c>
      <c r="C184" s="224" t="s">
        <v>316</v>
      </c>
      <c r="D184" s="225" t="s">
        <v>316</v>
      </c>
      <c r="E184" s="83"/>
      <c r="F184" s="68" t="s">
        <v>115</v>
      </c>
      <c r="G184" s="224">
        <v>0</v>
      </c>
      <c r="H184" s="224" t="s">
        <v>316</v>
      </c>
      <c r="I184" s="224" t="s">
        <v>316</v>
      </c>
      <c r="J184" s="82"/>
      <c r="K184" s="150" t="s">
        <v>71</v>
      </c>
      <c r="L184" s="224">
        <v>0.03</v>
      </c>
      <c r="M184" s="224">
        <v>0</v>
      </c>
      <c r="N184" s="225">
        <v>1.0999999999999999E-2</v>
      </c>
      <c r="O184" s="82"/>
      <c r="P184" s="82"/>
      <c r="Q184" s="82"/>
      <c r="R184" s="82"/>
      <c r="S184" s="82"/>
      <c r="T184" s="83"/>
    </row>
    <row r="185" spans="1:20" x14ac:dyDescent="0.35">
      <c r="A185" s="227" t="s">
        <v>90</v>
      </c>
      <c r="B185" s="224">
        <v>0.313</v>
      </c>
      <c r="C185" s="224" t="s">
        <v>316</v>
      </c>
      <c r="D185" s="225" t="s">
        <v>316</v>
      </c>
      <c r="E185" s="83"/>
      <c r="F185" s="68" t="s">
        <v>116</v>
      </c>
      <c r="G185" s="224">
        <v>2E-3</v>
      </c>
      <c r="H185" s="224">
        <v>0</v>
      </c>
      <c r="I185" s="224" t="s">
        <v>316</v>
      </c>
      <c r="J185" s="82"/>
      <c r="K185" s="150" t="s">
        <v>202</v>
      </c>
      <c r="L185" s="224">
        <v>7.6999999999999999E-2</v>
      </c>
      <c r="M185" s="224">
        <v>8.8999999999999996E-2</v>
      </c>
      <c r="N185" s="225">
        <v>1.0999999999999999E-2</v>
      </c>
      <c r="O185" s="82"/>
      <c r="P185" s="82"/>
      <c r="Q185" s="82"/>
      <c r="R185" s="82"/>
      <c r="S185" s="82"/>
      <c r="T185" s="82"/>
    </row>
    <row r="186" spans="1:20" x14ac:dyDescent="0.35">
      <c r="A186" s="227" t="s">
        <v>92</v>
      </c>
      <c r="B186" s="224" t="s">
        <v>316</v>
      </c>
      <c r="C186" s="224" t="s">
        <v>316</v>
      </c>
      <c r="D186" s="225" t="s">
        <v>316</v>
      </c>
      <c r="E186" s="83"/>
      <c r="F186" s="68" t="s">
        <v>118</v>
      </c>
      <c r="G186" s="224" t="s">
        <v>316</v>
      </c>
      <c r="H186" s="224" t="s">
        <v>316</v>
      </c>
      <c r="I186" s="224" t="s">
        <v>316</v>
      </c>
      <c r="J186" s="82"/>
      <c r="K186" s="150" t="s">
        <v>246</v>
      </c>
      <c r="L186" s="224">
        <v>1.4E-2</v>
      </c>
      <c r="M186" s="224">
        <v>0.16500000000000001</v>
      </c>
      <c r="N186" s="225">
        <v>1.0999999999999999E-2</v>
      </c>
      <c r="O186" s="82"/>
      <c r="P186" s="82"/>
      <c r="Q186" s="82"/>
      <c r="R186" s="82"/>
      <c r="S186" s="82"/>
      <c r="T186" s="82"/>
    </row>
    <row r="187" spans="1:20" x14ac:dyDescent="0.35">
      <c r="A187" s="227" t="s">
        <v>93</v>
      </c>
      <c r="B187" s="224" t="s">
        <v>316</v>
      </c>
      <c r="C187" s="224" t="s">
        <v>316</v>
      </c>
      <c r="D187" s="225" t="s">
        <v>316</v>
      </c>
      <c r="E187" s="83"/>
      <c r="F187" s="68" t="s">
        <v>119</v>
      </c>
      <c r="G187" s="224">
        <v>0</v>
      </c>
      <c r="H187" s="224">
        <v>0</v>
      </c>
      <c r="I187" s="224" t="s">
        <v>316</v>
      </c>
      <c r="J187" s="82"/>
      <c r="K187" s="150" t="s">
        <v>696</v>
      </c>
      <c r="L187" s="224">
        <v>0.252</v>
      </c>
      <c r="M187" s="224">
        <v>1.4E-2</v>
      </c>
      <c r="N187" s="225">
        <v>8.9999999999999993E-3</v>
      </c>
      <c r="O187" s="82"/>
      <c r="P187" s="82"/>
      <c r="Q187" s="82"/>
      <c r="R187" s="82"/>
      <c r="S187" s="82"/>
      <c r="T187" s="82"/>
    </row>
    <row r="188" spans="1:20" x14ac:dyDescent="0.35">
      <c r="A188" s="228" t="s">
        <v>94</v>
      </c>
      <c r="B188" s="224" t="s">
        <v>316</v>
      </c>
      <c r="C188" s="224" t="s">
        <v>316</v>
      </c>
      <c r="D188" s="224" t="s">
        <v>316</v>
      </c>
      <c r="E188" s="83"/>
      <c r="F188" s="68" t="s">
        <v>120</v>
      </c>
      <c r="G188" s="224">
        <v>0</v>
      </c>
      <c r="H188" s="224">
        <v>2E-3</v>
      </c>
      <c r="I188" s="224" t="s">
        <v>316</v>
      </c>
      <c r="J188" s="82"/>
      <c r="K188" s="150" t="s">
        <v>244</v>
      </c>
      <c r="L188" s="224">
        <v>6.0000000000000001E-3</v>
      </c>
      <c r="M188" s="224">
        <v>7.0000000000000001E-3</v>
      </c>
      <c r="N188" s="225">
        <v>8.9999999999999993E-3</v>
      </c>
      <c r="O188" s="82"/>
      <c r="P188" s="82"/>
      <c r="Q188" s="82"/>
      <c r="R188" s="82"/>
      <c r="S188" s="82"/>
      <c r="T188" s="82"/>
    </row>
    <row r="189" spans="1:20" x14ac:dyDescent="0.35">
      <c r="A189" s="228" t="s">
        <v>95</v>
      </c>
      <c r="B189" s="224">
        <v>0.27800000000000002</v>
      </c>
      <c r="C189" s="224" t="s">
        <v>316</v>
      </c>
      <c r="D189" s="224" t="s">
        <v>316</v>
      </c>
      <c r="E189" s="83"/>
      <c r="F189" s="68" t="s">
        <v>121</v>
      </c>
      <c r="G189" s="224" t="s">
        <v>316</v>
      </c>
      <c r="H189" s="224" t="s">
        <v>316</v>
      </c>
      <c r="I189" s="224" t="s">
        <v>316</v>
      </c>
      <c r="J189" s="82"/>
      <c r="K189" s="150" t="s">
        <v>165</v>
      </c>
      <c r="L189" s="224">
        <v>1.6E-2</v>
      </c>
      <c r="M189" s="224">
        <v>0</v>
      </c>
      <c r="N189" s="225">
        <v>8.0000000000000002E-3</v>
      </c>
      <c r="O189" s="82"/>
      <c r="P189" s="82"/>
      <c r="Q189" s="82"/>
      <c r="R189" s="82"/>
      <c r="S189" s="82"/>
      <c r="T189" s="82"/>
    </row>
    <row r="190" spans="1:20" x14ac:dyDescent="0.35">
      <c r="A190" s="228" t="s">
        <v>100</v>
      </c>
      <c r="B190" s="224" t="s">
        <v>316</v>
      </c>
      <c r="C190" s="224" t="s">
        <v>316</v>
      </c>
      <c r="D190" s="224" t="s">
        <v>316</v>
      </c>
      <c r="E190" s="83"/>
      <c r="F190" s="68" t="s">
        <v>126</v>
      </c>
      <c r="G190" s="224" t="s">
        <v>316</v>
      </c>
      <c r="H190" s="224" t="s">
        <v>316</v>
      </c>
      <c r="I190" s="224" t="s">
        <v>316</v>
      </c>
      <c r="J190" s="82"/>
      <c r="K190" s="150" t="s">
        <v>208</v>
      </c>
      <c r="L190" s="224">
        <v>0.51200000000000001</v>
      </c>
      <c r="M190" s="224">
        <v>2E-3</v>
      </c>
      <c r="N190" s="225">
        <v>8.0000000000000002E-3</v>
      </c>
      <c r="O190" s="82"/>
      <c r="P190" s="82"/>
      <c r="Q190" s="82"/>
      <c r="R190" s="82"/>
      <c r="S190" s="82"/>
      <c r="T190" s="82"/>
    </row>
    <row r="191" spans="1:20" x14ac:dyDescent="0.35">
      <c r="A191" s="228" t="s">
        <v>101</v>
      </c>
      <c r="B191" s="224" t="s">
        <v>316</v>
      </c>
      <c r="C191" s="224" t="s">
        <v>316</v>
      </c>
      <c r="D191" s="224" t="s">
        <v>316</v>
      </c>
      <c r="E191" s="83"/>
      <c r="F191" s="68" t="s">
        <v>129</v>
      </c>
      <c r="G191" s="224" t="s">
        <v>316</v>
      </c>
      <c r="H191" s="224">
        <v>8.1000000000000003E-2</v>
      </c>
      <c r="I191" s="224" t="s">
        <v>316</v>
      </c>
      <c r="J191" s="82"/>
      <c r="K191" s="150" t="s">
        <v>241</v>
      </c>
      <c r="L191" s="224">
        <v>3.5000000000000003E-2</v>
      </c>
      <c r="M191" s="224">
        <v>0.38300000000000001</v>
      </c>
      <c r="N191" s="225">
        <v>8.0000000000000002E-3</v>
      </c>
      <c r="O191" s="82"/>
      <c r="P191" s="82"/>
      <c r="Q191" s="82"/>
      <c r="R191" s="82"/>
      <c r="S191" s="82"/>
      <c r="T191" s="82"/>
    </row>
    <row r="192" spans="1:20" x14ac:dyDescent="0.35">
      <c r="A192" s="228" t="s">
        <v>102</v>
      </c>
      <c r="B192" s="224" t="s">
        <v>316</v>
      </c>
      <c r="C192" s="224" t="s">
        <v>316</v>
      </c>
      <c r="D192" s="224" t="s">
        <v>316</v>
      </c>
      <c r="E192" s="83"/>
      <c r="F192" s="68" t="s">
        <v>131</v>
      </c>
      <c r="G192" s="224" t="s">
        <v>316</v>
      </c>
      <c r="H192" s="224" t="s">
        <v>316</v>
      </c>
      <c r="I192" s="224" t="s">
        <v>316</v>
      </c>
      <c r="J192" s="82"/>
      <c r="K192" s="150" t="s">
        <v>254</v>
      </c>
      <c r="L192" s="224">
        <v>0</v>
      </c>
      <c r="M192" s="224">
        <v>0.01</v>
      </c>
      <c r="N192" s="225">
        <v>8.0000000000000002E-3</v>
      </c>
      <c r="O192" s="82"/>
      <c r="P192" s="82"/>
      <c r="Q192" s="82"/>
      <c r="R192" s="82"/>
      <c r="S192" s="82"/>
      <c r="T192" s="82"/>
    </row>
    <row r="193" spans="1:20" x14ac:dyDescent="0.35">
      <c r="A193" s="228" t="s">
        <v>106</v>
      </c>
      <c r="B193" s="224" t="s">
        <v>316</v>
      </c>
      <c r="C193" s="224" t="s">
        <v>316</v>
      </c>
      <c r="D193" s="224" t="s">
        <v>316</v>
      </c>
      <c r="E193" s="83"/>
      <c r="F193" s="68" t="s">
        <v>132</v>
      </c>
      <c r="G193" s="224" t="s">
        <v>316</v>
      </c>
      <c r="H193" s="224" t="s">
        <v>316</v>
      </c>
      <c r="I193" s="224" t="s">
        <v>316</v>
      </c>
      <c r="J193" s="82"/>
      <c r="K193" s="150" t="s">
        <v>87</v>
      </c>
      <c r="L193" s="224" t="s">
        <v>316</v>
      </c>
      <c r="M193" s="224">
        <v>3.0000000000000001E-3</v>
      </c>
      <c r="N193" s="225">
        <v>6.0000000000000001E-3</v>
      </c>
      <c r="O193" s="82"/>
      <c r="P193" s="82"/>
      <c r="Q193" s="82"/>
      <c r="R193" s="82"/>
      <c r="S193" s="82"/>
      <c r="T193" s="82"/>
    </row>
    <row r="194" spans="1:20" x14ac:dyDescent="0.35">
      <c r="A194" s="228" t="s">
        <v>110</v>
      </c>
      <c r="B194" s="224" t="s">
        <v>316</v>
      </c>
      <c r="C194" s="224" t="s">
        <v>316</v>
      </c>
      <c r="D194" s="224" t="s">
        <v>316</v>
      </c>
      <c r="E194" s="83"/>
      <c r="F194" s="68" t="s">
        <v>136</v>
      </c>
      <c r="G194" s="224">
        <v>0</v>
      </c>
      <c r="H194" s="224" t="s">
        <v>316</v>
      </c>
      <c r="I194" s="224" t="s">
        <v>316</v>
      </c>
      <c r="J194" s="82"/>
      <c r="K194" s="150" t="s">
        <v>159</v>
      </c>
      <c r="L194" s="224">
        <v>0.35</v>
      </c>
      <c r="M194" s="224">
        <v>0.89100000000000001</v>
      </c>
      <c r="N194" s="225">
        <v>6.0000000000000001E-3</v>
      </c>
      <c r="O194" s="82"/>
      <c r="P194" s="82"/>
      <c r="Q194" s="82"/>
      <c r="R194" s="82"/>
      <c r="S194" s="82"/>
      <c r="T194" s="82"/>
    </row>
    <row r="195" spans="1:20" x14ac:dyDescent="0.35">
      <c r="A195" s="228" t="s">
        <v>112</v>
      </c>
      <c r="B195" s="224" t="s">
        <v>316</v>
      </c>
      <c r="C195" s="224" t="s">
        <v>316</v>
      </c>
      <c r="D195" s="224" t="s">
        <v>316</v>
      </c>
      <c r="E195" s="83"/>
      <c r="F195" s="68" t="s">
        <v>139</v>
      </c>
      <c r="G195" s="224" t="s">
        <v>316</v>
      </c>
      <c r="H195" s="224" t="s">
        <v>316</v>
      </c>
      <c r="I195" s="224" t="s">
        <v>316</v>
      </c>
      <c r="J195" s="82"/>
      <c r="K195" s="150" t="s">
        <v>63</v>
      </c>
      <c r="L195" s="224" t="s">
        <v>316</v>
      </c>
      <c r="M195" s="224">
        <v>1E-3</v>
      </c>
      <c r="N195" s="225">
        <v>4.0000000000000001E-3</v>
      </c>
      <c r="O195" s="82"/>
      <c r="P195" s="82"/>
      <c r="Q195" s="82"/>
      <c r="R195" s="82"/>
      <c r="S195" s="82"/>
      <c r="T195" s="82"/>
    </row>
    <row r="196" spans="1:20" x14ac:dyDescent="0.35">
      <c r="A196" s="228" t="s">
        <v>113</v>
      </c>
      <c r="B196" s="224" t="s">
        <v>316</v>
      </c>
      <c r="C196" s="224" t="s">
        <v>316</v>
      </c>
      <c r="D196" s="224" t="s">
        <v>316</v>
      </c>
      <c r="E196" s="83"/>
      <c r="F196" s="68" t="s">
        <v>140</v>
      </c>
      <c r="G196" s="224">
        <v>1E-3</v>
      </c>
      <c r="H196" s="224" t="s">
        <v>316</v>
      </c>
      <c r="I196" s="224" t="s">
        <v>316</v>
      </c>
      <c r="J196" s="82"/>
      <c r="K196" s="150" t="s">
        <v>90</v>
      </c>
      <c r="L196" s="224" t="s">
        <v>316</v>
      </c>
      <c r="M196" s="224">
        <v>0</v>
      </c>
      <c r="N196" s="225">
        <v>4.0000000000000001E-3</v>
      </c>
      <c r="O196" s="82"/>
      <c r="P196" s="82"/>
      <c r="Q196" s="82"/>
      <c r="R196" s="82"/>
      <c r="S196" s="82"/>
      <c r="T196" s="82"/>
    </row>
    <row r="197" spans="1:20" x14ac:dyDescent="0.35">
      <c r="A197" s="228" t="s">
        <v>115</v>
      </c>
      <c r="B197" s="224" t="s">
        <v>316</v>
      </c>
      <c r="C197" s="224" t="s">
        <v>316</v>
      </c>
      <c r="D197" s="224" t="s">
        <v>316</v>
      </c>
      <c r="E197" s="83"/>
      <c r="F197" s="68" t="s">
        <v>146</v>
      </c>
      <c r="G197" s="224" t="s">
        <v>316</v>
      </c>
      <c r="H197" s="224" t="s">
        <v>316</v>
      </c>
      <c r="I197" s="224" t="s">
        <v>316</v>
      </c>
      <c r="J197" s="82"/>
      <c r="K197" s="150" t="s">
        <v>139</v>
      </c>
      <c r="L197" s="224">
        <v>4.7E-2</v>
      </c>
      <c r="M197" s="224">
        <v>4.0000000000000001E-3</v>
      </c>
      <c r="N197" s="225">
        <v>4.0000000000000001E-3</v>
      </c>
      <c r="O197" s="82"/>
      <c r="P197" s="82"/>
      <c r="Q197" s="82"/>
      <c r="R197" s="82"/>
      <c r="S197" s="82"/>
      <c r="T197" s="82"/>
    </row>
    <row r="198" spans="1:20" x14ac:dyDescent="0.35">
      <c r="A198" s="228" t="s">
        <v>118</v>
      </c>
      <c r="B198" s="224" t="s">
        <v>316</v>
      </c>
      <c r="C198" s="224">
        <v>7.0000000000000001E-3</v>
      </c>
      <c r="D198" s="224" t="s">
        <v>316</v>
      </c>
      <c r="E198" s="83"/>
      <c r="F198" s="68" t="s">
        <v>148</v>
      </c>
      <c r="G198" s="224" t="s">
        <v>316</v>
      </c>
      <c r="H198" s="224" t="s">
        <v>316</v>
      </c>
      <c r="I198" s="224" t="s">
        <v>316</v>
      </c>
      <c r="J198" s="82"/>
      <c r="K198" s="150" t="s">
        <v>162</v>
      </c>
      <c r="L198" s="224" t="s">
        <v>316</v>
      </c>
      <c r="M198" s="224" t="s">
        <v>316</v>
      </c>
      <c r="N198" s="225">
        <v>4.0000000000000001E-3</v>
      </c>
      <c r="O198" s="82"/>
      <c r="P198" s="82"/>
      <c r="Q198" s="82"/>
      <c r="R198" s="82"/>
      <c r="S198" s="82"/>
      <c r="T198" s="82"/>
    </row>
    <row r="199" spans="1:20" x14ac:dyDescent="0.35">
      <c r="A199" s="228" t="s">
        <v>119</v>
      </c>
      <c r="B199" s="224">
        <v>1.4999999999999999E-2</v>
      </c>
      <c r="C199" s="224" t="s">
        <v>316</v>
      </c>
      <c r="D199" s="224" t="s">
        <v>316</v>
      </c>
      <c r="E199" s="83"/>
      <c r="F199" s="68" t="s">
        <v>149</v>
      </c>
      <c r="G199" s="224">
        <v>0</v>
      </c>
      <c r="H199" s="224">
        <v>3.0000000000000001E-3</v>
      </c>
      <c r="I199" s="224" t="s">
        <v>316</v>
      </c>
      <c r="J199" s="82"/>
      <c r="K199" s="150" t="s">
        <v>31</v>
      </c>
      <c r="L199" s="224">
        <v>1.0999999999999999E-2</v>
      </c>
      <c r="M199" s="224">
        <v>1E-3</v>
      </c>
      <c r="N199" s="225">
        <v>3.0000000000000001E-3</v>
      </c>
      <c r="O199" s="82"/>
      <c r="P199" s="82"/>
      <c r="Q199" s="82"/>
      <c r="R199" s="82"/>
      <c r="S199" s="82"/>
      <c r="T199" s="82"/>
    </row>
    <row r="200" spans="1:20" x14ac:dyDescent="0.35">
      <c r="A200" s="228" t="s">
        <v>124</v>
      </c>
      <c r="B200" s="224" t="s">
        <v>316</v>
      </c>
      <c r="C200" s="224" t="s">
        <v>316</v>
      </c>
      <c r="D200" s="224" t="s">
        <v>316</v>
      </c>
      <c r="E200" s="83"/>
      <c r="F200" s="68" t="s">
        <v>150</v>
      </c>
      <c r="G200" s="224" t="s">
        <v>316</v>
      </c>
      <c r="H200" s="224">
        <v>0</v>
      </c>
      <c r="I200" s="224" t="s">
        <v>316</v>
      </c>
      <c r="J200" s="82"/>
      <c r="K200" s="150" t="s">
        <v>153</v>
      </c>
      <c r="L200" s="224" t="s">
        <v>316</v>
      </c>
      <c r="M200" s="224">
        <v>5.0000000000000001E-3</v>
      </c>
      <c r="N200" s="225">
        <v>3.0000000000000001E-3</v>
      </c>
      <c r="O200" s="82"/>
      <c r="P200" s="82"/>
      <c r="Q200" s="82"/>
      <c r="R200" s="82"/>
      <c r="S200" s="82"/>
      <c r="T200" s="82"/>
    </row>
    <row r="201" spans="1:20" x14ac:dyDescent="0.35">
      <c r="A201" s="228" t="s">
        <v>126</v>
      </c>
      <c r="B201" s="224" t="s">
        <v>316</v>
      </c>
      <c r="C201" s="224" t="s">
        <v>316</v>
      </c>
      <c r="D201" s="224" t="s">
        <v>316</v>
      </c>
      <c r="E201" s="83"/>
      <c r="F201" s="68" t="s">
        <v>152</v>
      </c>
      <c r="G201" s="224" t="s">
        <v>316</v>
      </c>
      <c r="H201" s="224" t="s">
        <v>316</v>
      </c>
      <c r="I201" s="224" t="s">
        <v>316</v>
      </c>
      <c r="J201" s="82"/>
      <c r="K201" s="150" t="s">
        <v>102</v>
      </c>
      <c r="L201" s="224">
        <v>3.0000000000000001E-3</v>
      </c>
      <c r="M201" s="224">
        <v>3.0000000000000001E-3</v>
      </c>
      <c r="N201" s="225">
        <v>2E-3</v>
      </c>
      <c r="O201" s="82"/>
      <c r="P201" s="82"/>
      <c r="Q201" s="82"/>
      <c r="R201" s="82"/>
      <c r="S201" s="82"/>
      <c r="T201" s="82"/>
    </row>
    <row r="202" spans="1:20" x14ac:dyDescent="0.35">
      <c r="A202" s="228" t="s">
        <v>127</v>
      </c>
      <c r="B202" s="224" t="s">
        <v>316</v>
      </c>
      <c r="C202" s="224" t="s">
        <v>316</v>
      </c>
      <c r="D202" s="224" t="s">
        <v>316</v>
      </c>
      <c r="E202" s="83"/>
      <c r="F202" s="68" t="s">
        <v>153</v>
      </c>
      <c r="G202" s="224" t="s">
        <v>316</v>
      </c>
      <c r="H202" s="224" t="s">
        <v>316</v>
      </c>
      <c r="I202" s="224" t="s">
        <v>316</v>
      </c>
      <c r="J202" s="82"/>
      <c r="K202" s="150" t="s">
        <v>156</v>
      </c>
      <c r="L202" s="224">
        <v>0.27500000000000002</v>
      </c>
      <c r="M202" s="224" t="s">
        <v>316</v>
      </c>
      <c r="N202" s="225">
        <v>2E-3</v>
      </c>
      <c r="O202" s="82"/>
      <c r="P202" s="82"/>
      <c r="Q202" s="82"/>
      <c r="R202" s="82"/>
      <c r="S202" s="82"/>
      <c r="T202" s="82"/>
    </row>
    <row r="203" spans="1:20" x14ac:dyDescent="0.35">
      <c r="A203" s="228" t="s">
        <v>131</v>
      </c>
      <c r="B203" s="224" t="s">
        <v>316</v>
      </c>
      <c r="C203" s="224" t="s">
        <v>316</v>
      </c>
      <c r="D203" s="224" t="s">
        <v>316</v>
      </c>
      <c r="E203" s="82"/>
      <c r="F203" s="68" t="s">
        <v>154</v>
      </c>
      <c r="G203" s="224">
        <v>0</v>
      </c>
      <c r="H203" s="224" t="s">
        <v>316</v>
      </c>
      <c r="I203" s="224" t="s">
        <v>316</v>
      </c>
      <c r="J203" s="82"/>
      <c r="K203" s="150" t="s">
        <v>44</v>
      </c>
      <c r="L203" s="224" t="s">
        <v>316</v>
      </c>
      <c r="M203" s="224">
        <v>2E-3</v>
      </c>
      <c r="N203" s="225">
        <v>1E-3</v>
      </c>
      <c r="O203" s="82"/>
      <c r="P203" s="82"/>
      <c r="Q203" s="82"/>
      <c r="R203" s="82"/>
      <c r="S203" s="82"/>
      <c r="T203" s="82"/>
    </row>
    <row r="204" spans="1:20" x14ac:dyDescent="0.35">
      <c r="A204" s="228" t="s">
        <v>136</v>
      </c>
      <c r="B204" s="224" t="s">
        <v>316</v>
      </c>
      <c r="C204" s="224" t="s">
        <v>316</v>
      </c>
      <c r="D204" s="224" t="s">
        <v>316</v>
      </c>
      <c r="E204" s="82"/>
      <c r="F204" s="68" t="s">
        <v>155</v>
      </c>
      <c r="G204" s="224" t="s">
        <v>316</v>
      </c>
      <c r="H204" s="224" t="s">
        <v>316</v>
      </c>
      <c r="I204" s="224" t="s">
        <v>316</v>
      </c>
      <c r="J204" s="82"/>
      <c r="K204" s="150" t="s">
        <v>96</v>
      </c>
      <c r="L204" s="224">
        <v>4.0060000000000002</v>
      </c>
      <c r="M204" s="224">
        <v>6.0000000000000001E-3</v>
      </c>
      <c r="N204" s="225">
        <v>1E-3</v>
      </c>
      <c r="O204" s="82"/>
      <c r="P204" s="82"/>
      <c r="Q204" s="82"/>
      <c r="R204" s="82"/>
      <c r="S204" s="82"/>
      <c r="T204" s="82"/>
    </row>
    <row r="205" spans="1:20" x14ac:dyDescent="0.35">
      <c r="A205" s="228" t="s">
        <v>138</v>
      </c>
      <c r="B205" s="224" t="s">
        <v>316</v>
      </c>
      <c r="C205" s="224" t="s">
        <v>316</v>
      </c>
      <c r="D205" s="224" t="s">
        <v>316</v>
      </c>
      <c r="E205" s="82"/>
      <c r="F205" s="68" t="s">
        <v>156</v>
      </c>
      <c r="G205" s="224">
        <v>1E-3</v>
      </c>
      <c r="H205" s="224" t="s">
        <v>316</v>
      </c>
      <c r="I205" s="224" t="s">
        <v>316</v>
      </c>
      <c r="J205" s="82"/>
      <c r="K205" s="150" t="s">
        <v>100</v>
      </c>
      <c r="L205" s="224" t="s">
        <v>316</v>
      </c>
      <c r="M205" s="224" t="s">
        <v>316</v>
      </c>
      <c r="N205" s="225">
        <v>1E-3</v>
      </c>
      <c r="O205" s="82"/>
      <c r="P205" s="82"/>
      <c r="Q205" s="82"/>
      <c r="R205" s="82"/>
      <c r="S205" s="82"/>
      <c r="T205" s="82"/>
    </row>
    <row r="206" spans="1:20" x14ac:dyDescent="0.35">
      <c r="A206" s="228" t="s">
        <v>139</v>
      </c>
      <c r="B206" s="224" t="s">
        <v>316</v>
      </c>
      <c r="C206" s="224" t="s">
        <v>316</v>
      </c>
      <c r="D206" s="224" t="s">
        <v>316</v>
      </c>
      <c r="E206" s="82"/>
      <c r="F206" s="68" t="s">
        <v>157</v>
      </c>
      <c r="G206" s="224" t="s">
        <v>316</v>
      </c>
      <c r="H206" s="224" t="s">
        <v>316</v>
      </c>
      <c r="I206" s="224" t="s">
        <v>316</v>
      </c>
      <c r="J206" s="82"/>
      <c r="K206" s="150" t="s">
        <v>140</v>
      </c>
      <c r="L206" s="224">
        <v>3.4000000000000002E-2</v>
      </c>
      <c r="M206" s="224">
        <v>1E-3</v>
      </c>
      <c r="N206" s="225">
        <v>1E-3</v>
      </c>
      <c r="O206" s="82"/>
      <c r="P206" s="82"/>
      <c r="Q206" s="82"/>
      <c r="R206" s="82"/>
      <c r="S206" s="82"/>
      <c r="T206" s="82"/>
    </row>
    <row r="207" spans="1:20" x14ac:dyDescent="0.35">
      <c r="A207" s="228" t="s">
        <v>140</v>
      </c>
      <c r="B207" s="224" t="s">
        <v>316</v>
      </c>
      <c r="C207" s="224" t="s">
        <v>316</v>
      </c>
      <c r="D207" s="224" t="s">
        <v>316</v>
      </c>
      <c r="E207" s="82"/>
      <c r="F207" s="68" t="s">
        <v>158</v>
      </c>
      <c r="G207" s="224" t="s">
        <v>316</v>
      </c>
      <c r="H207" s="224" t="s">
        <v>316</v>
      </c>
      <c r="I207" s="224" t="s">
        <v>316</v>
      </c>
      <c r="J207" s="82"/>
      <c r="K207" s="150" t="s">
        <v>141</v>
      </c>
      <c r="L207" s="224">
        <v>2E-3</v>
      </c>
      <c r="M207" s="224" t="s">
        <v>316</v>
      </c>
      <c r="N207" s="225">
        <v>1E-3</v>
      </c>
      <c r="O207" s="82"/>
      <c r="P207" s="82"/>
      <c r="Q207" s="82"/>
      <c r="R207" s="82"/>
      <c r="S207" s="82"/>
      <c r="T207" s="82"/>
    </row>
    <row r="208" spans="1:20" x14ac:dyDescent="0.35">
      <c r="A208" s="228" t="s">
        <v>141</v>
      </c>
      <c r="B208" s="224" t="s">
        <v>316</v>
      </c>
      <c r="C208" s="224" t="s">
        <v>316</v>
      </c>
      <c r="D208" s="224" t="s">
        <v>316</v>
      </c>
      <c r="E208" s="82"/>
      <c r="F208" s="68" t="s">
        <v>159</v>
      </c>
      <c r="G208" s="224" t="s">
        <v>316</v>
      </c>
      <c r="H208" s="224" t="s">
        <v>316</v>
      </c>
      <c r="I208" s="224" t="s">
        <v>316</v>
      </c>
      <c r="J208" s="82"/>
      <c r="K208" s="150" t="s">
        <v>79</v>
      </c>
      <c r="L208" s="224">
        <v>3.5000000000000003E-2</v>
      </c>
      <c r="M208" s="224" t="s">
        <v>316</v>
      </c>
      <c r="N208" s="225">
        <v>0</v>
      </c>
      <c r="O208" s="82"/>
      <c r="P208" s="82"/>
      <c r="Q208" s="82"/>
      <c r="R208" s="82"/>
      <c r="S208" s="82"/>
      <c r="T208" s="82"/>
    </row>
    <row r="209" spans="1:20" x14ac:dyDescent="0.35">
      <c r="A209" s="228" t="s">
        <v>144</v>
      </c>
      <c r="B209" s="224" t="s">
        <v>316</v>
      </c>
      <c r="C209" s="224" t="s">
        <v>316</v>
      </c>
      <c r="D209" s="224" t="s">
        <v>316</v>
      </c>
      <c r="E209" s="82"/>
      <c r="F209" s="68" t="s">
        <v>696</v>
      </c>
      <c r="G209" s="224">
        <v>1E-3</v>
      </c>
      <c r="H209" s="224" t="s">
        <v>316</v>
      </c>
      <c r="I209" s="224" t="s">
        <v>316</v>
      </c>
      <c r="J209" s="82"/>
      <c r="K209" s="150" t="s">
        <v>83</v>
      </c>
      <c r="L209" s="224">
        <v>0.26400000000000001</v>
      </c>
      <c r="M209" s="224">
        <v>0.86</v>
      </c>
      <c r="N209" s="225">
        <v>0</v>
      </c>
      <c r="O209" s="82"/>
      <c r="P209" s="82"/>
      <c r="Q209" s="82"/>
      <c r="R209" s="82"/>
      <c r="S209" s="82"/>
      <c r="T209" s="82"/>
    </row>
    <row r="210" spans="1:20" x14ac:dyDescent="0.35">
      <c r="A210" s="228" t="s">
        <v>153</v>
      </c>
      <c r="B210" s="224" t="s">
        <v>316</v>
      </c>
      <c r="C210" s="224" t="s">
        <v>316</v>
      </c>
      <c r="D210" s="224" t="s">
        <v>316</v>
      </c>
      <c r="E210" s="82"/>
      <c r="F210" s="68" t="s">
        <v>162</v>
      </c>
      <c r="G210" s="224" t="s">
        <v>316</v>
      </c>
      <c r="H210" s="224" t="s">
        <v>316</v>
      </c>
      <c r="I210" s="224" t="s">
        <v>316</v>
      </c>
      <c r="J210" s="82"/>
      <c r="K210" s="150" t="s">
        <v>191</v>
      </c>
      <c r="L210" s="224">
        <v>2E-3</v>
      </c>
      <c r="M210" s="224">
        <v>0.154</v>
      </c>
      <c r="N210" s="225">
        <v>0</v>
      </c>
      <c r="O210" s="82"/>
      <c r="P210" s="82"/>
      <c r="Q210" s="82"/>
      <c r="R210" s="82"/>
      <c r="S210" s="82"/>
      <c r="T210" s="82"/>
    </row>
    <row r="211" spans="1:20" x14ac:dyDescent="0.35">
      <c r="A211" s="228" t="s">
        <v>154</v>
      </c>
      <c r="B211" s="224" t="s">
        <v>316</v>
      </c>
      <c r="C211" s="224" t="s">
        <v>316</v>
      </c>
      <c r="D211" s="224" t="s">
        <v>316</v>
      </c>
      <c r="E211" s="82"/>
      <c r="F211" s="68" t="s">
        <v>163</v>
      </c>
      <c r="G211" s="224" t="s">
        <v>316</v>
      </c>
      <c r="H211" s="224" t="s">
        <v>316</v>
      </c>
      <c r="I211" s="224" t="s">
        <v>316</v>
      </c>
      <c r="J211" s="82"/>
      <c r="K211" s="150" t="s">
        <v>14</v>
      </c>
      <c r="L211" s="224">
        <v>1E-3</v>
      </c>
      <c r="M211" s="224">
        <v>1.6E-2</v>
      </c>
      <c r="N211" s="225" t="s">
        <v>316</v>
      </c>
      <c r="O211" s="82"/>
      <c r="P211" s="82"/>
      <c r="Q211" s="82"/>
      <c r="R211" s="82"/>
      <c r="S211" s="82"/>
      <c r="T211" s="82"/>
    </row>
    <row r="212" spans="1:20" x14ac:dyDescent="0.35">
      <c r="A212" s="228" t="s">
        <v>155</v>
      </c>
      <c r="B212" s="224" t="s">
        <v>316</v>
      </c>
      <c r="C212" s="224" t="s">
        <v>316</v>
      </c>
      <c r="D212" s="224" t="s">
        <v>316</v>
      </c>
      <c r="E212" s="82"/>
      <c r="F212" s="68" t="s">
        <v>165</v>
      </c>
      <c r="G212" s="224" t="s">
        <v>316</v>
      </c>
      <c r="H212" s="224" t="s">
        <v>316</v>
      </c>
      <c r="I212" s="224" t="s">
        <v>316</v>
      </c>
      <c r="J212" s="82"/>
      <c r="K212" s="150" t="s">
        <v>17</v>
      </c>
      <c r="L212" s="224" t="s">
        <v>316</v>
      </c>
      <c r="M212" s="224" t="s">
        <v>316</v>
      </c>
      <c r="N212" s="225" t="s">
        <v>316</v>
      </c>
      <c r="O212" s="82"/>
      <c r="P212" s="82"/>
      <c r="Q212" s="82"/>
      <c r="R212" s="82"/>
      <c r="S212" s="82"/>
      <c r="T212" s="82"/>
    </row>
    <row r="213" spans="1:20" x14ac:dyDescent="0.35">
      <c r="A213" s="228" t="s">
        <v>159</v>
      </c>
      <c r="B213" s="224" t="s">
        <v>316</v>
      </c>
      <c r="C213" s="224" t="s">
        <v>316</v>
      </c>
      <c r="D213" s="224" t="s">
        <v>316</v>
      </c>
      <c r="E213" s="82"/>
      <c r="F213" s="68" t="s">
        <v>166</v>
      </c>
      <c r="G213" s="224" t="s">
        <v>316</v>
      </c>
      <c r="H213" s="224" t="s">
        <v>316</v>
      </c>
      <c r="I213" s="224" t="s">
        <v>316</v>
      </c>
      <c r="J213" s="82"/>
      <c r="K213" s="150" t="s">
        <v>18</v>
      </c>
      <c r="L213" s="224">
        <v>1.4E-2</v>
      </c>
      <c r="M213" s="224">
        <v>0</v>
      </c>
      <c r="N213" s="225" t="s">
        <v>316</v>
      </c>
      <c r="O213" s="82"/>
      <c r="P213" s="82"/>
      <c r="Q213" s="82"/>
      <c r="R213" s="82"/>
      <c r="S213" s="82"/>
      <c r="T213" s="82"/>
    </row>
    <row r="214" spans="1:20" x14ac:dyDescent="0.35">
      <c r="A214" s="228" t="s">
        <v>162</v>
      </c>
      <c r="B214" s="224" t="s">
        <v>316</v>
      </c>
      <c r="C214" s="224" t="s">
        <v>316</v>
      </c>
      <c r="D214" s="224" t="s">
        <v>316</v>
      </c>
      <c r="E214" s="82"/>
      <c r="F214" s="68" t="s">
        <v>167</v>
      </c>
      <c r="G214" s="224" t="s">
        <v>316</v>
      </c>
      <c r="H214" s="224" t="s">
        <v>316</v>
      </c>
      <c r="I214" s="224" t="s">
        <v>316</v>
      </c>
      <c r="J214" s="82"/>
      <c r="K214" s="150" t="s">
        <v>38</v>
      </c>
      <c r="L214" s="224" t="s">
        <v>316</v>
      </c>
      <c r="M214" s="224">
        <v>1E-3</v>
      </c>
      <c r="N214" s="225" t="s">
        <v>316</v>
      </c>
      <c r="O214" s="82"/>
      <c r="P214" s="82"/>
      <c r="Q214" s="82"/>
      <c r="R214" s="82"/>
      <c r="S214" s="82"/>
      <c r="T214" s="82"/>
    </row>
    <row r="215" spans="1:20" x14ac:dyDescent="0.35">
      <c r="A215" s="228" t="s">
        <v>163</v>
      </c>
      <c r="B215" s="224">
        <v>3.0000000000000001E-3</v>
      </c>
      <c r="C215" s="224">
        <v>3.0000000000000001E-3</v>
      </c>
      <c r="D215" s="224" t="s">
        <v>316</v>
      </c>
      <c r="E215" s="82"/>
      <c r="F215" s="68" t="s">
        <v>168</v>
      </c>
      <c r="G215" s="224" t="s">
        <v>316</v>
      </c>
      <c r="H215" s="224" t="s">
        <v>316</v>
      </c>
      <c r="I215" s="224" t="s">
        <v>316</v>
      </c>
      <c r="J215" s="82"/>
      <c r="K215" s="150" t="s">
        <v>41</v>
      </c>
      <c r="L215" s="224" t="s">
        <v>316</v>
      </c>
      <c r="M215" s="224" t="s">
        <v>316</v>
      </c>
      <c r="N215" s="225" t="s">
        <v>316</v>
      </c>
      <c r="O215" s="82"/>
      <c r="P215" s="82"/>
      <c r="Q215" s="82"/>
      <c r="R215" s="82"/>
      <c r="S215" s="82"/>
      <c r="T215" s="82"/>
    </row>
    <row r="216" spans="1:20" x14ac:dyDescent="0.35">
      <c r="A216" s="228" t="s">
        <v>165</v>
      </c>
      <c r="B216" s="224" t="s">
        <v>316</v>
      </c>
      <c r="C216" s="224" t="s">
        <v>316</v>
      </c>
      <c r="D216" s="224" t="s">
        <v>316</v>
      </c>
      <c r="E216" s="82"/>
      <c r="F216" s="68" t="s">
        <v>169</v>
      </c>
      <c r="G216" s="224" t="s">
        <v>316</v>
      </c>
      <c r="H216" s="224" t="s">
        <v>316</v>
      </c>
      <c r="I216" s="224" t="s">
        <v>316</v>
      </c>
      <c r="J216" s="82"/>
      <c r="K216" s="150" t="s">
        <v>43</v>
      </c>
      <c r="L216" s="224" t="s">
        <v>316</v>
      </c>
      <c r="M216" s="224">
        <v>1.6E-2</v>
      </c>
      <c r="N216" s="225" t="s">
        <v>316</v>
      </c>
      <c r="O216" s="82"/>
      <c r="P216" s="82"/>
      <c r="Q216" s="82"/>
      <c r="R216" s="82"/>
      <c r="S216" s="82"/>
      <c r="T216" s="82"/>
    </row>
    <row r="217" spans="1:20" x14ac:dyDescent="0.35">
      <c r="A217" s="228" t="s">
        <v>166</v>
      </c>
      <c r="B217" s="224" t="s">
        <v>316</v>
      </c>
      <c r="C217" s="224" t="s">
        <v>316</v>
      </c>
      <c r="D217" s="224" t="s">
        <v>316</v>
      </c>
      <c r="E217" s="82"/>
      <c r="F217" s="68" t="s">
        <v>170</v>
      </c>
      <c r="G217" s="224" t="s">
        <v>316</v>
      </c>
      <c r="H217" s="224">
        <v>0</v>
      </c>
      <c r="I217" s="224" t="s">
        <v>316</v>
      </c>
      <c r="J217" s="82"/>
      <c r="K217" s="150" t="s">
        <v>45</v>
      </c>
      <c r="L217" s="224">
        <v>4.0000000000000001E-3</v>
      </c>
      <c r="M217" s="224">
        <v>3.0000000000000001E-3</v>
      </c>
      <c r="N217" s="225" t="s">
        <v>316</v>
      </c>
      <c r="O217" s="82"/>
      <c r="P217" s="82"/>
      <c r="Q217" s="82"/>
      <c r="R217" s="82"/>
      <c r="S217" s="82"/>
      <c r="T217" s="82"/>
    </row>
    <row r="218" spans="1:20" x14ac:dyDescent="0.35">
      <c r="A218" s="228" t="s">
        <v>167</v>
      </c>
      <c r="B218" s="224">
        <v>4.0000000000000001E-3</v>
      </c>
      <c r="C218" s="224" t="s">
        <v>316</v>
      </c>
      <c r="D218" s="224" t="s">
        <v>316</v>
      </c>
      <c r="E218" s="82"/>
      <c r="F218" s="68" t="s">
        <v>173</v>
      </c>
      <c r="G218" s="224">
        <v>0</v>
      </c>
      <c r="H218" s="224">
        <v>0</v>
      </c>
      <c r="I218" s="224" t="s">
        <v>316</v>
      </c>
      <c r="J218" s="82"/>
      <c r="K218" s="150" t="s">
        <v>53</v>
      </c>
      <c r="L218" s="224" t="s">
        <v>316</v>
      </c>
      <c r="M218" s="224" t="s">
        <v>316</v>
      </c>
      <c r="N218" s="225" t="s">
        <v>316</v>
      </c>
      <c r="O218" s="82"/>
      <c r="P218" s="82"/>
      <c r="Q218" s="82"/>
      <c r="R218" s="82"/>
      <c r="S218" s="82"/>
      <c r="T218" s="82"/>
    </row>
    <row r="219" spans="1:20" x14ac:dyDescent="0.35">
      <c r="A219" s="228" t="s">
        <v>168</v>
      </c>
      <c r="B219" s="224" t="s">
        <v>316</v>
      </c>
      <c r="C219" s="224">
        <v>0.69</v>
      </c>
      <c r="D219" s="224" t="s">
        <v>316</v>
      </c>
      <c r="E219" s="82"/>
      <c r="F219" s="68" t="s">
        <v>176</v>
      </c>
      <c r="G219" s="224" t="s">
        <v>316</v>
      </c>
      <c r="H219" s="224" t="s">
        <v>316</v>
      </c>
      <c r="I219" s="224" t="s">
        <v>316</v>
      </c>
      <c r="J219" s="82"/>
      <c r="K219" s="150" t="s">
        <v>55</v>
      </c>
      <c r="L219" s="224" t="s">
        <v>316</v>
      </c>
      <c r="M219" s="224">
        <v>0</v>
      </c>
      <c r="N219" s="225" t="s">
        <v>316</v>
      </c>
      <c r="O219" s="82"/>
      <c r="P219" s="82"/>
      <c r="Q219" s="82"/>
      <c r="R219" s="82"/>
      <c r="S219" s="82"/>
      <c r="T219" s="82"/>
    </row>
    <row r="220" spans="1:20" x14ac:dyDescent="0.35">
      <c r="A220" s="228" t="s">
        <v>176</v>
      </c>
      <c r="B220" s="224" t="s">
        <v>316</v>
      </c>
      <c r="C220" s="224" t="s">
        <v>316</v>
      </c>
      <c r="D220" s="224" t="s">
        <v>316</v>
      </c>
      <c r="E220" s="82"/>
      <c r="F220" s="68" t="s">
        <v>179</v>
      </c>
      <c r="G220" s="224" t="s">
        <v>316</v>
      </c>
      <c r="H220" s="224">
        <v>1E-3</v>
      </c>
      <c r="I220" s="224" t="s">
        <v>316</v>
      </c>
      <c r="J220" s="82"/>
      <c r="K220" s="150" t="s">
        <v>57</v>
      </c>
      <c r="L220" s="224" t="s">
        <v>316</v>
      </c>
      <c r="M220" s="224">
        <v>0.46100000000000002</v>
      </c>
      <c r="N220" s="225" t="s">
        <v>316</v>
      </c>
      <c r="O220" s="82"/>
      <c r="P220" s="82"/>
      <c r="Q220" s="82"/>
      <c r="R220" s="82"/>
      <c r="S220" s="82"/>
      <c r="T220" s="82"/>
    </row>
    <row r="221" spans="1:20" x14ac:dyDescent="0.35">
      <c r="A221" s="228" t="s">
        <v>179</v>
      </c>
      <c r="B221" s="224" t="s">
        <v>316</v>
      </c>
      <c r="C221" s="224">
        <v>0.14099999999999999</v>
      </c>
      <c r="D221" s="224" t="s">
        <v>316</v>
      </c>
      <c r="E221" s="82"/>
      <c r="F221" s="68" t="s">
        <v>180</v>
      </c>
      <c r="G221" s="224">
        <v>1.4999999999999999E-2</v>
      </c>
      <c r="H221" s="224" t="s">
        <v>316</v>
      </c>
      <c r="I221" s="224" t="s">
        <v>316</v>
      </c>
      <c r="J221" s="82"/>
      <c r="K221" s="150" t="s">
        <v>58</v>
      </c>
      <c r="L221" s="224">
        <v>0</v>
      </c>
      <c r="M221" s="224" t="s">
        <v>316</v>
      </c>
      <c r="N221" s="225" t="s">
        <v>316</v>
      </c>
      <c r="O221" s="82"/>
      <c r="P221" s="82"/>
      <c r="Q221" s="82"/>
      <c r="R221" s="82"/>
      <c r="S221" s="82"/>
      <c r="T221" s="82"/>
    </row>
    <row r="222" spans="1:20" x14ac:dyDescent="0.35">
      <c r="A222" s="228" t="s">
        <v>182</v>
      </c>
      <c r="B222" s="224" t="s">
        <v>316</v>
      </c>
      <c r="C222" s="224" t="s">
        <v>316</v>
      </c>
      <c r="D222" s="224" t="s">
        <v>316</v>
      </c>
      <c r="E222" s="82"/>
      <c r="F222" s="68" t="s">
        <v>181</v>
      </c>
      <c r="G222" s="224">
        <v>2E-3</v>
      </c>
      <c r="H222" s="224" t="s">
        <v>316</v>
      </c>
      <c r="I222" s="224" t="s">
        <v>316</v>
      </c>
      <c r="J222" s="82"/>
      <c r="K222" s="150" t="s">
        <v>67</v>
      </c>
      <c r="L222" s="224" t="s">
        <v>316</v>
      </c>
      <c r="M222" s="224" t="s">
        <v>316</v>
      </c>
      <c r="N222" s="225" t="s">
        <v>316</v>
      </c>
      <c r="O222" s="82"/>
      <c r="P222" s="82"/>
      <c r="Q222" s="82"/>
      <c r="R222" s="82"/>
      <c r="S222" s="82"/>
      <c r="T222" s="82"/>
    </row>
    <row r="223" spans="1:20" x14ac:dyDescent="0.35">
      <c r="A223" s="228" t="s">
        <v>183</v>
      </c>
      <c r="B223" s="224" t="s">
        <v>316</v>
      </c>
      <c r="C223" s="224" t="s">
        <v>316</v>
      </c>
      <c r="D223" s="224" t="s">
        <v>316</v>
      </c>
      <c r="E223" s="82"/>
      <c r="F223" s="68" t="s">
        <v>182</v>
      </c>
      <c r="G223" s="224" t="s">
        <v>316</v>
      </c>
      <c r="H223" s="224" t="s">
        <v>316</v>
      </c>
      <c r="I223" s="224" t="s">
        <v>316</v>
      </c>
      <c r="J223" s="82"/>
      <c r="K223" s="150" t="s">
        <v>70</v>
      </c>
      <c r="L223" s="224" t="s">
        <v>316</v>
      </c>
      <c r="M223" s="224" t="s">
        <v>316</v>
      </c>
      <c r="N223" s="225" t="s">
        <v>316</v>
      </c>
      <c r="O223" s="82"/>
      <c r="P223" s="82"/>
      <c r="Q223" s="82"/>
      <c r="R223" s="82"/>
      <c r="S223" s="82"/>
      <c r="T223" s="82"/>
    </row>
    <row r="224" spans="1:20" x14ac:dyDescent="0.35">
      <c r="A224" s="228" t="s">
        <v>186</v>
      </c>
      <c r="B224" s="224" t="s">
        <v>316</v>
      </c>
      <c r="C224" s="224" t="s">
        <v>316</v>
      </c>
      <c r="D224" s="224" t="s">
        <v>316</v>
      </c>
      <c r="E224" s="82"/>
      <c r="F224" s="68" t="s">
        <v>183</v>
      </c>
      <c r="G224" s="224" t="s">
        <v>316</v>
      </c>
      <c r="H224" s="224" t="s">
        <v>316</v>
      </c>
      <c r="I224" s="224" t="s">
        <v>316</v>
      </c>
      <c r="J224" s="82"/>
      <c r="K224" s="150" t="s">
        <v>73</v>
      </c>
      <c r="L224" s="224">
        <v>7.4999999999999997E-2</v>
      </c>
      <c r="M224" s="224">
        <v>8.9999999999999993E-3</v>
      </c>
      <c r="N224" s="225" t="s">
        <v>316</v>
      </c>
      <c r="O224" s="82"/>
      <c r="P224" s="82"/>
      <c r="Q224" s="82"/>
      <c r="R224" s="82"/>
      <c r="S224" s="82"/>
      <c r="T224" s="82"/>
    </row>
    <row r="225" spans="1:20" x14ac:dyDescent="0.35">
      <c r="A225" s="228" t="s">
        <v>187</v>
      </c>
      <c r="B225" s="224" t="s">
        <v>316</v>
      </c>
      <c r="C225" s="224" t="s">
        <v>316</v>
      </c>
      <c r="D225" s="224" t="s">
        <v>316</v>
      </c>
      <c r="E225" s="82"/>
      <c r="F225" s="68" t="s">
        <v>186</v>
      </c>
      <c r="G225" s="224" t="s">
        <v>316</v>
      </c>
      <c r="H225" s="224" t="s">
        <v>316</v>
      </c>
      <c r="I225" s="224" t="s">
        <v>316</v>
      </c>
      <c r="J225" s="82"/>
      <c r="K225" s="150" t="s">
        <v>76</v>
      </c>
      <c r="L225" s="224">
        <v>0</v>
      </c>
      <c r="M225" s="224" t="s">
        <v>316</v>
      </c>
      <c r="N225" s="225" t="s">
        <v>316</v>
      </c>
      <c r="O225" s="82"/>
      <c r="P225" s="82"/>
      <c r="Q225" s="82"/>
      <c r="R225" s="82"/>
      <c r="S225" s="82"/>
      <c r="T225" s="82"/>
    </row>
    <row r="226" spans="1:20" x14ac:dyDescent="0.35">
      <c r="A226" s="228" t="s">
        <v>188</v>
      </c>
      <c r="B226" s="224" t="s">
        <v>316</v>
      </c>
      <c r="C226" s="224" t="s">
        <v>316</v>
      </c>
      <c r="D226" s="224" t="s">
        <v>316</v>
      </c>
      <c r="E226" s="82"/>
      <c r="F226" s="68" t="s">
        <v>187</v>
      </c>
      <c r="G226" s="224" t="s">
        <v>316</v>
      </c>
      <c r="H226" s="224" t="s">
        <v>316</v>
      </c>
      <c r="I226" s="224" t="s">
        <v>316</v>
      </c>
      <c r="J226" s="82"/>
      <c r="K226" s="150" t="s">
        <v>78</v>
      </c>
      <c r="L226" s="224" t="s">
        <v>316</v>
      </c>
      <c r="M226" s="224" t="s">
        <v>316</v>
      </c>
      <c r="N226" s="225" t="s">
        <v>316</v>
      </c>
      <c r="O226" s="82"/>
      <c r="P226" s="82"/>
      <c r="Q226" s="82"/>
      <c r="R226" s="82"/>
      <c r="S226" s="82"/>
      <c r="T226" s="82"/>
    </row>
    <row r="227" spans="1:20" x14ac:dyDescent="0.35">
      <c r="A227" s="228" t="s">
        <v>205</v>
      </c>
      <c r="B227" s="224" t="s">
        <v>316</v>
      </c>
      <c r="C227" s="224">
        <v>0.33700000000000002</v>
      </c>
      <c r="D227" s="224" t="s">
        <v>316</v>
      </c>
      <c r="E227" s="82"/>
      <c r="F227" s="68" t="s">
        <v>188</v>
      </c>
      <c r="G227" s="224">
        <v>5.0000000000000001E-3</v>
      </c>
      <c r="H227" s="224" t="s">
        <v>316</v>
      </c>
      <c r="I227" s="224" t="s">
        <v>316</v>
      </c>
      <c r="J227" s="82"/>
      <c r="K227" s="150" t="s">
        <v>82</v>
      </c>
      <c r="L227" s="224">
        <v>9.1999999999999998E-2</v>
      </c>
      <c r="M227" s="224" t="s">
        <v>316</v>
      </c>
      <c r="N227" s="225" t="s">
        <v>316</v>
      </c>
      <c r="O227" s="82"/>
      <c r="P227" s="82"/>
      <c r="Q227" s="82"/>
      <c r="R227" s="82"/>
      <c r="S227" s="82"/>
      <c r="T227" s="82"/>
    </row>
    <row r="228" spans="1:20" x14ac:dyDescent="0.35">
      <c r="A228" s="228" t="s">
        <v>207</v>
      </c>
      <c r="B228" s="224" t="s">
        <v>316</v>
      </c>
      <c r="C228" s="224" t="s">
        <v>316</v>
      </c>
      <c r="D228" s="224" t="s">
        <v>316</v>
      </c>
      <c r="E228" s="82"/>
      <c r="F228" s="68" t="s">
        <v>189</v>
      </c>
      <c r="G228" s="224">
        <v>0.10199999999999999</v>
      </c>
      <c r="H228" s="224">
        <v>2E-3</v>
      </c>
      <c r="I228" s="224" t="s">
        <v>316</v>
      </c>
      <c r="J228" s="82"/>
      <c r="K228" s="150" t="s">
        <v>84</v>
      </c>
      <c r="L228" s="224" t="s">
        <v>316</v>
      </c>
      <c r="M228" s="224" t="s">
        <v>316</v>
      </c>
      <c r="N228" s="225" t="s">
        <v>316</v>
      </c>
      <c r="O228" s="82"/>
      <c r="P228" s="82"/>
      <c r="Q228" s="82"/>
      <c r="R228" s="82"/>
      <c r="S228" s="82"/>
      <c r="T228" s="82"/>
    </row>
    <row r="229" spans="1:20" x14ac:dyDescent="0.35">
      <c r="A229" s="228" t="s">
        <v>208</v>
      </c>
      <c r="B229" s="224" t="s">
        <v>316</v>
      </c>
      <c r="C229" s="224" t="s">
        <v>316</v>
      </c>
      <c r="D229" s="224" t="s">
        <v>316</v>
      </c>
      <c r="E229" s="82"/>
      <c r="F229" s="68" t="s">
        <v>190</v>
      </c>
      <c r="G229" s="224">
        <v>1E-3</v>
      </c>
      <c r="H229" s="224" t="s">
        <v>316</v>
      </c>
      <c r="I229" s="224" t="s">
        <v>316</v>
      </c>
      <c r="J229" s="82"/>
      <c r="K229" s="150" t="s">
        <v>89</v>
      </c>
      <c r="L229" s="224" t="s">
        <v>316</v>
      </c>
      <c r="M229" s="224" t="s">
        <v>316</v>
      </c>
      <c r="N229" s="225" t="s">
        <v>316</v>
      </c>
      <c r="O229" s="82"/>
      <c r="P229" s="82"/>
      <c r="Q229" s="82"/>
      <c r="R229" s="82"/>
      <c r="S229" s="82"/>
      <c r="T229" s="82"/>
    </row>
    <row r="230" spans="1:20" x14ac:dyDescent="0.35">
      <c r="A230" s="228" t="s">
        <v>714</v>
      </c>
      <c r="B230" s="224" t="s">
        <v>316</v>
      </c>
      <c r="C230" s="224" t="s">
        <v>316</v>
      </c>
      <c r="D230" s="224" t="s">
        <v>316</v>
      </c>
      <c r="E230" s="82"/>
      <c r="F230" s="68" t="s">
        <v>191</v>
      </c>
      <c r="G230" s="224" t="s">
        <v>316</v>
      </c>
      <c r="H230" s="224" t="s">
        <v>316</v>
      </c>
      <c r="I230" s="224" t="s">
        <v>316</v>
      </c>
      <c r="J230" s="82"/>
      <c r="K230" s="150" t="s">
        <v>91</v>
      </c>
      <c r="L230" s="224">
        <v>5.0000000000000001E-3</v>
      </c>
      <c r="M230" s="224">
        <v>2E-3</v>
      </c>
      <c r="N230" s="225" t="s">
        <v>316</v>
      </c>
      <c r="O230" s="82"/>
      <c r="P230" s="82"/>
      <c r="Q230" s="82"/>
      <c r="R230" s="82"/>
      <c r="S230" s="82"/>
      <c r="T230" s="82"/>
    </row>
    <row r="231" spans="1:20" x14ac:dyDescent="0.35">
      <c r="A231" s="228" t="s">
        <v>219</v>
      </c>
      <c r="B231" s="224">
        <v>0.16500000000000001</v>
      </c>
      <c r="C231" s="224">
        <v>0.99299999999999999</v>
      </c>
      <c r="D231" s="224" t="s">
        <v>316</v>
      </c>
      <c r="E231" s="82"/>
      <c r="F231" s="68" t="s">
        <v>192</v>
      </c>
      <c r="G231" s="224">
        <v>0</v>
      </c>
      <c r="H231" s="224" t="s">
        <v>316</v>
      </c>
      <c r="I231" s="224" t="s">
        <v>316</v>
      </c>
      <c r="J231" s="82"/>
      <c r="K231" s="150" t="s">
        <v>92</v>
      </c>
      <c r="L231" s="224">
        <v>2.23</v>
      </c>
      <c r="M231" s="224">
        <v>0.79700000000000004</v>
      </c>
      <c r="N231" s="225" t="s">
        <v>316</v>
      </c>
      <c r="O231" s="82"/>
      <c r="P231" s="82"/>
      <c r="Q231" s="82"/>
      <c r="R231" s="82"/>
      <c r="S231" s="82"/>
      <c r="T231" s="82"/>
    </row>
    <row r="232" spans="1:20" x14ac:dyDescent="0.35">
      <c r="A232" s="228" t="s">
        <v>221</v>
      </c>
      <c r="B232" s="224" t="s">
        <v>316</v>
      </c>
      <c r="C232" s="224">
        <v>5.0000000000000001E-3</v>
      </c>
      <c r="D232" s="224" t="s">
        <v>316</v>
      </c>
      <c r="E232" s="82"/>
      <c r="F232" s="68" t="s">
        <v>193</v>
      </c>
      <c r="G232" s="224">
        <v>3.0000000000000001E-3</v>
      </c>
      <c r="H232" s="224" t="s">
        <v>316</v>
      </c>
      <c r="I232" s="224" t="s">
        <v>316</v>
      </c>
      <c r="J232" s="82"/>
      <c r="K232" s="150" t="s">
        <v>95</v>
      </c>
      <c r="L232" s="224" t="s">
        <v>316</v>
      </c>
      <c r="M232" s="224">
        <v>0</v>
      </c>
      <c r="N232" s="225" t="s">
        <v>316</v>
      </c>
      <c r="O232" s="82"/>
      <c r="P232" s="82"/>
      <c r="Q232" s="82"/>
      <c r="R232" s="82"/>
      <c r="S232" s="82"/>
      <c r="T232" s="82"/>
    </row>
    <row r="233" spans="1:20" x14ac:dyDescent="0.35">
      <c r="A233" s="228" t="s">
        <v>223</v>
      </c>
      <c r="B233" s="224" t="s">
        <v>316</v>
      </c>
      <c r="C233" s="224" t="s">
        <v>316</v>
      </c>
      <c r="D233" s="224" t="s">
        <v>316</v>
      </c>
      <c r="E233" s="82"/>
      <c r="F233" s="68" t="s">
        <v>194</v>
      </c>
      <c r="G233" s="224">
        <v>3.0000000000000001E-3</v>
      </c>
      <c r="H233" s="224" t="s">
        <v>316</v>
      </c>
      <c r="I233" s="224" t="s">
        <v>316</v>
      </c>
      <c r="J233" s="82"/>
      <c r="K233" s="150" t="s">
        <v>98</v>
      </c>
      <c r="L233" s="224">
        <v>29.657</v>
      </c>
      <c r="M233" s="224">
        <v>15.43</v>
      </c>
      <c r="N233" s="225" t="s">
        <v>316</v>
      </c>
      <c r="O233" s="82"/>
      <c r="P233" s="82"/>
      <c r="Q233" s="82"/>
      <c r="R233" s="82"/>
      <c r="S233" s="82"/>
      <c r="T233" s="82"/>
    </row>
    <row r="234" spans="1:20" x14ac:dyDescent="0.35">
      <c r="A234" s="228" t="s">
        <v>224</v>
      </c>
      <c r="B234" s="224" t="s">
        <v>316</v>
      </c>
      <c r="C234" s="224" t="s">
        <v>316</v>
      </c>
      <c r="D234" s="224" t="s">
        <v>316</v>
      </c>
      <c r="E234" s="82"/>
      <c r="F234" s="68" t="s">
        <v>199</v>
      </c>
      <c r="G234" s="224">
        <v>1.2999999999999999E-2</v>
      </c>
      <c r="H234" s="224">
        <v>1.4999999999999999E-2</v>
      </c>
      <c r="I234" s="224" t="s">
        <v>316</v>
      </c>
      <c r="J234" s="82"/>
      <c r="K234" s="150" t="s">
        <v>101</v>
      </c>
      <c r="L234" s="224">
        <v>1.0999999999999999E-2</v>
      </c>
      <c r="M234" s="224">
        <v>2.5000000000000001E-2</v>
      </c>
      <c r="N234" s="225" t="s">
        <v>316</v>
      </c>
      <c r="O234" s="82"/>
      <c r="P234" s="82"/>
      <c r="Q234" s="82"/>
      <c r="R234" s="82"/>
      <c r="S234" s="82"/>
      <c r="T234" s="82"/>
    </row>
    <row r="235" spans="1:20" x14ac:dyDescent="0.35">
      <c r="A235" s="228" t="s">
        <v>226</v>
      </c>
      <c r="B235" s="224" t="s">
        <v>316</v>
      </c>
      <c r="C235" s="224" t="s">
        <v>316</v>
      </c>
      <c r="D235" s="224" t="s">
        <v>316</v>
      </c>
      <c r="E235" s="82"/>
      <c r="F235" s="68" t="s">
        <v>200</v>
      </c>
      <c r="G235" s="224">
        <v>0.122</v>
      </c>
      <c r="H235" s="224">
        <v>1E-3</v>
      </c>
      <c r="I235" s="224" t="s">
        <v>316</v>
      </c>
      <c r="J235" s="82"/>
      <c r="K235" s="150" t="s">
        <v>115</v>
      </c>
      <c r="L235" s="224">
        <v>0.442</v>
      </c>
      <c r="M235" s="224">
        <v>3.1E-2</v>
      </c>
      <c r="N235" s="225" t="s">
        <v>316</v>
      </c>
      <c r="O235" s="82"/>
      <c r="P235" s="82"/>
      <c r="Q235" s="82"/>
      <c r="R235" s="82"/>
      <c r="S235" s="82"/>
      <c r="T235" s="82"/>
    </row>
    <row r="236" spans="1:20" x14ac:dyDescent="0.35">
      <c r="A236" s="228" t="s">
        <v>227</v>
      </c>
      <c r="B236" s="224" t="s">
        <v>316</v>
      </c>
      <c r="C236" s="224" t="s">
        <v>316</v>
      </c>
      <c r="D236" s="224" t="s">
        <v>316</v>
      </c>
      <c r="E236" s="82"/>
      <c r="F236" s="68" t="s">
        <v>201</v>
      </c>
      <c r="G236" s="224">
        <v>1E-3</v>
      </c>
      <c r="H236" s="224" t="s">
        <v>316</v>
      </c>
      <c r="I236" s="224" t="s">
        <v>316</v>
      </c>
      <c r="J236" s="82"/>
      <c r="K236" s="150" t="s">
        <v>118</v>
      </c>
      <c r="L236" s="224" t="s">
        <v>316</v>
      </c>
      <c r="M236" s="224" t="s">
        <v>316</v>
      </c>
      <c r="N236" s="225" t="s">
        <v>316</v>
      </c>
      <c r="O236" s="82"/>
      <c r="P236" s="82"/>
      <c r="Q236" s="82"/>
      <c r="R236" s="82"/>
      <c r="S236" s="82"/>
      <c r="T236" s="82"/>
    </row>
    <row r="237" spans="1:20" x14ac:dyDescent="0.35">
      <c r="A237" s="228" t="s">
        <v>230</v>
      </c>
      <c r="B237" s="224" t="s">
        <v>316</v>
      </c>
      <c r="C237" s="224" t="s">
        <v>316</v>
      </c>
      <c r="D237" s="224" t="s">
        <v>316</v>
      </c>
      <c r="E237" s="82"/>
      <c r="F237" s="68" t="s">
        <v>207</v>
      </c>
      <c r="G237" s="224" t="s">
        <v>316</v>
      </c>
      <c r="H237" s="224" t="s">
        <v>316</v>
      </c>
      <c r="I237" s="224" t="s">
        <v>316</v>
      </c>
      <c r="J237" s="82"/>
      <c r="K237" s="150" t="s">
        <v>121</v>
      </c>
      <c r="L237" s="224">
        <v>9.0999999999999998E-2</v>
      </c>
      <c r="M237" s="224">
        <v>0.35699999999999998</v>
      </c>
      <c r="N237" s="225" t="s">
        <v>316</v>
      </c>
      <c r="O237" s="82"/>
      <c r="P237" s="82"/>
      <c r="Q237" s="82"/>
      <c r="R237" s="82"/>
      <c r="S237" s="82"/>
      <c r="T237" s="82"/>
    </row>
    <row r="238" spans="1:20" x14ac:dyDescent="0.35">
      <c r="A238" s="228" t="s">
        <v>233</v>
      </c>
      <c r="B238" s="224" t="s">
        <v>316</v>
      </c>
      <c r="C238" s="224" t="s">
        <v>316</v>
      </c>
      <c r="D238" s="224" t="s">
        <v>316</v>
      </c>
      <c r="E238" s="82"/>
      <c r="F238" s="68" t="s">
        <v>210</v>
      </c>
      <c r="G238" s="224">
        <v>4.9000000000000002E-2</v>
      </c>
      <c r="H238" s="224">
        <v>1.6E-2</v>
      </c>
      <c r="I238" s="224" t="s">
        <v>316</v>
      </c>
      <c r="J238" s="82"/>
      <c r="K238" s="150" t="s">
        <v>124</v>
      </c>
      <c r="L238" s="224" t="s">
        <v>316</v>
      </c>
      <c r="M238" s="224" t="s">
        <v>316</v>
      </c>
      <c r="N238" s="225" t="s">
        <v>316</v>
      </c>
      <c r="O238" s="82"/>
      <c r="P238" s="82"/>
      <c r="Q238" s="82"/>
      <c r="R238" s="82"/>
      <c r="S238" s="82"/>
      <c r="T238" s="82"/>
    </row>
    <row r="239" spans="1:20" x14ac:dyDescent="0.35">
      <c r="A239" s="229" t="s">
        <v>234</v>
      </c>
      <c r="B239" s="226" t="s">
        <v>316</v>
      </c>
      <c r="C239" s="226">
        <v>0.02</v>
      </c>
      <c r="D239" s="226" t="s">
        <v>316</v>
      </c>
      <c r="E239" s="82"/>
      <c r="F239" s="174" t="s">
        <v>215</v>
      </c>
      <c r="G239" s="226" t="s">
        <v>316</v>
      </c>
      <c r="H239" s="226">
        <v>3.0000000000000001E-3</v>
      </c>
      <c r="I239" s="226" t="s">
        <v>316</v>
      </c>
      <c r="J239" s="82"/>
      <c r="K239" s="150" t="s">
        <v>127</v>
      </c>
      <c r="L239" s="224" t="s">
        <v>316</v>
      </c>
      <c r="M239" s="224" t="s">
        <v>316</v>
      </c>
      <c r="N239" s="225" t="s">
        <v>316</v>
      </c>
      <c r="O239" s="82"/>
      <c r="P239" s="82"/>
      <c r="Q239" s="82"/>
      <c r="R239" s="82"/>
      <c r="S239" s="82"/>
      <c r="T239" s="82"/>
    </row>
    <row r="240" spans="1:20" x14ac:dyDescent="0.35">
      <c r="A240" s="82"/>
      <c r="B240" s="83"/>
      <c r="C240" s="83"/>
      <c r="D240" s="83"/>
      <c r="E240" s="82"/>
      <c r="F240" s="82"/>
      <c r="G240" s="82"/>
      <c r="H240" s="82"/>
      <c r="I240" s="82"/>
      <c r="J240" s="82"/>
      <c r="K240" s="150" t="s">
        <v>131</v>
      </c>
      <c r="L240" s="224" t="s">
        <v>316</v>
      </c>
      <c r="M240" s="224">
        <v>2E-3</v>
      </c>
      <c r="N240" s="225" t="s">
        <v>316</v>
      </c>
      <c r="O240" s="82"/>
      <c r="P240" s="82"/>
      <c r="Q240" s="82"/>
      <c r="R240" s="82"/>
      <c r="S240" s="82"/>
      <c r="T240" s="82"/>
    </row>
    <row r="241" spans="1:20" x14ac:dyDescent="0.35">
      <c r="A241" s="82"/>
      <c r="B241" s="83"/>
      <c r="C241" s="83"/>
      <c r="D241" s="83"/>
      <c r="E241" s="82"/>
      <c r="F241" s="82"/>
      <c r="G241" s="82"/>
      <c r="H241" s="82"/>
      <c r="I241" s="82"/>
      <c r="J241" s="82"/>
      <c r="K241" s="68" t="s">
        <v>137</v>
      </c>
      <c r="L241" s="224">
        <v>1E-3</v>
      </c>
      <c r="M241" s="224">
        <v>1.7000000000000001E-2</v>
      </c>
      <c r="N241" s="224" t="s">
        <v>316</v>
      </c>
      <c r="O241" s="82"/>
      <c r="P241" s="82"/>
      <c r="Q241" s="82"/>
      <c r="R241" s="82"/>
      <c r="S241" s="82"/>
      <c r="T241" s="82"/>
    </row>
    <row r="242" spans="1:20" x14ac:dyDescent="0.35">
      <c r="A242" s="82"/>
      <c r="B242" s="83"/>
      <c r="C242" s="83"/>
      <c r="D242" s="83"/>
      <c r="E242" s="82"/>
      <c r="F242" s="82"/>
      <c r="G242" s="82"/>
      <c r="H242" s="82"/>
      <c r="I242" s="82"/>
      <c r="J242" s="82"/>
      <c r="K242" s="68" t="s">
        <v>152</v>
      </c>
      <c r="L242" s="224" t="s">
        <v>316</v>
      </c>
      <c r="M242" s="224" t="s">
        <v>316</v>
      </c>
      <c r="N242" s="224" t="s">
        <v>316</v>
      </c>
      <c r="O242" s="82"/>
      <c r="P242" s="82"/>
      <c r="Q242" s="82"/>
      <c r="R242" s="82"/>
      <c r="S242" s="82"/>
      <c r="T242" s="82"/>
    </row>
    <row r="243" spans="1:20" x14ac:dyDescent="0.35">
      <c r="K243" s="68" t="s">
        <v>158</v>
      </c>
      <c r="L243" s="224" t="s">
        <v>316</v>
      </c>
      <c r="M243" s="224" t="s">
        <v>316</v>
      </c>
      <c r="N243" s="224" t="s">
        <v>316</v>
      </c>
    </row>
    <row r="244" spans="1:20" x14ac:dyDescent="0.35">
      <c r="K244" s="68" t="s">
        <v>166</v>
      </c>
      <c r="L244" s="224">
        <v>3.6999999999999998E-2</v>
      </c>
      <c r="M244" s="224" t="s">
        <v>316</v>
      </c>
      <c r="N244" s="224" t="s">
        <v>316</v>
      </c>
    </row>
    <row r="245" spans="1:20" x14ac:dyDescent="0.35">
      <c r="K245" s="68" t="s">
        <v>179</v>
      </c>
      <c r="L245" s="224">
        <v>5.7000000000000002E-2</v>
      </c>
      <c r="M245" s="224" t="s">
        <v>316</v>
      </c>
      <c r="N245" s="224" t="s">
        <v>316</v>
      </c>
    </row>
    <row r="246" spans="1:20" x14ac:dyDescent="0.35">
      <c r="K246" s="68" t="s">
        <v>213</v>
      </c>
      <c r="L246" s="224" t="s">
        <v>316</v>
      </c>
      <c r="M246" s="224" t="s">
        <v>316</v>
      </c>
      <c r="N246" s="224" t="s">
        <v>316</v>
      </c>
    </row>
    <row r="247" spans="1:20" x14ac:dyDescent="0.35">
      <c r="K247" s="174" t="s">
        <v>239</v>
      </c>
      <c r="L247" s="226">
        <v>1.2E-2</v>
      </c>
      <c r="M247" s="226" t="s">
        <v>316</v>
      </c>
      <c r="N247" s="226" t="s">
        <v>316</v>
      </c>
    </row>
  </sheetData>
  <sortState xmlns:xlrd2="http://schemas.microsoft.com/office/spreadsheetml/2017/richdata2" ref="K5:N240">
    <sortCondition descending="1" ref="N5:N240"/>
  </sortState>
  <mergeCells count="7">
    <mergeCell ref="A1:G1"/>
    <mergeCell ref="A2:D2"/>
    <mergeCell ref="F2:I2"/>
    <mergeCell ref="K2:N2"/>
    <mergeCell ref="C3:D3"/>
    <mergeCell ref="H3:I3"/>
    <mergeCell ref="M3:N3"/>
  </mergeCells>
  <hyperlinks>
    <hyperlink ref="P1" location="'Table of Content'!A1" display="Table of Content" xr:uid="{00000000-0004-0000-17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54"/>
  <sheetViews>
    <sheetView topLeftCell="A3" zoomScale="70" zoomScaleNormal="70" workbookViewId="0">
      <selection activeCell="E15" sqref="E15"/>
    </sheetView>
  </sheetViews>
  <sheetFormatPr defaultColWidth="8.81640625" defaultRowHeight="15.5" x14ac:dyDescent="0.35"/>
  <cols>
    <col min="1" max="1" width="25.81640625" style="19" bestFit="1" customWidth="1"/>
    <col min="2" max="2" width="13.453125" style="19" customWidth="1"/>
    <col min="3" max="3" width="13.36328125" style="19" customWidth="1"/>
    <col min="4" max="4" width="12.453125" style="19" customWidth="1"/>
    <col min="5" max="5" width="15.81640625" style="19" bestFit="1" customWidth="1"/>
    <col min="6" max="6" width="12.453125" style="19" customWidth="1"/>
    <col min="7" max="9" width="13.36328125" style="19" customWidth="1"/>
    <col min="10" max="10" width="8.81640625" style="19"/>
    <col min="11" max="11" width="12" style="1" customWidth="1"/>
    <col min="12" max="16384" width="8.81640625" style="1"/>
  </cols>
  <sheetData>
    <row r="1" spans="1:12" x14ac:dyDescent="0.35">
      <c r="A1" s="84" t="s">
        <v>700</v>
      </c>
      <c r="K1" s="348" t="s">
        <v>315</v>
      </c>
      <c r="L1" s="348"/>
    </row>
    <row r="2" spans="1:12" x14ac:dyDescent="0.35">
      <c r="A2" s="350" t="s">
        <v>325</v>
      </c>
      <c r="B2" s="375">
        <v>44682</v>
      </c>
      <c r="C2" s="375"/>
      <c r="D2" s="375">
        <v>45017</v>
      </c>
      <c r="E2" s="375"/>
      <c r="F2" s="375">
        <v>45047</v>
      </c>
      <c r="G2" s="375"/>
      <c r="H2" s="386" t="s">
        <v>327</v>
      </c>
      <c r="I2" s="386" t="s">
        <v>326</v>
      </c>
    </row>
    <row r="3" spans="1:12" x14ac:dyDescent="0.35">
      <c r="A3" s="367"/>
      <c r="B3" s="2" t="s">
        <v>613</v>
      </c>
      <c r="C3" s="35" t="s">
        <v>297</v>
      </c>
      <c r="D3" s="2" t="s">
        <v>613</v>
      </c>
      <c r="E3" s="35" t="s">
        <v>297</v>
      </c>
      <c r="F3" s="2" t="s">
        <v>613</v>
      </c>
      <c r="G3" s="35" t="s">
        <v>297</v>
      </c>
      <c r="H3" s="387"/>
      <c r="I3" s="387"/>
    </row>
    <row r="4" spans="1:12" x14ac:dyDescent="0.35">
      <c r="A4" s="154" t="s">
        <v>606</v>
      </c>
      <c r="B4" s="230">
        <v>5825.2139999999999</v>
      </c>
      <c r="C4" s="190">
        <f t="shared" ref="C4:C10" si="0">(B4/$B$12)*100</f>
        <v>50.265855619848431</v>
      </c>
      <c r="D4" s="230">
        <v>2911.4119999999998</v>
      </c>
      <c r="E4" s="190">
        <f t="shared" ref="E4:E10" si="1">(D4/$D$12)*100</f>
        <v>32.807418408025292</v>
      </c>
      <c r="F4" s="230">
        <v>6292.0479999999998</v>
      </c>
      <c r="G4" s="190">
        <f>(F4/$F$12)*100</f>
        <v>52.199886541608031</v>
      </c>
      <c r="H4" s="190">
        <f>((F4/D4)-1)*100</f>
        <v>116.11671587532099</v>
      </c>
      <c r="I4" s="194">
        <f>((F4/B4)-1)*100</f>
        <v>8.0140231758009115</v>
      </c>
    </row>
    <row r="5" spans="1:12" x14ac:dyDescent="0.35">
      <c r="A5" s="154" t="s">
        <v>639</v>
      </c>
      <c r="B5" s="230">
        <v>5533.5450000000001</v>
      </c>
      <c r="C5" s="190">
        <f t="shared" si="0"/>
        <v>47.749039612267318</v>
      </c>
      <c r="D5" s="230">
        <v>5654.4170000000004</v>
      </c>
      <c r="E5" s="190">
        <f t="shared" si="1"/>
        <v>63.717132570880096</v>
      </c>
      <c r="F5" s="230">
        <v>5306.54</v>
      </c>
      <c r="G5" s="190">
        <f t="shared" ref="G5:G11" si="2">(F5/$F$12)*100</f>
        <v>44.02394672267355</v>
      </c>
      <c r="H5" s="190">
        <f t="shared" ref="H5:H10" si="3">((F5/D5)-1)*100</f>
        <v>-6.1523053570332831</v>
      </c>
      <c r="I5" s="194">
        <f t="shared" ref="I5:I10" si="4">((F5/B5)-1)*100</f>
        <v>-4.1023430730210091</v>
      </c>
    </row>
    <row r="6" spans="1:12" x14ac:dyDescent="0.35">
      <c r="A6" s="154" t="s">
        <v>638</v>
      </c>
      <c r="B6" s="230">
        <v>225.92500000000001</v>
      </c>
      <c r="C6" s="190">
        <f t="shared" si="0"/>
        <v>1.9495100833916585</v>
      </c>
      <c r="D6" s="230">
        <v>306.55799999999999</v>
      </c>
      <c r="E6" s="190">
        <f t="shared" si="1"/>
        <v>3.4544669639087213</v>
      </c>
      <c r="F6" s="230">
        <v>451.84100000000001</v>
      </c>
      <c r="G6" s="190">
        <f>(F6/$F$12)*100</f>
        <v>3.7485487928329078</v>
      </c>
      <c r="H6" s="190">
        <f t="shared" si="3"/>
        <v>47.391684444705405</v>
      </c>
      <c r="I6" s="194">
        <f t="shared" si="4"/>
        <v>99.996016377116305</v>
      </c>
    </row>
    <row r="7" spans="1:12" x14ac:dyDescent="0.35">
      <c r="A7" s="154" t="s">
        <v>640</v>
      </c>
      <c r="B7" s="230">
        <v>0.13400000000000001</v>
      </c>
      <c r="C7" s="190">
        <f t="shared" si="0"/>
        <v>1.1562879326080877E-3</v>
      </c>
      <c r="D7" s="230" t="s">
        <v>316</v>
      </c>
      <c r="E7" s="190" t="s">
        <v>316</v>
      </c>
      <c r="F7" s="230">
        <v>2.3820000000000001</v>
      </c>
      <c r="G7" s="190">
        <f t="shared" si="2"/>
        <v>1.9761471899469033E-2</v>
      </c>
      <c r="H7" s="190" t="s">
        <v>316</v>
      </c>
      <c r="I7" s="194">
        <f t="shared" si="4"/>
        <v>1677.6119402985073</v>
      </c>
    </row>
    <row r="8" spans="1:12" x14ac:dyDescent="0.35">
      <c r="A8" s="154" t="s">
        <v>641</v>
      </c>
      <c r="B8" s="230">
        <v>1.4359999999999999</v>
      </c>
      <c r="C8" s="190">
        <f t="shared" si="0"/>
        <v>1.2391264710635924E-2</v>
      </c>
      <c r="D8" s="230">
        <v>0.317</v>
      </c>
      <c r="E8" s="190">
        <f t="shared" si="1"/>
        <v>3.572133258825621E-3</v>
      </c>
      <c r="F8" s="230">
        <v>0.83399999999999996</v>
      </c>
      <c r="G8" s="190">
        <f t="shared" si="2"/>
        <v>6.9190040151793329E-3</v>
      </c>
      <c r="H8" s="190">
        <f t="shared" si="3"/>
        <v>163.09148264984225</v>
      </c>
      <c r="I8" s="194">
        <f t="shared" si="4"/>
        <v>-41.922005571030638</v>
      </c>
    </row>
    <row r="9" spans="1:12" x14ac:dyDescent="0.35">
      <c r="A9" s="154" t="s">
        <v>570</v>
      </c>
      <c r="B9" s="230" t="s">
        <v>316</v>
      </c>
      <c r="C9" s="190" t="s">
        <v>316</v>
      </c>
      <c r="D9" s="230" t="s">
        <v>316</v>
      </c>
      <c r="E9" s="190" t="s">
        <v>316</v>
      </c>
      <c r="F9" s="230">
        <v>0.10299999999999999</v>
      </c>
      <c r="G9" s="190">
        <f t="shared" si="2"/>
        <v>8.5450529204253152E-4</v>
      </c>
      <c r="H9" s="190" t="s">
        <v>316</v>
      </c>
      <c r="I9" s="194" t="s">
        <v>316</v>
      </c>
    </row>
    <row r="10" spans="1:12" s="4" customFormat="1" x14ac:dyDescent="0.35">
      <c r="A10" s="154" t="s">
        <v>607</v>
      </c>
      <c r="B10" s="230">
        <v>2.5550000000000002</v>
      </c>
      <c r="C10" s="190">
        <f t="shared" si="0"/>
        <v>2.2047131849355705E-2</v>
      </c>
      <c r="D10" s="230">
        <v>1.5449999999999999</v>
      </c>
      <c r="E10" s="190">
        <f t="shared" si="1"/>
        <v>1.7409923927083862E-2</v>
      </c>
      <c r="F10" s="230">
        <v>5.0000000000000001E-3</v>
      </c>
      <c r="G10" s="190">
        <f t="shared" si="2"/>
        <v>4.148083941954037E-5</v>
      </c>
      <c r="H10" s="190">
        <f t="shared" si="3"/>
        <v>-99.676375404530745</v>
      </c>
      <c r="I10" s="194">
        <f t="shared" si="4"/>
        <v>-99.804305283757344</v>
      </c>
      <c r="J10" s="20"/>
    </row>
    <row r="11" spans="1:12" x14ac:dyDescent="0.35">
      <c r="A11" s="196" t="s">
        <v>642</v>
      </c>
      <c r="B11" s="230" t="s">
        <v>316</v>
      </c>
      <c r="C11" s="190" t="s">
        <v>316</v>
      </c>
      <c r="D11" s="230" t="s">
        <v>316</v>
      </c>
      <c r="E11" s="190" t="s">
        <v>316</v>
      </c>
      <c r="F11" s="230">
        <v>5.0000000000000001E-3</v>
      </c>
      <c r="G11" s="190">
        <f t="shared" si="2"/>
        <v>4.148083941954037E-5</v>
      </c>
      <c r="H11" s="190" t="s">
        <v>316</v>
      </c>
      <c r="I11" s="190" t="s">
        <v>316</v>
      </c>
    </row>
    <row r="12" spans="1:12" x14ac:dyDescent="0.35">
      <c r="A12" s="180" t="s">
        <v>263</v>
      </c>
      <c r="B12" s="197">
        <f>SUM(B4:B11)</f>
        <v>11588.808999999999</v>
      </c>
      <c r="C12" s="192">
        <f>SUM(C4:C11)</f>
        <v>100</v>
      </c>
      <c r="D12" s="197">
        <f t="shared" ref="D12" si="5">SUM(D4:D11)</f>
        <v>8874.248999999998</v>
      </c>
      <c r="E12" s="192">
        <f>SUM(E4:E11)</f>
        <v>100.00000000000001</v>
      </c>
      <c r="F12" s="197">
        <f>SUM(F4:F11)</f>
        <v>12053.757999999998</v>
      </c>
      <c r="G12" s="192">
        <f>SUM(G4:G11)</f>
        <v>100</v>
      </c>
      <c r="H12" s="193">
        <f>((F12/D12)-1)*100</f>
        <v>35.828485317461812</v>
      </c>
      <c r="I12" s="193">
        <f>((F12/B12)-1)*100</f>
        <v>4.0120516267029505</v>
      </c>
    </row>
    <row r="13" spans="1:12" x14ac:dyDescent="0.35">
      <c r="F13" s="16"/>
      <c r="G13" s="16"/>
      <c r="H13" s="16"/>
    </row>
    <row r="14" spans="1:12" x14ac:dyDescent="0.35">
      <c r="F14" s="16"/>
      <c r="G14" s="16"/>
      <c r="H14" s="16"/>
    </row>
    <row r="15" spans="1:12" x14ac:dyDescent="0.35">
      <c r="F15" s="16"/>
      <c r="G15" s="16"/>
      <c r="H15" s="16"/>
    </row>
    <row r="16" spans="1:12" x14ac:dyDescent="0.35">
      <c r="F16" s="16"/>
      <c r="G16" s="16"/>
      <c r="H16" s="16"/>
    </row>
    <row r="17" spans="6:8" x14ac:dyDescent="0.35">
      <c r="F17" s="16"/>
      <c r="G17" s="16"/>
      <c r="H17" s="16"/>
    </row>
    <row r="18" spans="6:8" x14ac:dyDescent="0.35">
      <c r="F18" s="16"/>
      <c r="G18" s="16"/>
      <c r="H18" s="16"/>
    </row>
    <row r="19" spans="6:8" x14ac:dyDescent="0.35">
      <c r="F19" s="16"/>
      <c r="G19" s="16"/>
      <c r="H19" s="16"/>
    </row>
    <row r="20" spans="6:8" x14ac:dyDescent="0.35">
      <c r="F20" s="16"/>
      <c r="G20" s="16"/>
      <c r="H20" s="16"/>
    </row>
    <row r="21" spans="6:8" x14ac:dyDescent="0.35">
      <c r="F21" s="16"/>
      <c r="G21" s="16"/>
      <c r="H21" s="16"/>
    </row>
    <row r="34" spans="1:10" x14ac:dyDescent="0.35">
      <c r="B34" s="21"/>
      <c r="C34" s="21"/>
    </row>
    <row r="38" spans="1:10" x14ac:dyDescent="0.35">
      <c r="E38" s="22"/>
      <c r="F38" s="22"/>
      <c r="G38" s="22"/>
      <c r="I38" s="1"/>
      <c r="J38" s="1"/>
    </row>
    <row r="39" spans="1:10" x14ac:dyDescent="0.35">
      <c r="E39" s="16"/>
      <c r="F39" s="16"/>
      <c r="I39" s="1"/>
      <c r="J39" s="1"/>
    </row>
    <row r="40" spans="1:10" x14ac:dyDescent="0.35">
      <c r="E40" s="16"/>
      <c r="F40" s="16"/>
      <c r="I40" s="1"/>
      <c r="J40" s="23"/>
    </row>
    <row r="41" spans="1:10" x14ac:dyDescent="0.35">
      <c r="E41" s="16"/>
      <c r="F41" s="16"/>
      <c r="I41" s="1"/>
      <c r="J41" s="23"/>
    </row>
    <row r="42" spans="1:10" x14ac:dyDescent="0.35">
      <c r="E42" s="16"/>
      <c r="F42" s="16"/>
      <c r="I42" s="1"/>
      <c r="J42" s="23"/>
    </row>
    <row r="43" spans="1:10" x14ac:dyDescent="0.35">
      <c r="E43" s="16"/>
      <c r="F43" s="16"/>
      <c r="I43" s="1"/>
      <c r="J43" s="23"/>
    </row>
    <row r="44" spans="1:10" x14ac:dyDescent="0.35">
      <c r="I44" s="1"/>
      <c r="J44" s="23"/>
    </row>
    <row r="45" spans="1:10" x14ac:dyDescent="0.35">
      <c r="E45" s="22"/>
      <c r="F45" s="22"/>
      <c r="G45" s="22"/>
      <c r="I45" s="1"/>
      <c r="J45" s="23"/>
    </row>
    <row r="46" spans="1:10" x14ac:dyDescent="0.35">
      <c r="B46" s="24"/>
      <c r="E46" s="22"/>
      <c r="F46" s="22"/>
      <c r="G46" s="22"/>
    </row>
    <row r="47" spans="1:10" x14ac:dyDescent="0.35">
      <c r="B47" s="25"/>
      <c r="E47" s="22"/>
      <c r="F47" s="22"/>
      <c r="G47" s="22"/>
    </row>
    <row r="48" spans="1:10" x14ac:dyDescent="0.35">
      <c r="A48" s="1"/>
      <c r="B48" s="1"/>
      <c r="C48" s="1"/>
      <c r="D48" s="1"/>
      <c r="E48" s="22"/>
      <c r="F48" s="22"/>
      <c r="G48" s="22"/>
    </row>
    <row r="49" spans="1:7" x14ac:dyDescent="0.35">
      <c r="A49" s="1"/>
      <c r="B49" s="23"/>
      <c r="C49" s="23"/>
      <c r="D49" s="23"/>
      <c r="E49" s="22"/>
      <c r="F49" s="22"/>
      <c r="G49" s="22"/>
    </row>
    <row r="50" spans="1:7" x14ac:dyDescent="0.35">
      <c r="A50" s="1"/>
      <c r="B50" s="23"/>
      <c r="C50" s="23"/>
      <c r="D50" s="23"/>
      <c r="E50" s="22"/>
      <c r="F50" s="22"/>
      <c r="G50" s="22"/>
    </row>
    <row r="51" spans="1:7" x14ac:dyDescent="0.35">
      <c r="A51" s="1"/>
      <c r="B51" s="23"/>
      <c r="C51" s="23"/>
      <c r="D51" s="23"/>
    </row>
    <row r="52" spans="1:7" x14ac:dyDescent="0.35">
      <c r="A52" s="1"/>
      <c r="B52" s="23"/>
      <c r="C52" s="23"/>
      <c r="D52" s="23"/>
    </row>
    <row r="53" spans="1:7" x14ac:dyDescent="0.35">
      <c r="A53" s="1"/>
      <c r="B53" s="23"/>
      <c r="C53" s="23"/>
      <c r="D53" s="23"/>
    </row>
    <row r="54" spans="1:7" x14ac:dyDescent="0.35">
      <c r="A54" s="1"/>
      <c r="B54" s="23"/>
      <c r="C54" s="23"/>
      <c r="D54" s="23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00000000-0004-0000-18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261"/>
  <sheetViews>
    <sheetView topLeftCell="A232" zoomScale="70" zoomScaleNormal="70" workbookViewId="0">
      <selection activeCell="K257" sqref="K1:K1048576"/>
    </sheetView>
  </sheetViews>
  <sheetFormatPr defaultColWidth="8.81640625" defaultRowHeight="15.5" x14ac:dyDescent="0.35"/>
  <cols>
    <col min="1" max="1" width="15.90625" style="1" customWidth="1"/>
    <col min="2" max="2" width="14" style="1" bestFit="1" customWidth="1"/>
    <col min="3" max="4" width="13.54296875" style="1" bestFit="1" customWidth="1"/>
    <col min="5" max="5" width="4.453125" style="1" customWidth="1"/>
    <col min="6" max="6" width="16.81640625" style="1" customWidth="1"/>
    <col min="7" max="8" width="14" style="1" bestFit="1" customWidth="1"/>
    <col min="9" max="9" width="13.54296875" style="1" bestFit="1" customWidth="1"/>
    <col min="10" max="10" width="4.08984375" style="1" customWidth="1"/>
    <col min="11" max="11" width="20.453125" style="1" customWidth="1"/>
    <col min="12" max="12" width="14" style="1" bestFit="1" customWidth="1"/>
    <col min="13" max="14" width="12.1796875" style="1" customWidth="1"/>
    <col min="15" max="16384" width="8.81640625" style="1"/>
  </cols>
  <sheetData>
    <row r="1" spans="1:17" x14ac:dyDescent="0.35">
      <c r="A1" s="355" t="s">
        <v>615</v>
      </c>
      <c r="B1" s="355"/>
      <c r="C1" s="355"/>
      <c r="D1" s="355"/>
      <c r="E1" s="355"/>
      <c r="F1" s="355"/>
      <c r="G1" s="355"/>
      <c r="P1" s="339" t="s">
        <v>315</v>
      </c>
      <c r="Q1" s="339"/>
    </row>
    <row r="2" spans="1:17" x14ac:dyDescent="0.35">
      <c r="A2" s="380" t="s">
        <v>344</v>
      </c>
      <c r="B2" s="381"/>
      <c r="C2" s="381"/>
      <c r="D2" s="382"/>
      <c r="E2" s="124"/>
      <c r="F2" s="383" t="s">
        <v>345</v>
      </c>
      <c r="G2" s="384"/>
      <c r="H2" s="384"/>
      <c r="I2" s="385"/>
      <c r="J2" s="124"/>
      <c r="K2" s="380" t="s">
        <v>346</v>
      </c>
      <c r="L2" s="381"/>
      <c r="M2" s="381"/>
      <c r="N2" s="382"/>
    </row>
    <row r="3" spans="1:17" x14ac:dyDescent="0.35">
      <c r="A3" s="72" t="s">
        <v>347</v>
      </c>
      <c r="B3" s="72">
        <v>2022</v>
      </c>
      <c r="C3" s="380">
        <v>2023</v>
      </c>
      <c r="D3" s="382"/>
      <c r="E3" s="124"/>
      <c r="F3" s="72" t="s">
        <v>347</v>
      </c>
      <c r="G3" s="72">
        <v>2022</v>
      </c>
      <c r="H3" s="380">
        <v>2023</v>
      </c>
      <c r="I3" s="382"/>
      <c r="J3" s="124"/>
      <c r="K3" s="72" t="s">
        <v>347</v>
      </c>
      <c r="L3" s="72">
        <v>2022</v>
      </c>
      <c r="M3" s="380">
        <v>2023</v>
      </c>
      <c r="N3" s="382"/>
    </row>
    <row r="4" spans="1:17" s="4" customFormat="1" x14ac:dyDescent="0.35">
      <c r="A4" s="102" t="s">
        <v>584</v>
      </c>
      <c r="B4" s="103" t="s">
        <v>274</v>
      </c>
      <c r="C4" s="103" t="s">
        <v>273</v>
      </c>
      <c r="D4" s="103" t="s">
        <v>274</v>
      </c>
      <c r="E4" s="124"/>
      <c r="F4" s="102" t="s">
        <v>584</v>
      </c>
      <c r="G4" s="103" t="s">
        <v>274</v>
      </c>
      <c r="H4" s="103" t="s">
        <v>273</v>
      </c>
      <c r="I4" s="103" t="s">
        <v>274</v>
      </c>
      <c r="J4" s="73"/>
      <c r="K4" s="102" t="s">
        <v>584</v>
      </c>
      <c r="L4" s="103" t="s">
        <v>274</v>
      </c>
      <c r="M4" s="103" t="s">
        <v>273</v>
      </c>
      <c r="N4" s="103" t="s">
        <v>274</v>
      </c>
    </row>
    <row r="5" spans="1:17" x14ac:dyDescent="0.35">
      <c r="A5" s="200" t="s">
        <v>80</v>
      </c>
      <c r="B5" s="231">
        <v>2138.444</v>
      </c>
      <c r="C5" s="231">
        <v>884.78399999999999</v>
      </c>
      <c r="D5" s="232">
        <v>2853.0010000000002</v>
      </c>
      <c r="E5" s="126"/>
      <c r="F5" s="200" t="s">
        <v>713</v>
      </c>
      <c r="G5" s="231">
        <v>226.94800000000001</v>
      </c>
      <c r="H5" s="231">
        <v>341.71899999999999</v>
      </c>
      <c r="I5" s="232">
        <v>287.154</v>
      </c>
      <c r="J5" s="129"/>
      <c r="K5" s="200" t="s">
        <v>151</v>
      </c>
      <c r="L5" s="231">
        <v>18.516999999999999</v>
      </c>
      <c r="M5" s="231">
        <v>20.341999999999999</v>
      </c>
      <c r="N5" s="232">
        <v>122.252</v>
      </c>
    </row>
    <row r="6" spans="1:17" x14ac:dyDescent="0.35">
      <c r="A6" s="200" t="s">
        <v>67</v>
      </c>
      <c r="B6" s="231">
        <v>1506.654</v>
      </c>
      <c r="C6" s="231" t="s">
        <v>316</v>
      </c>
      <c r="D6" s="232">
        <v>1671.1959999999999</v>
      </c>
      <c r="E6" s="82"/>
      <c r="F6" s="200" t="s">
        <v>714</v>
      </c>
      <c r="G6" s="231">
        <v>168.71600000000001</v>
      </c>
      <c r="H6" s="231">
        <v>270.39600000000002</v>
      </c>
      <c r="I6" s="232">
        <v>195.93</v>
      </c>
      <c r="J6" s="125"/>
      <c r="K6" s="200" t="s">
        <v>209</v>
      </c>
      <c r="L6" s="231">
        <v>45.819000000000003</v>
      </c>
      <c r="M6" s="231">
        <v>36.972999999999999</v>
      </c>
      <c r="N6" s="232">
        <v>38.853999999999999</v>
      </c>
    </row>
    <row r="7" spans="1:17" x14ac:dyDescent="0.35">
      <c r="A7" s="200" t="s">
        <v>713</v>
      </c>
      <c r="B7" s="231">
        <v>34.546999999999997</v>
      </c>
      <c r="C7" s="231">
        <v>232.447</v>
      </c>
      <c r="D7" s="232">
        <v>221.87200000000001</v>
      </c>
      <c r="E7" s="127"/>
      <c r="F7" s="200" t="s">
        <v>37</v>
      </c>
      <c r="G7" s="231">
        <v>133.40799999999999</v>
      </c>
      <c r="H7" s="231">
        <v>142.364</v>
      </c>
      <c r="I7" s="232">
        <v>186.29499999999999</v>
      </c>
      <c r="J7" s="125"/>
      <c r="K7" s="200" t="s">
        <v>242</v>
      </c>
      <c r="L7" s="231">
        <v>5.68</v>
      </c>
      <c r="M7" s="231">
        <v>8.8190000000000008</v>
      </c>
      <c r="N7" s="232">
        <v>33.356000000000002</v>
      </c>
    </row>
    <row r="8" spans="1:17" x14ac:dyDescent="0.35">
      <c r="A8" s="200" t="s">
        <v>215</v>
      </c>
      <c r="B8" s="231">
        <v>39.164000000000001</v>
      </c>
      <c r="C8" s="231">
        <v>105.258</v>
      </c>
      <c r="D8" s="232">
        <v>156.672</v>
      </c>
      <c r="E8" s="128"/>
      <c r="F8" s="200" t="s">
        <v>184</v>
      </c>
      <c r="G8" s="231">
        <v>142.68199999999999</v>
      </c>
      <c r="H8" s="231">
        <v>170.18</v>
      </c>
      <c r="I8" s="232">
        <v>179.792</v>
      </c>
      <c r="J8" s="130"/>
      <c r="K8" s="200" t="s">
        <v>224</v>
      </c>
      <c r="L8" s="231">
        <v>9.6129999999999995</v>
      </c>
      <c r="M8" s="231">
        <v>9.8529999999999998</v>
      </c>
      <c r="N8" s="232">
        <v>25.623000000000001</v>
      </c>
    </row>
    <row r="9" spans="1:17" x14ac:dyDescent="0.35">
      <c r="A9" s="200" t="s">
        <v>129</v>
      </c>
      <c r="B9" s="231">
        <v>21.192</v>
      </c>
      <c r="C9" s="231">
        <v>71.210999999999999</v>
      </c>
      <c r="D9" s="232">
        <v>108.247</v>
      </c>
      <c r="E9" s="128"/>
      <c r="F9" s="200" t="s">
        <v>105</v>
      </c>
      <c r="G9" s="231">
        <v>173.5</v>
      </c>
      <c r="H9" s="231">
        <v>138.19200000000001</v>
      </c>
      <c r="I9" s="232">
        <v>149.678</v>
      </c>
      <c r="J9" s="130"/>
      <c r="K9" s="200" t="s">
        <v>178</v>
      </c>
      <c r="L9" s="231">
        <v>7.4119999999999999</v>
      </c>
      <c r="M9" s="231">
        <v>6.0179999999999998</v>
      </c>
      <c r="N9" s="232">
        <v>25.055</v>
      </c>
    </row>
    <row r="10" spans="1:17" x14ac:dyDescent="0.35">
      <c r="A10" s="200" t="s">
        <v>26</v>
      </c>
      <c r="B10" s="231">
        <v>206.06299999999999</v>
      </c>
      <c r="C10" s="231">
        <v>62.393999999999998</v>
      </c>
      <c r="D10" s="232">
        <v>100.20699999999999</v>
      </c>
      <c r="E10" s="127"/>
      <c r="F10" s="200" t="s">
        <v>107</v>
      </c>
      <c r="G10" s="231">
        <v>101.613</v>
      </c>
      <c r="H10" s="231">
        <v>123.77200000000001</v>
      </c>
      <c r="I10" s="232">
        <v>114.86199999999999</v>
      </c>
      <c r="J10" s="125"/>
      <c r="K10" s="200" t="s">
        <v>204</v>
      </c>
      <c r="L10" s="231">
        <v>16.146999999999998</v>
      </c>
      <c r="M10" s="231">
        <v>11.788</v>
      </c>
      <c r="N10" s="232">
        <v>24.373999999999999</v>
      </c>
    </row>
    <row r="11" spans="1:17" x14ac:dyDescent="0.35">
      <c r="A11" s="200" t="s">
        <v>97</v>
      </c>
      <c r="B11" s="231">
        <v>23.044</v>
      </c>
      <c r="C11" s="231">
        <v>7.7990000000000004</v>
      </c>
      <c r="D11" s="232">
        <v>92.491</v>
      </c>
      <c r="E11" s="127"/>
      <c r="F11" s="200" t="s">
        <v>33</v>
      </c>
      <c r="G11" s="231">
        <v>80.509</v>
      </c>
      <c r="H11" s="231">
        <v>93.831000000000003</v>
      </c>
      <c r="I11" s="232">
        <v>109.871</v>
      </c>
      <c r="J11" s="125"/>
      <c r="K11" s="200" t="s">
        <v>105</v>
      </c>
      <c r="L11" s="231">
        <v>27.568999999999999</v>
      </c>
      <c r="M11" s="231">
        <v>42.5</v>
      </c>
      <c r="N11" s="232">
        <v>23.161000000000001</v>
      </c>
    </row>
    <row r="12" spans="1:17" x14ac:dyDescent="0.35">
      <c r="A12" s="200" t="s">
        <v>71</v>
      </c>
      <c r="B12" s="231">
        <v>40.627000000000002</v>
      </c>
      <c r="C12" s="231">
        <v>22.053999999999998</v>
      </c>
      <c r="D12" s="232">
        <v>71.254000000000005</v>
      </c>
      <c r="E12" s="127"/>
      <c r="F12" s="200" t="s">
        <v>35</v>
      </c>
      <c r="G12" s="231">
        <v>89.444000000000003</v>
      </c>
      <c r="H12" s="231">
        <v>100.113</v>
      </c>
      <c r="I12" s="232">
        <v>97.766999999999996</v>
      </c>
      <c r="J12" s="125"/>
      <c r="K12" s="200" t="s">
        <v>240</v>
      </c>
      <c r="L12" s="231">
        <v>7.8860000000000001</v>
      </c>
      <c r="M12" s="231">
        <v>23.471</v>
      </c>
      <c r="N12" s="232">
        <v>14.925000000000001</v>
      </c>
    </row>
    <row r="13" spans="1:17" x14ac:dyDescent="0.35">
      <c r="A13" s="200" t="s">
        <v>189</v>
      </c>
      <c r="B13" s="231">
        <v>81.290999999999997</v>
      </c>
      <c r="C13" s="231">
        <v>38.137999999999998</v>
      </c>
      <c r="D13" s="232">
        <v>66.97</v>
      </c>
      <c r="E13" s="127"/>
      <c r="F13" s="200" t="s">
        <v>62</v>
      </c>
      <c r="G13" s="231">
        <v>388.18299999999999</v>
      </c>
      <c r="H13" s="231">
        <v>4.2000000000000003E-2</v>
      </c>
      <c r="I13" s="232">
        <v>95.753</v>
      </c>
      <c r="J13" s="125"/>
      <c r="K13" s="200" t="s">
        <v>211</v>
      </c>
      <c r="L13" s="231">
        <v>4.3860000000000001</v>
      </c>
      <c r="M13" s="231">
        <v>4.97</v>
      </c>
      <c r="N13" s="232">
        <v>8.109</v>
      </c>
    </row>
    <row r="14" spans="1:17" x14ac:dyDescent="0.35">
      <c r="A14" s="200" t="s">
        <v>13</v>
      </c>
      <c r="B14" s="231" t="s">
        <v>316</v>
      </c>
      <c r="C14" s="231">
        <v>142.011</v>
      </c>
      <c r="D14" s="232">
        <v>60.313000000000002</v>
      </c>
      <c r="E14" s="127"/>
      <c r="F14" s="200" t="s">
        <v>108</v>
      </c>
      <c r="G14" s="231">
        <v>81.165999999999997</v>
      </c>
      <c r="H14" s="231">
        <v>88.956999999999994</v>
      </c>
      <c r="I14" s="232">
        <v>92.635999999999996</v>
      </c>
      <c r="J14" s="125"/>
      <c r="K14" s="200" t="s">
        <v>200</v>
      </c>
      <c r="L14" s="231">
        <v>3.2090000000000001</v>
      </c>
      <c r="M14" s="231">
        <v>3.234</v>
      </c>
      <c r="N14" s="232">
        <v>7.7519999999999998</v>
      </c>
    </row>
    <row r="15" spans="1:17" x14ac:dyDescent="0.35">
      <c r="A15" s="200" t="s">
        <v>109</v>
      </c>
      <c r="B15" s="231">
        <v>0.159</v>
      </c>
      <c r="C15" s="231">
        <v>92.869</v>
      </c>
      <c r="D15" s="232">
        <v>56.061</v>
      </c>
      <c r="E15" s="127"/>
      <c r="F15" s="200" t="s">
        <v>209</v>
      </c>
      <c r="G15" s="231">
        <v>71.623000000000005</v>
      </c>
      <c r="H15" s="231">
        <v>80.183000000000007</v>
      </c>
      <c r="I15" s="232">
        <v>89.676000000000002</v>
      </c>
      <c r="J15" s="125"/>
      <c r="K15" s="200" t="s">
        <v>75</v>
      </c>
      <c r="L15" s="231">
        <v>1.1160000000000001</v>
      </c>
      <c r="M15" s="231">
        <v>0.37</v>
      </c>
      <c r="N15" s="232">
        <v>7.3479999999999999</v>
      </c>
    </row>
    <row r="16" spans="1:17" x14ac:dyDescent="0.35">
      <c r="A16" s="200" t="s">
        <v>184</v>
      </c>
      <c r="B16" s="231">
        <v>10.029</v>
      </c>
      <c r="C16" s="231">
        <v>51.228000000000002</v>
      </c>
      <c r="D16" s="232">
        <v>47.578000000000003</v>
      </c>
      <c r="E16" s="127"/>
      <c r="F16" s="200" t="s">
        <v>220</v>
      </c>
      <c r="G16" s="231">
        <v>84.375</v>
      </c>
      <c r="H16" s="231">
        <v>99.137</v>
      </c>
      <c r="I16" s="232">
        <v>89.53</v>
      </c>
      <c r="J16" s="125"/>
      <c r="K16" s="200" t="s">
        <v>196</v>
      </c>
      <c r="L16" s="231">
        <v>1.554</v>
      </c>
      <c r="M16" s="231">
        <v>2.5459999999999998</v>
      </c>
      <c r="N16" s="232">
        <v>7.0780000000000003</v>
      </c>
    </row>
    <row r="17" spans="1:14" x14ac:dyDescent="0.35">
      <c r="A17" s="200" t="s">
        <v>2</v>
      </c>
      <c r="B17" s="231">
        <v>108.246</v>
      </c>
      <c r="C17" s="231">
        <v>32.508000000000003</v>
      </c>
      <c r="D17" s="232">
        <v>37.927999999999997</v>
      </c>
      <c r="E17" s="127"/>
      <c r="F17" s="200" t="s">
        <v>250</v>
      </c>
      <c r="G17" s="231">
        <v>91.501000000000005</v>
      </c>
      <c r="H17" s="231">
        <v>97.061000000000007</v>
      </c>
      <c r="I17" s="232">
        <v>85.846000000000004</v>
      </c>
      <c r="J17" s="125"/>
      <c r="K17" s="200" t="s">
        <v>256</v>
      </c>
      <c r="L17" s="231">
        <v>3.4159999999999999</v>
      </c>
      <c r="M17" s="231">
        <v>4.6890000000000001</v>
      </c>
      <c r="N17" s="232">
        <v>6.4450000000000003</v>
      </c>
    </row>
    <row r="18" spans="1:14" x14ac:dyDescent="0.35">
      <c r="A18" s="200" t="s">
        <v>98</v>
      </c>
      <c r="B18" s="231">
        <v>57.432000000000002</v>
      </c>
      <c r="C18" s="231">
        <v>19.914999999999999</v>
      </c>
      <c r="D18" s="232">
        <v>34.984000000000002</v>
      </c>
      <c r="E18" s="127"/>
      <c r="F18" s="200" t="s">
        <v>151</v>
      </c>
      <c r="G18" s="231">
        <v>144.77199999999999</v>
      </c>
      <c r="H18" s="231">
        <v>189.11099999999999</v>
      </c>
      <c r="I18" s="232">
        <v>83.522000000000006</v>
      </c>
      <c r="J18" s="125"/>
      <c r="K18" s="200" t="s">
        <v>175</v>
      </c>
      <c r="L18" s="231">
        <v>1.111</v>
      </c>
      <c r="M18" s="231">
        <v>1.7190000000000001</v>
      </c>
      <c r="N18" s="232">
        <v>5.5140000000000002</v>
      </c>
    </row>
    <row r="19" spans="1:14" x14ac:dyDescent="0.35">
      <c r="A19" s="200" t="s">
        <v>194</v>
      </c>
      <c r="B19" s="231">
        <v>22.844999999999999</v>
      </c>
      <c r="C19" s="231">
        <v>9.4269999999999996</v>
      </c>
      <c r="D19" s="232">
        <v>34.289000000000001</v>
      </c>
      <c r="E19" s="127"/>
      <c r="F19" s="200" t="s">
        <v>175</v>
      </c>
      <c r="G19" s="231">
        <v>74.451999999999998</v>
      </c>
      <c r="H19" s="231">
        <v>71.034000000000006</v>
      </c>
      <c r="I19" s="232">
        <v>78.078999999999994</v>
      </c>
      <c r="J19" s="125"/>
      <c r="K19" s="200" t="s">
        <v>189</v>
      </c>
      <c r="L19" s="231">
        <v>2.1669999999999998</v>
      </c>
      <c r="M19" s="231">
        <v>2.4079999999999999</v>
      </c>
      <c r="N19" s="232">
        <v>4.7270000000000003</v>
      </c>
    </row>
    <row r="20" spans="1:14" x14ac:dyDescent="0.35">
      <c r="A20" s="200" t="s">
        <v>197</v>
      </c>
      <c r="B20" s="231">
        <v>5.2619999999999996</v>
      </c>
      <c r="C20" s="231">
        <v>17.087</v>
      </c>
      <c r="D20" s="232">
        <v>32.454000000000001</v>
      </c>
      <c r="E20" s="127"/>
      <c r="F20" s="200" t="s">
        <v>109</v>
      </c>
      <c r="G20" s="231">
        <v>51.332999999999998</v>
      </c>
      <c r="H20" s="231">
        <v>54.625999999999998</v>
      </c>
      <c r="I20" s="232">
        <v>72.929000000000002</v>
      </c>
      <c r="J20" s="125"/>
      <c r="K20" s="200" t="s">
        <v>195</v>
      </c>
      <c r="L20" s="231">
        <v>1.748</v>
      </c>
      <c r="M20" s="231">
        <v>3.1269999999999998</v>
      </c>
      <c r="N20" s="232">
        <v>4.476</v>
      </c>
    </row>
    <row r="21" spans="1:14" x14ac:dyDescent="0.35">
      <c r="A21" s="200" t="s">
        <v>191</v>
      </c>
      <c r="B21" s="231" t="s">
        <v>316</v>
      </c>
      <c r="C21" s="231">
        <v>24.202000000000002</v>
      </c>
      <c r="D21" s="232">
        <v>31.256</v>
      </c>
      <c r="E21" s="127"/>
      <c r="F21" s="200" t="s">
        <v>20</v>
      </c>
      <c r="G21" s="231">
        <v>58.334000000000003</v>
      </c>
      <c r="H21" s="231">
        <v>71.790999999999997</v>
      </c>
      <c r="I21" s="232">
        <v>71.438999999999993</v>
      </c>
      <c r="J21" s="125"/>
      <c r="K21" s="200" t="s">
        <v>201</v>
      </c>
      <c r="L21" s="231">
        <v>2.024</v>
      </c>
      <c r="M21" s="231">
        <v>1.847</v>
      </c>
      <c r="N21" s="232">
        <v>4.33</v>
      </c>
    </row>
    <row r="22" spans="1:14" x14ac:dyDescent="0.35">
      <c r="A22" s="200" t="s">
        <v>114</v>
      </c>
      <c r="B22" s="231">
        <v>16.187000000000001</v>
      </c>
      <c r="C22" s="231">
        <v>29.376000000000001</v>
      </c>
      <c r="D22" s="232">
        <v>28.477</v>
      </c>
      <c r="E22" s="127"/>
      <c r="F22" s="200" t="s">
        <v>134</v>
      </c>
      <c r="G22" s="231">
        <v>77.756</v>
      </c>
      <c r="H22" s="231">
        <v>81.853999999999999</v>
      </c>
      <c r="I22" s="232">
        <v>68.864000000000004</v>
      </c>
      <c r="J22" s="125"/>
      <c r="K22" s="200" t="s">
        <v>246</v>
      </c>
      <c r="L22" s="231">
        <v>4.016</v>
      </c>
      <c r="M22" s="231">
        <v>4.4560000000000004</v>
      </c>
      <c r="N22" s="232">
        <v>4.2510000000000003</v>
      </c>
    </row>
    <row r="23" spans="1:14" x14ac:dyDescent="0.35">
      <c r="A23" s="200" t="s">
        <v>175</v>
      </c>
      <c r="B23" s="231">
        <v>52.052999999999997</v>
      </c>
      <c r="C23" s="231">
        <v>69.739000000000004</v>
      </c>
      <c r="D23" s="232">
        <v>28.030999999999999</v>
      </c>
      <c r="E23" s="127"/>
      <c r="F23" s="200" t="s">
        <v>204</v>
      </c>
      <c r="G23" s="231">
        <v>33.741999999999997</v>
      </c>
      <c r="H23" s="231">
        <v>56.137</v>
      </c>
      <c r="I23" s="232">
        <v>67.349000000000004</v>
      </c>
      <c r="J23" s="125"/>
      <c r="K23" s="200" t="s">
        <v>202</v>
      </c>
      <c r="L23" s="231">
        <v>1.008</v>
      </c>
      <c r="M23" s="231">
        <v>15.371</v>
      </c>
      <c r="N23" s="232">
        <v>4.2240000000000002</v>
      </c>
    </row>
    <row r="24" spans="1:14" x14ac:dyDescent="0.35">
      <c r="A24" s="200" t="s">
        <v>714</v>
      </c>
      <c r="B24" s="231">
        <v>28.038</v>
      </c>
      <c r="C24" s="231">
        <v>25.992000000000001</v>
      </c>
      <c r="D24" s="232">
        <v>23.716999999999999</v>
      </c>
      <c r="E24" s="82"/>
      <c r="F24" s="200" t="s">
        <v>235</v>
      </c>
      <c r="G24" s="231">
        <v>52.981999999999999</v>
      </c>
      <c r="H24" s="231">
        <v>76.12</v>
      </c>
      <c r="I24" s="232">
        <v>66.787000000000006</v>
      </c>
      <c r="J24" s="125"/>
      <c r="K24" s="200" t="s">
        <v>243</v>
      </c>
      <c r="L24" s="231">
        <v>0.20100000000000001</v>
      </c>
      <c r="M24" s="231">
        <v>1.4419999999999999</v>
      </c>
      <c r="N24" s="232">
        <v>3.8809999999999998</v>
      </c>
    </row>
    <row r="25" spans="1:14" x14ac:dyDescent="0.35">
      <c r="A25" s="200" t="s">
        <v>178</v>
      </c>
      <c r="B25" s="231">
        <v>7.569</v>
      </c>
      <c r="C25" s="231">
        <v>20.119</v>
      </c>
      <c r="D25" s="232">
        <v>23.606000000000002</v>
      </c>
      <c r="E25" s="82"/>
      <c r="F25" s="200" t="s">
        <v>219</v>
      </c>
      <c r="G25" s="231">
        <v>67.798000000000002</v>
      </c>
      <c r="H25" s="231">
        <v>76.433999999999997</v>
      </c>
      <c r="I25" s="232">
        <v>66.152000000000001</v>
      </c>
      <c r="J25" s="125"/>
      <c r="K25" s="200" t="s">
        <v>212</v>
      </c>
      <c r="L25" s="231">
        <v>0.95699999999999996</v>
      </c>
      <c r="M25" s="231">
        <v>1.381</v>
      </c>
      <c r="N25" s="232">
        <v>3.1</v>
      </c>
    </row>
    <row r="26" spans="1:14" x14ac:dyDescent="0.35">
      <c r="A26" s="200" t="s">
        <v>108</v>
      </c>
      <c r="B26" s="231">
        <v>20.222999999999999</v>
      </c>
      <c r="C26" s="231">
        <v>12.67</v>
      </c>
      <c r="D26" s="232">
        <v>22.210999999999999</v>
      </c>
      <c r="E26" s="82"/>
      <c r="F26" s="200" t="s">
        <v>135</v>
      </c>
      <c r="G26" s="231">
        <v>46.859000000000002</v>
      </c>
      <c r="H26" s="231">
        <v>52.831000000000003</v>
      </c>
      <c r="I26" s="232">
        <v>63.399000000000001</v>
      </c>
      <c r="J26" s="125"/>
      <c r="K26" s="200" t="s">
        <v>216</v>
      </c>
      <c r="L26" s="231">
        <v>1.99</v>
      </c>
      <c r="M26" s="231">
        <v>3.722</v>
      </c>
      <c r="N26" s="232">
        <v>3.0289999999999999</v>
      </c>
    </row>
    <row r="27" spans="1:14" x14ac:dyDescent="0.35">
      <c r="A27" s="200" t="s">
        <v>20</v>
      </c>
      <c r="B27" s="231">
        <v>42.887999999999998</v>
      </c>
      <c r="C27" s="231">
        <v>39.067999999999998</v>
      </c>
      <c r="D27" s="232">
        <v>19.809999999999999</v>
      </c>
      <c r="E27" s="82"/>
      <c r="F27" s="200" t="s">
        <v>80</v>
      </c>
      <c r="G27" s="231">
        <v>50.862000000000002</v>
      </c>
      <c r="H27" s="231">
        <v>60.033000000000001</v>
      </c>
      <c r="I27" s="232">
        <v>61.911000000000001</v>
      </c>
      <c r="J27" s="125"/>
      <c r="K27" s="200" t="s">
        <v>123</v>
      </c>
      <c r="L27" s="231">
        <v>3.7429999999999999</v>
      </c>
      <c r="M27" s="231">
        <v>3.601</v>
      </c>
      <c r="N27" s="232">
        <v>2.9609999999999999</v>
      </c>
    </row>
    <row r="28" spans="1:14" x14ac:dyDescent="0.35">
      <c r="A28" s="200" t="s">
        <v>157</v>
      </c>
      <c r="B28" s="231">
        <v>6.4219999999999997</v>
      </c>
      <c r="C28" s="231">
        <v>274.36399999999998</v>
      </c>
      <c r="D28" s="232">
        <v>17.928999999999998</v>
      </c>
      <c r="E28" s="82"/>
      <c r="F28" s="200" t="s">
        <v>229</v>
      </c>
      <c r="G28" s="231">
        <v>60.424999999999997</v>
      </c>
      <c r="H28" s="231">
        <v>67.174000000000007</v>
      </c>
      <c r="I28" s="232">
        <v>58.984999999999999</v>
      </c>
      <c r="J28" s="125"/>
      <c r="K28" s="200" t="s">
        <v>172</v>
      </c>
      <c r="L28" s="231">
        <v>2.5470000000000002</v>
      </c>
      <c r="M28" s="231">
        <v>2.1800000000000002</v>
      </c>
      <c r="N28" s="232">
        <v>2.8879999999999999</v>
      </c>
    </row>
    <row r="29" spans="1:14" x14ac:dyDescent="0.35">
      <c r="A29" s="200" t="s">
        <v>64</v>
      </c>
      <c r="B29" s="231">
        <v>0</v>
      </c>
      <c r="C29" s="231">
        <v>2.4359999999999999</v>
      </c>
      <c r="D29" s="232">
        <v>17.033000000000001</v>
      </c>
      <c r="E29" s="82"/>
      <c r="F29" s="200" t="s">
        <v>216</v>
      </c>
      <c r="G29" s="231">
        <v>48.945</v>
      </c>
      <c r="H29" s="231">
        <v>61.402999999999999</v>
      </c>
      <c r="I29" s="232">
        <v>58.741</v>
      </c>
      <c r="J29" s="125"/>
      <c r="K29" s="200" t="s">
        <v>250</v>
      </c>
      <c r="L29" s="231">
        <v>0.91800000000000004</v>
      </c>
      <c r="M29" s="231">
        <v>4.657</v>
      </c>
      <c r="N29" s="232">
        <v>2.6629999999999998</v>
      </c>
    </row>
    <row r="30" spans="1:14" x14ac:dyDescent="0.35">
      <c r="A30" s="200" t="s">
        <v>183</v>
      </c>
      <c r="B30" s="231">
        <v>3.5830000000000002</v>
      </c>
      <c r="C30" s="231">
        <v>3.3479999999999999</v>
      </c>
      <c r="D30" s="232">
        <v>15.803000000000001</v>
      </c>
      <c r="E30" s="82"/>
      <c r="F30" s="200" t="s">
        <v>214</v>
      </c>
      <c r="G30" s="231">
        <v>53.207999999999998</v>
      </c>
      <c r="H30" s="231">
        <v>52.338999999999999</v>
      </c>
      <c r="I30" s="232">
        <v>58.628999999999998</v>
      </c>
      <c r="J30" s="125"/>
      <c r="K30" s="200" t="s">
        <v>194</v>
      </c>
      <c r="L30" s="231">
        <v>0.66500000000000004</v>
      </c>
      <c r="M30" s="231">
        <v>1.591</v>
      </c>
      <c r="N30" s="232">
        <v>2.5270000000000001</v>
      </c>
    </row>
    <row r="31" spans="1:14" x14ac:dyDescent="0.35">
      <c r="A31" s="200" t="s">
        <v>201</v>
      </c>
      <c r="B31" s="231">
        <v>15.616</v>
      </c>
      <c r="C31" s="231">
        <v>3.339</v>
      </c>
      <c r="D31" s="232">
        <v>15.801</v>
      </c>
      <c r="E31" s="82"/>
      <c r="F31" s="200" t="s">
        <v>129</v>
      </c>
      <c r="G31" s="231">
        <v>53.113</v>
      </c>
      <c r="H31" s="231">
        <v>72.328999999999994</v>
      </c>
      <c r="I31" s="232">
        <v>57.478999999999999</v>
      </c>
      <c r="J31" s="125"/>
      <c r="K31" s="200" t="s">
        <v>198</v>
      </c>
      <c r="L31" s="231">
        <v>1.0529999999999999</v>
      </c>
      <c r="M31" s="231">
        <v>2.387</v>
      </c>
      <c r="N31" s="232">
        <v>2.4660000000000002</v>
      </c>
    </row>
    <row r="32" spans="1:14" x14ac:dyDescent="0.35">
      <c r="A32" s="200" t="s">
        <v>250</v>
      </c>
      <c r="B32" s="231">
        <v>8.4979999999999993</v>
      </c>
      <c r="C32" s="231">
        <v>5.3010000000000002</v>
      </c>
      <c r="D32" s="232">
        <v>13.692</v>
      </c>
      <c r="E32" s="82"/>
      <c r="F32" s="200" t="s">
        <v>195</v>
      </c>
      <c r="G32" s="231">
        <v>45.341000000000001</v>
      </c>
      <c r="H32" s="231">
        <v>42.026000000000003</v>
      </c>
      <c r="I32" s="232">
        <v>57.274000000000001</v>
      </c>
      <c r="J32" s="125"/>
      <c r="K32" s="200" t="s">
        <v>169</v>
      </c>
      <c r="L32" s="231">
        <v>1.7999999999999999E-2</v>
      </c>
      <c r="M32" s="231">
        <v>4.0000000000000001E-3</v>
      </c>
      <c r="N32" s="232">
        <v>2.335</v>
      </c>
    </row>
    <row r="33" spans="1:14" x14ac:dyDescent="0.35">
      <c r="A33" s="200" t="s">
        <v>195</v>
      </c>
      <c r="B33" s="231">
        <v>6.0549999999999997</v>
      </c>
      <c r="C33" s="231">
        <v>12.302</v>
      </c>
      <c r="D33" s="232">
        <v>13.148999999999999</v>
      </c>
      <c r="E33" s="82"/>
      <c r="F33" s="200" t="s">
        <v>149</v>
      </c>
      <c r="G33" s="231">
        <v>25.925999999999998</v>
      </c>
      <c r="H33" s="231">
        <v>59.854999999999997</v>
      </c>
      <c r="I33" s="232">
        <v>56.768000000000001</v>
      </c>
      <c r="J33" s="125"/>
      <c r="K33" s="200" t="s">
        <v>0</v>
      </c>
      <c r="L33" s="231">
        <v>1.847</v>
      </c>
      <c r="M33" s="231">
        <v>0.20699999999999999</v>
      </c>
      <c r="N33" s="232">
        <v>2.3250000000000002</v>
      </c>
    </row>
    <row r="34" spans="1:14" x14ac:dyDescent="0.35">
      <c r="A34" s="200" t="s">
        <v>146</v>
      </c>
      <c r="B34" s="231">
        <v>4.6100000000000003</v>
      </c>
      <c r="C34" s="231">
        <v>11.031000000000001</v>
      </c>
      <c r="D34" s="232">
        <v>11.724</v>
      </c>
      <c r="E34" s="82"/>
      <c r="F34" s="200" t="s">
        <v>212</v>
      </c>
      <c r="G34" s="231">
        <v>49.539000000000001</v>
      </c>
      <c r="H34" s="231">
        <v>49.543999999999997</v>
      </c>
      <c r="I34" s="232">
        <v>50.619</v>
      </c>
      <c r="J34" s="125"/>
      <c r="K34" s="200" t="s">
        <v>130</v>
      </c>
      <c r="L34" s="231">
        <v>0.53800000000000003</v>
      </c>
      <c r="M34" s="231">
        <v>6.3680000000000003</v>
      </c>
      <c r="N34" s="232">
        <v>2.1739999999999999</v>
      </c>
    </row>
    <row r="35" spans="1:14" x14ac:dyDescent="0.35">
      <c r="A35" s="200" t="s">
        <v>242</v>
      </c>
      <c r="B35" s="231">
        <v>5.4710000000000001</v>
      </c>
      <c r="C35" s="231">
        <v>12.836</v>
      </c>
      <c r="D35" s="232">
        <v>11.692</v>
      </c>
      <c r="E35" s="82"/>
      <c r="F35" s="200" t="s">
        <v>39</v>
      </c>
      <c r="G35" s="231">
        <v>53.597999999999999</v>
      </c>
      <c r="H35" s="231">
        <v>43.661000000000001</v>
      </c>
      <c r="I35" s="232">
        <v>49.78</v>
      </c>
      <c r="J35" s="125"/>
      <c r="K35" s="200" t="s">
        <v>184</v>
      </c>
      <c r="L35" s="231">
        <v>1.76</v>
      </c>
      <c r="M35" s="231">
        <v>1.478</v>
      </c>
      <c r="N35" s="232">
        <v>2.1150000000000002</v>
      </c>
    </row>
    <row r="36" spans="1:14" x14ac:dyDescent="0.35">
      <c r="A36" s="200" t="s">
        <v>160</v>
      </c>
      <c r="B36" s="231">
        <v>31.23</v>
      </c>
      <c r="C36" s="231">
        <v>2.6840000000000002</v>
      </c>
      <c r="D36" s="232">
        <v>10.824</v>
      </c>
      <c r="E36" s="82"/>
      <c r="F36" s="200" t="s">
        <v>123</v>
      </c>
      <c r="G36" s="231">
        <v>67.215000000000003</v>
      </c>
      <c r="H36" s="231">
        <v>53.375</v>
      </c>
      <c r="I36" s="232">
        <v>47.195999999999998</v>
      </c>
      <c r="J36" s="125"/>
      <c r="K36" s="200" t="s">
        <v>248</v>
      </c>
      <c r="L36" s="231">
        <v>2.6360000000000001</v>
      </c>
      <c r="M36" s="231">
        <v>2.532</v>
      </c>
      <c r="N36" s="232">
        <v>1.9179999999999999</v>
      </c>
    </row>
    <row r="37" spans="1:14" x14ac:dyDescent="0.35">
      <c r="A37" s="200" t="s">
        <v>81</v>
      </c>
      <c r="B37" s="231">
        <v>3.3860000000000001</v>
      </c>
      <c r="C37" s="231">
        <v>8.4190000000000005</v>
      </c>
      <c r="D37" s="232">
        <v>10.787000000000001</v>
      </c>
      <c r="E37" s="82"/>
      <c r="F37" s="200" t="s">
        <v>160</v>
      </c>
      <c r="G37" s="231">
        <v>35.170999999999999</v>
      </c>
      <c r="H37" s="231">
        <v>34.49</v>
      </c>
      <c r="I37" s="232">
        <v>46.942</v>
      </c>
      <c r="J37" s="125"/>
      <c r="K37" s="200" t="s">
        <v>255</v>
      </c>
      <c r="L37" s="231">
        <v>1.68</v>
      </c>
      <c r="M37" s="231">
        <v>5.0730000000000004</v>
      </c>
      <c r="N37" s="232">
        <v>1.9059999999999999</v>
      </c>
    </row>
    <row r="38" spans="1:14" x14ac:dyDescent="0.35">
      <c r="A38" s="200" t="s">
        <v>196</v>
      </c>
      <c r="B38" s="231">
        <v>23.125</v>
      </c>
      <c r="C38" s="231">
        <v>14.53</v>
      </c>
      <c r="D38" s="232">
        <v>10.145</v>
      </c>
      <c r="E38" s="82"/>
      <c r="F38" s="200" t="s">
        <v>196</v>
      </c>
      <c r="G38" s="231">
        <v>41.783000000000001</v>
      </c>
      <c r="H38" s="231">
        <v>41.781999999999996</v>
      </c>
      <c r="I38" s="232">
        <v>46.433999999999997</v>
      </c>
      <c r="J38" s="125"/>
      <c r="K38" s="200" t="s">
        <v>104</v>
      </c>
      <c r="L38" s="231">
        <v>1.117</v>
      </c>
      <c r="M38" s="231">
        <v>5.21</v>
      </c>
      <c r="N38" s="232">
        <v>1.7809999999999999</v>
      </c>
    </row>
    <row r="39" spans="1:14" x14ac:dyDescent="0.35">
      <c r="A39" s="200" t="s">
        <v>94</v>
      </c>
      <c r="B39" s="231" t="s">
        <v>316</v>
      </c>
      <c r="C39" s="231">
        <v>1.625</v>
      </c>
      <c r="D39" s="232">
        <v>10.122999999999999</v>
      </c>
      <c r="E39" s="82"/>
      <c r="F39" s="200" t="s">
        <v>88</v>
      </c>
      <c r="G39" s="231">
        <v>66.372</v>
      </c>
      <c r="H39" s="231">
        <v>49.677</v>
      </c>
      <c r="I39" s="232">
        <v>46.2</v>
      </c>
      <c r="J39" s="125"/>
      <c r="K39" s="200" t="s">
        <v>197</v>
      </c>
      <c r="L39" s="231">
        <v>0.64900000000000002</v>
      </c>
      <c r="M39" s="231">
        <v>1.5489999999999999</v>
      </c>
      <c r="N39" s="232">
        <v>1.714</v>
      </c>
    </row>
    <row r="40" spans="1:14" x14ac:dyDescent="0.35">
      <c r="A40" s="200" t="s">
        <v>168</v>
      </c>
      <c r="B40" s="231">
        <v>42.713999999999999</v>
      </c>
      <c r="C40" s="231">
        <v>7.1130000000000004</v>
      </c>
      <c r="D40" s="232">
        <v>9.8490000000000002</v>
      </c>
      <c r="E40" s="82"/>
      <c r="F40" s="200" t="s">
        <v>238</v>
      </c>
      <c r="G40" s="231">
        <v>53.323999999999998</v>
      </c>
      <c r="H40" s="231">
        <v>71.721000000000004</v>
      </c>
      <c r="I40" s="232">
        <v>45.808999999999997</v>
      </c>
      <c r="J40" s="125"/>
      <c r="K40" s="200" t="s">
        <v>210</v>
      </c>
      <c r="L40" s="231">
        <v>0.90400000000000003</v>
      </c>
      <c r="M40" s="231">
        <v>2.7759999999999998</v>
      </c>
      <c r="N40" s="232">
        <v>1.6659999999999999</v>
      </c>
    </row>
    <row r="41" spans="1:14" x14ac:dyDescent="0.35">
      <c r="A41" s="200" t="s">
        <v>123</v>
      </c>
      <c r="B41" s="231">
        <v>91.373999999999995</v>
      </c>
      <c r="C41" s="231">
        <v>57.01</v>
      </c>
      <c r="D41" s="232">
        <v>9.5630000000000006</v>
      </c>
      <c r="E41" s="82"/>
      <c r="F41" s="200" t="s">
        <v>143</v>
      </c>
      <c r="G41" s="231">
        <v>49.253</v>
      </c>
      <c r="H41" s="231">
        <v>45.19</v>
      </c>
      <c r="I41" s="232">
        <v>44.369</v>
      </c>
      <c r="J41" s="125"/>
      <c r="K41" s="200" t="s">
        <v>160</v>
      </c>
      <c r="L41" s="231">
        <v>0.18099999999999999</v>
      </c>
      <c r="M41" s="231">
        <v>0.45400000000000001</v>
      </c>
      <c r="N41" s="232">
        <v>1.5580000000000001</v>
      </c>
    </row>
    <row r="42" spans="1:14" x14ac:dyDescent="0.35">
      <c r="A42" s="200" t="s">
        <v>219</v>
      </c>
      <c r="B42" s="231">
        <v>3.657</v>
      </c>
      <c r="C42" s="231">
        <v>11.545999999999999</v>
      </c>
      <c r="D42" s="232">
        <v>9.1140000000000008</v>
      </c>
      <c r="E42" s="82"/>
      <c r="F42" s="200" t="s">
        <v>157</v>
      </c>
      <c r="G42" s="231">
        <v>42.963999999999999</v>
      </c>
      <c r="H42" s="231">
        <v>44.634</v>
      </c>
      <c r="I42" s="232">
        <v>42.725000000000001</v>
      </c>
      <c r="J42" s="125"/>
      <c r="K42" s="200" t="s">
        <v>188</v>
      </c>
      <c r="L42" s="231">
        <v>1.173</v>
      </c>
      <c r="M42" s="231">
        <v>1.7969999999999999</v>
      </c>
      <c r="N42" s="232">
        <v>1.52</v>
      </c>
    </row>
    <row r="43" spans="1:14" x14ac:dyDescent="0.35">
      <c r="A43" s="200" t="s">
        <v>220</v>
      </c>
      <c r="B43" s="231">
        <v>4.7149999999999999</v>
      </c>
      <c r="C43" s="231">
        <v>14.513999999999999</v>
      </c>
      <c r="D43" s="232">
        <v>9.0559999999999992</v>
      </c>
      <c r="E43" s="82"/>
      <c r="F43" s="200" t="s">
        <v>189</v>
      </c>
      <c r="G43" s="231">
        <v>56.015000000000001</v>
      </c>
      <c r="H43" s="231">
        <v>45.289000000000001</v>
      </c>
      <c r="I43" s="232">
        <v>41.057000000000002</v>
      </c>
      <c r="J43" s="125"/>
      <c r="K43" s="200" t="s">
        <v>237</v>
      </c>
      <c r="L43" s="231">
        <v>0.31</v>
      </c>
      <c r="M43" s="231">
        <v>0.29399999999999998</v>
      </c>
      <c r="N43" s="232">
        <v>1.4670000000000001</v>
      </c>
    </row>
    <row r="44" spans="1:14" x14ac:dyDescent="0.35">
      <c r="A44" s="200" t="s">
        <v>200</v>
      </c>
      <c r="B44" s="231">
        <v>3.6819999999999999</v>
      </c>
      <c r="C44" s="231">
        <v>4.2460000000000004</v>
      </c>
      <c r="D44" s="232">
        <v>9.0449999999999999</v>
      </c>
      <c r="E44" s="82"/>
      <c r="F44" s="200" t="s">
        <v>5</v>
      </c>
      <c r="G44" s="231">
        <v>36.978000000000002</v>
      </c>
      <c r="H44" s="231">
        <v>42.819000000000003</v>
      </c>
      <c r="I44" s="232">
        <v>39.067</v>
      </c>
      <c r="J44" s="125"/>
      <c r="K44" s="200" t="s">
        <v>220</v>
      </c>
      <c r="L44" s="231">
        <v>1.446</v>
      </c>
      <c r="M44" s="231">
        <v>1.9039999999999999</v>
      </c>
      <c r="N44" s="232">
        <v>1.431</v>
      </c>
    </row>
    <row r="45" spans="1:14" x14ac:dyDescent="0.35">
      <c r="A45" s="200" t="s">
        <v>12</v>
      </c>
      <c r="B45" s="231">
        <v>10.766</v>
      </c>
      <c r="C45" s="231">
        <v>14.311999999999999</v>
      </c>
      <c r="D45" s="232">
        <v>8.9930000000000003</v>
      </c>
      <c r="E45" s="82"/>
      <c r="F45" s="200" t="s">
        <v>21</v>
      </c>
      <c r="G45" s="231">
        <v>30.997</v>
      </c>
      <c r="H45" s="231">
        <v>42.529000000000003</v>
      </c>
      <c r="I45" s="232">
        <v>37.008000000000003</v>
      </c>
      <c r="J45" s="125"/>
      <c r="K45" s="200" t="s">
        <v>205</v>
      </c>
      <c r="L45" s="231">
        <v>2.5409999999999999</v>
      </c>
      <c r="M45" s="231">
        <v>3.7509999999999999</v>
      </c>
      <c r="N45" s="232">
        <v>1.4019999999999999</v>
      </c>
    </row>
    <row r="46" spans="1:14" x14ac:dyDescent="0.35">
      <c r="A46" s="200" t="s">
        <v>105</v>
      </c>
      <c r="B46" s="231">
        <v>11.021000000000001</v>
      </c>
      <c r="C46" s="231">
        <v>9.27</v>
      </c>
      <c r="D46" s="232">
        <v>8.9320000000000004</v>
      </c>
      <c r="E46" s="82"/>
      <c r="F46" s="200" t="s">
        <v>240</v>
      </c>
      <c r="G46" s="231">
        <v>41.362000000000002</v>
      </c>
      <c r="H46" s="231">
        <v>32.003999999999998</v>
      </c>
      <c r="I46" s="232">
        <v>35.881999999999998</v>
      </c>
      <c r="J46" s="125"/>
      <c r="K46" s="200" t="s">
        <v>249</v>
      </c>
      <c r="L46" s="231">
        <v>15.813000000000001</v>
      </c>
      <c r="M46" s="231">
        <v>1.494</v>
      </c>
      <c r="N46" s="232">
        <v>1.379</v>
      </c>
    </row>
    <row r="47" spans="1:14" x14ac:dyDescent="0.35">
      <c r="A47" s="200" t="s">
        <v>229</v>
      </c>
      <c r="B47" s="231">
        <v>3.7309999999999999</v>
      </c>
      <c r="C47" s="231">
        <v>9.57</v>
      </c>
      <c r="D47" s="232">
        <v>8.7929999999999993</v>
      </c>
      <c r="E47" s="82"/>
      <c r="F47" s="200" t="s">
        <v>104</v>
      </c>
      <c r="G47" s="231">
        <v>79.194999999999993</v>
      </c>
      <c r="H47" s="231">
        <v>39.143999999999998</v>
      </c>
      <c r="I47" s="232">
        <v>35.534999999999997</v>
      </c>
      <c r="J47" s="125"/>
      <c r="K47" s="200" t="s">
        <v>170</v>
      </c>
      <c r="L47" s="231">
        <v>2.1999999999999999E-2</v>
      </c>
      <c r="M47" s="231">
        <v>0.20799999999999999</v>
      </c>
      <c r="N47" s="232">
        <v>1.2030000000000001</v>
      </c>
    </row>
    <row r="48" spans="1:14" x14ac:dyDescent="0.35">
      <c r="A48" s="200" t="s">
        <v>216</v>
      </c>
      <c r="B48" s="231">
        <v>11.574</v>
      </c>
      <c r="C48" s="231">
        <v>20.071000000000002</v>
      </c>
      <c r="D48" s="232">
        <v>8.6</v>
      </c>
      <c r="E48" s="82"/>
      <c r="F48" s="200" t="s">
        <v>211</v>
      </c>
      <c r="G48" s="231">
        <v>29.015999999999998</v>
      </c>
      <c r="H48" s="231">
        <v>26.434999999999999</v>
      </c>
      <c r="I48" s="232">
        <v>35.128999999999998</v>
      </c>
      <c r="J48" s="125"/>
      <c r="K48" s="200" t="s">
        <v>213</v>
      </c>
      <c r="L48" s="231">
        <v>0.39700000000000002</v>
      </c>
      <c r="M48" s="231">
        <v>3.419</v>
      </c>
      <c r="N48" s="232">
        <v>1.2030000000000001</v>
      </c>
    </row>
    <row r="49" spans="1:14" x14ac:dyDescent="0.35">
      <c r="A49" s="200" t="s">
        <v>103</v>
      </c>
      <c r="B49" s="231">
        <v>1.7350000000000001</v>
      </c>
      <c r="C49" s="231">
        <v>3.0419999999999998</v>
      </c>
      <c r="D49" s="232">
        <v>8.3829999999999991</v>
      </c>
      <c r="E49" s="82"/>
      <c r="F49" s="200" t="s">
        <v>2</v>
      </c>
      <c r="G49" s="231">
        <v>27.625</v>
      </c>
      <c r="H49" s="231">
        <v>24.254000000000001</v>
      </c>
      <c r="I49" s="232">
        <v>34.694000000000003</v>
      </c>
      <c r="J49" s="125"/>
      <c r="K49" s="200" t="s">
        <v>231</v>
      </c>
      <c r="L49" s="231">
        <v>0.16900000000000001</v>
      </c>
      <c r="M49" s="231">
        <v>0.433</v>
      </c>
      <c r="N49" s="232">
        <v>1.1919999999999999</v>
      </c>
    </row>
    <row r="50" spans="1:14" x14ac:dyDescent="0.35">
      <c r="A50" s="200" t="s">
        <v>147</v>
      </c>
      <c r="B50" s="231">
        <v>2.8450000000000002</v>
      </c>
      <c r="C50" s="231">
        <v>3.7069999999999999</v>
      </c>
      <c r="D50" s="232">
        <v>7.8170000000000002</v>
      </c>
      <c r="E50" s="82"/>
      <c r="F50" s="200" t="s">
        <v>222</v>
      </c>
      <c r="G50" s="231">
        <v>26.030999999999999</v>
      </c>
      <c r="H50" s="231">
        <v>22.562000000000001</v>
      </c>
      <c r="I50" s="232">
        <v>34.441000000000003</v>
      </c>
      <c r="J50" s="125"/>
      <c r="K50" s="200" t="s">
        <v>203</v>
      </c>
      <c r="L50" s="231">
        <v>1.052</v>
      </c>
      <c r="M50" s="231">
        <v>0.71599999999999997</v>
      </c>
      <c r="N50" s="232">
        <v>1.123</v>
      </c>
    </row>
    <row r="51" spans="1:14" x14ac:dyDescent="0.35">
      <c r="A51" s="200" t="s">
        <v>163</v>
      </c>
      <c r="B51" s="231">
        <v>4.5449999999999999</v>
      </c>
      <c r="C51" s="231">
        <v>2.5150000000000001</v>
      </c>
      <c r="D51" s="232">
        <v>7.7050000000000001</v>
      </c>
      <c r="E51" s="82"/>
      <c r="F51" s="200" t="s">
        <v>232</v>
      </c>
      <c r="G51" s="231">
        <v>30.948</v>
      </c>
      <c r="H51" s="231">
        <v>108.72199999999999</v>
      </c>
      <c r="I51" s="232">
        <v>33.216000000000001</v>
      </c>
      <c r="J51" s="125"/>
      <c r="K51" s="200" t="s">
        <v>107</v>
      </c>
      <c r="L51" s="231">
        <v>0.20200000000000001</v>
      </c>
      <c r="M51" s="231">
        <v>0.33</v>
      </c>
      <c r="N51" s="232">
        <v>1.119</v>
      </c>
    </row>
    <row r="52" spans="1:14" x14ac:dyDescent="0.35">
      <c r="A52" s="200" t="s">
        <v>37</v>
      </c>
      <c r="B52" s="231">
        <v>12.497</v>
      </c>
      <c r="C52" s="231">
        <v>11.439</v>
      </c>
      <c r="D52" s="232">
        <v>6.7919999999999998</v>
      </c>
      <c r="E52" s="82"/>
      <c r="F52" s="200" t="s">
        <v>256</v>
      </c>
      <c r="G52" s="231">
        <v>29.969000000000001</v>
      </c>
      <c r="H52" s="231">
        <v>26.849</v>
      </c>
      <c r="I52" s="232">
        <v>33.036999999999999</v>
      </c>
      <c r="J52" s="125"/>
      <c r="K52" s="200" t="s">
        <v>251</v>
      </c>
      <c r="L52" s="231">
        <v>0.496</v>
      </c>
      <c r="M52" s="231">
        <v>0.45600000000000002</v>
      </c>
      <c r="N52" s="232">
        <v>1.1160000000000001</v>
      </c>
    </row>
    <row r="53" spans="1:14" x14ac:dyDescent="0.35">
      <c r="A53" s="200" t="s">
        <v>182</v>
      </c>
      <c r="B53" s="231">
        <v>2.6480000000000001</v>
      </c>
      <c r="C53" s="231">
        <v>0.21</v>
      </c>
      <c r="D53" s="232">
        <v>6.6109999999999998</v>
      </c>
      <c r="E53" s="82"/>
      <c r="F53" s="200" t="s">
        <v>242</v>
      </c>
      <c r="G53" s="231">
        <v>21.940999999999999</v>
      </c>
      <c r="H53" s="231">
        <v>14.907</v>
      </c>
      <c r="I53" s="232">
        <v>33.030999999999999</v>
      </c>
      <c r="J53" s="125"/>
      <c r="K53" s="200" t="s">
        <v>35</v>
      </c>
      <c r="L53" s="231">
        <v>0.66900000000000004</v>
      </c>
      <c r="M53" s="231">
        <v>0.35699999999999998</v>
      </c>
      <c r="N53" s="232">
        <v>1.0669999999999999</v>
      </c>
    </row>
    <row r="54" spans="1:14" x14ac:dyDescent="0.35">
      <c r="A54" s="200" t="s">
        <v>5</v>
      </c>
      <c r="B54" s="231">
        <v>0.16500000000000001</v>
      </c>
      <c r="C54" s="231">
        <v>2.7989999999999999</v>
      </c>
      <c r="D54" s="232">
        <v>6.5220000000000002</v>
      </c>
      <c r="E54" s="82"/>
      <c r="F54" s="200" t="s">
        <v>233</v>
      </c>
      <c r="G54" s="231">
        <v>30.981999999999999</v>
      </c>
      <c r="H54" s="231">
        <v>32.161999999999999</v>
      </c>
      <c r="I54" s="232">
        <v>32.972000000000001</v>
      </c>
      <c r="J54" s="125"/>
      <c r="K54" s="200" t="s">
        <v>190</v>
      </c>
      <c r="L54" s="231">
        <v>0.20599999999999999</v>
      </c>
      <c r="M54" s="231">
        <v>0.193</v>
      </c>
      <c r="N54" s="232">
        <v>0.99399999999999999</v>
      </c>
    </row>
    <row r="55" spans="1:14" x14ac:dyDescent="0.35">
      <c r="A55" s="200" t="s">
        <v>211</v>
      </c>
      <c r="B55" s="231">
        <v>16.138999999999999</v>
      </c>
      <c r="C55" s="231">
        <v>3.5619999999999998</v>
      </c>
      <c r="D55" s="232">
        <v>6.1769999999999996</v>
      </c>
      <c r="E55" s="82"/>
      <c r="F55" s="200" t="s">
        <v>236</v>
      </c>
      <c r="G55" s="231">
        <v>16.771000000000001</v>
      </c>
      <c r="H55" s="231">
        <v>18.044</v>
      </c>
      <c r="I55" s="232">
        <v>32.83</v>
      </c>
      <c r="J55" s="125"/>
      <c r="K55" s="200" t="s">
        <v>171</v>
      </c>
      <c r="L55" s="231">
        <v>0.39500000000000002</v>
      </c>
      <c r="M55" s="231">
        <v>0.65500000000000003</v>
      </c>
      <c r="N55" s="232">
        <v>0.86899999999999999</v>
      </c>
    </row>
    <row r="56" spans="1:14" x14ac:dyDescent="0.35">
      <c r="A56" s="200" t="s">
        <v>35</v>
      </c>
      <c r="B56" s="231">
        <v>4.5350000000000001</v>
      </c>
      <c r="C56" s="231">
        <v>3.0089999999999999</v>
      </c>
      <c r="D56" s="232">
        <v>5.7530000000000001</v>
      </c>
      <c r="E56" s="82"/>
      <c r="F56" s="200" t="s">
        <v>22</v>
      </c>
      <c r="G56" s="231">
        <v>20.311</v>
      </c>
      <c r="H56" s="231">
        <v>28.146000000000001</v>
      </c>
      <c r="I56" s="232">
        <v>32.362000000000002</v>
      </c>
      <c r="J56" s="125"/>
      <c r="K56" s="200" t="s">
        <v>235</v>
      </c>
      <c r="L56" s="231">
        <v>0.51500000000000001</v>
      </c>
      <c r="M56" s="231">
        <v>1.1519999999999999</v>
      </c>
      <c r="N56" s="232">
        <v>0.85899999999999999</v>
      </c>
    </row>
    <row r="57" spans="1:14" x14ac:dyDescent="0.35">
      <c r="A57" s="200" t="s">
        <v>209</v>
      </c>
      <c r="B57" s="231">
        <v>2.407</v>
      </c>
      <c r="C57" s="231">
        <v>9.0850000000000009</v>
      </c>
      <c r="D57" s="232">
        <v>5.4790000000000001</v>
      </c>
      <c r="E57" s="82"/>
      <c r="F57" s="200" t="s">
        <v>16</v>
      </c>
      <c r="G57" s="231">
        <v>43.753</v>
      </c>
      <c r="H57" s="231">
        <v>121.23099999999999</v>
      </c>
      <c r="I57" s="232">
        <v>31.872</v>
      </c>
      <c r="J57" s="125"/>
      <c r="K57" s="200" t="s">
        <v>254</v>
      </c>
      <c r="L57" s="231">
        <v>0.45300000000000001</v>
      </c>
      <c r="M57" s="231">
        <v>1.1399999999999999</v>
      </c>
      <c r="N57" s="232">
        <v>0.85199999999999998</v>
      </c>
    </row>
    <row r="58" spans="1:14" x14ac:dyDescent="0.35">
      <c r="A58" s="200" t="s">
        <v>172</v>
      </c>
      <c r="B58" s="231">
        <v>5.6440000000000001</v>
      </c>
      <c r="C58" s="231">
        <v>2.5960000000000001</v>
      </c>
      <c r="D58" s="232">
        <v>5.4349999999999996</v>
      </c>
      <c r="E58" s="82"/>
      <c r="F58" s="200" t="s">
        <v>231</v>
      </c>
      <c r="G58" s="231">
        <v>33.475999999999999</v>
      </c>
      <c r="H58" s="231">
        <v>38.801000000000002</v>
      </c>
      <c r="I58" s="232">
        <v>31.552</v>
      </c>
      <c r="J58" s="125"/>
      <c r="K58" s="200" t="s">
        <v>241</v>
      </c>
      <c r="L58" s="231">
        <v>0.06</v>
      </c>
      <c r="M58" s="231">
        <v>0.29499999999999998</v>
      </c>
      <c r="N58" s="232">
        <v>0.75800000000000001</v>
      </c>
    </row>
    <row r="59" spans="1:14" x14ac:dyDescent="0.35">
      <c r="A59" s="200" t="s">
        <v>253</v>
      </c>
      <c r="B59" s="231">
        <v>4.6349999999999998</v>
      </c>
      <c r="C59" s="231">
        <v>3.6549999999999998</v>
      </c>
      <c r="D59" s="232">
        <v>5.4329999999999998</v>
      </c>
      <c r="E59" s="82"/>
      <c r="F59" s="200" t="s">
        <v>130</v>
      </c>
      <c r="G59" s="231">
        <v>13.51</v>
      </c>
      <c r="H59" s="231">
        <v>14.779</v>
      </c>
      <c r="I59" s="232">
        <v>31.003</v>
      </c>
      <c r="J59" s="125"/>
      <c r="K59" s="200" t="s">
        <v>117</v>
      </c>
      <c r="L59" s="231">
        <v>0.158</v>
      </c>
      <c r="M59" s="231">
        <v>0.61899999999999999</v>
      </c>
      <c r="N59" s="232">
        <v>0.72099999999999997</v>
      </c>
    </row>
    <row r="60" spans="1:14" x14ac:dyDescent="0.35">
      <c r="A60" s="200" t="s">
        <v>255</v>
      </c>
      <c r="B60" s="231">
        <v>8.0000000000000002E-3</v>
      </c>
      <c r="C60" s="231">
        <v>5.8369999999999997</v>
      </c>
      <c r="D60" s="232">
        <v>5.2160000000000002</v>
      </c>
      <c r="E60" s="82"/>
      <c r="F60" s="200" t="s">
        <v>116</v>
      </c>
      <c r="G60" s="231">
        <v>21.422999999999998</v>
      </c>
      <c r="H60" s="231">
        <v>24.716999999999999</v>
      </c>
      <c r="I60" s="232">
        <v>30.997</v>
      </c>
      <c r="J60" s="125"/>
      <c r="K60" s="200" t="s">
        <v>94</v>
      </c>
      <c r="L60" s="231">
        <v>4.4999999999999998E-2</v>
      </c>
      <c r="M60" s="231">
        <v>8.7999999999999995E-2</v>
      </c>
      <c r="N60" s="232">
        <v>0.69</v>
      </c>
    </row>
    <row r="61" spans="1:14" x14ac:dyDescent="0.35">
      <c r="A61" s="200" t="s">
        <v>143</v>
      </c>
      <c r="B61" s="231">
        <v>5.8209999999999997</v>
      </c>
      <c r="C61" s="231">
        <v>4.4809999999999999</v>
      </c>
      <c r="D61" s="232">
        <v>4.9080000000000004</v>
      </c>
      <c r="E61" s="82"/>
      <c r="F61" s="200" t="s">
        <v>172</v>
      </c>
      <c r="G61" s="231">
        <v>28.501999999999999</v>
      </c>
      <c r="H61" s="231">
        <v>23.425999999999998</v>
      </c>
      <c r="I61" s="232">
        <v>30.116</v>
      </c>
      <c r="J61" s="125"/>
      <c r="K61" s="200" t="s">
        <v>155</v>
      </c>
      <c r="L61" s="231" t="s">
        <v>316</v>
      </c>
      <c r="M61" s="231">
        <v>1.4999999999999999E-2</v>
      </c>
      <c r="N61" s="232">
        <v>0.67500000000000004</v>
      </c>
    </row>
    <row r="62" spans="1:14" x14ac:dyDescent="0.35">
      <c r="A62" s="200" t="s">
        <v>155</v>
      </c>
      <c r="B62" s="231">
        <v>5.9180000000000001</v>
      </c>
      <c r="C62" s="231">
        <v>11.717000000000001</v>
      </c>
      <c r="D62" s="232">
        <v>4.8239999999999998</v>
      </c>
      <c r="E62" s="82"/>
      <c r="F62" s="200" t="s">
        <v>200</v>
      </c>
      <c r="G62" s="231">
        <v>23.108000000000001</v>
      </c>
      <c r="H62" s="231">
        <v>26.149000000000001</v>
      </c>
      <c r="I62" s="232">
        <v>28.501999999999999</v>
      </c>
      <c r="J62" s="125"/>
      <c r="K62" s="200" t="s">
        <v>180</v>
      </c>
      <c r="L62" s="231">
        <v>0.55100000000000005</v>
      </c>
      <c r="M62" s="231">
        <v>0.629</v>
      </c>
      <c r="N62" s="232">
        <v>0.627</v>
      </c>
    </row>
    <row r="63" spans="1:14" x14ac:dyDescent="0.35">
      <c r="A63" s="200" t="s">
        <v>134</v>
      </c>
      <c r="B63" s="231">
        <v>7.383</v>
      </c>
      <c r="C63" s="231">
        <v>0.55700000000000005</v>
      </c>
      <c r="D63" s="232">
        <v>4.6980000000000004</v>
      </c>
      <c r="E63" s="82"/>
      <c r="F63" s="200" t="s">
        <v>23</v>
      </c>
      <c r="G63" s="231">
        <v>26.329000000000001</v>
      </c>
      <c r="H63" s="231">
        <v>33.158000000000001</v>
      </c>
      <c r="I63" s="232">
        <v>28.239000000000001</v>
      </c>
      <c r="J63" s="125"/>
      <c r="K63" s="200" t="s">
        <v>147</v>
      </c>
      <c r="L63" s="231">
        <v>0.156</v>
      </c>
      <c r="M63" s="231">
        <v>5.1210000000000004</v>
      </c>
      <c r="N63" s="232">
        <v>0.62</v>
      </c>
    </row>
    <row r="64" spans="1:14" x14ac:dyDescent="0.35">
      <c r="A64" s="200" t="s">
        <v>212</v>
      </c>
      <c r="B64" s="231">
        <v>6.2709999999999999</v>
      </c>
      <c r="C64" s="231">
        <v>6.7080000000000002</v>
      </c>
      <c r="D64" s="232">
        <v>4.5460000000000003</v>
      </c>
      <c r="E64" s="82"/>
      <c r="F64" s="200" t="s">
        <v>36</v>
      </c>
      <c r="G64" s="231">
        <v>30.731000000000002</v>
      </c>
      <c r="H64" s="231">
        <v>36.81</v>
      </c>
      <c r="I64" s="232">
        <v>27.515000000000001</v>
      </c>
      <c r="J64" s="125"/>
      <c r="K64" s="200" t="s">
        <v>199</v>
      </c>
      <c r="L64" s="231">
        <v>0.41</v>
      </c>
      <c r="M64" s="231">
        <v>1.4279999999999999</v>
      </c>
      <c r="N64" s="232">
        <v>0.61899999999999999</v>
      </c>
    </row>
    <row r="65" spans="1:14" x14ac:dyDescent="0.35">
      <c r="A65" s="200" t="s">
        <v>22</v>
      </c>
      <c r="B65" s="231">
        <v>6.6109999999999998</v>
      </c>
      <c r="C65" s="231">
        <v>3.581</v>
      </c>
      <c r="D65" s="232">
        <v>4.4779999999999998</v>
      </c>
      <c r="E65" s="82"/>
      <c r="F65" s="200" t="s">
        <v>27</v>
      </c>
      <c r="G65" s="231">
        <v>18.657</v>
      </c>
      <c r="H65" s="231">
        <v>30.562000000000001</v>
      </c>
      <c r="I65" s="232">
        <v>26.5</v>
      </c>
      <c r="J65" s="125"/>
      <c r="K65" s="200" t="s">
        <v>232</v>
      </c>
      <c r="L65" s="231">
        <v>0.17</v>
      </c>
      <c r="M65" s="231">
        <v>0.42</v>
      </c>
      <c r="N65" s="232">
        <v>0.58599999999999997</v>
      </c>
    </row>
    <row r="66" spans="1:14" x14ac:dyDescent="0.35">
      <c r="A66" s="200" t="s">
        <v>171</v>
      </c>
      <c r="B66" s="231">
        <v>1.9810000000000001</v>
      </c>
      <c r="C66" s="231">
        <v>1.5229999999999999</v>
      </c>
      <c r="D66" s="232">
        <v>4.218</v>
      </c>
      <c r="E66" s="82"/>
      <c r="F66" s="200" t="s">
        <v>25</v>
      </c>
      <c r="G66" s="231">
        <v>28.821000000000002</v>
      </c>
      <c r="H66" s="231">
        <v>28.364999999999998</v>
      </c>
      <c r="I66" s="232">
        <v>26.457999999999998</v>
      </c>
      <c r="J66" s="125"/>
      <c r="K66" s="200" t="s">
        <v>238</v>
      </c>
      <c r="L66" s="231">
        <v>0.495</v>
      </c>
      <c r="M66" s="231">
        <v>0.45400000000000001</v>
      </c>
      <c r="N66" s="232">
        <v>0.503</v>
      </c>
    </row>
    <row r="67" spans="1:14" x14ac:dyDescent="0.35">
      <c r="A67" s="200" t="s">
        <v>107</v>
      </c>
      <c r="B67" s="231">
        <v>1.0369999999999999</v>
      </c>
      <c r="C67" s="231">
        <v>0.495</v>
      </c>
      <c r="D67" s="232">
        <v>3.871</v>
      </c>
      <c r="E67" s="82"/>
      <c r="F67" s="200" t="s">
        <v>106</v>
      </c>
      <c r="G67" s="231">
        <v>18.390999999999998</v>
      </c>
      <c r="H67" s="231">
        <v>15.721</v>
      </c>
      <c r="I67" s="232">
        <v>26.443000000000001</v>
      </c>
      <c r="J67" s="125"/>
      <c r="K67" s="200" t="s">
        <v>181</v>
      </c>
      <c r="L67" s="231">
        <v>0.54900000000000004</v>
      </c>
      <c r="M67" s="231">
        <v>0.23100000000000001</v>
      </c>
      <c r="N67" s="232">
        <v>0.5</v>
      </c>
    </row>
    <row r="68" spans="1:14" x14ac:dyDescent="0.35">
      <c r="A68" s="200" t="s">
        <v>222</v>
      </c>
      <c r="B68" s="231">
        <v>1.206</v>
      </c>
      <c r="C68" s="231">
        <v>2.0299999999999998</v>
      </c>
      <c r="D68" s="232">
        <v>3.87</v>
      </c>
      <c r="E68" s="82"/>
      <c r="F68" s="200" t="s">
        <v>168</v>
      </c>
      <c r="G68" s="231">
        <v>76.816999999999993</v>
      </c>
      <c r="H68" s="231">
        <v>41.587000000000003</v>
      </c>
      <c r="I68" s="232">
        <v>26.420999999999999</v>
      </c>
      <c r="J68" s="125"/>
      <c r="K68" s="200" t="s">
        <v>228</v>
      </c>
      <c r="L68" s="231">
        <v>0.13400000000000001</v>
      </c>
      <c r="M68" s="231">
        <v>0.76</v>
      </c>
      <c r="N68" s="232">
        <v>0.499</v>
      </c>
    </row>
    <row r="69" spans="1:14" x14ac:dyDescent="0.35">
      <c r="A69" s="200" t="s">
        <v>133</v>
      </c>
      <c r="B69" s="231">
        <v>0.111</v>
      </c>
      <c r="C69" s="231">
        <v>0.35199999999999998</v>
      </c>
      <c r="D69" s="232">
        <v>3.7650000000000001</v>
      </c>
      <c r="E69" s="82"/>
      <c r="F69" s="200" t="s">
        <v>50</v>
      </c>
      <c r="G69" s="231">
        <v>23.239000000000001</v>
      </c>
      <c r="H69" s="231">
        <v>12.673</v>
      </c>
      <c r="I69" s="232">
        <v>26.315999999999999</v>
      </c>
      <c r="J69" s="125"/>
      <c r="K69" s="200" t="s">
        <v>135</v>
      </c>
      <c r="L69" s="231">
        <v>0.13</v>
      </c>
      <c r="M69" s="231">
        <v>0.79300000000000004</v>
      </c>
      <c r="N69" s="232">
        <v>0.47199999999999998</v>
      </c>
    </row>
    <row r="70" spans="1:14" x14ac:dyDescent="0.35">
      <c r="A70" s="200" t="s">
        <v>122</v>
      </c>
      <c r="B70" s="231">
        <v>2.097</v>
      </c>
      <c r="C70" s="231">
        <v>0.94499999999999995</v>
      </c>
      <c r="D70" s="232">
        <v>3.69</v>
      </c>
      <c r="E70" s="82"/>
      <c r="F70" s="200" t="s">
        <v>203</v>
      </c>
      <c r="G70" s="231">
        <v>27.391999999999999</v>
      </c>
      <c r="H70" s="231">
        <v>37.226999999999997</v>
      </c>
      <c r="I70" s="232">
        <v>26.253</v>
      </c>
      <c r="J70" s="125"/>
      <c r="K70" s="200" t="s">
        <v>247</v>
      </c>
      <c r="L70" s="231">
        <v>1.258</v>
      </c>
      <c r="M70" s="231">
        <v>0.26300000000000001</v>
      </c>
      <c r="N70" s="232">
        <v>0.45900000000000002</v>
      </c>
    </row>
    <row r="71" spans="1:14" x14ac:dyDescent="0.35">
      <c r="A71" s="200" t="s">
        <v>28</v>
      </c>
      <c r="B71" s="231">
        <v>2.2010000000000001</v>
      </c>
      <c r="C71" s="231">
        <v>0.25700000000000001</v>
      </c>
      <c r="D71" s="232">
        <v>3.6440000000000001</v>
      </c>
      <c r="E71" s="82"/>
      <c r="F71" s="200" t="s">
        <v>99</v>
      </c>
      <c r="G71" s="231">
        <v>20.334</v>
      </c>
      <c r="H71" s="231">
        <v>28.292000000000002</v>
      </c>
      <c r="I71" s="232">
        <v>26.08</v>
      </c>
      <c r="J71" s="125"/>
      <c r="K71" s="200" t="s">
        <v>145</v>
      </c>
      <c r="L71" s="231">
        <v>0</v>
      </c>
      <c r="M71" s="231" t="s">
        <v>316</v>
      </c>
      <c r="N71" s="232">
        <v>0.436</v>
      </c>
    </row>
    <row r="72" spans="1:14" x14ac:dyDescent="0.35">
      <c r="A72" s="200" t="s">
        <v>36</v>
      </c>
      <c r="B72" s="231">
        <v>7.5039999999999996</v>
      </c>
      <c r="C72" s="231">
        <v>3.6160000000000001</v>
      </c>
      <c r="D72" s="232">
        <v>3.484</v>
      </c>
      <c r="E72" s="82"/>
      <c r="F72" s="200" t="s">
        <v>178</v>
      </c>
      <c r="G72" s="231">
        <v>41.523000000000003</v>
      </c>
      <c r="H72" s="231">
        <v>27.172999999999998</v>
      </c>
      <c r="I72" s="232">
        <v>24.83</v>
      </c>
      <c r="J72" s="125"/>
      <c r="K72" s="200" t="s">
        <v>214</v>
      </c>
      <c r="L72" s="231">
        <v>0.224</v>
      </c>
      <c r="M72" s="231">
        <v>2.8250000000000002</v>
      </c>
      <c r="N72" s="232">
        <v>0.42699999999999999</v>
      </c>
    </row>
    <row r="73" spans="1:14" x14ac:dyDescent="0.35">
      <c r="A73" s="200" t="s">
        <v>21</v>
      </c>
      <c r="B73" s="231">
        <v>4.0000000000000001E-3</v>
      </c>
      <c r="C73" s="231">
        <v>0.12</v>
      </c>
      <c r="D73" s="232">
        <v>3.4710000000000001</v>
      </c>
      <c r="E73" s="82"/>
      <c r="F73" s="200" t="s">
        <v>26</v>
      </c>
      <c r="G73" s="231">
        <v>11.964</v>
      </c>
      <c r="H73" s="231">
        <v>25.25</v>
      </c>
      <c r="I73" s="232">
        <v>24.722000000000001</v>
      </c>
      <c r="J73" s="125"/>
      <c r="K73" s="200" t="s">
        <v>128</v>
      </c>
      <c r="L73" s="231">
        <v>5.2999999999999999E-2</v>
      </c>
      <c r="M73" s="231">
        <v>0.22800000000000001</v>
      </c>
      <c r="N73" s="232">
        <v>0.42599999999999999</v>
      </c>
    </row>
    <row r="74" spans="1:14" x14ac:dyDescent="0.35">
      <c r="A74" s="200" t="s">
        <v>170</v>
      </c>
      <c r="B74" s="231">
        <v>59.491999999999997</v>
      </c>
      <c r="C74" s="231">
        <v>7.9889999999999999</v>
      </c>
      <c r="D74" s="232">
        <v>3.2370000000000001</v>
      </c>
      <c r="E74" s="82"/>
      <c r="F74" s="200" t="s">
        <v>110</v>
      </c>
      <c r="G74" s="231">
        <v>4.4820000000000002</v>
      </c>
      <c r="H74" s="231">
        <v>16.103999999999999</v>
      </c>
      <c r="I74" s="232">
        <v>23.617000000000001</v>
      </c>
      <c r="J74" s="125"/>
      <c r="K74" s="200" t="s">
        <v>133</v>
      </c>
      <c r="L74" s="231">
        <v>2.3E-2</v>
      </c>
      <c r="M74" s="231">
        <v>6.2E-2</v>
      </c>
      <c r="N74" s="232">
        <v>0.42299999999999999</v>
      </c>
    </row>
    <row r="75" spans="1:14" x14ac:dyDescent="0.35">
      <c r="A75" s="200" t="s">
        <v>110</v>
      </c>
      <c r="B75" s="231">
        <v>10.281000000000001</v>
      </c>
      <c r="C75" s="231">
        <v>14.704000000000001</v>
      </c>
      <c r="D75" s="232">
        <v>3.0230000000000001</v>
      </c>
      <c r="E75" s="82"/>
      <c r="F75" s="200" t="s">
        <v>75</v>
      </c>
      <c r="G75" s="231">
        <v>11.499000000000001</v>
      </c>
      <c r="H75" s="231">
        <v>13.728</v>
      </c>
      <c r="I75" s="232">
        <v>23.536999999999999</v>
      </c>
      <c r="J75" s="125"/>
      <c r="K75" s="200" t="s">
        <v>236</v>
      </c>
      <c r="L75" s="231">
        <v>6.5000000000000002E-2</v>
      </c>
      <c r="M75" s="231">
        <v>0.13100000000000001</v>
      </c>
      <c r="N75" s="232">
        <v>0.41799999999999998</v>
      </c>
    </row>
    <row r="76" spans="1:14" x14ac:dyDescent="0.35">
      <c r="A76" s="200" t="s">
        <v>214</v>
      </c>
      <c r="B76" s="231">
        <v>0.66400000000000003</v>
      </c>
      <c r="C76" s="231">
        <v>0.95099999999999996</v>
      </c>
      <c r="D76" s="232">
        <v>2.92</v>
      </c>
      <c r="E76" s="82"/>
      <c r="F76" s="200" t="s">
        <v>194</v>
      </c>
      <c r="G76" s="231">
        <v>22.347999999999999</v>
      </c>
      <c r="H76" s="231">
        <v>30.030999999999999</v>
      </c>
      <c r="I76" s="232">
        <v>23</v>
      </c>
      <c r="J76" s="125"/>
      <c r="K76" s="200" t="s">
        <v>215</v>
      </c>
      <c r="L76" s="231">
        <v>0.16400000000000001</v>
      </c>
      <c r="M76" s="231">
        <v>1.3560000000000001</v>
      </c>
      <c r="N76" s="232">
        <v>0.40400000000000003</v>
      </c>
    </row>
    <row r="77" spans="1:14" x14ac:dyDescent="0.35">
      <c r="A77" s="200" t="s">
        <v>198</v>
      </c>
      <c r="B77" s="231">
        <v>3.4910000000000001</v>
      </c>
      <c r="C77" s="231">
        <v>2.2770000000000001</v>
      </c>
      <c r="D77" s="232">
        <v>2.8119999999999998</v>
      </c>
      <c r="E77" s="82"/>
      <c r="F77" s="200" t="s">
        <v>234</v>
      </c>
      <c r="G77" s="231">
        <v>25.152999999999999</v>
      </c>
      <c r="H77" s="231">
        <v>35.551000000000002</v>
      </c>
      <c r="I77" s="232">
        <v>22.007000000000001</v>
      </c>
      <c r="J77" s="125"/>
      <c r="K77" s="200" t="s">
        <v>182</v>
      </c>
      <c r="L77" s="231">
        <v>0.438</v>
      </c>
      <c r="M77" s="231">
        <v>0.124</v>
      </c>
      <c r="N77" s="232">
        <v>0.37</v>
      </c>
    </row>
    <row r="78" spans="1:14" x14ac:dyDescent="0.35">
      <c r="A78" s="200" t="s">
        <v>135</v>
      </c>
      <c r="B78" s="231">
        <v>2.3460000000000001</v>
      </c>
      <c r="C78" s="231">
        <v>2.7789999999999999</v>
      </c>
      <c r="D78" s="232">
        <v>2.7850000000000001</v>
      </c>
      <c r="E78" s="82"/>
      <c r="F78" s="200" t="s">
        <v>210</v>
      </c>
      <c r="G78" s="231">
        <v>30.5</v>
      </c>
      <c r="H78" s="231">
        <v>29.119</v>
      </c>
      <c r="I78" s="232">
        <v>21.55</v>
      </c>
      <c r="J78" s="125"/>
      <c r="K78" s="200" t="s">
        <v>229</v>
      </c>
      <c r="L78" s="231">
        <v>0.109</v>
      </c>
      <c r="M78" s="231">
        <v>0.41199999999999998</v>
      </c>
      <c r="N78" s="232">
        <v>0.37</v>
      </c>
    </row>
    <row r="79" spans="1:14" x14ac:dyDescent="0.35">
      <c r="A79" s="200" t="s">
        <v>14</v>
      </c>
      <c r="B79" s="231">
        <v>4.5190000000000001</v>
      </c>
      <c r="C79" s="231">
        <v>7.0970000000000004</v>
      </c>
      <c r="D79" s="232">
        <v>2.6539999999999999</v>
      </c>
      <c r="E79" s="82"/>
      <c r="F79" s="200" t="s">
        <v>121</v>
      </c>
      <c r="G79" s="231">
        <v>7.343</v>
      </c>
      <c r="H79" s="231">
        <v>8.9879999999999995</v>
      </c>
      <c r="I79" s="232">
        <v>21.401</v>
      </c>
      <c r="J79" s="125"/>
      <c r="K79" s="200" t="s">
        <v>230</v>
      </c>
      <c r="L79" s="231">
        <v>0.17100000000000001</v>
      </c>
      <c r="M79" s="231">
        <v>0.38700000000000001</v>
      </c>
      <c r="N79" s="232">
        <v>0.34599999999999997</v>
      </c>
    </row>
    <row r="80" spans="1:14" x14ac:dyDescent="0.35">
      <c r="A80" s="200" t="s">
        <v>251</v>
      </c>
      <c r="B80" s="231">
        <v>0.48699999999999999</v>
      </c>
      <c r="C80" s="231">
        <v>1.758</v>
      </c>
      <c r="D80" s="232">
        <v>2.629</v>
      </c>
      <c r="E80" s="82"/>
      <c r="F80" s="200" t="s">
        <v>97</v>
      </c>
      <c r="G80" s="231">
        <v>134.93799999999999</v>
      </c>
      <c r="H80" s="231">
        <v>25.939</v>
      </c>
      <c r="I80" s="232">
        <v>20.9</v>
      </c>
      <c r="J80" s="125"/>
      <c r="K80" s="200" t="s">
        <v>143</v>
      </c>
      <c r="L80" s="231">
        <v>0.13400000000000001</v>
      </c>
      <c r="M80" s="231">
        <v>0.69599999999999995</v>
      </c>
      <c r="N80" s="232">
        <v>0.33800000000000002</v>
      </c>
    </row>
    <row r="81" spans="1:14" x14ac:dyDescent="0.35">
      <c r="A81" s="200" t="s">
        <v>148</v>
      </c>
      <c r="B81" s="231">
        <v>1.2749999999999999</v>
      </c>
      <c r="C81" s="231">
        <v>2.1560000000000001</v>
      </c>
      <c r="D81" s="232">
        <v>2.4039999999999999</v>
      </c>
      <c r="E81" s="82"/>
      <c r="F81" s="200" t="s">
        <v>249</v>
      </c>
      <c r="G81" s="231">
        <v>24.021000000000001</v>
      </c>
      <c r="H81" s="231">
        <v>20.962</v>
      </c>
      <c r="I81" s="232">
        <v>20.887</v>
      </c>
      <c r="J81" s="125"/>
      <c r="K81" s="200" t="s">
        <v>239</v>
      </c>
      <c r="L81" s="231">
        <v>0.53800000000000003</v>
      </c>
      <c r="M81" s="231">
        <v>1.399</v>
      </c>
      <c r="N81" s="232">
        <v>0.31</v>
      </c>
    </row>
    <row r="82" spans="1:14" x14ac:dyDescent="0.35">
      <c r="A82" s="200" t="s">
        <v>9</v>
      </c>
      <c r="B82" s="231">
        <v>34.914000000000001</v>
      </c>
      <c r="C82" s="231">
        <v>7.2549999999999999</v>
      </c>
      <c r="D82" s="232">
        <v>2.3519999999999999</v>
      </c>
      <c r="E82" s="82"/>
      <c r="F82" s="200" t="s">
        <v>170</v>
      </c>
      <c r="G82" s="231">
        <v>22.596</v>
      </c>
      <c r="H82" s="231">
        <v>14.935</v>
      </c>
      <c r="I82" s="232">
        <v>20.861999999999998</v>
      </c>
      <c r="J82" s="125"/>
      <c r="K82" s="200" t="s">
        <v>9</v>
      </c>
      <c r="L82" s="231">
        <v>0.18</v>
      </c>
      <c r="M82" s="231">
        <v>0.249</v>
      </c>
      <c r="N82" s="232">
        <v>0.30499999999999999</v>
      </c>
    </row>
    <row r="83" spans="1:14" x14ac:dyDescent="0.35">
      <c r="A83" s="200" t="s">
        <v>142</v>
      </c>
      <c r="B83" s="231">
        <v>5.3849999999999998</v>
      </c>
      <c r="C83" s="231">
        <v>1.6379999999999999</v>
      </c>
      <c r="D83" s="232">
        <v>2.1429999999999998</v>
      </c>
      <c r="E83" s="82"/>
      <c r="F83" s="200" t="s">
        <v>30</v>
      </c>
      <c r="G83" s="231">
        <v>21.838000000000001</v>
      </c>
      <c r="H83" s="231">
        <v>22.29</v>
      </c>
      <c r="I83" s="232">
        <v>20.748999999999999</v>
      </c>
      <c r="J83" s="125"/>
      <c r="K83" s="200" t="s">
        <v>174</v>
      </c>
      <c r="L83" s="231">
        <v>5.8000000000000003E-2</v>
      </c>
      <c r="M83" s="231">
        <v>6.0999999999999999E-2</v>
      </c>
      <c r="N83" s="232">
        <v>0.30099999999999999</v>
      </c>
    </row>
    <row r="84" spans="1:14" x14ac:dyDescent="0.35">
      <c r="A84" s="200" t="s">
        <v>174</v>
      </c>
      <c r="B84" s="231">
        <v>0.63</v>
      </c>
      <c r="C84" s="231">
        <v>1.0860000000000001</v>
      </c>
      <c r="D84" s="232">
        <v>2.1059999999999999</v>
      </c>
      <c r="E84" s="82"/>
      <c r="F84" s="200" t="s">
        <v>171</v>
      </c>
      <c r="G84" s="231">
        <v>16.762</v>
      </c>
      <c r="H84" s="231">
        <v>17.957000000000001</v>
      </c>
      <c r="I84" s="232">
        <v>19.75</v>
      </c>
      <c r="J84" s="125"/>
      <c r="K84" s="200" t="s">
        <v>221</v>
      </c>
      <c r="L84" s="231">
        <v>0.11600000000000001</v>
      </c>
      <c r="M84" s="231">
        <v>0.42699999999999999</v>
      </c>
      <c r="N84" s="232">
        <v>0.28999999999999998</v>
      </c>
    </row>
    <row r="85" spans="1:14" x14ac:dyDescent="0.35">
      <c r="A85" s="200" t="s">
        <v>235</v>
      </c>
      <c r="B85" s="231">
        <v>1.4810000000000001</v>
      </c>
      <c r="C85" s="231">
        <v>3.1160000000000001</v>
      </c>
      <c r="D85" s="232">
        <v>2.0659999999999998</v>
      </c>
      <c r="E85" s="82"/>
      <c r="F85" s="200" t="s">
        <v>7</v>
      </c>
      <c r="G85" s="231">
        <v>21.530999999999999</v>
      </c>
      <c r="H85" s="231">
        <v>19.844000000000001</v>
      </c>
      <c r="I85" s="232">
        <v>19.288</v>
      </c>
      <c r="J85" s="125"/>
      <c r="K85" s="200" t="s">
        <v>106</v>
      </c>
      <c r="L85" s="231">
        <v>5.2999999999999999E-2</v>
      </c>
      <c r="M85" s="231">
        <v>2.3E-2</v>
      </c>
      <c r="N85" s="232">
        <v>0.28299999999999997</v>
      </c>
    </row>
    <row r="86" spans="1:14" x14ac:dyDescent="0.35">
      <c r="A86" s="200" t="s">
        <v>130</v>
      </c>
      <c r="B86" s="231">
        <v>3.8359999999999999</v>
      </c>
      <c r="C86" s="231">
        <v>3.4390000000000001</v>
      </c>
      <c r="D86" s="232">
        <v>2.04</v>
      </c>
      <c r="E86" s="82"/>
      <c r="F86" s="200" t="s">
        <v>155</v>
      </c>
      <c r="G86" s="231">
        <v>18.748999999999999</v>
      </c>
      <c r="H86" s="231">
        <v>18.204000000000001</v>
      </c>
      <c r="I86" s="232">
        <v>18.350000000000001</v>
      </c>
      <c r="J86" s="125"/>
      <c r="K86" s="200" t="s">
        <v>208</v>
      </c>
      <c r="L86" s="231">
        <v>8.6999999999999994E-2</v>
      </c>
      <c r="M86" s="231">
        <v>0.42</v>
      </c>
      <c r="N86" s="232">
        <v>0.26</v>
      </c>
    </row>
    <row r="87" spans="1:14" x14ac:dyDescent="0.35">
      <c r="A87" s="200" t="s">
        <v>236</v>
      </c>
      <c r="B87" s="231">
        <v>0.48699999999999999</v>
      </c>
      <c r="C87" s="231">
        <v>0.56599999999999995</v>
      </c>
      <c r="D87" s="232">
        <v>2.0099999999999998</v>
      </c>
      <c r="E87" s="82"/>
      <c r="F87" s="200" t="s">
        <v>32</v>
      </c>
      <c r="G87" s="231">
        <v>17.433</v>
      </c>
      <c r="H87" s="231">
        <v>18.106000000000002</v>
      </c>
      <c r="I87" s="232">
        <v>18.138999999999999</v>
      </c>
      <c r="J87" s="125"/>
      <c r="K87" s="200" t="s">
        <v>253</v>
      </c>
      <c r="L87" s="231">
        <v>0.82</v>
      </c>
      <c r="M87" s="231">
        <v>0.152</v>
      </c>
      <c r="N87" s="232">
        <v>0.23799999999999999</v>
      </c>
    </row>
    <row r="88" spans="1:14" x14ac:dyDescent="0.35">
      <c r="A88" s="200" t="s">
        <v>145</v>
      </c>
      <c r="B88" s="231">
        <v>1.2569999999999999</v>
      </c>
      <c r="C88" s="231" t="s">
        <v>316</v>
      </c>
      <c r="D88" s="232">
        <v>1.915</v>
      </c>
      <c r="E88" s="82"/>
      <c r="F88" s="200" t="s">
        <v>34</v>
      </c>
      <c r="G88" s="231">
        <v>14.294</v>
      </c>
      <c r="H88" s="231">
        <v>13.9</v>
      </c>
      <c r="I88" s="232">
        <v>17.91</v>
      </c>
      <c r="J88" s="125"/>
      <c r="K88" s="200" t="s">
        <v>206</v>
      </c>
      <c r="L88" s="231">
        <v>0.34599999999999997</v>
      </c>
      <c r="M88" s="231">
        <v>0.73699999999999999</v>
      </c>
      <c r="N88" s="232">
        <v>0.23400000000000001</v>
      </c>
    </row>
    <row r="89" spans="1:14" x14ac:dyDescent="0.35">
      <c r="A89" s="200" t="s">
        <v>99</v>
      </c>
      <c r="B89" s="231">
        <v>4.1000000000000002E-2</v>
      </c>
      <c r="C89" s="231">
        <v>7.9000000000000001E-2</v>
      </c>
      <c r="D89" s="232">
        <v>1.9119999999999999</v>
      </c>
      <c r="E89" s="82"/>
      <c r="F89" s="200" t="s">
        <v>82</v>
      </c>
      <c r="G89" s="231">
        <v>15.94</v>
      </c>
      <c r="H89" s="231">
        <v>15.875999999999999</v>
      </c>
      <c r="I89" s="232">
        <v>17.815000000000001</v>
      </c>
      <c r="J89" s="125"/>
      <c r="K89" s="200" t="s">
        <v>100</v>
      </c>
      <c r="L89" s="231" t="s">
        <v>316</v>
      </c>
      <c r="M89" s="231">
        <v>0.17499999999999999</v>
      </c>
      <c r="N89" s="232">
        <v>0.22900000000000001</v>
      </c>
    </row>
    <row r="90" spans="1:14" x14ac:dyDescent="0.35">
      <c r="A90" s="200" t="s">
        <v>202</v>
      </c>
      <c r="B90" s="231">
        <v>1.5329999999999999</v>
      </c>
      <c r="C90" s="231">
        <v>3.4870000000000001</v>
      </c>
      <c r="D90" s="232">
        <v>1.8</v>
      </c>
      <c r="E90" s="82"/>
      <c r="F90" s="200" t="s">
        <v>28</v>
      </c>
      <c r="G90" s="231">
        <v>14.172000000000001</v>
      </c>
      <c r="H90" s="231">
        <v>14.901</v>
      </c>
      <c r="I90" s="232">
        <v>17.506</v>
      </c>
      <c r="J90" s="125"/>
      <c r="K90" s="200" t="s">
        <v>192</v>
      </c>
      <c r="L90" s="231">
        <v>0.20799999999999999</v>
      </c>
      <c r="M90" s="231">
        <v>0.10299999999999999</v>
      </c>
      <c r="N90" s="232">
        <v>0.214</v>
      </c>
    </row>
    <row r="91" spans="1:14" x14ac:dyDescent="0.35">
      <c r="A91" s="200" t="s">
        <v>75</v>
      </c>
      <c r="B91" s="231">
        <v>1.431</v>
      </c>
      <c r="C91" s="231">
        <v>0.33300000000000002</v>
      </c>
      <c r="D91" s="232">
        <v>1.714</v>
      </c>
      <c r="E91" s="82"/>
      <c r="F91" s="200" t="s">
        <v>103</v>
      </c>
      <c r="G91" s="231">
        <v>18.722999999999999</v>
      </c>
      <c r="H91" s="231">
        <v>18.486999999999998</v>
      </c>
      <c r="I91" s="232">
        <v>17.151</v>
      </c>
      <c r="J91" s="125"/>
      <c r="K91" s="200" t="s">
        <v>142</v>
      </c>
      <c r="L91" s="231">
        <v>7.0000000000000007E-2</v>
      </c>
      <c r="M91" s="231">
        <v>0.159</v>
      </c>
      <c r="N91" s="232">
        <v>0.21099999999999999</v>
      </c>
    </row>
    <row r="92" spans="1:14" x14ac:dyDescent="0.35">
      <c r="A92" s="200" t="s">
        <v>188</v>
      </c>
      <c r="B92" s="231">
        <v>0.245</v>
      </c>
      <c r="C92" s="231">
        <v>2.4529999999999998</v>
      </c>
      <c r="D92" s="232">
        <v>1.6739999999999999</v>
      </c>
      <c r="E92" s="82"/>
      <c r="F92" s="200" t="s">
        <v>230</v>
      </c>
      <c r="G92" s="231">
        <v>10.92</v>
      </c>
      <c r="H92" s="231">
        <v>23.065000000000001</v>
      </c>
      <c r="I92" s="232">
        <v>17.122</v>
      </c>
      <c r="J92" s="125"/>
      <c r="K92" s="200" t="s">
        <v>252</v>
      </c>
      <c r="L92" s="231">
        <v>0.27600000000000002</v>
      </c>
      <c r="M92" s="231">
        <v>0.86</v>
      </c>
      <c r="N92" s="232">
        <v>0.21099999999999999</v>
      </c>
    </row>
    <row r="93" spans="1:14" x14ac:dyDescent="0.35">
      <c r="A93" s="200" t="s">
        <v>104</v>
      </c>
      <c r="B93" s="231">
        <v>25.338000000000001</v>
      </c>
      <c r="C93" s="231">
        <v>8.7200000000000006</v>
      </c>
      <c r="D93" s="232">
        <v>1.671</v>
      </c>
      <c r="E93" s="82"/>
      <c r="F93" s="200" t="s">
        <v>251</v>
      </c>
      <c r="G93" s="231">
        <v>13.04</v>
      </c>
      <c r="H93" s="231">
        <v>15.605</v>
      </c>
      <c r="I93" s="232">
        <v>16.984999999999999</v>
      </c>
      <c r="J93" s="125"/>
      <c r="K93" s="200" t="s">
        <v>234</v>
      </c>
      <c r="L93" s="231">
        <v>6.2E-2</v>
      </c>
      <c r="M93" s="231">
        <v>0.216</v>
      </c>
      <c r="N93" s="232">
        <v>0.20699999999999999</v>
      </c>
    </row>
    <row r="94" spans="1:14" x14ac:dyDescent="0.35">
      <c r="A94" s="200" t="s">
        <v>192</v>
      </c>
      <c r="B94" s="231">
        <v>0.10299999999999999</v>
      </c>
      <c r="C94" s="231">
        <v>2.113</v>
      </c>
      <c r="D94" s="232">
        <v>1.6659999999999999</v>
      </c>
      <c r="E94" s="82"/>
      <c r="F94" s="200" t="s">
        <v>174</v>
      </c>
      <c r="G94" s="231">
        <v>18.006</v>
      </c>
      <c r="H94" s="231">
        <v>16.821000000000002</v>
      </c>
      <c r="I94" s="232">
        <v>16.48</v>
      </c>
      <c r="J94" s="125"/>
      <c r="K94" s="200" t="s">
        <v>30</v>
      </c>
      <c r="L94" s="231">
        <v>1E-3</v>
      </c>
      <c r="M94" s="231">
        <v>8.0000000000000002E-3</v>
      </c>
      <c r="N94" s="232">
        <v>0.20599999999999999</v>
      </c>
    </row>
    <row r="95" spans="1:14" x14ac:dyDescent="0.35">
      <c r="A95" s="200" t="s">
        <v>156</v>
      </c>
      <c r="B95" s="231">
        <v>6.5410000000000004</v>
      </c>
      <c r="C95" s="231">
        <v>1.7000000000000001E-2</v>
      </c>
      <c r="D95" s="232">
        <v>1.631</v>
      </c>
      <c r="E95" s="82"/>
      <c r="F95" s="200" t="s">
        <v>114</v>
      </c>
      <c r="G95" s="231">
        <v>8.17</v>
      </c>
      <c r="H95" s="231">
        <v>7.5549999999999997</v>
      </c>
      <c r="I95" s="232">
        <v>16.338000000000001</v>
      </c>
      <c r="J95" s="125"/>
      <c r="K95" s="200" t="s">
        <v>185</v>
      </c>
      <c r="L95" s="231">
        <v>0.3</v>
      </c>
      <c r="M95" s="231">
        <v>0.254</v>
      </c>
      <c r="N95" s="232">
        <v>0.193</v>
      </c>
    </row>
    <row r="96" spans="1:14" x14ac:dyDescent="0.35">
      <c r="A96" s="200" t="s">
        <v>180</v>
      </c>
      <c r="B96" s="231">
        <v>6.7510000000000003</v>
      </c>
      <c r="C96" s="231">
        <v>8.7780000000000005</v>
      </c>
      <c r="D96" s="232">
        <v>1.6040000000000001</v>
      </c>
      <c r="E96" s="82"/>
      <c r="F96" s="200" t="s">
        <v>4</v>
      </c>
      <c r="G96" s="231">
        <v>13.071999999999999</v>
      </c>
      <c r="H96" s="231">
        <v>12.041</v>
      </c>
      <c r="I96" s="232">
        <v>16.289000000000001</v>
      </c>
      <c r="J96" s="125"/>
      <c r="K96" s="200" t="s">
        <v>157</v>
      </c>
      <c r="L96" s="231" t="s">
        <v>316</v>
      </c>
      <c r="M96" s="231">
        <v>4.8000000000000001E-2</v>
      </c>
      <c r="N96" s="232">
        <v>0.188</v>
      </c>
    </row>
    <row r="97" spans="1:14" x14ac:dyDescent="0.35">
      <c r="A97" s="200" t="s">
        <v>128</v>
      </c>
      <c r="B97" s="231">
        <v>2.621</v>
      </c>
      <c r="C97" s="231">
        <v>0.34300000000000003</v>
      </c>
      <c r="D97" s="232">
        <v>1.595</v>
      </c>
      <c r="E97" s="82"/>
      <c r="F97" s="200" t="s">
        <v>132</v>
      </c>
      <c r="G97" s="231">
        <v>16.273</v>
      </c>
      <c r="H97" s="231">
        <v>17.940000000000001</v>
      </c>
      <c r="I97" s="232">
        <v>16.056999999999999</v>
      </c>
      <c r="J97" s="125"/>
      <c r="K97" s="200" t="s">
        <v>96</v>
      </c>
      <c r="L97" s="231">
        <v>4.0000000000000001E-3</v>
      </c>
      <c r="M97" s="231">
        <v>8.9999999999999993E-3</v>
      </c>
      <c r="N97" s="232">
        <v>0.155</v>
      </c>
    </row>
    <row r="98" spans="1:14" x14ac:dyDescent="0.35">
      <c r="A98" s="200" t="s">
        <v>111</v>
      </c>
      <c r="B98" s="231">
        <v>0.89500000000000002</v>
      </c>
      <c r="C98" s="231" t="s">
        <v>316</v>
      </c>
      <c r="D98" s="232">
        <v>1.5860000000000001</v>
      </c>
      <c r="E98" s="82"/>
      <c r="F98" s="200" t="s">
        <v>201</v>
      </c>
      <c r="G98" s="231">
        <v>21.512</v>
      </c>
      <c r="H98" s="231">
        <v>17.574000000000002</v>
      </c>
      <c r="I98" s="232">
        <v>15.94</v>
      </c>
      <c r="J98" s="125"/>
      <c r="K98" s="200" t="s">
        <v>103</v>
      </c>
      <c r="L98" s="231">
        <v>0.01</v>
      </c>
      <c r="M98" s="231">
        <v>0.76600000000000001</v>
      </c>
      <c r="N98" s="232">
        <v>0.14399999999999999</v>
      </c>
    </row>
    <row r="99" spans="1:14" x14ac:dyDescent="0.35">
      <c r="A99" s="200" t="s">
        <v>173</v>
      </c>
      <c r="B99" s="231">
        <v>0.54900000000000004</v>
      </c>
      <c r="C99" s="231">
        <v>0.16200000000000001</v>
      </c>
      <c r="D99" s="232">
        <v>1.5629999999999999</v>
      </c>
      <c r="E99" s="82"/>
      <c r="F99" s="200" t="s">
        <v>94</v>
      </c>
      <c r="G99" s="231">
        <v>11.943</v>
      </c>
      <c r="H99" s="231">
        <v>9.7850000000000001</v>
      </c>
      <c r="I99" s="232">
        <v>15.831</v>
      </c>
      <c r="J99" s="125"/>
      <c r="K99" s="200" t="s">
        <v>122</v>
      </c>
      <c r="L99" s="231">
        <v>0.124</v>
      </c>
      <c r="M99" s="231">
        <v>0.84899999999999998</v>
      </c>
      <c r="N99" s="232">
        <v>0.14000000000000001</v>
      </c>
    </row>
    <row r="100" spans="1:14" x14ac:dyDescent="0.35">
      <c r="A100" s="200" t="s">
        <v>169</v>
      </c>
      <c r="B100" s="231">
        <v>1.671</v>
      </c>
      <c r="C100" s="231">
        <v>1.5009999999999999</v>
      </c>
      <c r="D100" s="232">
        <v>1.556</v>
      </c>
      <c r="E100" s="82"/>
      <c r="F100" s="200" t="s">
        <v>146</v>
      </c>
      <c r="G100" s="231">
        <v>21.177</v>
      </c>
      <c r="H100" s="231">
        <v>18.635999999999999</v>
      </c>
      <c r="I100" s="232">
        <v>15.041</v>
      </c>
      <c r="J100" s="125"/>
      <c r="K100" s="200" t="s">
        <v>116</v>
      </c>
      <c r="L100" s="231">
        <v>0.216</v>
      </c>
      <c r="M100" s="231">
        <v>0.38200000000000001</v>
      </c>
      <c r="N100" s="232">
        <v>0.128</v>
      </c>
    </row>
    <row r="101" spans="1:14" x14ac:dyDescent="0.35">
      <c r="A101" s="200" t="s">
        <v>95</v>
      </c>
      <c r="B101" s="231" t="s">
        <v>316</v>
      </c>
      <c r="C101" s="231">
        <v>0.39200000000000002</v>
      </c>
      <c r="D101" s="232">
        <v>1.5269999999999999</v>
      </c>
      <c r="E101" s="82"/>
      <c r="F101" s="200" t="s">
        <v>169</v>
      </c>
      <c r="G101" s="231">
        <v>28.052</v>
      </c>
      <c r="H101" s="231">
        <v>12.721</v>
      </c>
      <c r="I101" s="232">
        <v>15.022</v>
      </c>
      <c r="J101" s="125"/>
      <c r="K101" s="200" t="s">
        <v>193</v>
      </c>
      <c r="L101" s="231">
        <v>0.106</v>
      </c>
      <c r="M101" s="231">
        <v>0.21</v>
      </c>
      <c r="N101" s="232">
        <v>0.123</v>
      </c>
    </row>
    <row r="102" spans="1:14" x14ac:dyDescent="0.35">
      <c r="A102" s="200" t="s">
        <v>237</v>
      </c>
      <c r="B102" s="231">
        <v>2.0950000000000002</v>
      </c>
      <c r="C102" s="231">
        <v>5.915</v>
      </c>
      <c r="D102" s="232">
        <v>1.5</v>
      </c>
      <c r="E102" s="82"/>
      <c r="F102" s="200" t="s">
        <v>133</v>
      </c>
      <c r="G102" s="231">
        <v>13.523</v>
      </c>
      <c r="H102" s="231">
        <v>10.698</v>
      </c>
      <c r="I102" s="232">
        <v>14.651999999999999</v>
      </c>
      <c r="J102" s="125"/>
      <c r="K102" s="200" t="s">
        <v>148</v>
      </c>
      <c r="L102" s="231">
        <v>0.106</v>
      </c>
      <c r="M102" s="231">
        <v>0.14299999999999999</v>
      </c>
      <c r="N102" s="232">
        <v>0.121</v>
      </c>
    </row>
    <row r="103" spans="1:14" x14ac:dyDescent="0.35">
      <c r="A103" s="200" t="s">
        <v>154</v>
      </c>
      <c r="B103" s="231">
        <v>9.2370000000000001</v>
      </c>
      <c r="C103" s="231">
        <v>1.613</v>
      </c>
      <c r="D103" s="232">
        <v>1.4550000000000001</v>
      </c>
      <c r="E103" s="82"/>
      <c r="F103" s="200" t="s">
        <v>14</v>
      </c>
      <c r="G103" s="231">
        <v>15.826000000000001</v>
      </c>
      <c r="H103" s="231">
        <v>16.213000000000001</v>
      </c>
      <c r="I103" s="232">
        <v>14.622999999999999</v>
      </c>
      <c r="J103" s="125"/>
      <c r="K103" s="200" t="s">
        <v>244</v>
      </c>
      <c r="L103" s="231">
        <v>2E-3</v>
      </c>
      <c r="M103" s="231">
        <v>6.9000000000000006E-2</v>
      </c>
      <c r="N103" s="232">
        <v>0.121</v>
      </c>
    </row>
    <row r="104" spans="1:14" x14ac:dyDescent="0.35">
      <c r="A104" s="200" t="s">
        <v>240</v>
      </c>
      <c r="B104" s="231">
        <v>7.68</v>
      </c>
      <c r="C104" s="231">
        <v>27.741</v>
      </c>
      <c r="D104" s="232">
        <v>1.4179999999999999</v>
      </c>
      <c r="E104" s="82"/>
      <c r="F104" s="200" t="s">
        <v>147</v>
      </c>
      <c r="G104" s="231">
        <v>13.795</v>
      </c>
      <c r="H104" s="231">
        <v>10.507</v>
      </c>
      <c r="I104" s="232">
        <v>14.593</v>
      </c>
      <c r="J104" s="125"/>
      <c r="K104" s="200" t="s">
        <v>233</v>
      </c>
      <c r="L104" s="231">
        <v>8.7999999999999995E-2</v>
      </c>
      <c r="M104" s="231">
        <v>0.22800000000000001</v>
      </c>
      <c r="N104" s="232">
        <v>0.11799999999999999</v>
      </c>
    </row>
    <row r="105" spans="1:14" x14ac:dyDescent="0.35">
      <c r="A105" s="200" t="s">
        <v>193</v>
      </c>
      <c r="B105" s="231">
        <v>0.80900000000000005</v>
      </c>
      <c r="C105" s="231">
        <v>0.52500000000000002</v>
      </c>
      <c r="D105" s="232">
        <v>1.341</v>
      </c>
      <c r="E105" s="82"/>
      <c r="F105" s="200" t="s">
        <v>117</v>
      </c>
      <c r="G105" s="231">
        <v>17.602</v>
      </c>
      <c r="H105" s="231">
        <v>14.845000000000001</v>
      </c>
      <c r="I105" s="232">
        <v>14.365</v>
      </c>
      <c r="J105" s="125"/>
      <c r="K105" s="200" t="s">
        <v>95</v>
      </c>
      <c r="L105" s="231">
        <v>2E-3</v>
      </c>
      <c r="M105" s="231" t="s">
        <v>316</v>
      </c>
      <c r="N105" s="232">
        <v>0.115</v>
      </c>
    </row>
    <row r="106" spans="1:14" x14ac:dyDescent="0.35">
      <c r="A106" s="200" t="s">
        <v>159</v>
      </c>
      <c r="B106" s="231">
        <v>1.7669999999999999</v>
      </c>
      <c r="C106" s="231">
        <v>1.127</v>
      </c>
      <c r="D106" s="232">
        <v>1.2789999999999999</v>
      </c>
      <c r="E106" s="82"/>
      <c r="F106" s="200" t="s">
        <v>198</v>
      </c>
      <c r="G106" s="231">
        <v>16.477</v>
      </c>
      <c r="H106" s="231">
        <v>20.065999999999999</v>
      </c>
      <c r="I106" s="232">
        <v>14.157999999999999</v>
      </c>
      <c r="J106" s="125"/>
      <c r="K106" s="200" t="s">
        <v>149</v>
      </c>
      <c r="L106" s="231">
        <v>0.10100000000000001</v>
      </c>
      <c r="M106" s="231">
        <v>0.11700000000000001</v>
      </c>
      <c r="N106" s="232">
        <v>0.11</v>
      </c>
    </row>
    <row r="107" spans="1:14" x14ac:dyDescent="0.35">
      <c r="A107" s="200" t="s">
        <v>27</v>
      </c>
      <c r="B107" s="231">
        <v>0.77400000000000002</v>
      </c>
      <c r="C107" s="231">
        <v>0.97799999999999998</v>
      </c>
      <c r="D107" s="232">
        <v>1.2210000000000001</v>
      </c>
      <c r="E107" s="82"/>
      <c r="F107" s="200" t="s">
        <v>228</v>
      </c>
      <c r="G107" s="231">
        <v>11.319000000000001</v>
      </c>
      <c r="H107" s="231">
        <v>10.016999999999999</v>
      </c>
      <c r="I107" s="232">
        <v>13.741</v>
      </c>
      <c r="J107" s="125"/>
      <c r="K107" s="200" t="s">
        <v>124</v>
      </c>
      <c r="L107" s="231" t="s">
        <v>316</v>
      </c>
      <c r="M107" s="231" t="s">
        <v>316</v>
      </c>
      <c r="N107" s="232">
        <v>0.104</v>
      </c>
    </row>
    <row r="108" spans="1:14" x14ac:dyDescent="0.35">
      <c r="A108" s="200" t="s">
        <v>50</v>
      </c>
      <c r="B108" s="231">
        <v>0.45900000000000002</v>
      </c>
      <c r="C108" s="231">
        <v>3.2000000000000001E-2</v>
      </c>
      <c r="D108" s="232">
        <v>1.208</v>
      </c>
      <c r="E108" s="82"/>
      <c r="F108" s="200" t="s">
        <v>24</v>
      </c>
      <c r="G108" s="231">
        <v>13.951000000000001</v>
      </c>
      <c r="H108" s="231">
        <v>13.833</v>
      </c>
      <c r="I108" s="232">
        <v>13.116</v>
      </c>
      <c r="J108" s="125"/>
      <c r="K108" s="200" t="s">
        <v>179</v>
      </c>
      <c r="L108" s="231">
        <v>8.0000000000000002E-3</v>
      </c>
      <c r="M108" s="231">
        <v>0.38400000000000001</v>
      </c>
      <c r="N108" s="232">
        <v>9.8000000000000004E-2</v>
      </c>
    </row>
    <row r="109" spans="1:14" x14ac:dyDescent="0.35">
      <c r="A109" s="200" t="s">
        <v>231</v>
      </c>
      <c r="B109" s="231">
        <v>8.8999999999999996E-2</v>
      </c>
      <c r="C109" s="231">
        <v>0.39800000000000002</v>
      </c>
      <c r="D109" s="232">
        <v>1.139</v>
      </c>
      <c r="E109" s="82"/>
      <c r="F109" s="200" t="s">
        <v>206</v>
      </c>
      <c r="G109" s="231">
        <v>18.905000000000001</v>
      </c>
      <c r="H109" s="231">
        <v>23.116</v>
      </c>
      <c r="I109" s="232">
        <v>12.96</v>
      </c>
      <c r="J109" s="125"/>
      <c r="K109" s="200" t="s">
        <v>97</v>
      </c>
      <c r="L109" s="231">
        <v>1E-3</v>
      </c>
      <c r="M109" s="231">
        <v>0.35199999999999998</v>
      </c>
      <c r="N109" s="232">
        <v>7.9000000000000001E-2</v>
      </c>
    </row>
    <row r="110" spans="1:14" x14ac:dyDescent="0.35">
      <c r="A110" s="200" t="s">
        <v>238</v>
      </c>
      <c r="B110" s="231">
        <v>0.30599999999999999</v>
      </c>
      <c r="C110" s="231">
        <v>1.5489999999999999</v>
      </c>
      <c r="D110" s="232">
        <v>1.0640000000000001</v>
      </c>
      <c r="E110" s="82"/>
      <c r="F110" s="200" t="s">
        <v>128</v>
      </c>
      <c r="G110" s="231">
        <v>8.9610000000000003</v>
      </c>
      <c r="H110" s="231">
        <v>12.217000000000001</v>
      </c>
      <c r="I110" s="232">
        <v>12.813000000000001</v>
      </c>
      <c r="J110" s="125"/>
      <c r="K110" s="200" t="s">
        <v>162</v>
      </c>
      <c r="L110" s="231" t="s">
        <v>316</v>
      </c>
      <c r="M110" s="231">
        <v>4.2999999999999997E-2</v>
      </c>
      <c r="N110" s="232">
        <v>6.6000000000000003E-2</v>
      </c>
    </row>
    <row r="111" spans="1:14" x14ac:dyDescent="0.35">
      <c r="A111" s="200" t="s">
        <v>59</v>
      </c>
      <c r="B111" s="231">
        <v>0.13700000000000001</v>
      </c>
      <c r="C111" s="231">
        <v>8.5000000000000006E-2</v>
      </c>
      <c r="D111" s="232">
        <v>1.0309999999999999</v>
      </c>
      <c r="E111" s="82"/>
      <c r="F111" s="200" t="s">
        <v>49</v>
      </c>
      <c r="G111" s="231">
        <v>12.563000000000001</v>
      </c>
      <c r="H111" s="231">
        <v>13.366</v>
      </c>
      <c r="I111" s="232">
        <v>12.78</v>
      </c>
      <c r="J111" s="125"/>
      <c r="K111" s="200" t="s">
        <v>25</v>
      </c>
      <c r="L111" s="231">
        <v>0</v>
      </c>
      <c r="M111" s="231">
        <v>0</v>
      </c>
      <c r="N111" s="232">
        <v>6.5000000000000002E-2</v>
      </c>
    </row>
    <row r="112" spans="1:14" x14ac:dyDescent="0.35">
      <c r="A112" s="200" t="s">
        <v>152</v>
      </c>
      <c r="B112" s="231">
        <v>0.88200000000000001</v>
      </c>
      <c r="C112" s="231">
        <v>0.26500000000000001</v>
      </c>
      <c r="D112" s="232">
        <v>1.008</v>
      </c>
      <c r="E112" s="82"/>
      <c r="F112" s="200" t="s">
        <v>142</v>
      </c>
      <c r="G112" s="231">
        <v>8.39</v>
      </c>
      <c r="H112" s="231">
        <v>13.044</v>
      </c>
      <c r="I112" s="232">
        <v>12.666</v>
      </c>
      <c r="J112" s="125"/>
      <c r="K112" s="200" t="s">
        <v>150</v>
      </c>
      <c r="L112" s="231">
        <v>0.04</v>
      </c>
      <c r="M112" s="231">
        <v>8.8999999999999996E-2</v>
      </c>
      <c r="N112" s="232">
        <v>6.2E-2</v>
      </c>
    </row>
    <row r="113" spans="1:14" x14ac:dyDescent="0.35">
      <c r="A113" s="200" t="s">
        <v>230</v>
      </c>
      <c r="B113" s="231">
        <v>0.58599999999999997</v>
      </c>
      <c r="C113" s="231">
        <v>1.3080000000000001</v>
      </c>
      <c r="D113" s="232">
        <v>0.98799999999999999</v>
      </c>
      <c r="E113" s="82"/>
      <c r="F113" s="200" t="s">
        <v>98</v>
      </c>
      <c r="G113" s="231">
        <v>7.3449999999999998</v>
      </c>
      <c r="H113" s="231">
        <v>8.3000000000000007</v>
      </c>
      <c r="I113" s="232">
        <v>12.288</v>
      </c>
      <c r="J113" s="125"/>
      <c r="K113" s="200" t="s">
        <v>696</v>
      </c>
      <c r="L113" s="231">
        <v>8.0000000000000002E-3</v>
      </c>
      <c r="M113" s="231">
        <v>0.29899999999999999</v>
      </c>
      <c r="N113" s="232">
        <v>0.06</v>
      </c>
    </row>
    <row r="114" spans="1:14" x14ac:dyDescent="0.35">
      <c r="A114" s="200" t="s">
        <v>204</v>
      </c>
      <c r="B114" s="231">
        <v>0.26800000000000002</v>
      </c>
      <c r="C114" s="231">
        <v>0.253</v>
      </c>
      <c r="D114" s="232">
        <v>0.94799999999999995</v>
      </c>
      <c r="E114" s="82"/>
      <c r="F114" s="200" t="s">
        <v>76</v>
      </c>
      <c r="G114" s="231">
        <v>87.893000000000001</v>
      </c>
      <c r="H114" s="231">
        <v>14.792999999999999</v>
      </c>
      <c r="I114" s="232">
        <v>12.004</v>
      </c>
      <c r="J114" s="125"/>
      <c r="K114" s="200" t="s">
        <v>22</v>
      </c>
      <c r="L114" s="231" t="s">
        <v>316</v>
      </c>
      <c r="M114" s="231">
        <v>0</v>
      </c>
      <c r="N114" s="232">
        <v>5.5E-2</v>
      </c>
    </row>
    <row r="115" spans="1:14" x14ac:dyDescent="0.35">
      <c r="A115" s="200" t="s">
        <v>92</v>
      </c>
      <c r="B115" s="231" t="s">
        <v>316</v>
      </c>
      <c r="C115" s="231">
        <v>0.10199999999999999</v>
      </c>
      <c r="D115" s="232">
        <v>0.93300000000000005</v>
      </c>
      <c r="E115" s="82"/>
      <c r="F115" s="200" t="s">
        <v>215</v>
      </c>
      <c r="G115" s="231">
        <v>13.04</v>
      </c>
      <c r="H115" s="231">
        <v>9.33</v>
      </c>
      <c r="I115" s="232">
        <v>11.826000000000001</v>
      </c>
      <c r="J115" s="125"/>
      <c r="K115" s="200" t="s">
        <v>108</v>
      </c>
      <c r="L115" s="231">
        <v>5.3999999999999999E-2</v>
      </c>
      <c r="M115" s="231">
        <v>7.0999999999999994E-2</v>
      </c>
      <c r="N115" s="232">
        <v>5.5E-2</v>
      </c>
    </row>
    <row r="116" spans="1:14" x14ac:dyDescent="0.35">
      <c r="A116" s="200" t="s">
        <v>30</v>
      </c>
      <c r="B116" s="231">
        <v>0.64100000000000001</v>
      </c>
      <c r="C116" s="231">
        <v>0.49</v>
      </c>
      <c r="D116" s="232">
        <v>0.85399999999999998</v>
      </c>
      <c r="E116" s="82"/>
      <c r="F116" s="200" t="s">
        <v>197</v>
      </c>
      <c r="G116" s="231">
        <v>19.629000000000001</v>
      </c>
      <c r="H116" s="231">
        <v>8.8170000000000002</v>
      </c>
      <c r="I116" s="232">
        <v>11.722</v>
      </c>
      <c r="J116" s="125"/>
      <c r="K116" s="200" t="s">
        <v>225</v>
      </c>
      <c r="L116" s="231" t="s">
        <v>316</v>
      </c>
      <c r="M116" s="231">
        <v>5.8879999999999999</v>
      </c>
      <c r="N116" s="232">
        <v>4.5999999999999999E-2</v>
      </c>
    </row>
    <row r="117" spans="1:14" x14ac:dyDescent="0.35">
      <c r="A117" s="200" t="s">
        <v>206</v>
      </c>
      <c r="B117" s="231">
        <v>0.97299999999999998</v>
      </c>
      <c r="C117" s="231">
        <v>0.33600000000000002</v>
      </c>
      <c r="D117" s="232">
        <v>0.85199999999999998</v>
      </c>
      <c r="E117" s="82"/>
      <c r="F117" s="200" t="s">
        <v>180</v>
      </c>
      <c r="G117" s="231">
        <v>11.561</v>
      </c>
      <c r="H117" s="231">
        <v>11.313000000000001</v>
      </c>
      <c r="I117" s="232">
        <v>11.247999999999999</v>
      </c>
      <c r="J117" s="125"/>
      <c r="K117" s="200" t="s">
        <v>114</v>
      </c>
      <c r="L117" s="231">
        <v>7.2999999999999995E-2</v>
      </c>
      <c r="M117" s="231">
        <v>0.59899999999999998</v>
      </c>
      <c r="N117" s="232">
        <v>4.2999999999999997E-2</v>
      </c>
    </row>
    <row r="118" spans="1:14" x14ac:dyDescent="0.35">
      <c r="A118" s="200" t="s">
        <v>116</v>
      </c>
      <c r="B118" s="231">
        <v>0.27200000000000002</v>
      </c>
      <c r="C118" s="231">
        <v>0.90100000000000002</v>
      </c>
      <c r="D118" s="232">
        <v>0.83899999999999997</v>
      </c>
      <c r="E118" s="82"/>
      <c r="F118" s="200" t="s">
        <v>152</v>
      </c>
      <c r="G118" s="231">
        <v>2.94</v>
      </c>
      <c r="H118" s="231">
        <v>13.702</v>
      </c>
      <c r="I118" s="232">
        <v>11.228999999999999</v>
      </c>
      <c r="J118" s="125"/>
      <c r="K118" s="200" t="s">
        <v>80</v>
      </c>
      <c r="L118" s="231">
        <v>3.6999999999999998E-2</v>
      </c>
      <c r="M118" s="231">
        <v>7.4999999999999997E-2</v>
      </c>
      <c r="N118" s="232">
        <v>3.9E-2</v>
      </c>
    </row>
    <row r="119" spans="1:14" x14ac:dyDescent="0.35">
      <c r="A119" s="200" t="s">
        <v>224</v>
      </c>
      <c r="B119" s="231">
        <v>1E-3</v>
      </c>
      <c r="C119" s="231">
        <v>2.8000000000000001E-2</v>
      </c>
      <c r="D119" s="232">
        <v>0.81200000000000006</v>
      </c>
      <c r="E119" s="82"/>
      <c r="F119" s="200" t="s">
        <v>122</v>
      </c>
      <c r="G119" s="231">
        <v>6.1319999999999997</v>
      </c>
      <c r="H119" s="231">
        <v>7.6740000000000004</v>
      </c>
      <c r="I119" s="232">
        <v>10.936999999999999</v>
      </c>
      <c r="J119" s="125"/>
      <c r="K119" s="200" t="s">
        <v>129</v>
      </c>
      <c r="L119" s="231">
        <v>8.0000000000000002E-3</v>
      </c>
      <c r="M119" s="231">
        <v>9.7000000000000003E-2</v>
      </c>
      <c r="N119" s="232">
        <v>3.9E-2</v>
      </c>
    </row>
    <row r="120" spans="1:14" x14ac:dyDescent="0.35">
      <c r="A120" s="200" t="s">
        <v>232</v>
      </c>
      <c r="B120" s="231">
        <v>2.2130000000000001</v>
      </c>
      <c r="C120" s="231">
        <v>0.252</v>
      </c>
      <c r="D120" s="232">
        <v>0.80700000000000005</v>
      </c>
      <c r="E120" s="82"/>
      <c r="F120" s="200" t="s">
        <v>145</v>
      </c>
      <c r="G120" s="231">
        <v>13.198</v>
      </c>
      <c r="H120" s="231">
        <v>12.518000000000001</v>
      </c>
      <c r="I120" s="232">
        <v>10.42</v>
      </c>
      <c r="J120" s="125"/>
      <c r="K120" s="200" t="s">
        <v>120</v>
      </c>
      <c r="L120" s="231">
        <v>0.186</v>
      </c>
      <c r="M120" s="231">
        <v>5.0999999999999997E-2</v>
      </c>
      <c r="N120" s="232">
        <v>3.6999999999999998E-2</v>
      </c>
    </row>
    <row r="121" spans="1:14" x14ac:dyDescent="0.35">
      <c r="A121" s="200" t="s">
        <v>210</v>
      </c>
      <c r="B121" s="231">
        <v>44.843000000000004</v>
      </c>
      <c r="C121" s="231">
        <v>74.69</v>
      </c>
      <c r="D121" s="232">
        <v>0.80100000000000005</v>
      </c>
      <c r="E121" s="82"/>
      <c r="F121" s="200" t="s">
        <v>156</v>
      </c>
      <c r="G121" s="231">
        <v>5.883</v>
      </c>
      <c r="H121" s="231">
        <v>9.4689999999999994</v>
      </c>
      <c r="I121" s="232">
        <v>10.398999999999999</v>
      </c>
      <c r="J121" s="125"/>
      <c r="K121" s="200" t="s">
        <v>91</v>
      </c>
      <c r="L121" s="231" t="s">
        <v>316</v>
      </c>
      <c r="M121" s="231" t="s">
        <v>316</v>
      </c>
      <c r="N121" s="232">
        <v>3.4000000000000002E-2</v>
      </c>
    </row>
    <row r="122" spans="1:14" x14ac:dyDescent="0.35">
      <c r="A122" s="200" t="s">
        <v>256</v>
      </c>
      <c r="B122" s="231">
        <v>0.23</v>
      </c>
      <c r="C122" s="231">
        <v>0.92500000000000004</v>
      </c>
      <c r="D122" s="232">
        <v>0.79200000000000004</v>
      </c>
      <c r="E122" s="82"/>
      <c r="F122" s="200" t="s">
        <v>154</v>
      </c>
      <c r="G122" s="231">
        <v>6.26</v>
      </c>
      <c r="H122" s="231">
        <v>10.741</v>
      </c>
      <c r="I122" s="232">
        <v>10.340999999999999</v>
      </c>
      <c r="J122" s="125"/>
      <c r="K122" s="200" t="s">
        <v>138</v>
      </c>
      <c r="L122" s="231">
        <v>1.9E-2</v>
      </c>
      <c r="M122" s="231">
        <v>2E-3</v>
      </c>
      <c r="N122" s="232">
        <v>3.3000000000000002E-2</v>
      </c>
    </row>
    <row r="123" spans="1:14" x14ac:dyDescent="0.35">
      <c r="A123" s="200" t="s">
        <v>149</v>
      </c>
      <c r="B123" s="231">
        <v>1.861</v>
      </c>
      <c r="C123" s="231">
        <v>0.17799999999999999</v>
      </c>
      <c r="D123" s="232">
        <v>0.78800000000000003</v>
      </c>
      <c r="E123" s="82"/>
      <c r="F123" s="200" t="s">
        <v>237</v>
      </c>
      <c r="G123" s="231">
        <v>12.98</v>
      </c>
      <c r="H123" s="231">
        <v>12.670999999999999</v>
      </c>
      <c r="I123" s="232">
        <v>10.08</v>
      </c>
      <c r="J123" s="125"/>
      <c r="K123" s="200" t="s">
        <v>168</v>
      </c>
      <c r="L123" s="231">
        <v>5.0999999999999997E-2</v>
      </c>
      <c r="M123" s="231">
        <v>0.51600000000000001</v>
      </c>
      <c r="N123" s="232">
        <v>3.1E-2</v>
      </c>
    </row>
    <row r="124" spans="1:14" x14ac:dyDescent="0.35">
      <c r="A124" s="200" t="s">
        <v>138</v>
      </c>
      <c r="B124" s="231">
        <v>0.48599999999999999</v>
      </c>
      <c r="C124" s="231">
        <v>2.4180000000000001</v>
      </c>
      <c r="D124" s="232">
        <v>0.72399999999999998</v>
      </c>
      <c r="E124" s="82"/>
      <c r="F124" s="200" t="s">
        <v>221</v>
      </c>
      <c r="G124" s="231">
        <v>8.8849999999999998</v>
      </c>
      <c r="H124" s="231">
        <v>8.8460000000000001</v>
      </c>
      <c r="I124" s="232">
        <v>10.031000000000001</v>
      </c>
      <c r="J124" s="125"/>
      <c r="K124" s="200" t="s">
        <v>27</v>
      </c>
      <c r="L124" s="231">
        <v>2E-3</v>
      </c>
      <c r="M124" s="231">
        <v>2E-3</v>
      </c>
      <c r="N124" s="232">
        <v>2.9000000000000001E-2</v>
      </c>
    </row>
    <row r="125" spans="1:14" x14ac:dyDescent="0.35">
      <c r="A125" s="200" t="s">
        <v>213</v>
      </c>
      <c r="B125" s="231">
        <v>0.81100000000000005</v>
      </c>
      <c r="C125" s="231">
        <v>6.3E-2</v>
      </c>
      <c r="D125" s="232">
        <v>0.72299999999999998</v>
      </c>
      <c r="E125" s="82"/>
      <c r="F125" s="200" t="s">
        <v>13</v>
      </c>
      <c r="G125" s="231">
        <v>44.883000000000003</v>
      </c>
      <c r="H125" s="231">
        <v>29.867999999999999</v>
      </c>
      <c r="I125" s="232">
        <v>9.4649999999999999</v>
      </c>
      <c r="J125" s="125"/>
      <c r="K125" s="200" t="s">
        <v>187</v>
      </c>
      <c r="L125" s="231">
        <v>0.312</v>
      </c>
      <c r="M125" s="231">
        <v>4.7E-2</v>
      </c>
      <c r="N125" s="232">
        <v>2.9000000000000001E-2</v>
      </c>
    </row>
    <row r="126" spans="1:14" x14ac:dyDescent="0.35">
      <c r="A126" s="200" t="s">
        <v>181</v>
      </c>
      <c r="B126" s="231">
        <v>11.255000000000001</v>
      </c>
      <c r="C126" s="231">
        <v>7.5250000000000004</v>
      </c>
      <c r="D126" s="232">
        <v>0.67100000000000004</v>
      </c>
      <c r="E126" s="82"/>
      <c r="F126" s="200" t="s">
        <v>120</v>
      </c>
      <c r="G126" s="231">
        <v>8.1180000000000003</v>
      </c>
      <c r="H126" s="231">
        <v>10.651</v>
      </c>
      <c r="I126" s="232">
        <v>9.0670000000000002</v>
      </c>
      <c r="J126" s="125"/>
      <c r="K126" s="200" t="s">
        <v>173</v>
      </c>
      <c r="L126" s="231">
        <v>0.23300000000000001</v>
      </c>
      <c r="M126" s="231">
        <v>0.192</v>
      </c>
      <c r="N126" s="232">
        <v>2.8000000000000001E-2</v>
      </c>
    </row>
    <row r="127" spans="1:14" x14ac:dyDescent="0.35">
      <c r="A127" s="200" t="s">
        <v>187</v>
      </c>
      <c r="B127" s="231">
        <v>5.0000000000000001E-3</v>
      </c>
      <c r="C127" s="231" t="s">
        <v>316</v>
      </c>
      <c r="D127" s="232">
        <v>0.63400000000000001</v>
      </c>
      <c r="E127" s="82"/>
      <c r="F127" s="200" t="s">
        <v>183</v>
      </c>
      <c r="G127" s="231">
        <v>9.1199999999999992</v>
      </c>
      <c r="H127" s="231">
        <v>7.5330000000000004</v>
      </c>
      <c r="I127" s="232">
        <v>8.9749999999999996</v>
      </c>
      <c r="J127" s="125"/>
      <c r="K127" s="200" t="s">
        <v>207</v>
      </c>
      <c r="L127" s="231">
        <v>6.0999999999999999E-2</v>
      </c>
      <c r="M127" s="231">
        <v>8.8999999999999996E-2</v>
      </c>
      <c r="N127" s="232">
        <v>2.7E-2</v>
      </c>
    </row>
    <row r="128" spans="1:14" x14ac:dyDescent="0.35">
      <c r="A128" s="200" t="s">
        <v>249</v>
      </c>
      <c r="B128" s="231">
        <v>0.50700000000000001</v>
      </c>
      <c r="C128" s="231">
        <v>2.7429999999999999</v>
      </c>
      <c r="D128" s="232">
        <v>0.63300000000000001</v>
      </c>
      <c r="E128" s="82"/>
      <c r="F128" s="200" t="s">
        <v>61</v>
      </c>
      <c r="G128" s="231">
        <v>5.23</v>
      </c>
      <c r="H128" s="231">
        <v>2.3769999999999998</v>
      </c>
      <c r="I128" s="232">
        <v>8.7919999999999998</v>
      </c>
      <c r="J128" s="125"/>
      <c r="K128" s="200" t="s">
        <v>144</v>
      </c>
      <c r="L128" s="231">
        <v>4.0000000000000001E-3</v>
      </c>
      <c r="M128" s="231">
        <v>4.0000000000000001E-3</v>
      </c>
      <c r="N128" s="232">
        <v>2.5000000000000001E-2</v>
      </c>
    </row>
    <row r="129" spans="1:14" x14ac:dyDescent="0.35">
      <c r="A129" s="200" t="s">
        <v>203</v>
      </c>
      <c r="B129" s="231">
        <v>2.4119999999999999</v>
      </c>
      <c r="C129" s="231">
        <v>0.11799999999999999</v>
      </c>
      <c r="D129" s="232">
        <v>0.621</v>
      </c>
      <c r="E129" s="82"/>
      <c r="F129" s="200" t="s">
        <v>148</v>
      </c>
      <c r="G129" s="231">
        <v>27.675000000000001</v>
      </c>
      <c r="H129" s="231">
        <v>11.397</v>
      </c>
      <c r="I129" s="232">
        <v>8.7390000000000008</v>
      </c>
      <c r="J129" s="125"/>
      <c r="K129" s="200" t="s">
        <v>134</v>
      </c>
      <c r="L129" s="231">
        <v>5.2999999999999999E-2</v>
      </c>
      <c r="M129" s="231">
        <v>4.2000000000000003E-2</v>
      </c>
      <c r="N129" s="232">
        <v>2.4E-2</v>
      </c>
    </row>
    <row r="130" spans="1:14" x14ac:dyDescent="0.35">
      <c r="A130" s="200" t="s">
        <v>93</v>
      </c>
      <c r="B130" s="231">
        <v>0.26800000000000002</v>
      </c>
      <c r="C130" s="231">
        <v>0.57499999999999996</v>
      </c>
      <c r="D130" s="232">
        <v>0.55800000000000005</v>
      </c>
      <c r="E130" s="82"/>
      <c r="F130" s="200" t="s">
        <v>9</v>
      </c>
      <c r="G130" s="231">
        <v>5.87</v>
      </c>
      <c r="H130" s="231">
        <v>8.9369999999999994</v>
      </c>
      <c r="I130" s="232">
        <v>8.0960000000000001</v>
      </c>
      <c r="J130" s="125"/>
      <c r="K130" s="200" t="s">
        <v>98</v>
      </c>
      <c r="L130" s="231">
        <v>5.0000000000000001E-3</v>
      </c>
      <c r="M130" s="231">
        <v>1.2E-2</v>
      </c>
      <c r="N130" s="232">
        <v>2.1999999999999999E-2</v>
      </c>
    </row>
    <row r="131" spans="1:14" x14ac:dyDescent="0.35">
      <c r="A131" s="200" t="s">
        <v>233</v>
      </c>
      <c r="B131" s="231">
        <v>4.2000000000000003E-2</v>
      </c>
      <c r="C131" s="231">
        <v>0.13600000000000001</v>
      </c>
      <c r="D131" s="232">
        <v>0.55500000000000005</v>
      </c>
      <c r="E131" s="82"/>
      <c r="F131" s="200" t="s">
        <v>159</v>
      </c>
      <c r="G131" s="231">
        <v>5.4969999999999999</v>
      </c>
      <c r="H131" s="231">
        <v>5.8620000000000001</v>
      </c>
      <c r="I131" s="232">
        <v>7.9</v>
      </c>
      <c r="J131" s="125"/>
      <c r="K131" s="200" t="s">
        <v>227</v>
      </c>
      <c r="L131" s="231">
        <v>1E-3</v>
      </c>
      <c r="M131" s="231">
        <v>8.3000000000000004E-2</v>
      </c>
      <c r="N131" s="232">
        <v>0.02</v>
      </c>
    </row>
    <row r="132" spans="1:14" x14ac:dyDescent="0.35">
      <c r="A132" s="200" t="s">
        <v>87</v>
      </c>
      <c r="B132" s="231" t="s">
        <v>316</v>
      </c>
      <c r="C132" s="231">
        <v>0.77700000000000002</v>
      </c>
      <c r="D132" s="232">
        <v>0.53200000000000003</v>
      </c>
      <c r="E132" s="82"/>
      <c r="F132" s="200" t="s">
        <v>199</v>
      </c>
      <c r="G132" s="231">
        <v>5.5910000000000002</v>
      </c>
      <c r="H132" s="231">
        <v>6.5590000000000002</v>
      </c>
      <c r="I132" s="232">
        <v>7.1760000000000002</v>
      </c>
      <c r="J132" s="125"/>
      <c r="K132" s="200" t="s">
        <v>99</v>
      </c>
      <c r="L132" s="231">
        <v>6.0000000000000001E-3</v>
      </c>
      <c r="M132" s="231">
        <v>7.0000000000000001E-3</v>
      </c>
      <c r="N132" s="232">
        <v>1.9E-2</v>
      </c>
    </row>
    <row r="133" spans="1:14" x14ac:dyDescent="0.35">
      <c r="A133" s="200" t="s">
        <v>31</v>
      </c>
      <c r="B133" s="231">
        <v>7.0000000000000001E-3</v>
      </c>
      <c r="C133" s="231">
        <v>0.127</v>
      </c>
      <c r="D133" s="232">
        <v>0.51800000000000002</v>
      </c>
      <c r="E133" s="82"/>
      <c r="F133" s="200" t="s">
        <v>158</v>
      </c>
      <c r="G133" s="231">
        <v>8.5459999999999994</v>
      </c>
      <c r="H133" s="231">
        <v>13.917999999999999</v>
      </c>
      <c r="I133" s="232">
        <v>6.8559999999999999</v>
      </c>
      <c r="J133" s="125"/>
      <c r="K133" s="200" t="s">
        <v>161</v>
      </c>
      <c r="L133" s="231">
        <v>1E-3</v>
      </c>
      <c r="M133" s="231" t="s">
        <v>316</v>
      </c>
      <c r="N133" s="232">
        <v>1.7000000000000001E-2</v>
      </c>
    </row>
    <row r="134" spans="1:14" x14ac:dyDescent="0.35">
      <c r="A134" s="200" t="s">
        <v>228</v>
      </c>
      <c r="B134" s="231">
        <v>3.9249999999999998</v>
      </c>
      <c r="C134" s="231">
        <v>1.163</v>
      </c>
      <c r="D134" s="232">
        <v>0.51100000000000001</v>
      </c>
      <c r="E134" s="82"/>
      <c r="F134" s="200" t="s">
        <v>182</v>
      </c>
      <c r="G134" s="231">
        <v>7.2210000000000001</v>
      </c>
      <c r="H134" s="231">
        <v>26.890999999999998</v>
      </c>
      <c r="I134" s="232">
        <v>6.7629999999999999</v>
      </c>
      <c r="J134" s="125"/>
      <c r="K134" s="200" t="s">
        <v>126</v>
      </c>
      <c r="L134" s="231">
        <v>1.2999999999999999E-2</v>
      </c>
      <c r="M134" s="231">
        <v>7.4999999999999997E-2</v>
      </c>
      <c r="N134" s="232">
        <v>1.4999999999999999E-2</v>
      </c>
    </row>
    <row r="135" spans="1:14" x14ac:dyDescent="0.35">
      <c r="A135" s="200" t="s">
        <v>190</v>
      </c>
      <c r="B135" s="231">
        <v>3.843</v>
      </c>
      <c r="C135" s="231">
        <v>27.077999999999999</v>
      </c>
      <c r="D135" s="232">
        <v>0.50600000000000001</v>
      </c>
      <c r="E135" s="82"/>
      <c r="F135" s="200" t="s">
        <v>64</v>
      </c>
      <c r="G135" s="231">
        <v>4.8529999999999998</v>
      </c>
      <c r="H135" s="231">
        <v>18.623999999999999</v>
      </c>
      <c r="I135" s="232">
        <v>6.7240000000000002</v>
      </c>
      <c r="J135" s="125"/>
      <c r="K135" s="200" t="s">
        <v>101</v>
      </c>
      <c r="L135" s="231">
        <v>1E-3</v>
      </c>
      <c r="M135" s="231">
        <v>1.2999999999999999E-2</v>
      </c>
      <c r="N135" s="232">
        <v>1.2999999999999999E-2</v>
      </c>
    </row>
    <row r="136" spans="1:14" x14ac:dyDescent="0.35">
      <c r="A136" s="200" t="s">
        <v>144</v>
      </c>
      <c r="B136" s="231">
        <v>0.14299999999999999</v>
      </c>
      <c r="C136" s="231">
        <v>0.105</v>
      </c>
      <c r="D136" s="232">
        <v>0.49199999999999999</v>
      </c>
      <c r="E136" s="82"/>
      <c r="F136" s="200" t="s">
        <v>246</v>
      </c>
      <c r="G136" s="231">
        <v>5.5869999999999997</v>
      </c>
      <c r="H136" s="231">
        <v>7.2249999999999996</v>
      </c>
      <c r="I136" s="232">
        <v>6.4930000000000003</v>
      </c>
      <c r="J136" s="125"/>
      <c r="K136" s="200" t="s">
        <v>24</v>
      </c>
      <c r="L136" s="231">
        <v>0</v>
      </c>
      <c r="M136" s="231">
        <v>3.0000000000000001E-3</v>
      </c>
      <c r="N136" s="232">
        <v>1.0999999999999999E-2</v>
      </c>
    </row>
    <row r="137" spans="1:14" x14ac:dyDescent="0.35">
      <c r="A137" s="200" t="s">
        <v>246</v>
      </c>
      <c r="B137" s="231">
        <v>3.2000000000000001E-2</v>
      </c>
      <c r="C137" s="231">
        <v>0.193</v>
      </c>
      <c r="D137" s="232">
        <v>0.48699999999999999</v>
      </c>
      <c r="E137" s="82"/>
      <c r="F137" s="200" t="s">
        <v>83</v>
      </c>
      <c r="G137" s="231">
        <v>6.8120000000000003</v>
      </c>
      <c r="H137" s="231">
        <v>4.5330000000000004</v>
      </c>
      <c r="I137" s="232">
        <v>6.2779999999999996</v>
      </c>
      <c r="J137" s="125"/>
      <c r="K137" s="200" t="s">
        <v>141</v>
      </c>
      <c r="L137" s="231">
        <v>8.9999999999999993E-3</v>
      </c>
      <c r="M137" s="231">
        <v>0.02</v>
      </c>
      <c r="N137" s="232">
        <v>1.0999999999999999E-2</v>
      </c>
    </row>
    <row r="138" spans="1:14" x14ac:dyDescent="0.35">
      <c r="A138" s="200" t="s">
        <v>113</v>
      </c>
      <c r="B138" s="231" t="s">
        <v>316</v>
      </c>
      <c r="C138" s="231">
        <v>0.14299999999999999</v>
      </c>
      <c r="D138" s="232">
        <v>0.45200000000000001</v>
      </c>
      <c r="E138" s="82"/>
      <c r="F138" s="200" t="s">
        <v>252</v>
      </c>
      <c r="G138" s="231">
        <v>6.9459999999999997</v>
      </c>
      <c r="H138" s="231">
        <v>8.7210000000000001</v>
      </c>
      <c r="I138" s="232">
        <v>6.1840000000000002</v>
      </c>
      <c r="J138" s="125"/>
      <c r="K138" s="200" t="s">
        <v>20</v>
      </c>
      <c r="L138" s="231">
        <v>0</v>
      </c>
      <c r="M138" s="231">
        <v>0.29299999999999998</v>
      </c>
      <c r="N138" s="232">
        <v>0.01</v>
      </c>
    </row>
    <row r="139" spans="1:14" x14ac:dyDescent="0.35">
      <c r="A139" s="200" t="s">
        <v>223</v>
      </c>
      <c r="B139" s="231" t="s">
        <v>316</v>
      </c>
      <c r="C139" s="231" t="s">
        <v>316</v>
      </c>
      <c r="D139" s="232">
        <v>0.41899999999999998</v>
      </c>
      <c r="E139" s="82"/>
      <c r="F139" s="200" t="s">
        <v>255</v>
      </c>
      <c r="G139" s="231">
        <v>1.9710000000000001</v>
      </c>
      <c r="H139" s="231">
        <v>4.7480000000000002</v>
      </c>
      <c r="I139" s="232">
        <v>6.1420000000000003</v>
      </c>
      <c r="J139" s="125"/>
      <c r="K139" s="200" t="s">
        <v>140</v>
      </c>
      <c r="L139" s="231">
        <v>1E-3</v>
      </c>
      <c r="M139" s="231">
        <v>2E-3</v>
      </c>
      <c r="N139" s="232">
        <v>0.01</v>
      </c>
    </row>
    <row r="140" spans="1:14" x14ac:dyDescent="0.35">
      <c r="A140" s="200" t="s">
        <v>227</v>
      </c>
      <c r="B140" s="231">
        <v>0</v>
      </c>
      <c r="C140" s="231">
        <v>3.3000000000000002E-2</v>
      </c>
      <c r="D140" s="232">
        <v>0.41</v>
      </c>
      <c r="E140" s="82"/>
      <c r="F140" s="200" t="s">
        <v>696</v>
      </c>
      <c r="G140" s="231">
        <v>6.3029999999999999</v>
      </c>
      <c r="H140" s="231">
        <v>6.4420000000000002</v>
      </c>
      <c r="I140" s="232">
        <v>6.1109999999999998</v>
      </c>
      <c r="J140" s="125"/>
      <c r="K140" s="200" t="s">
        <v>159</v>
      </c>
      <c r="L140" s="231">
        <v>2.4E-2</v>
      </c>
      <c r="M140" s="231">
        <v>0.20300000000000001</v>
      </c>
      <c r="N140" s="232">
        <v>0.01</v>
      </c>
    </row>
    <row r="141" spans="1:14" x14ac:dyDescent="0.35">
      <c r="A141" s="200" t="s">
        <v>696</v>
      </c>
      <c r="B141" s="231">
        <v>1.748</v>
      </c>
      <c r="C141" s="231">
        <v>1.7000000000000001E-2</v>
      </c>
      <c r="D141" s="232">
        <v>0.38100000000000001</v>
      </c>
      <c r="E141" s="82"/>
      <c r="F141" s="200" t="s">
        <v>81</v>
      </c>
      <c r="G141" s="231">
        <v>11.685</v>
      </c>
      <c r="H141" s="231">
        <v>6.883</v>
      </c>
      <c r="I141" s="232">
        <v>6.093</v>
      </c>
      <c r="J141" s="125"/>
      <c r="K141" s="200" t="s">
        <v>61</v>
      </c>
      <c r="L141" s="231" t="s">
        <v>316</v>
      </c>
      <c r="M141" s="231">
        <v>0.02</v>
      </c>
      <c r="N141" s="232">
        <v>8.0000000000000002E-3</v>
      </c>
    </row>
    <row r="142" spans="1:14" x14ac:dyDescent="0.35">
      <c r="A142" s="200" t="s">
        <v>117</v>
      </c>
      <c r="B142" s="231">
        <v>1.4730000000000001</v>
      </c>
      <c r="C142" s="231">
        <v>4.9080000000000004</v>
      </c>
      <c r="D142" s="232">
        <v>0.35499999999999998</v>
      </c>
      <c r="E142" s="82"/>
      <c r="F142" s="200" t="s">
        <v>89</v>
      </c>
      <c r="G142" s="231">
        <v>5.7770000000000001</v>
      </c>
      <c r="H142" s="231">
        <v>4.7249999999999996</v>
      </c>
      <c r="I142" s="232">
        <v>5.9240000000000004</v>
      </c>
      <c r="J142" s="125"/>
      <c r="K142" s="200" t="s">
        <v>118</v>
      </c>
      <c r="L142" s="231">
        <v>0.05</v>
      </c>
      <c r="M142" s="231">
        <v>2.3E-2</v>
      </c>
      <c r="N142" s="232">
        <v>7.0000000000000001E-3</v>
      </c>
    </row>
    <row r="143" spans="1:14" x14ac:dyDescent="0.35">
      <c r="A143" s="200" t="s">
        <v>139</v>
      </c>
      <c r="B143" s="231">
        <v>0.04</v>
      </c>
      <c r="C143" s="231">
        <v>0.16</v>
      </c>
      <c r="D143" s="232">
        <v>0.34599999999999997</v>
      </c>
      <c r="E143" s="82"/>
      <c r="F143" s="200" t="s">
        <v>31</v>
      </c>
      <c r="G143" s="231">
        <v>6.4870000000000001</v>
      </c>
      <c r="H143" s="231">
        <v>6.1349999999999998</v>
      </c>
      <c r="I143" s="232">
        <v>5.8220000000000001</v>
      </c>
      <c r="J143" s="125"/>
      <c r="K143" s="200" t="s">
        <v>74</v>
      </c>
      <c r="L143" s="231" t="s">
        <v>316</v>
      </c>
      <c r="M143" s="231">
        <v>0.11799999999999999</v>
      </c>
      <c r="N143" s="232">
        <v>6.0000000000000001E-3</v>
      </c>
    </row>
    <row r="144" spans="1:14" x14ac:dyDescent="0.35">
      <c r="A144" s="200" t="s">
        <v>136</v>
      </c>
      <c r="B144" s="231">
        <v>1.7999999999999999E-2</v>
      </c>
      <c r="C144" s="231">
        <v>0.218</v>
      </c>
      <c r="D144" s="232">
        <v>0.31</v>
      </c>
      <c r="E144" s="82"/>
      <c r="F144" s="200" t="s">
        <v>205</v>
      </c>
      <c r="G144" s="231">
        <v>7.2110000000000003</v>
      </c>
      <c r="H144" s="231">
        <v>6.476</v>
      </c>
      <c r="I144" s="232">
        <v>5.383</v>
      </c>
      <c r="J144" s="125"/>
      <c r="K144" s="200" t="s">
        <v>36</v>
      </c>
      <c r="L144" s="231">
        <v>0.01</v>
      </c>
      <c r="M144" s="231">
        <v>2E-3</v>
      </c>
      <c r="N144" s="232">
        <v>5.0000000000000001E-3</v>
      </c>
    </row>
    <row r="145" spans="1:14" x14ac:dyDescent="0.35">
      <c r="A145" s="200" t="s">
        <v>176</v>
      </c>
      <c r="B145" s="231">
        <v>0.20300000000000001</v>
      </c>
      <c r="C145" s="231">
        <v>0.114</v>
      </c>
      <c r="D145" s="232">
        <v>0.30199999999999999</v>
      </c>
      <c r="E145" s="82"/>
      <c r="F145" s="200" t="s">
        <v>12</v>
      </c>
      <c r="G145" s="231">
        <v>8.5090000000000003</v>
      </c>
      <c r="H145" s="231">
        <v>9.7409999999999997</v>
      </c>
      <c r="I145" s="232">
        <v>5.319</v>
      </c>
      <c r="J145" s="125"/>
      <c r="K145" s="200" t="s">
        <v>64</v>
      </c>
      <c r="L145" s="231">
        <v>4.0000000000000001E-3</v>
      </c>
      <c r="M145" s="231">
        <v>3.5000000000000003E-2</v>
      </c>
      <c r="N145" s="232">
        <v>5.0000000000000001E-3</v>
      </c>
    </row>
    <row r="146" spans="1:14" x14ac:dyDescent="0.35">
      <c r="A146" s="200" t="s">
        <v>199</v>
      </c>
      <c r="B146" s="231">
        <v>1.016</v>
      </c>
      <c r="C146" s="231">
        <v>2.14</v>
      </c>
      <c r="D146" s="232">
        <v>0.29199999999999998</v>
      </c>
      <c r="E146" s="82"/>
      <c r="F146" s="200" t="s">
        <v>254</v>
      </c>
      <c r="G146" s="231">
        <v>4.7130000000000001</v>
      </c>
      <c r="H146" s="231">
        <v>3.6059999999999999</v>
      </c>
      <c r="I146" s="232">
        <v>5.2519999999999998</v>
      </c>
      <c r="J146" s="125"/>
      <c r="K146" s="200" t="s">
        <v>136</v>
      </c>
      <c r="L146" s="231">
        <v>7.0000000000000001E-3</v>
      </c>
      <c r="M146" s="231">
        <v>1.9E-2</v>
      </c>
      <c r="N146" s="232">
        <v>5.0000000000000001E-3</v>
      </c>
    </row>
    <row r="147" spans="1:14" x14ac:dyDescent="0.35">
      <c r="A147" s="200" t="s">
        <v>106</v>
      </c>
      <c r="B147" s="231">
        <v>2.0569999999999999</v>
      </c>
      <c r="C147" s="231">
        <v>5.8000000000000003E-2</v>
      </c>
      <c r="D147" s="232">
        <v>0.27200000000000002</v>
      </c>
      <c r="E147" s="82"/>
      <c r="F147" s="200" t="s">
        <v>173</v>
      </c>
      <c r="G147" s="231">
        <v>6.5979999999999999</v>
      </c>
      <c r="H147" s="231">
        <v>5.2610000000000001</v>
      </c>
      <c r="I147" s="232">
        <v>5.0289999999999999</v>
      </c>
      <c r="J147" s="125"/>
      <c r="K147" s="200" t="s">
        <v>163</v>
      </c>
      <c r="L147" s="231">
        <v>4.3999999999999997E-2</v>
      </c>
      <c r="M147" s="231">
        <v>0.46899999999999997</v>
      </c>
      <c r="N147" s="232">
        <v>5.0000000000000001E-3</v>
      </c>
    </row>
    <row r="148" spans="1:14" x14ac:dyDescent="0.35">
      <c r="A148" s="200" t="s">
        <v>234</v>
      </c>
      <c r="B148" s="231">
        <v>4.8000000000000001E-2</v>
      </c>
      <c r="C148" s="231">
        <v>8.7999999999999995E-2</v>
      </c>
      <c r="D148" s="232">
        <v>0.27200000000000002</v>
      </c>
      <c r="E148" s="82"/>
      <c r="F148" s="200" t="s">
        <v>150</v>
      </c>
      <c r="G148" s="231">
        <v>3.7</v>
      </c>
      <c r="H148" s="231">
        <v>3.96</v>
      </c>
      <c r="I148" s="232">
        <v>4.8170000000000002</v>
      </c>
      <c r="J148" s="125"/>
      <c r="K148" s="200" t="s">
        <v>222</v>
      </c>
      <c r="L148" s="231" t="s">
        <v>316</v>
      </c>
      <c r="M148" s="231">
        <v>1.9E-2</v>
      </c>
      <c r="N148" s="232">
        <v>5.0000000000000001E-3</v>
      </c>
    </row>
    <row r="149" spans="1:14" x14ac:dyDescent="0.35">
      <c r="A149" s="200" t="s">
        <v>150</v>
      </c>
      <c r="B149" s="231">
        <v>0.182</v>
      </c>
      <c r="C149" s="231">
        <v>0.124</v>
      </c>
      <c r="D149" s="232">
        <v>0.24099999999999999</v>
      </c>
      <c r="E149" s="82"/>
      <c r="F149" s="200" t="s">
        <v>227</v>
      </c>
      <c r="G149" s="231">
        <v>4.3070000000000004</v>
      </c>
      <c r="H149" s="231">
        <v>5.4</v>
      </c>
      <c r="I149" s="232">
        <v>4.7160000000000002</v>
      </c>
      <c r="J149" s="125"/>
      <c r="K149" s="200" t="s">
        <v>28</v>
      </c>
      <c r="L149" s="231">
        <v>0</v>
      </c>
      <c r="M149" s="231">
        <v>6.0000000000000001E-3</v>
      </c>
      <c r="N149" s="232">
        <v>4.0000000000000001E-3</v>
      </c>
    </row>
    <row r="150" spans="1:14" x14ac:dyDescent="0.35">
      <c r="A150" s="200" t="s">
        <v>56</v>
      </c>
      <c r="B150" s="231" t="s">
        <v>316</v>
      </c>
      <c r="C150" s="231">
        <v>0.42599999999999999</v>
      </c>
      <c r="D150" s="232">
        <v>0.216</v>
      </c>
      <c r="E150" s="82"/>
      <c r="F150" s="200" t="s">
        <v>92</v>
      </c>
      <c r="G150" s="231">
        <v>3.5920000000000001</v>
      </c>
      <c r="H150" s="231">
        <v>0.78600000000000003</v>
      </c>
      <c r="I150" s="232">
        <v>4.7060000000000004</v>
      </c>
      <c r="J150" s="125"/>
      <c r="K150" s="200" t="s">
        <v>58</v>
      </c>
      <c r="L150" s="231">
        <v>0</v>
      </c>
      <c r="M150" s="231">
        <v>0</v>
      </c>
      <c r="N150" s="232">
        <v>4.0000000000000001E-3</v>
      </c>
    </row>
    <row r="151" spans="1:14" x14ac:dyDescent="0.35">
      <c r="A151" s="200" t="s">
        <v>77</v>
      </c>
      <c r="B151" s="231">
        <v>0.106</v>
      </c>
      <c r="C151" s="231">
        <v>0.251</v>
      </c>
      <c r="D151" s="232">
        <v>0.21</v>
      </c>
      <c r="E151" s="82"/>
      <c r="F151" s="200" t="s">
        <v>202</v>
      </c>
      <c r="G151" s="231">
        <v>3.7719999999999998</v>
      </c>
      <c r="H151" s="231">
        <v>4.9880000000000004</v>
      </c>
      <c r="I151" s="232">
        <v>4.6689999999999996</v>
      </c>
      <c r="J151" s="125"/>
      <c r="K151" s="200" t="s">
        <v>113</v>
      </c>
      <c r="L151" s="231">
        <v>1E-3</v>
      </c>
      <c r="M151" s="231" t="s">
        <v>316</v>
      </c>
      <c r="N151" s="232">
        <v>3.0000000000000001E-3</v>
      </c>
    </row>
    <row r="152" spans="1:14" x14ac:dyDescent="0.35">
      <c r="A152" s="200" t="s">
        <v>243</v>
      </c>
      <c r="B152" s="231">
        <v>4.0000000000000001E-3</v>
      </c>
      <c r="C152" s="231">
        <v>5.3999999999999999E-2</v>
      </c>
      <c r="D152" s="232">
        <v>0.20699999999999999</v>
      </c>
      <c r="E152" s="82"/>
      <c r="F152" s="200" t="s">
        <v>163</v>
      </c>
      <c r="G152" s="231">
        <v>2.9820000000000002</v>
      </c>
      <c r="H152" s="231">
        <v>5.5419999999999998</v>
      </c>
      <c r="I152" s="232">
        <v>4.6079999999999997</v>
      </c>
      <c r="J152" s="125"/>
      <c r="K152" s="200" t="s">
        <v>186</v>
      </c>
      <c r="L152" s="231">
        <v>5.1999999999999998E-2</v>
      </c>
      <c r="M152" s="231">
        <v>6.0000000000000001E-3</v>
      </c>
      <c r="N152" s="232">
        <v>3.0000000000000001E-3</v>
      </c>
    </row>
    <row r="153" spans="1:14" x14ac:dyDescent="0.35">
      <c r="A153" s="200" t="s">
        <v>225</v>
      </c>
      <c r="B153" s="231">
        <v>0.10299999999999999</v>
      </c>
      <c r="C153" s="231">
        <v>1.6120000000000001</v>
      </c>
      <c r="D153" s="232">
        <v>0.20499999999999999</v>
      </c>
      <c r="E153" s="82"/>
      <c r="F153" s="200" t="s">
        <v>17</v>
      </c>
      <c r="G153" s="231">
        <v>3.3330000000000002</v>
      </c>
      <c r="H153" s="231">
        <v>2.8540000000000001</v>
      </c>
      <c r="I153" s="232">
        <v>4.5830000000000002</v>
      </c>
      <c r="J153" s="125"/>
      <c r="K153" s="200" t="s">
        <v>37</v>
      </c>
      <c r="L153" s="231">
        <v>1E-3</v>
      </c>
      <c r="M153" s="231">
        <v>2E-3</v>
      </c>
      <c r="N153" s="232">
        <v>2E-3</v>
      </c>
    </row>
    <row r="154" spans="1:14" x14ac:dyDescent="0.35">
      <c r="A154" s="200" t="s">
        <v>132</v>
      </c>
      <c r="B154" s="231">
        <v>0.48299999999999998</v>
      </c>
      <c r="C154" s="231">
        <v>3.0000000000000001E-3</v>
      </c>
      <c r="D154" s="232">
        <v>0.193</v>
      </c>
      <c r="E154" s="82"/>
      <c r="F154" s="200" t="s">
        <v>188</v>
      </c>
      <c r="G154" s="231">
        <v>3.4209999999999998</v>
      </c>
      <c r="H154" s="231">
        <v>9.9480000000000004</v>
      </c>
      <c r="I154" s="232">
        <v>4.4859999999999998</v>
      </c>
      <c r="J154" s="125"/>
      <c r="K154" s="200" t="s">
        <v>89</v>
      </c>
      <c r="L154" s="231">
        <v>0</v>
      </c>
      <c r="M154" s="231" t="s">
        <v>316</v>
      </c>
      <c r="N154" s="232">
        <v>2E-3</v>
      </c>
    </row>
    <row r="155" spans="1:14" x14ac:dyDescent="0.35">
      <c r="A155" s="200" t="s">
        <v>25</v>
      </c>
      <c r="B155" s="231">
        <v>9.7000000000000003E-2</v>
      </c>
      <c r="C155" s="231">
        <v>3.5999999999999997E-2</v>
      </c>
      <c r="D155" s="232">
        <v>0.189</v>
      </c>
      <c r="E155" s="82"/>
      <c r="F155" s="200" t="s">
        <v>6</v>
      </c>
      <c r="G155" s="231">
        <v>5.5039999999999996</v>
      </c>
      <c r="H155" s="231">
        <v>5.9290000000000003</v>
      </c>
      <c r="I155" s="232">
        <v>4.266</v>
      </c>
      <c r="J155" s="125"/>
      <c r="K155" s="200" t="s">
        <v>139</v>
      </c>
      <c r="L155" s="231">
        <v>3.3000000000000002E-2</v>
      </c>
      <c r="M155" s="231">
        <v>0.27700000000000002</v>
      </c>
      <c r="N155" s="232">
        <v>2E-3</v>
      </c>
    </row>
    <row r="156" spans="1:14" x14ac:dyDescent="0.35">
      <c r="A156" s="200" t="s">
        <v>120</v>
      </c>
      <c r="B156" s="231">
        <v>6.5000000000000002E-2</v>
      </c>
      <c r="C156" s="231">
        <v>3.48</v>
      </c>
      <c r="D156" s="232">
        <v>0.17599999999999999</v>
      </c>
      <c r="E156" s="82"/>
      <c r="F156" s="200" t="s">
        <v>119</v>
      </c>
      <c r="G156" s="231">
        <v>12.148</v>
      </c>
      <c r="H156" s="231">
        <v>9.6140000000000008</v>
      </c>
      <c r="I156" s="232">
        <v>4.1989999999999998</v>
      </c>
      <c r="J156" s="125"/>
      <c r="K156" s="200" t="s">
        <v>146</v>
      </c>
      <c r="L156" s="231">
        <v>0.36899999999999999</v>
      </c>
      <c r="M156" s="231">
        <v>0.29699999999999999</v>
      </c>
      <c r="N156" s="232">
        <v>2E-3</v>
      </c>
    </row>
    <row r="157" spans="1:14" x14ac:dyDescent="0.35">
      <c r="A157" s="200" t="s">
        <v>252</v>
      </c>
      <c r="B157" s="231">
        <v>0.17799999999999999</v>
      </c>
      <c r="C157" s="231">
        <v>0.105</v>
      </c>
      <c r="D157" s="232">
        <v>0.17499999999999999</v>
      </c>
      <c r="E157" s="82"/>
      <c r="F157" s="200" t="s">
        <v>241</v>
      </c>
      <c r="G157" s="231">
        <v>4.5529999999999999</v>
      </c>
      <c r="H157" s="231">
        <v>3.69</v>
      </c>
      <c r="I157" s="232">
        <v>4.032</v>
      </c>
      <c r="J157" s="125"/>
      <c r="K157" s="200" t="s">
        <v>191</v>
      </c>
      <c r="L157" s="231">
        <v>5.0000000000000001E-3</v>
      </c>
      <c r="M157" s="231">
        <v>3.0000000000000001E-3</v>
      </c>
      <c r="N157" s="232">
        <v>2E-3</v>
      </c>
    </row>
    <row r="158" spans="1:14" x14ac:dyDescent="0.35">
      <c r="A158" s="200" t="s">
        <v>185</v>
      </c>
      <c r="B158" s="231">
        <v>0.47399999999999998</v>
      </c>
      <c r="C158" s="231">
        <v>0.39700000000000002</v>
      </c>
      <c r="D158" s="232">
        <v>0.17299999999999999</v>
      </c>
      <c r="E158" s="82"/>
      <c r="F158" s="200" t="s">
        <v>144</v>
      </c>
      <c r="G158" s="231">
        <v>4.57</v>
      </c>
      <c r="H158" s="231">
        <v>3.0409999999999999</v>
      </c>
      <c r="I158" s="232">
        <v>3.9020000000000001</v>
      </c>
      <c r="J158" s="125"/>
      <c r="K158" s="200" t="s">
        <v>260</v>
      </c>
      <c r="L158" s="231">
        <v>2.4E-2</v>
      </c>
      <c r="M158" s="231" t="s">
        <v>316</v>
      </c>
      <c r="N158" s="232">
        <v>2E-3</v>
      </c>
    </row>
    <row r="159" spans="1:14" x14ac:dyDescent="0.35">
      <c r="A159" s="200" t="s">
        <v>179</v>
      </c>
      <c r="B159" s="231">
        <v>6.0000000000000001E-3</v>
      </c>
      <c r="C159" s="231">
        <v>0.04</v>
      </c>
      <c r="D159" s="232">
        <v>0.16200000000000001</v>
      </c>
      <c r="E159" s="82"/>
      <c r="F159" s="200" t="s">
        <v>0</v>
      </c>
      <c r="G159" s="231">
        <v>2.673</v>
      </c>
      <c r="H159" s="231">
        <v>1.248</v>
      </c>
      <c r="I159" s="232">
        <v>3.8490000000000002</v>
      </c>
      <c r="J159" s="125"/>
      <c r="K159" s="200" t="s">
        <v>23</v>
      </c>
      <c r="L159" s="231">
        <v>0</v>
      </c>
      <c r="M159" s="231">
        <v>8.9999999999999993E-3</v>
      </c>
      <c r="N159" s="232">
        <v>1E-3</v>
      </c>
    </row>
    <row r="160" spans="1:14" x14ac:dyDescent="0.35">
      <c r="A160" s="200" t="s">
        <v>91</v>
      </c>
      <c r="B160" s="231">
        <v>5.0000000000000001E-3</v>
      </c>
      <c r="C160" s="231" t="s">
        <v>316</v>
      </c>
      <c r="D160" s="232">
        <v>0.154</v>
      </c>
      <c r="E160" s="82"/>
      <c r="F160" s="200" t="s">
        <v>213</v>
      </c>
      <c r="G160" s="231">
        <v>2.0139999999999998</v>
      </c>
      <c r="H160" s="231">
        <v>15.866</v>
      </c>
      <c r="I160" s="232">
        <v>3.8</v>
      </c>
      <c r="J160" s="125"/>
      <c r="K160" s="200" t="s">
        <v>31</v>
      </c>
      <c r="L160" s="231">
        <v>5.0000000000000001E-3</v>
      </c>
      <c r="M160" s="231">
        <v>8.0000000000000002E-3</v>
      </c>
      <c r="N160" s="232">
        <v>1E-3</v>
      </c>
    </row>
    <row r="161" spans="1:14" x14ac:dyDescent="0.35">
      <c r="A161" s="200" t="s">
        <v>137</v>
      </c>
      <c r="B161" s="231">
        <v>0.01</v>
      </c>
      <c r="C161" s="231">
        <v>1.7000000000000001E-2</v>
      </c>
      <c r="D161" s="232">
        <v>0.14299999999999999</v>
      </c>
      <c r="E161" s="82"/>
      <c r="F161" s="200" t="s">
        <v>185</v>
      </c>
      <c r="G161" s="231">
        <v>2.782</v>
      </c>
      <c r="H161" s="231">
        <v>4.3440000000000003</v>
      </c>
      <c r="I161" s="232">
        <v>3.6880000000000002</v>
      </c>
      <c r="J161" s="125"/>
      <c r="K161" s="200" t="s">
        <v>32</v>
      </c>
      <c r="L161" s="231">
        <v>3.7999999999999999E-2</v>
      </c>
      <c r="M161" s="231">
        <v>4.0000000000000001E-3</v>
      </c>
      <c r="N161" s="232">
        <v>1E-3</v>
      </c>
    </row>
    <row r="162" spans="1:14" x14ac:dyDescent="0.35">
      <c r="A162" s="200" t="s">
        <v>24</v>
      </c>
      <c r="B162" s="231">
        <v>7.4999999999999997E-2</v>
      </c>
      <c r="C162" s="231">
        <v>0.13700000000000001</v>
      </c>
      <c r="D162" s="232">
        <v>0.14099999999999999</v>
      </c>
      <c r="E162" s="82"/>
      <c r="F162" s="200" t="s">
        <v>181</v>
      </c>
      <c r="G162" s="231">
        <v>6.5229999999999997</v>
      </c>
      <c r="H162" s="231">
        <v>4.1879999999999997</v>
      </c>
      <c r="I162" s="232">
        <v>3.14</v>
      </c>
      <c r="J162" s="125"/>
      <c r="K162" s="200" t="s">
        <v>59</v>
      </c>
      <c r="L162" s="231" t="s">
        <v>316</v>
      </c>
      <c r="M162" s="231">
        <v>1E-3</v>
      </c>
      <c r="N162" s="232">
        <v>1E-3</v>
      </c>
    </row>
    <row r="163" spans="1:14" x14ac:dyDescent="0.35">
      <c r="A163" s="200" t="s">
        <v>158</v>
      </c>
      <c r="B163" s="231" t="s">
        <v>316</v>
      </c>
      <c r="C163" s="231" t="s">
        <v>316</v>
      </c>
      <c r="D163" s="232">
        <v>0.13700000000000001</v>
      </c>
      <c r="E163" s="82"/>
      <c r="F163" s="200" t="s">
        <v>74</v>
      </c>
      <c r="G163" s="231">
        <v>1.5009999999999999</v>
      </c>
      <c r="H163" s="231">
        <v>0.79700000000000004</v>
      </c>
      <c r="I163" s="232">
        <v>3.0030000000000001</v>
      </c>
      <c r="J163" s="125"/>
      <c r="K163" s="200" t="s">
        <v>71</v>
      </c>
      <c r="L163" s="231" t="s">
        <v>316</v>
      </c>
      <c r="M163" s="231" t="s">
        <v>316</v>
      </c>
      <c r="N163" s="232">
        <v>1E-3</v>
      </c>
    </row>
    <row r="164" spans="1:14" x14ac:dyDescent="0.35">
      <c r="A164" s="200" t="s">
        <v>48</v>
      </c>
      <c r="B164" s="231">
        <v>0.122</v>
      </c>
      <c r="C164" s="231" t="s">
        <v>316</v>
      </c>
      <c r="D164" s="232">
        <v>0.13500000000000001</v>
      </c>
      <c r="E164" s="82"/>
      <c r="F164" s="200" t="s">
        <v>113</v>
      </c>
      <c r="G164" s="231">
        <v>3.0640000000000001</v>
      </c>
      <c r="H164" s="231">
        <v>5.5730000000000004</v>
      </c>
      <c r="I164" s="232">
        <v>2.9409999999999998</v>
      </c>
      <c r="J164" s="125"/>
      <c r="K164" s="200" t="s">
        <v>76</v>
      </c>
      <c r="L164" s="231" t="s">
        <v>316</v>
      </c>
      <c r="M164" s="231">
        <v>0</v>
      </c>
      <c r="N164" s="232">
        <v>1E-3</v>
      </c>
    </row>
    <row r="165" spans="1:14" x14ac:dyDescent="0.35">
      <c r="A165" s="200" t="s">
        <v>1</v>
      </c>
      <c r="B165" s="231">
        <v>1.631</v>
      </c>
      <c r="C165" s="231" t="s">
        <v>316</v>
      </c>
      <c r="D165" s="232">
        <v>0.11799999999999999</v>
      </c>
      <c r="E165" s="82"/>
      <c r="F165" s="200" t="s">
        <v>43</v>
      </c>
      <c r="G165" s="231">
        <v>9.2999999999999999E-2</v>
      </c>
      <c r="H165" s="231">
        <v>5.8999999999999997E-2</v>
      </c>
      <c r="I165" s="232">
        <v>2.9359999999999999</v>
      </c>
      <c r="J165" s="125"/>
      <c r="K165" s="200" t="s">
        <v>92</v>
      </c>
      <c r="L165" s="231">
        <v>1E-3</v>
      </c>
      <c r="M165" s="231">
        <v>1E-3</v>
      </c>
      <c r="N165" s="232">
        <v>1E-3</v>
      </c>
    </row>
    <row r="166" spans="1:14" x14ac:dyDescent="0.35">
      <c r="A166" s="200" t="s">
        <v>126</v>
      </c>
      <c r="B166" s="231">
        <v>1.9E-2</v>
      </c>
      <c r="C166" s="231">
        <v>1.2999999999999999E-2</v>
      </c>
      <c r="D166" s="232">
        <v>0.10100000000000001</v>
      </c>
      <c r="E166" s="82"/>
      <c r="F166" s="200" t="s">
        <v>193</v>
      </c>
      <c r="G166" s="231">
        <v>2.5950000000000002</v>
      </c>
      <c r="H166" s="231">
        <v>3.3</v>
      </c>
      <c r="I166" s="232">
        <v>2.7349999999999999</v>
      </c>
      <c r="J166" s="125"/>
      <c r="K166" s="200" t="s">
        <v>93</v>
      </c>
      <c r="L166" s="231" t="s">
        <v>316</v>
      </c>
      <c r="M166" s="231">
        <v>0.03</v>
      </c>
      <c r="N166" s="232">
        <v>1E-3</v>
      </c>
    </row>
    <row r="167" spans="1:14" x14ac:dyDescent="0.35">
      <c r="A167" s="200" t="s">
        <v>221</v>
      </c>
      <c r="B167" s="231">
        <v>3.5870000000000002</v>
      </c>
      <c r="C167" s="231">
        <v>0.158</v>
      </c>
      <c r="D167" s="232">
        <v>0.1</v>
      </c>
      <c r="E167" s="82"/>
      <c r="F167" s="200" t="s">
        <v>187</v>
      </c>
      <c r="G167" s="231">
        <v>3.419</v>
      </c>
      <c r="H167" s="231">
        <v>3.1930000000000001</v>
      </c>
      <c r="I167" s="232">
        <v>2.6019999999999999</v>
      </c>
      <c r="J167" s="125"/>
      <c r="K167" s="200" t="s">
        <v>102</v>
      </c>
      <c r="L167" s="231" t="s">
        <v>316</v>
      </c>
      <c r="M167" s="231" t="s">
        <v>316</v>
      </c>
      <c r="N167" s="232">
        <v>1E-3</v>
      </c>
    </row>
    <row r="168" spans="1:14" x14ac:dyDescent="0.35">
      <c r="A168" s="200" t="s">
        <v>23</v>
      </c>
      <c r="B168" s="231">
        <v>5.0000000000000001E-3</v>
      </c>
      <c r="C168" s="231">
        <v>5.6000000000000001E-2</v>
      </c>
      <c r="D168" s="232">
        <v>9.6000000000000002E-2</v>
      </c>
      <c r="E168" s="82"/>
      <c r="F168" s="200" t="s">
        <v>141</v>
      </c>
      <c r="G168" s="231">
        <v>0.68899999999999995</v>
      </c>
      <c r="H168" s="231">
        <v>0.70599999999999996</v>
      </c>
      <c r="I168" s="232">
        <v>2.4729999999999999</v>
      </c>
      <c r="J168" s="125"/>
      <c r="K168" s="200" t="s">
        <v>154</v>
      </c>
      <c r="L168" s="231" t="s">
        <v>316</v>
      </c>
      <c r="M168" s="231" t="s">
        <v>316</v>
      </c>
      <c r="N168" s="232">
        <v>1E-3</v>
      </c>
    </row>
    <row r="169" spans="1:14" x14ac:dyDescent="0.35">
      <c r="A169" s="200" t="s">
        <v>118</v>
      </c>
      <c r="B169" s="231">
        <v>6.9000000000000006E-2</v>
      </c>
      <c r="C169" s="231">
        <v>2.3E-2</v>
      </c>
      <c r="D169" s="232">
        <v>9.2999999999999999E-2</v>
      </c>
      <c r="E169" s="82"/>
      <c r="F169" s="200" t="s">
        <v>224</v>
      </c>
      <c r="G169" s="231">
        <v>2.4049999999999998</v>
      </c>
      <c r="H169" s="231">
        <v>12.192</v>
      </c>
      <c r="I169" s="232">
        <v>2.4729999999999999</v>
      </c>
      <c r="J169" s="125"/>
      <c r="K169" s="200" t="s">
        <v>10</v>
      </c>
      <c r="L169" s="231">
        <v>0</v>
      </c>
      <c r="M169" s="231">
        <v>0</v>
      </c>
      <c r="N169" s="232">
        <v>0</v>
      </c>
    </row>
    <row r="170" spans="1:14" x14ac:dyDescent="0.35">
      <c r="A170" s="200" t="s">
        <v>186</v>
      </c>
      <c r="B170" s="231">
        <v>3.6999999999999998E-2</v>
      </c>
      <c r="C170" s="231">
        <v>5.0000000000000001E-3</v>
      </c>
      <c r="D170" s="232">
        <v>8.7999999999999995E-2</v>
      </c>
      <c r="E170" s="82"/>
      <c r="F170" s="200" t="s">
        <v>253</v>
      </c>
      <c r="G170" s="231">
        <v>6.9649999999999999</v>
      </c>
      <c r="H170" s="231">
        <v>2.5289999999999999</v>
      </c>
      <c r="I170" s="232">
        <v>2.3450000000000002</v>
      </c>
      <c r="J170" s="125"/>
      <c r="K170" s="200" t="s">
        <v>11</v>
      </c>
      <c r="L170" s="231" t="s">
        <v>316</v>
      </c>
      <c r="M170" s="231" t="s">
        <v>316</v>
      </c>
      <c r="N170" s="232">
        <v>0</v>
      </c>
    </row>
    <row r="171" spans="1:14" x14ac:dyDescent="0.35">
      <c r="A171" s="200" t="s">
        <v>208</v>
      </c>
      <c r="B171" s="231">
        <v>2.5999999999999999E-2</v>
      </c>
      <c r="C171" s="231">
        <v>1.198</v>
      </c>
      <c r="D171" s="232">
        <v>8.6999999999999994E-2</v>
      </c>
      <c r="E171" s="82"/>
      <c r="F171" s="200" t="s">
        <v>139</v>
      </c>
      <c r="G171" s="231">
        <v>2.056</v>
      </c>
      <c r="H171" s="231">
        <v>2.609</v>
      </c>
      <c r="I171" s="232">
        <v>2.339</v>
      </c>
      <c r="J171" s="125"/>
      <c r="K171" s="200" t="s">
        <v>17</v>
      </c>
      <c r="L171" s="231" t="s">
        <v>316</v>
      </c>
      <c r="M171" s="231">
        <v>1E-3</v>
      </c>
      <c r="N171" s="232">
        <v>0</v>
      </c>
    </row>
    <row r="172" spans="1:14" x14ac:dyDescent="0.35">
      <c r="A172" s="200" t="s">
        <v>207</v>
      </c>
      <c r="B172" s="231">
        <v>0.219</v>
      </c>
      <c r="C172" s="231">
        <v>6.5000000000000002E-2</v>
      </c>
      <c r="D172" s="232">
        <v>8.5000000000000006E-2</v>
      </c>
      <c r="E172" s="82"/>
      <c r="F172" s="200" t="s">
        <v>138</v>
      </c>
      <c r="G172" s="231">
        <v>2.8090000000000002</v>
      </c>
      <c r="H172" s="231">
        <v>3.4950000000000001</v>
      </c>
      <c r="I172" s="232">
        <v>2.2770000000000001</v>
      </c>
      <c r="J172" s="125"/>
      <c r="K172" s="200" t="s">
        <v>21</v>
      </c>
      <c r="L172" s="231" t="s">
        <v>316</v>
      </c>
      <c r="M172" s="231">
        <v>0</v>
      </c>
      <c r="N172" s="232">
        <v>0</v>
      </c>
    </row>
    <row r="173" spans="1:14" x14ac:dyDescent="0.35">
      <c r="A173" s="200" t="s">
        <v>17</v>
      </c>
      <c r="B173" s="231">
        <v>1E-3</v>
      </c>
      <c r="C173" s="231">
        <v>2E-3</v>
      </c>
      <c r="D173" s="232">
        <v>7.4999999999999997E-2</v>
      </c>
      <c r="E173" s="82"/>
      <c r="F173" s="200" t="s">
        <v>190</v>
      </c>
      <c r="G173" s="231">
        <v>1.9630000000000001</v>
      </c>
      <c r="H173" s="231">
        <v>0.76200000000000001</v>
      </c>
      <c r="I173" s="232">
        <v>2.1339999999999999</v>
      </c>
      <c r="J173" s="125"/>
      <c r="K173" s="200" t="s">
        <v>39</v>
      </c>
      <c r="L173" s="231">
        <v>5.2999999999999999E-2</v>
      </c>
      <c r="M173" s="231">
        <v>0.16500000000000001</v>
      </c>
      <c r="N173" s="232">
        <v>0</v>
      </c>
    </row>
    <row r="174" spans="1:14" x14ac:dyDescent="0.35">
      <c r="A174" s="200" t="s">
        <v>32</v>
      </c>
      <c r="B174" s="231">
        <v>6.5000000000000002E-2</v>
      </c>
      <c r="C174" s="231">
        <v>0.186</v>
      </c>
      <c r="D174" s="232">
        <v>7.0000000000000007E-2</v>
      </c>
      <c r="E174" s="82"/>
      <c r="F174" s="200" t="s">
        <v>11</v>
      </c>
      <c r="G174" s="231">
        <v>4.9000000000000004</v>
      </c>
      <c r="H174" s="231">
        <v>1.931</v>
      </c>
      <c r="I174" s="232">
        <v>2.0830000000000002</v>
      </c>
      <c r="J174" s="125"/>
      <c r="K174" s="200" t="s">
        <v>42</v>
      </c>
      <c r="L174" s="231">
        <v>1E-3</v>
      </c>
      <c r="M174" s="231" t="s">
        <v>316</v>
      </c>
      <c r="N174" s="232">
        <v>0</v>
      </c>
    </row>
    <row r="175" spans="1:14" x14ac:dyDescent="0.35">
      <c r="A175" s="200" t="s">
        <v>140</v>
      </c>
      <c r="B175" s="231">
        <v>2E-3</v>
      </c>
      <c r="C175" s="231">
        <v>0.79900000000000004</v>
      </c>
      <c r="D175" s="232">
        <v>6.4000000000000001E-2</v>
      </c>
      <c r="E175" s="82"/>
      <c r="F175" s="200" t="s">
        <v>40</v>
      </c>
      <c r="G175" s="231">
        <v>0.439</v>
      </c>
      <c r="H175" s="231" t="s">
        <v>316</v>
      </c>
      <c r="I175" s="232">
        <v>2.0680000000000001</v>
      </c>
      <c r="J175" s="125"/>
      <c r="K175" s="200" t="s">
        <v>43</v>
      </c>
      <c r="L175" s="231" t="s">
        <v>316</v>
      </c>
      <c r="M175" s="231" t="s">
        <v>316</v>
      </c>
      <c r="N175" s="232">
        <v>0</v>
      </c>
    </row>
    <row r="176" spans="1:14" x14ac:dyDescent="0.35">
      <c r="A176" s="200" t="s">
        <v>8</v>
      </c>
      <c r="B176" s="231">
        <v>0</v>
      </c>
      <c r="C176" s="231">
        <v>4.1000000000000002E-2</v>
      </c>
      <c r="D176" s="232">
        <v>0.06</v>
      </c>
      <c r="E176" s="82"/>
      <c r="F176" s="200" t="s">
        <v>243</v>
      </c>
      <c r="G176" s="231">
        <v>2.02</v>
      </c>
      <c r="H176" s="231">
        <v>2.8479999999999999</v>
      </c>
      <c r="I176" s="232">
        <v>2.0680000000000001</v>
      </c>
      <c r="J176" s="125"/>
      <c r="K176" s="200" t="s">
        <v>44</v>
      </c>
      <c r="L176" s="231" t="s">
        <v>316</v>
      </c>
      <c r="M176" s="231" t="s">
        <v>316</v>
      </c>
      <c r="N176" s="232">
        <v>0</v>
      </c>
    </row>
    <row r="177" spans="1:14" x14ac:dyDescent="0.35">
      <c r="A177" s="200" t="s">
        <v>247</v>
      </c>
      <c r="B177" s="231">
        <v>3.5999999999999997E-2</v>
      </c>
      <c r="C177" s="231">
        <v>5.5E-2</v>
      </c>
      <c r="D177" s="232">
        <v>5.8000000000000003E-2</v>
      </c>
      <c r="E177" s="82"/>
      <c r="F177" s="200" t="s">
        <v>247</v>
      </c>
      <c r="G177" s="231">
        <v>2.875</v>
      </c>
      <c r="H177" s="231">
        <v>2.363</v>
      </c>
      <c r="I177" s="232">
        <v>1.9139999999999999</v>
      </c>
      <c r="J177" s="125"/>
      <c r="K177" s="200" t="s">
        <v>45</v>
      </c>
      <c r="L177" s="231" t="s">
        <v>316</v>
      </c>
      <c r="M177" s="231">
        <v>0</v>
      </c>
      <c r="N177" s="232">
        <v>0</v>
      </c>
    </row>
    <row r="178" spans="1:14" x14ac:dyDescent="0.35">
      <c r="A178" s="200" t="s">
        <v>18</v>
      </c>
      <c r="B178" s="231">
        <v>1.4999999999999999E-2</v>
      </c>
      <c r="C178" s="231">
        <v>0</v>
      </c>
      <c r="D178" s="232">
        <v>5.7000000000000002E-2</v>
      </c>
      <c r="E178" s="82"/>
      <c r="F178" s="200" t="s">
        <v>111</v>
      </c>
      <c r="G178" s="231">
        <v>0.86699999999999999</v>
      </c>
      <c r="H178" s="231">
        <v>1.0009999999999999</v>
      </c>
      <c r="I178" s="232">
        <v>1.8740000000000001</v>
      </c>
      <c r="J178" s="125"/>
      <c r="K178" s="200" t="s">
        <v>53</v>
      </c>
      <c r="L178" s="231" t="s">
        <v>316</v>
      </c>
      <c r="M178" s="231" t="s">
        <v>316</v>
      </c>
      <c r="N178" s="232">
        <v>0</v>
      </c>
    </row>
    <row r="179" spans="1:14" x14ac:dyDescent="0.35">
      <c r="A179" s="200" t="s">
        <v>141</v>
      </c>
      <c r="B179" s="231">
        <v>0.64600000000000002</v>
      </c>
      <c r="C179" s="231">
        <v>9.8000000000000004E-2</v>
      </c>
      <c r="D179" s="232">
        <v>5.7000000000000002E-2</v>
      </c>
      <c r="E179" s="82"/>
      <c r="F179" s="200" t="s">
        <v>207</v>
      </c>
      <c r="G179" s="231">
        <v>2.4</v>
      </c>
      <c r="H179" s="231">
        <v>2.1619999999999999</v>
      </c>
      <c r="I179" s="232">
        <v>1.861</v>
      </c>
      <c r="J179" s="125"/>
      <c r="K179" s="200" t="s">
        <v>67</v>
      </c>
      <c r="L179" s="231">
        <v>0</v>
      </c>
      <c r="M179" s="231">
        <v>1E-3</v>
      </c>
      <c r="N179" s="232">
        <v>0</v>
      </c>
    </row>
    <row r="180" spans="1:14" x14ac:dyDescent="0.35">
      <c r="A180" s="200" t="s">
        <v>4</v>
      </c>
      <c r="B180" s="231" t="s">
        <v>316</v>
      </c>
      <c r="C180" s="231">
        <v>0.85099999999999998</v>
      </c>
      <c r="D180" s="232">
        <v>5.1999999999999998E-2</v>
      </c>
      <c r="E180" s="82"/>
      <c r="F180" s="200" t="s">
        <v>19</v>
      </c>
      <c r="G180" s="231">
        <v>2.1139999999999999</v>
      </c>
      <c r="H180" s="231">
        <v>1.8380000000000001</v>
      </c>
      <c r="I180" s="232">
        <v>1.784</v>
      </c>
      <c r="J180" s="125"/>
      <c r="K180" s="200" t="s">
        <v>81</v>
      </c>
      <c r="L180" s="231" t="s">
        <v>316</v>
      </c>
      <c r="M180" s="231" t="s">
        <v>316</v>
      </c>
      <c r="N180" s="232">
        <v>0</v>
      </c>
    </row>
    <row r="181" spans="1:14" x14ac:dyDescent="0.35">
      <c r="A181" s="200" t="s">
        <v>33</v>
      </c>
      <c r="B181" s="231">
        <v>0.27</v>
      </c>
      <c r="C181" s="231">
        <v>0.97299999999999998</v>
      </c>
      <c r="D181" s="232">
        <v>3.9E-2</v>
      </c>
      <c r="E181" s="82"/>
      <c r="F181" s="200" t="s">
        <v>162</v>
      </c>
      <c r="G181" s="231">
        <v>0.115</v>
      </c>
      <c r="H181" s="231">
        <v>0.10100000000000001</v>
      </c>
      <c r="I181" s="232">
        <v>1.655</v>
      </c>
      <c r="J181" s="125"/>
      <c r="K181" s="200" t="s">
        <v>137</v>
      </c>
      <c r="L181" s="231">
        <v>2E-3</v>
      </c>
      <c r="M181" s="231">
        <v>8.0000000000000002E-3</v>
      </c>
      <c r="N181" s="232">
        <v>0</v>
      </c>
    </row>
    <row r="182" spans="1:14" x14ac:dyDescent="0.35">
      <c r="A182" s="200" t="s">
        <v>7</v>
      </c>
      <c r="B182" s="231">
        <v>5.2999999999999999E-2</v>
      </c>
      <c r="C182" s="231">
        <v>2.145</v>
      </c>
      <c r="D182" s="232">
        <v>3.7999999999999999E-2</v>
      </c>
      <c r="E182" s="82"/>
      <c r="F182" s="200" t="s">
        <v>91</v>
      </c>
      <c r="G182" s="231">
        <v>0.92400000000000004</v>
      </c>
      <c r="H182" s="231">
        <v>1.84</v>
      </c>
      <c r="I182" s="232">
        <v>1.5740000000000001</v>
      </c>
      <c r="J182" s="125"/>
      <c r="K182" s="200" t="s">
        <v>152</v>
      </c>
      <c r="L182" s="231" t="s">
        <v>316</v>
      </c>
      <c r="M182" s="231" t="s">
        <v>316</v>
      </c>
      <c r="N182" s="232">
        <v>0</v>
      </c>
    </row>
    <row r="183" spans="1:14" x14ac:dyDescent="0.35">
      <c r="A183" s="200" t="s">
        <v>34</v>
      </c>
      <c r="B183" s="231" t="s">
        <v>316</v>
      </c>
      <c r="C183" s="231">
        <v>1.6E-2</v>
      </c>
      <c r="D183" s="232">
        <v>2.7E-2</v>
      </c>
      <c r="E183" s="82"/>
      <c r="F183" s="200" t="s">
        <v>140</v>
      </c>
      <c r="G183" s="231">
        <v>0.56200000000000006</v>
      </c>
      <c r="H183" s="231">
        <v>1.431</v>
      </c>
      <c r="I183" s="232">
        <v>1.429</v>
      </c>
      <c r="J183" s="125"/>
      <c r="K183" s="200" t="s">
        <v>223</v>
      </c>
      <c r="L183" s="231">
        <v>0.64</v>
      </c>
      <c r="M183" s="231">
        <v>3.0000000000000001E-3</v>
      </c>
      <c r="N183" s="232">
        <v>0</v>
      </c>
    </row>
    <row r="184" spans="1:14" x14ac:dyDescent="0.35">
      <c r="A184" s="200" t="s">
        <v>6</v>
      </c>
      <c r="B184" s="231">
        <v>2.5000000000000001E-2</v>
      </c>
      <c r="C184" s="231">
        <v>2.8000000000000001E-2</v>
      </c>
      <c r="D184" s="232">
        <v>2.5000000000000001E-2</v>
      </c>
      <c r="E184" s="82"/>
      <c r="F184" s="200" t="s">
        <v>137</v>
      </c>
      <c r="G184" s="231">
        <v>0.63</v>
      </c>
      <c r="H184" s="231">
        <v>1.4059999999999999</v>
      </c>
      <c r="I184" s="232">
        <v>1.421</v>
      </c>
      <c r="J184" s="125"/>
      <c r="K184" s="200" t="s">
        <v>1</v>
      </c>
      <c r="L184" s="231" t="s">
        <v>316</v>
      </c>
      <c r="M184" s="231" t="s">
        <v>316</v>
      </c>
      <c r="N184" s="232" t="s">
        <v>316</v>
      </c>
    </row>
    <row r="185" spans="1:14" x14ac:dyDescent="0.35">
      <c r="A185" s="200" t="s">
        <v>241</v>
      </c>
      <c r="B185" s="231">
        <v>0.126</v>
      </c>
      <c r="C185" s="231">
        <v>9.1999999999999998E-2</v>
      </c>
      <c r="D185" s="232">
        <v>0.02</v>
      </c>
      <c r="E185" s="82"/>
      <c r="F185" s="200" t="s">
        <v>192</v>
      </c>
      <c r="G185" s="231">
        <v>6.0490000000000004</v>
      </c>
      <c r="H185" s="231">
        <v>0.49299999999999999</v>
      </c>
      <c r="I185" s="232">
        <v>1.3919999999999999</v>
      </c>
      <c r="J185" s="125"/>
      <c r="K185" s="200" t="s">
        <v>2</v>
      </c>
      <c r="L185" s="231" t="s">
        <v>316</v>
      </c>
      <c r="M185" s="231" t="s">
        <v>316</v>
      </c>
      <c r="N185" s="232" t="s">
        <v>316</v>
      </c>
    </row>
    <row r="186" spans="1:14" x14ac:dyDescent="0.35">
      <c r="A186" s="200" t="s">
        <v>45</v>
      </c>
      <c r="B186" s="231" t="s">
        <v>316</v>
      </c>
      <c r="C186" s="231">
        <v>4.0000000000000001E-3</v>
      </c>
      <c r="D186" s="232">
        <v>1.4E-2</v>
      </c>
      <c r="E186" s="82"/>
      <c r="F186" s="200" t="s">
        <v>225</v>
      </c>
      <c r="G186" s="231">
        <v>0.152</v>
      </c>
      <c r="H186" s="231">
        <v>8.8719999999999999</v>
      </c>
      <c r="I186" s="232">
        <v>1.3779999999999999</v>
      </c>
      <c r="J186" s="125"/>
      <c r="K186" s="200" t="s">
        <v>3</v>
      </c>
      <c r="L186" s="231" t="s">
        <v>316</v>
      </c>
      <c r="M186" s="231" t="s">
        <v>316</v>
      </c>
      <c r="N186" s="232" t="s">
        <v>316</v>
      </c>
    </row>
    <row r="187" spans="1:14" x14ac:dyDescent="0.35">
      <c r="A187" s="200" t="s">
        <v>11</v>
      </c>
      <c r="B187" s="231">
        <v>14.141999999999999</v>
      </c>
      <c r="C187" s="231">
        <v>3.2669999999999999</v>
      </c>
      <c r="D187" s="232">
        <v>1.2999999999999999E-2</v>
      </c>
      <c r="E187" s="82"/>
      <c r="F187" s="200" t="s">
        <v>136</v>
      </c>
      <c r="G187" s="231">
        <v>1.157</v>
      </c>
      <c r="H187" s="231">
        <v>1.151</v>
      </c>
      <c r="I187" s="232">
        <v>1.115</v>
      </c>
      <c r="J187" s="125"/>
      <c r="K187" s="200" t="s">
        <v>4</v>
      </c>
      <c r="L187" s="231" t="s">
        <v>316</v>
      </c>
      <c r="M187" s="231" t="s">
        <v>316</v>
      </c>
      <c r="N187" s="232" t="s">
        <v>316</v>
      </c>
    </row>
    <row r="188" spans="1:14" x14ac:dyDescent="0.35">
      <c r="A188" s="200" t="s">
        <v>44</v>
      </c>
      <c r="B188" s="231" t="s">
        <v>316</v>
      </c>
      <c r="C188" s="231">
        <v>2.1000000000000001E-2</v>
      </c>
      <c r="D188" s="232">
        <v>8.0000000000000002E-3</v>
      </c>
      <c r="E188" s="82"/>
      <c r="F188" s="200" t="s">
        <v>93</v>
      </c>
      <c r="G188" s="231">
        <v>3.6760000000000002</v>
      </c>
      <c r="H188" s="231">
        <v>1.7390000000000001</v>
      </c>
      <c r="I188" s="232">
        <v>1.07</v>
      </c>
      <c r="J188" s="125"/>
      <c r="K188" s="200" t="s">
        <v>5</v>
      </c>
      <c r="L188" s="231">
        <v>0</v>
      </c>
      <c r="M188" s="231">
        <v>1E-3</v>
      </c>
      <c r="N188" s="232" t="s">
        <v>316</v>
      </c>
    </row>
    <row r="189" spans="1:14" x14ac:dyDescent="0.35">
      <c r="A189" s="200" t="s">
        <v>84</v>
      </c>
      <c r="B189" s="231" t="s">
        <v>316</v>
      </c>
      <c r="C189" s="231" t="s">
        <v>316</v>
      </c>
      <c r="D189" s="232">
        <v>8.0000000000000002E-3</v>
      </c>
      <c r="E189" s="82"/>
      <c r="F189" s="200" t="s">
        <v>87</v>
      </c>
      <c r="G189" s="231">
        <v>0.30299999999999999</v>
      </c>
      <c r="H189" s="231">
        <v>1E-3</v>
      </c>
      <c r="I189" s="232">
        <v>1.018</v>
      </c>
      <c r="J189" s="125"/>
      <c r="K189" s="200" t="s">
        <v>6</v>
      </c>
      <c r="L189" s="231" t="s">
        <v>316</v>
      </c>
      <c r="M189" s="231" t="s">
        <v>316</v>
      </c>
      <c r="N189" s="232" t="s">
        <v>316</v>
      </c>
    </row>
    <row r="190" spans="1:14" x14ac:dyDescent="0.35">
      <c r="A190" s="200" t="s">
        <v>88</v>
      </c>
      <c r="B190" s="231">
        <v>0.01</v>
      </c>
      <c r="C190" s="231">
        <v>0.13200000000000001</v>
      </c>
      <c r="D190" s="232">
        <v>7.0000000000000001E-3</v>
      </c>
      <c r="E190" s="82"/>
      <c r="F190" s="200" t="s">
        <v>244</v>
      </c>
      <c r="G190" s="231">
        <v>0.39100000000000001</v>
      </c>
      <c r="H190" s="231">
        <v>2.2130000000000001</v>
      </c>
      <c r="I190" s="232">
        <v>0.96899999999999997</v>
      </c>
      <c r="J190" s="125"/>
      <c r="K190" s="200" t="s">
        <v>7</v>
      </c>
      <c r="L190" s="231" t="s">
        <v>316</v>
      </c>
      <c r="M190" s="231" t="s">
        <v>316</v>
      </c>
      <c r="N190" s="232" t="s">
        <v>316</v>
      </c>
    </row>
    <row r="191" spans="1:14" x14ac:dyDescent="0.35">
      <c r="A191" s="200" t="s">
        <v>254</v>
      </c>
      <c r="B191" s="231">
        <v>1.4E-2</v>
      </c>
      <c r="C191" s="231">
        <v>9.1999999999999998E-2</v>
      </c>
      <c r="D191" s="232">
        <v>7.0000000000000001E-3</v>
      </c>
      <c r="E191" s="82"/>
      <c r="F191" s="200" t="s">
        <v>29</v>
      </c>
      <c r="G191" s="231">
        <v>0.496</v>
      </c>
      <c r="H191" s="231">
        <v>0.30599999999999999</v>
      </c>
      <c r="I191" s="232">
        <v>0.89900000000000002</v>
      </c>
      <c r="J191" s="125"/>
      <c r="K191" s="200" t="s">
        <v>8</v>
      </c>
      <c r="L191" s="231" t="s">
        <v>316</v>
      </c>
      <c r="M191" s="231" t="s">
        <v>316</v>
      </c>
      <c r="N191" s="232" t="s">
        <v>316</v>
      </c>
    </row>
    <row r="192" spans="1:14" x14ac:dyDescent="0.35">
      <c r="A192" s="200" t="s">
        <v>239</v>
      </c>
      <c r="B192" s="231">
        <v>2E-3</v>
      </c>
      <c r="C192" s="231">
        <v>0.39900000000000002</v>
      </c>
      <c r="D192" s="232">
        <v>5.0000000000000001E-3</v>
      </c>
      <c r="E192" s="82"/>
      <c r="F192" s="200" t="s">
        <v>126</v>
      </c>
      <c r="G192" s="231">
        <v>0.89300000000000002</v>
      </c>
      <c r="H192" s="231">
        <v>1.127</v>
      </c>
      <c r="I192" s="232">
        <v>0.89900000000000002</v>
      </c>
      <c r="J192" s="125"/>
      <c r="K192" s="200" t="s">
        <v>12</v>
      </c>
      <c r="L192" s="231" t="s">
        <v>316</v>
      </c>
      <c r="M192" s="231">
        <v>0</v>
      </c>
      <c r="N192" s="232" t="s">
        <v>316</v>
      </c>
    </row>
    <row r="193" spans="1:14" x14ac:dyDescent="0.35">
      <c r="A193" s="200" t="s">
        <v>41</v>
      </c>
      <c r="B193" s="231" t="s">
        <v>316</v>
      </c>
      <c r="C193" s="231">
        <v>1E-3</v>
      </c>
      <c r="D193" s="232">
        <v>3.0000000000000001E-3</v>
      </c>
      <c r="E193" s="82"/>
      <c r="F193" s="200" t="s">
        <v>95</v>
      </c>
      <c r="G193" s="231">
        <v>0.64600000000000002</v>
      </c>
      <c r="H193" s="231">
        <v>1.0449999999999999</v>
      </c>
      <c r="I193" s="232">
        <v>0.83</v>
      </c>
      <c r="J193" s="125"/>
      <c r="K193" s="200" t="s">
        <v>13</v>
      </c>
      <c r="L193" s="231" t="s">
        <v>316</v>
      </c>
      <c r="M193" s="231" t="s">
        <v>316</v>
      </c>
      <c r="N193" s="232" t="s">
        <v>316</v>
      </c>
    </row>
    <row r="194" spans="1:14" x14ac:dyDescent="0.35">
      <c r="A194" s="200" t="s">
        <v>119</v>
      </c>
      <c r="B194" s="231">
        <v>2.6989999999999998</v>
      </c>
      <c r="C194" s="231">
        <v>1.2999999999999999E-2</v>
      </c>
      <c r="D194" s="232">
        <v>3.0000000000000001E-3</v>
      </c>
      <c r="E194" s="82"/>
      <c r="F194" s="200" t="s">
        <v>59</v>
      </c>
      <c r="G194" s="231">
        <v>0.65900000000000003</v>
      </c>
      <c r="H194" s="231">
        <v>0.63100000000000001</v>
      </c>
      <c r="I194" s="232">
        <v>0.81</v>
      </c>
      <c r="J194" s="125"/>
      <c r="K194" s="200" t="s">
        <v>14</v>
      </c>
      <c r="L194" s="231" t="s">
        <v>316</v>
      </c>
      <c r="M194" s="231">
        <v>0</v>
      </c>
      <c r="N194" s="232" t="s">
        <v>316</v>
      </c>
    </row>
    <row r="195" spans="1:14" x14ac:dyDescent="0.35">
      <c r="A195" s="200" t="s">
        <v>205</v>
      </c>
      <c r="B195" s="231">
        <v>3.0000000000000001E-3</v>
      </c>
      <c r="C195" s="231">
        <v>0.26</v>
      </c>
      <c r="D195" s="232">
        <v>2E-3</v>
      </c>
      <c r="E195" s="82"/>
      <c r="F195" s="200" t="s">
        <v>3</v>
      </c>
      <c r="G195" s="231">
        <v>0.10100000000000001</v>
      </c>
      <c r="H195" s="231">
        <v>1.45</v>
      </c>
      <c r="I195" s="232">
        <v>0.752</v>
      </c>
      <c r="J195" s="125"/>
      <c r="K195" s="200" t="s">
        <v>15</v>
      </c>
      <c r="L195" s="231" t="s">
        <v>316</v>
      </c>
      <c r="M195" s="231" t="s">
        <v>316</v>
      </c>
      <c r="N195" s="232" t="s">
        <v>316</v>
      </c>
    </row>
    <row r="196" spans="1:14" x14ac:dyDescent="0.35">
      <c r="A196" s="200" t="s">
        <v>47</v>
      </c>
      <c r="B196" s="231" t="s">
        <v>316</v>
      </c>
      <c r="C196" s="231" t="s">
        <v>316</v>
      </c>
      <c r="D196" s="232">
        <v>1E-3</v>
      </c>
      <c r="E196" s="82"/>
      <c r="F196" s="200" t="s">
        <v>96</v>
      </c>
      <c r="G196" s="231">
        <v>0.436</v>
      </c>
      <c r="H196" s="231">
        <v>0.83099999999999996</v>
      </c>
      <c r="I196" s="232">
        <v>0.72599999999999998</v>
      </c>
      <c r="J196" s="125"/>
      <c r="K196" s="200" t="s">
        <v>16</v>
      </c>
      <c r="L196" s="231" t="s">
        <v>316</v>
      </c>
      <c r="M196" s="231" t="s">
        <v>316</v>
      </c>
      <c r="N196" s="232" t="s">
        <v>316</v>
      </c>
    </row>
    <row r="197" spans="1:14" x14ac:dyDescent="0.35">
      <c r="A197" s="200" t="s">
        <v>42</v>
      </c>
      <c r="B197" s="231">
        <v>4.0000000000000001E-3</v>
      </c>
      <c r="C197" s="231">
        <v>8.9999999999999993E-3</v>
      </c>
      <c r="D197" s="232">
        <v>0</v>
      </c>
      <c r="E197" s="82"/>
      <c r="F197" s="200" t="s">
        <v>208</v>
      </c>
      <c r="G197" s="231">
        <v>0.39400000000000002</v>
      </c>
      <c r="H197" s="231">
        <v>0.74</v>
      </c>
      <c r="I197" s="232">
        <v>0.68100000000000005</v>
      </c>
      <c r="J197" s="125"/>
      <c r="K197" s="200" t="s">
        <v>18</v>
      </c>
      <c r="L197" s="231" t="s">
        <v>316</v>
      </c>
      <c r="M197" s="231">
        <v>0</v>
      </c>
      <c r="N197" s="232" t="s">
        <v>316</v>
      </c>
    </row>
    <row r="198" spans="1:14" x14ac:dyDescent="0.35">
      <c r="A198" s="200" t="s">
        <v>43</v>
      </c>
      <c r="B198" s="231" t="s">
        <v>316</v>
      </c>
      <c r="C198" s="231" t="s">
        <v>316</v>
      </c>
      <c r="D198" s="232">
        <v>0</v>
      </c>
      <c r="E198" s="82"/>
      <c r="F198" s="200" t="s">
        <v>118</v>
      </c>
      <c r="G198" s="231">
        <v>0.25900000000000001</v>
      </c>
      <c r="H198" s="231">
        <v>0.58799999999999997</v>
      </c>
      <c r="I198" s="232">
        <v>0.60799999999999998</v>
      </c>
      <c r="J198" s="125"/>
      <c r="K198" s="200" t="s">
        <v>19</v>
      </c>
      <c r="L198" s="231" t="s">
        <v>316</v>
      </c>
      <c r="M198" s="231" t="s">
        <v>316</v>
      </c>
      <c r="N198" s="232" t="s">
        <v>316</v>
      </c>
    </row>
    <row r="199" spans="1:14" x14ac:dyDescent="0.35">
      <c r="A199" s="200" t="s">
        <v>100</v>
      </c>
      <c r="B199" s="231" t="s">
        <v>316</v>
      </c>
      <c r="C199" s="231" t="s">
        <v>316</v>
      </c>
      <c r="D199" s="232">
        <v>0</v>
      </c>
      <c r="E199" s="82"/>
      <c r="F199" s="200" t="s">
        <v>101</v>
      </c>
      <c r="G199" s="231">
        <v>0.78300000000000003</v>
      </c>
      <c r="H199" s="231">
        <v>1.21</v>
      </c>
      <c r="I199" s="232">
        <v>0.59399999999999997</v>
      </c>
      <c r="J199" s="125"/>
      <c r="K199" s="200" t="s">
        <v>26</v>
      </c>
      <c r="L199" s="231">
        <v>0</v>
      </c>
      <c r="M199" s="231">
        <v>0</v>
      </c>
      <c r="N199" s="232" t="s">
        <v>316</v>
      </c>
    </row>
    <row r="200" spans="1:14" x14ac:dyDescent="0.35">
      <c r="A200" s="200" t="s">
        <v>0</v>
      </c>
      <c r="B200" s="231" t="s">
        <v>316</v>
      </c>
      <c r="C200" s="231" t="s">
        <v>316</v>
      </c>
      <c r="D200" s="232" t="s">
        <v>316</v>
      </c>
      <c r="E200" s="82"/>
      <c r="F200" s="200" t="s">
        <v>48</v>
      </c>
      <c r="G200" s="231">
        <v>4.4999999999999998E-2</v>
      </c>
      <c r="H200" s="231">
        <v>0.43099999999999999</v>
      </c>
      <c r="I200" s="232">
        <v>0.58799999999999997</v>
      </c>
      <c r="J200" s="125"/>
      <c r="K200" s="200" t="s">
        <v>29</v>
      </c>
      <c r="L200" s="231" t="s">
        <v>316</v>
      </c>
      <c r="M200" s="231" t="s">
        <v>316</v>
      </c>
      <c r="N200" s="232" t="s">
        <v>316</v>
      </c>
    </row>
    <row r="201" spans="1:14" x14ac:dyDescent="0.35">
      <c r="A201" s="200" t="s">
        <v>3</v>
      </c>
      <c r="B201" s="231" t="s">
        <v>316</v>
      </c>
      <c r="C201" s="231" t="s">
        <v>316</v>
      </c>
      <c r="D201" s="232" t="s">
        <v>316</v>
      </c>
      <c r="E201" s="82"/>
      <c r="F201" s="200" t="s">
        <v>248</v>
      </c>
      <c r="G201" s="231">
        <v>0.36</v>
      </c>
      <c r="H201" s="231">
        <v>0.752</v>
      </c>
      <c r="I201" s="232">
        <v>0.54100000000000004</v>
      </c>
      <c r="J201" s="125"/>
      <c r="K201" s="200" t="s">
        <v>33</v>
      </c>
      <c r="L201" s="231">
        <v>0</v>
      </c>
      <c r="M201" s="231">
        <v>0</v>
      </c>
      <c r="N201" s="232" t="s">
        <v>316</v>
      </c>
    </row>
    <row r="202" spans="1:14" x14ac:dyDescent="0.35">
      <c r="A202" s="200" t="s">
        <v>10</v>
      </c>
      <c r="B202" s="231" t="s">
        <v>316</v>
      </c>
      <c r="C202" s="231">
        <v>6.2E-2</v>
      </c>
      <c r="D202" s="232" t="s">
        <v>316</v>
      </c>
      <c r="E202" s="82"/>
      <c r="F202" s="200" t="s">
        <v>191</v>
      </c>
      <c r="G202" s="231">
        <v>0.36699999999999999</v>
      </c>
      <c r="H202" s="231">
        <v>0.75900000000000001</v>
      </c>
      <c r="I202" s="232">
        <v>0.503</v>
      </c>
      <c r="J202" s="125"/>
      <c r="K202" s="200" t="s">
        <v>34</v>
      </c>
      <c r="L202" s="231">
        <v>0</v>
      </c>
      <c r="M202" s="231">
        <v>8.0000000000000002E-3</v>
      </c>
      <c r="N202" s="232" t="s">
        <v>316</v>
      </c>
    </row>
    <row r="203" spans="1:14" x14ac:dyDescent="0.35">
      <c r="A203" s="200" t="s">
        <v>15</v>
      </c>
      <c r="B203" s="231" t="s">
        <v>316</v>
      </c>
      <c r="C203" s="231" t="s">
        <v>316</v>
      </c>
      <c r="D203" s="232" t="s">
        <v>316</v>
      </c>
      <c r="E203" s="82"/>
      <c r="F203" s="200" t="s">
        <v>223</v>
      </c>
      <c r="G203" s="231">
        <v>1.611</v>
      </c>
      <c r="H203" s="231">
        <v>2.004</v>
      </c>
      <c r="I203" s="232">
        <v>0.46600000000000003</v>
      </c>
      <c r="J203" s="125"/>
      <c r="K203" s="200" t="s">
        <v>38</v>
      </c>
      <c r="L203" s="231" t="s">
        <v>316</v>
      </c>
      <c r="M203" s="231" t="s">
        <v>316</v>
      </c>
      <c r="N203" s="232" t="s">
        <v>316</v>
      </c>
    </row>
    <row r="204" spans="1:14" x14ac:dyDescent="0.35">
      <c r="A204" s="200" t="s">
        <v>16</v>
      </c>
      <c r="B204" s="231">
        <v>0</v>
      </c>
      <c r="C204" s="231" t="s">
        <v>316</v>
      </c>
      <c r="D204" s="232" t="s">
        <v>316</v>
      </c>
      <c r="E204" s="82"/>
      <c r="F204" s="200" t="s">
        <v>45</v>
      </c>
      <c r="G204" s="231">
        <v>0.123</v>
      </c>
      <c r="H204" s="231">
        <v>0.51300000000000001</v>
      </c>
      <c r="I204" s="232">
        <v>0.434</v>
      </c>
      <c r="J204" s="125"/>
      <c r="K204" s="200" t="s">
        <v>40</v>
      </c>
      <c r="L204" s="231" t="s">
        <v>316</v>
      </c>
      <c r="M204" s="231">
        <v>0</v>
      </c>
      <c r="N204" s="232" t="s">
        <v>316</v>
      </c>
    </row>
    <row r="205" spans="1:14" x14ac:dyDescent="0.35">
      <c r="A205" s="200" t="s">
        <v>19</v>
      </c>
      <c r="B205" s="231">
        <v>0</v>
      </c>
      <c r="C205" s="231" t="s">
        <v>316</v>
      </c>
      <c r="D205" s="232" t="s">
        <v>316</v>
      </c>
      <c r="E205" s="82"/>
      <c r="F205" s="200" t="s">
        <v>239</v>
      </c>
      <c r="G205" s="231">
        <v>1.4419999999999999</v>
      </c>
      <c r="H205" s="231">
        <v>1.5489999999999999</v>
      </c>
      <c r="I205" s="232">
        <v>0.41399999999999998</v>
      </c>
      <c r="J205" s="125"/>
      <c r="K205" s="200" t="s">
        <v>41</v>
      </c>
      <c r="L205" s="231" t="s">
        <v>316</v>
      </c>
      <c r="M205" s="231" t="s">
        <v>316</v>
      </c>
      <c r="N205" s="232" t="s">
        <v>316</v>
      </c>
    </row>
    <row r="206" spans="1:14" x14ac:dyDescent="0.35">
      <c r="A206" s="200" t="s">
        <v>29</v>
      </c>
      <c r="B206" s="231" t="s">
        <v>316</v>
      </c>
      <c r="C206" s="231">
        <v>8.0000000000000002E-3</v>
      </c>
      <c r="D206" s="232" t="s">
        <v>316</v>
      </c>
      <c r="E206" s="82"/>
      <c r="F206" s="200" t="s">
        <v>63</v>
      </c>
      <c r="G206" s="231">
        <v>2E-3</v>
      </c>
      <c r="H206" s="231">
        <v>8.0000000000000002E-3</v>
      </c>
      <c r="I206" s="232">
        <v>0.41299999999999998</v>
      </c>
      <c r="J206" s="125"/>
      <c r="K206" s="200" t="s">
        <v>46</v>
      </c>
      <c r="L206" s="231" t="s">
        <v>316</v>
      </c>
      <c r="M206" s="231" t="s">
        <v>316</v>
      </c>
      <c r="N206" s="232" t="s">
        <v>316</v>
      </c>
    </row>
    <row r="207" spans="1:14" x14ac:dyDescent="0.35">
      <c r="A207" s="200" t="s">
        <v>38</v>
      </c>
      <c r="B207" s="231" t="s">
        <v>316</v>
      </c>
      <c r="C207" s="231" t="s">
        <v>316</v>
      </c>
      <c r="D207" s="232" t="s">
        <v>316</v>
      </c>
      <c r="E207" s="82"/>
      <c r="F207" s="200" t="s">
        <v>112</v>
      </c>
      <c r="G207" s="231">
        <v>0.41099999999999998</v>
      </c>
      <c r="H207" s="231">
        <v>3.25</v>
      </c>
      <c r="I207" s="232">
        <v>0.36399999999999999</v>
      </c>
      <c r="J207" s="125"/>
      <c r="K207" s="200" t="s">
        <v>47</v>
      </c>
      <c r="L207" s="231" t="s">
        <v>316</v>
      </c>
      <c r="M207" s="231" t="s">
        <v>316</v>
      </c>
      <c r="N207" s="232" t="s">
        <v>316</v>
      </c>
    </row>
    <row r="208" spans="1:14" x14ac:dyDescent="0.35">
      <c r="A208" s="200" t="s">
        <v>39</v>
      </c>
      <c r="B208" s="231" t="s">
        <v>316</v>
      </c>
      <c r="C208" s="231" t="s">
        <v>316</v>
      </c>
      <c r="D208" s="232" t="s">
        <v>316</v>
      </c>
      <c r="E208" s="82"/>
      <c r="F208" s="200" t="s">
        <v>60</v>
      </c>
      <c r="G208" s="231">
        <v>0.11</v>
      </c>
      <c r="H208" s="231">
        <v>0.39100000000000001</v>
      </c>
      <c r="I208" s="232">
        <v>0.253</v>
      </c>
      <c r="J208" s="125"/>
      <c r="K208" s="200" t="s">
        <v>48</v>
      </c>
      <c r="L208" s="231">
        <v>0</v>
      </c>
      <c r="M208" s="231" t="s">
        <v>316</v>
      </c>
      <c r="N208" s="232" t="s">
        <v>316</v>
      </c>
    </row>
    <row r="209" spans="1:14" x14ac:dyDescent="0.35">
      <c r="A209" s="200" t="s">
        <v>40</v>
      </c>
      <c r="B209" s="231" t="s">
        <v>316</v>
      </c>
      <c r="C209" s="231" t="s">
        <v>316</v>
      </c>
      <c r="D209" s="232" t="s">
        <v>316</v>
      </c>
      <c r="E209" s="82"/>
      <c r="F209" s="200" t="s">
        <v>153</v>
      </c>
      <c r="G209" s="231">
        <v>1.147</v>
      </c>
      <c r="H209" s="231">
        <v>0.219</v>
      </c>
      <c r="I209" s="232">
        <v>0.247</v>
      </c>
      <c r="J209" s="125"/>
      <c r="K209" s="200" t="s">
        <v>49</v>
      </c>
      <c r="L209" s="231">
        <v>0</v>
      </c>
      <c r="M209" s="231" t="s">
        <v>316</v>
      </c>
      <c r="N209" s="232" t="s">
        <v>316</v>
      </c>
    </row>
    <row r="210" spans="1:14" x14ac:dyDescent="0.35">
      <c r="A210" s="200" t="s">
        <v>46</v>
      </c>
      <c r="B210" s="231" t="s">
        <v>316</v>
      </c>
      <c r="C210" s="231" t="s">
        <v>316</v>
      </c>
      <c r="D210" s="232" t="s">
        <v>316</v>
      </c>
      <c r="E210" s="82"/>
      <c r="F210" s="200" t="s">
        <v>226</v>
      </c>
      <c r="G210" s="231">
        <v>0.18</v>
      </c>
      <c r="H210" s="231">
        <v>6.4029999999999996</v>
      </c>
      <c r="I210" s="232">
        <v>0.23100000000000001</v>
      </c>
      <c r="J210" s="125"/>
      <c r="K210" s="200" t="s">
        <v>50</v>
      </c>
      <c r="L210" s="231" t="s">
        <v>316</v>
      </c>
      <c r="M210" s="231" t="s">
        <v>316</v>
      </c>
      <c r="N210" s="232" t="s">
        <v>316</v>
      </c>
    </row>
    <row r="211" spans="1:14" x14ac:dyDescent="0.35">
      <c r="A211" s="200" t="s">
        <v>49</v>
      </c>
      <c r="B211" s="231" t="s">
        <v>316</v>
      </c>
      <c r="C211" s="231" t="s">
        <v>316</v>
      </c>
      <c r="D211" s="232" t="s">
        <v>316</v>
      </c>
      <c r="E211" s="82"/>
      <c r="F211" s="200" t="s">
        <v>42</v>
      </c>
      <c r="G211" s="231">
        <v>0.311</v>
      </c>
      <c r="H211" s="231">
        <v>0.307</v>
      </c>
      <c r="I211" s="232">
        <v>0.218</v>
      </c>
      <c r="J211" s="125"/>
      <c r="K211" s="200" t="s">
        <v>51</v>
      </c>
      <c r="L211" s="231" t="s">
        <v>316</v>
      </c>
      <c r="M211" s="231">
        <v>0.379</v>
      </c>
      <c r="N211" s="232" t="s">
        <v>316</v>
      </c>
    </row>
    <row r="212" spans="1:14" x14ac:dyDescent="0.35">
      <c r="A212" s="200" t="s">
        <v>51</v>
      </c>
      <c r="B212" s="231">
        <v>2E-3</v>
      </c>
      <c r="C212" s="231" t="s">
        <v>316</v>
      </c>
      <c r="D212" s="232" t="s">
        <v>316</v>
      </c>
      <c r="E212" s="82"/>
      <c r="F212" s="200" t="s">
        <v>186</v>
      </c>
      <c r="G212" s="231">
        <v>0.125</v>
      </c>
      <c r="H212" s="231">
        <v>0.53400000000000003</v>
      </c>
      <c r="I212" s="232">
        <v>0.192</v>
      </c>
      <c r="J212" s="125"/>
      <c r="K212" s="200" t="s">
        <v>54</v>
      </c>
      <c r="L212" s="231" t="s">
        <v>316</v>
      </c>
      <c r="M212" s="231" t="s">
        <v>316</v>
      </c>
      <c r="N212" s="232" t="s">
        <v>316</v>
      </c>
    </row>
    <row r="213" spans="1:14" x14ac:dyDescent="0.35">
      <c r="A213" s="200" t="s">
        <v>53</v>
      </c>
      <c r="B213" s="231" t="s">
        <v>316</v>
      </c>
      <c r="C213" s="231">
        <v>1E-3</v>
      </c>
      <c r="D213" s="232" t="s">
        <v>316</v>
      </c>
      <c r="E213" s="82"/>
      <c r="F213" s="200" t="s">
        <v>77</v>
      </c>
      <c r="G213" s="231">
        <v>0.69599999999999995</v>
      </c>
      <c r="H213" s="231">
        <v>0.55500000000000005</v>
      </c>
      <c r="I213" s="232">
        <v>0.185</v>
      </c>
      <c r="J213" s="125"/>
      <c r="K213" s="200" t="s">
        <v>55</v>
      </c>
      <c r="L213" s="231" t="s">
        <v>316</v>
      </c>
      <c r="M213" s="231" t="s">
        <v>316</v>
      </c>
      <c r="N213" s="232" t="s">
        <v>316</v>
      </c>
    </row>
    <row r="214" spans="1:14" x14ac:dyDescent="0.35">
      <c r="A214" s="200" t="s">
        <v>54</v>
      </c>
      <c r="B214" s="231" t="s">
        <v>316</v>
      </c>
      <c r="C214" s="231" t="s">
        <v>316</v>
      </c>
      <c r="D214" s="232" t="s">
        <v>316</v>
      </c>
      <c r="E214" s="82"/>
      <c r="F214" s="200" t="s">
        <v>53</v>
      </c>
      <c r="G214" s="231">
        <v>0.18099999999999999</v>
      </c>
      <c r="H214" s="231">
        <v>0.21199999999999999</v>
      </c>
      <c r="I214" s="232">
        <v>0.183</v>
      </c>
      <c r="J214" s="125"/>
      <c r="K214" s="200" t="s">
        <v>56</v>
      </c>
      <c r="L214" s="231" t="s">
        <v>316</v>
      </c>
      <c r="M214" s="231" t="s">
        <v>316</v>
      </c>
      <c r="N214" s="232" t="s">
        <v>316</v>
      </c>
    </row>
    <row r="215" spans="1:14" x14ac:dyDescent="0.35">
      <c r="A215" s="200" t="s">
        <v>55</v>
      </c>
      <c r="B215" s="231" t="s">
        <v>316</v>
      </c>
      <c r="C215" s="231">
        <v>1.968</v>
      </c>
      <c r="D215" s="232" t="s">
        <v>316</v>
      </c>
      <c r="E215" s="82"/>
      <c r="F215" s="200" t="s">
        <v>165</v>
      </c>
      <c r="G215" s="231">
        <v>0</v>
      </c>
      <c r="H215" s="231">
        <v>0.04</v>
      </c>
      <c r="I215" s="232">
        <v>0.18099999999999999</v>
      </c>
      <c r="J215" s="125"/>
      <c r="K215" s="200" t="s">
        <v>57</v>
      </c>
      <c r="L215" s="231">
        <v>0</v>
      </c>
      <c r="M215" s="231">
        <v>0</v>
      </c>
      <c r="N215" s="232" t="s">
        <v>316</v>
      </c>
    </row>
    <row r="216" spans="1:14" x14ac:dyDescent="0.35">
      <c r="A216" s="200" t="s">
        <v>57</v>
      </c>
      <c r="B216" s="231" t="s">
        <v>316</v>
      </c>
      <c r="C216" s="231" t="s">
        <v>316</v>
      </c>
      <c r="D216" s="232" t="s">
        <v>316</v>
      </c>
      <c r="E216" s="82"/>
      <c r="F216" s="200" t="s">
        <v>66</v>
      </c>
      <c r="G216" s="231" t="s">
        <v>316</v>
      </c>
      <c r="H216" s="231" t="s">
        <v>316</v>
      </c>
      <c r="I216" s="232">
        <v>0.16600000000000001</v>
      </c>
      <c r="J216" s="125"/>
      <c r="K216" s="200" t="s">
        <v>60</v>
      </c>
      <c r="L216" s="231" t="s">
        <v>316</v>
      </c>
      <c r="M216" s="231" t="s">
        <v>316</v>
      </c>
      <c r="N216" s="232" t="s">
        <v>316</v>
      </c>
    </row>
    <row r="217" spans="1:14" x14ac:dyDescent="0.35">
      <c r="A217" s="200" t="s">
        <v>58</v>
      </c>
      <c r="B217" s="231" t="s">
        <v>316</v>
      </c>
      <c r="C217" s="231" t="s">
        <v>316</v>
      </c>
      <c r="D217" s="232" t="s">
        <v>316</v>
      </c>
      <c r="E217" s="82"/>
      <c r="F217" s="200" t="s">
        <v>38</v>
      </c>
      <c r="G217" s="231">
        <v>2.9000000000000001E-2</v>
      </c>
      <c r="H217" s="231">
        <v>5.7000000000000002E-2</v>
      </c>
      <c r="I217" s="232">
        <v>0.16300000000000001</v>
      </c>
      <c r="J217" s="125"/>
      <c r="K217" s="200" t="s">
        <v>62</v>
      </c>
      <c r="L217" s="231" t="s">
        <v>316</v>
      </c>
      <c r="M217" s="231" t="s">
        <v>316</v>
      </c>
      <c r="N217" s="232" t="s">
        <v>316</v>
      </c>
    </row>
    <row r="218" spans="1:14" x14ac:dyDescent="0.35">
      <c r="A218" s="200" t="s">
        <v>60</v>
      </c>
      <c r="B218" s="231" t="s">
        <v>316</v>
      </c>
      <c r="C218" s="231" t="s">
        <v>316</v>
      </c>
      <c r="D218" s="232" t="s">
        <v>316</v>
      </c>
      <c r="E218" s="82"/>
      <c r="F218" s="200" t="s">
        <v>18</v>
      </c>
      <c r="G218" s="231">
        <v>2.5680000000000001</v>
      </c>
      <c r="H218" s="231">
        <v>0.13200000000000001</v>
      </c>
      <c r="I218" s="232">
        <v>0.155</v>
      </c>
      <c r="J218" s="125"/>
      <c r="K218" s="200" t="s">
        <v>63</v>
      </c>
      <c r="L218" s="231">
        <v>3.2000000000000001E-2</v>
      </c>
      <c r="M218" s="231">
        <v>0</v>
      </c>
      <c r="N218" s="232" t="s">
        <v>316</v>
      </c>
    </row>
    <row r="219" spans="1:14" x14ac:dyDescent="0.35">
      <c r="A219" s="200" t="s">
        <v>61</v>
      </c>
      <c r="B219" s="231">
        <v>0.115</v>
      </c>
      <c r="C219" s="231">
        <v>1E-3</v>
      </c>
      <c r="D219" s="232" t="s">
        <v>316</v>
      </c>
      <c r="E219" s="82"/>
      <c r="F219" s="200" t="s">
        <v>47</v>
      </c>
      <c r="G219" s="231">
        <v>0.27600000000000002</v>
      </c>
      <c r="H219" s="231">
        <v>0.72499999999999998</v>
      </c>
      <c r="I219" s="232">
        <v>0.13800000000000001</v>
      </c>
      <c r="J219" s="125"/>
      <c r="K219" s="200" t="s">
        <v>65</v>
      </c>
      <c r="L219" s="231" t="s">
        <v>316</v>
      </c>
      <c r="M219" s="231" t="s">
        <v>316</v>
      </c>
      <c r="N219" s="232" t="s">
        <v>316</v>
      </c>
    </row>
    <row r="220" spans="1:14" x14ac:dyDescent="0.35">
      <c r="A220" s="200" t="s">
        <v>62</v>
      </c>
      <c r="B220" s="231">
        <v>62.795000000000002</v>
      </c>
      <c r="C220" s="231">
        <v>26.018000000000001</v>
      </c>
      <c r="D220" s="232" t="s">
        <v>316</v>
      </c>
      <c r="E220" s="82"/>
      <c r="F220" s="200" t="s">
        <v>125</v>
      </c>
      <c r="G220" s="231">
        <v>3.1110000000000002</v>
      </c>
      <c r="H220" s="231">
        <v>0.124</v>
      </c>
      <c r="I220" s="232">
        <v>0.13300000000000001</v>
      </c>
      <c r="J220" s="125"/>
      <c r="K220" s="200" t="s">
        <v>66</v>
      </c>
      <c r="L220" s="231" t="s">
        <v>316</v>
      </c>
      <c r="M220" s="231" t="s">
        <v>316</v>
      </c>
      <c r="N220" s="232" t="s">
        <v>316</v>
      </c>
    </row>
    <row r="221" spans="1:14" x14ac:dyDescent="0.35">
      <c r="A221" s="200" t="s">
        <v>63</v>
      </c>
      <c r="B221" s="231" t="s">
        <v>316</v>
      </c>
      <c r="C221" s="231" t="s">
        <v>316</v>
      </c>
      <c r="D221" s="232" t="s">
        <v>316</v>
      </c>
      <c r="E221" s="82"/>
      <c r="F221" s="200" t="s">
        <v>176</v>
      </c>
      <c r="G221" s="231">
        <v>1.9E-2</v>
      </c>
      <c r="H221" s="231">
        <v>0.249</v>
      </c>
      <c r="I221" s="232">
        <v>0.126</v>
      </c>
      <c r="J221" s="125"/>
      <c r="K221" s="200" t="s">
        <v>69</v>
      </c>
      <c r="L221" s="231">
        <v>0.3</v>
      </c>
      <c r="M221" s="231" t="s">
        <v>316</v>
      </c>
      <c r="N221" s="232" t="s">
        <v>316</v>
      </c>
    </row>
    <row r="222" spans="1:14" x14ac:dyDescent="0.35">
      <c r="A222" s="200" t="s">
        <v>65</v>
      </c>
      <c r="B222" s="231" t="s">
        <v>316</v>
      </c>
      <c r="C222" s="231" t="s">
        <v>316</v>
      </c>
      <c r="D222" s="232" t="s">
        <v>316</v>
      </c>
      <c r="E222" s="82"/>
      <c r="F222" s="200" t="s">
        <v>56</v>
      </c>
      <c r="G222" s="231">
        <v>2.4E-2</v>
      </c>
      <c r="H222" s="231">
        <v>2.7E-2</v>
      </c>
      <c r="I222" s="232">
        <v>0.108</v>
      </c>
      <c r="J222" s="125"/>
      <c r="K222" s="200" t="s">
        <v>70</v>
      </c>
      <c r="L222" s="231" t="s">
        <v>316</v>
      </c>
      <c r="M222" s="231" t="s">
        <v>316</v>
      </c>
      <c r="N222" s="232" t="s">
        <v>316</v>
      </c>
    </row>
    <row r="223" spans="1:14" x14ac:dyDescent="0.35">
      <c r="A223" s="200" t="s">
        <v>66</v>
      </c>
      <c r="B223" s="231" t="s">
        <v>316</v>
      </c>
      <c r="C223" s="231" t="s">
        <v>316</v>
      </c>
      <c r="D223" s="232" t="s">
        <v>316</v>
      </c>
      <c r="E223" s="82"/>
      <c r="F223" s="200" t="s">
        <v>10</v>
      </c>
      <c r="G223" s="231">
        <v>0.26100000000000001</v>
      </c>
      <c r="H223" s="231">
        <v>0.86499999999999999</v>
      </c>
      <c r="I223" s="232">
        <v>9.1999999999999998E-2</v>
      </c>
      <c r="J223" s="125"/>
      <c r="K223" s="198" t="s">
        <v>72</v>
      </c>
      <c r="L223" s="231" t="s">
        <v>316</v>
      </c>
      <c r="M223" s="231" t="s">
        <v>316</v>
      </c>
      <c r="N223" s="231" t="s">
        <v>316</v>
      </c>
    </row>
    <row r="224" spans="1:14" x14ac:dyDescent="0.35">
      <c r="A224" s="200" t="s">
        <v>69</v>
      </c>
      <c r="B224" s="231">
        <v>0.19500000000000001</v>
      </c>
      <c r="C224" s="231" t="s">
        <v>316</v>
      </c>
      <c r="D224" s="232" t="s">
        <v>316</v>
      </c>
      <c r="E224" s="82"/>
      <c r="F224" s="200" t="s">
        <v>102</v>
      </c>
      <c r="G224" s="231">
        <v>6.9000000000000006E-2</v>
      </c>
      <c r="H224" s="231">
        <v>0.13700000000000001</v>
      </c>
      <c r="I224" s="232">
        <v>7.5999999999999998E-2</v>
      </c>
      <c r="J224" s="125"/>
      <c r="K224" s="198" t="s">
        <v>73</v>
      </c>
      <c r="L224" s="231" t="s">
        <v>316</v>
      </c>
      <c r="M224" s="231" t="s">
        <v>316</v>
      </c>
      <c r="N224" s="231" t="s">
        <v>316</v>
      </c>
    </row>
    <row r="225" spans="1:14" x14ac:dyDescent="0.35">
      <c r="A225" s="200" t="s">
        <v>70</v>
      </c>
      <c r="B225" s="231" t="s">
        <v>316</v>
      </c>
      <c r="C225" s="231" t="s">
        <v>316</v>
      </c>
      <c r="D225" s="232" t="s">
        <v>316</v>
      </c>
      <c r="E225" s="82"/>
      <c r="F225" s="200" t="s">
        <v>131</v>
      </c>
      <c r="G225" s="231">
        <v>2.5999999999999999E-2</v>
      </c>
      <c r="H225" s="231">
        <v>7.4999999999999997E-2</v>
      </c>
      <c r="I225" s="232">
        <v>0.06</v>
      </c>
      <c r="J225" s="82"/>
      <c r="K225" s="198" t="s">
        <v>77</v>
      </c>
      <c r="L225" s="231" t="s">
        <v>316</v>
      </c>
      <c r="M225" s="231" t="s">
        <v>316</v>
      </c>
      <c r="N225" s="231" t="s">
        <v>316</v>
      </c>
    </row>
    <row r="226" spans="1:14" x14ac:dyDescent="0.35">
      <c r="A226" s="200" t="s">
        <v>72</v>
      </c>
      <c r="B226" s="231" t="s">
        <v>316</v>
      </c>
      <c r="C226" s="231" t="s">
        <v>316</v>
      </c>
      <c r="D226" s="232" t="s">
        <v>316</v>
      </c>
      <c r="E226" s="82"/>
      <c r="F226" s="200" t="s">
        <v>44</v>
      </c>
      <c r="G226" s="231">
        <v>1.4E-2</v>
      </c>
      <c r="H226" s="231">
        <v>5.3999999999999999E-2</v>
      </c>
      <c r="I226" s="232">
        <v>5.3999999999999999E-2</v>
      </c>
      <c r="J226" s="82"/>
      <c r="K226" s="198" t="s">
        <v>78</v>
      </c>
      <c r="L226" s="231" t="s">
        <v>316</v>
      </c>
      <c r="M226" s="231" t="s">
        <v>316</v>
      </c>
      <c r="N226" s="231" t="s">
        <v>316</v>
      </c>
    </row>
    <row r="227" spans="1:14" x14ac:dyDescent="0.35">
      <c r="A227" s="200" t="s">
        <v>73</v>
      </c>
      <c r="B227" s="231">
        <v>589.64499999999998</v>
      </c>
      <c r="C227" s="231" t="s">
        <v>316</v>
      </c>
      <c r="D227" s="232" t="s">
        <v>316</v>
      </c>
      <c r="E227" s="82"/>
      <c r="F227" s="200" t="s">
        <v>90</v>
      </c>
      <c r="G227" s="231">
        <v>2.452</v>
      </c>
      <c r="H227" s="231">
        <v>0.75600000000000001</v>
      </c>
      <c r="I227" s="232">
        <v>5.1999999999999998E-2</v>
      </c>
      <c r="J227" s="82"/>
      <c r="K227" s="198" t="s">
        <v>79</v>
      </c>
      <c r="L227" s="231" t="s">
        <v>316</v>
      </c>
      <c r="M227" s="231" t="s">
        <v>316</v>
      </c>
      <c r="N227" s="231" t="s">
        <v>316</v>
      </c>
    </row>
    <row r="228" spans="1:14" x14ac:dyDescent="0.35">
      <c r="A228" s="200" t="s">
        <v>74</v>
      </c>
      <c r="B228" s="231" t="s">
        <v>316</v>
      </c>
      <c r="C228" s="231">
        <v>3.4980000000000002</v>
      </c>
      <c r="D228" s="232" t="s">
        <v>316</v>
      </c>
      <c r="E228" s="82"/>
      <c r="F228" s="200" t="s">
        <v>58</v>
      </c>
      <c r="G228" s="231">
        <v>9.0999999999999998E-2</v>
      </c>
      <c r="H228" s="231">
        <v>2.3E-2</v>
      </c>
      <c r="I228" s="232">
        <v>3.7999999999999999E-2</v>
      </c>
      <c r="J228" s="82"/>
      <c r="K228" s="198" t="s">
        <v>82</v>
      </c>
      <c r="L228" s="231" t="s">
        <v>316</v>
      </c>
      <c r="M228" s="231" t="s">
        <v>316</v>
      </c>
      <c r="N228" s="231" t="s">
        <v>316</v>
      </c>
    </row>
    <row r="229" spans="1:14" x14ac:dyDescent="0.35">
      <c r="A229" s="200" t="s">
        <v>76</v>
      </c>
      <c r="B229" s="231" t="s">
        <v>316</v>
      </c>
      <c r="C229" s="231" t="s">
        <v>316</v>
      </c>
      <c r="D229" s="232" t="s">
        <v>316</v>
      </c>
      <c r="E229" s="82"/>
      <c r="F229" s="200" t="s">
        <v>55</v>
      </c>
      <c r="G229" s="231">
        <v>0.05</v>
      </c>
      <c r="H229" s="231">
        <v>1.7000000000000001E-2</v>
      </c>
      <c r="I229" s="232">
        <v>3.4000000000000002E-2</v>
      </c>
      <c r="J229" s="82"/>
      <c r="K229" s="198" t="s">
        <v>83</v>
      </c>
      <c r="L229" s="231" t="s">
        <v>316</v>
      </c>
      <c r="M229" s="231" t="s">
        <v>316</v>
      </c>
      <c r="N229" s="231" t="s">
        <v>316</v>
      </c>
    </row>
    <row r="230" spans="1:14" x14ac:dyDescent="0.35">
      <c r="A230" s="200" t="s">
        <v>78</v>
      </c>
      <c r="B230" s="231" t="s">
        <v>316</v>
      </c>
      <c r="C230" s="231" t="s">
        <v>316</v>
      </c>
      <c r="D230" s="232" t="s">
        <v>316</v>
      </c>
      <c r="E230" s="82"/>
      <c r="F230" s="200" t="s">
        <v>51</v>
      </c>
      <c r="G230" s="231" t="s">
        <v>316</v>
      </c>
      <c r="H230" s="231">
        <v>2.1999999999999999E-2</v>
      </c>
      <c r="I230" s="232">
        <v>0.03</v>
      </c>
      <c r="J230" s="82"/>
      <c r="K230" s="198" t="s">
        <v>84</v>
      </c>
      <c r="L230" s="231" t="s">
        <v>316</v>
      </c>
      <c r="M230" s="231" t="s">
        <v>316</v>
      </c>
      <c r="N230" s="231" t="s">
        <v>316</v>
      </c>
    </row>
    <row r="231" spans="1:14" x14ac:dyDescent="0.35">
      <c r="A231" s="200" t="s">
        <v>79</v>
      </c>
      <c r="B231" s="231" t="s">
        <v>316</v>
      </c>
      <c r="C231" s="231" t="s">
        <v>316</v>
      </c>
      <c r="D231" s="232" t="s">
        <v>316</v>
      </c>
      <c r="E231" s="82"/>
      <c r="F231" s="200" t="s">
        <v>164</v>
      </c>
      <c r="G231" s="231" t="s">
        <v>316</v>
      </c>
      <c r="H231" s="231">
        <v>1E-3</v>
      </c>
      <c r="I231" s="232">
        <v>2.8000000000000001E-2</v>
      </c>
      <c r="J231" s="82"/>
      <c r="K231" s="198" t="s">
        <v>85</v>
      </c>
      <c r="L231" s="231" t="s">
        <v>316</v>
      </c>
      <c r="M231" s="231" t="s">
        <v>316</v>
      </c>
      <c r="N231" s="231" t="s">
        <v>316</v>
      </c>
    </row>
    <row r="232" spans="1:14" x14ac:dyDescent="0.35">
      <c r="A232" s="200" t="s">
        <v>82</v>
      </c>
      <c r="B232" s="231" t="s">
        <v>316</v>
      </c>
      <c r="C232" s="231" t="s">
        <v>316</v>
      </c>
      <c r="D232" s="232" t="s">
        <v>316</v>
      </c>
      <c r="E232" s="82"/>
      <c r="F232" s="198" t="s">
        <v>85</v>
      </c>
      <c r="G232" s="231" t="s">
        <v>316</v>
      </c>
      <c r="H232" s="231" t="s">
        <v>316</v>
      </c>
      <c r="I232" s="231">
        <v>2.4E-2</v>
      </c>
      <c r="J232" s="82"/>
      <c r="K232" s="198" t="s">
        <v>87</v>
      </c>
      <c r="L232" s="231" t="s">
        <v>316</v>
      </c>
      <c r="M232" s="231">
        <v>2E-3</v>
      </c>
      <c r="N232" s="231" t="s">
        <v>316</v>
      </c>
    </row>
    <row r="233" spans="1:14" x14ac:dyDescent="0.35">
      <c r="A233" s="200" t="s">
        <v>83</v>
      </c>
      <c r="B233" s="231" t="s">
        <v>316</v>
      </c>
      <c r="C233" s="231" t="s">
        <v>316</v>
      </c>
      <c r="D233" s="232" t="s">
        <v>316</v>
      </c>
      <c r="E233" s="82"/>
      <c r="F233" s="198" t="s">
        <v>73</v>
      </c>
      <c r="G233" s="231" t="s">
        <v>316</v>
      </c>
      <c r="H233" s="231" t="s">
        <v>316</v>
      </c>
      <c r="I233" s="231">
        <v>2.1999999999999999E-2</v>
      </c>
      <c r="J233" s="82"/>
      <c r="K233" s="198" t="s">
        <v>88</v>
      </c>
      <c r="L233" s="231">
        <v>6.0000000000000001E-3</v>
      </c>
      <c r="M233" s="231" t="s">
        <v>316</v>
      </c>
      <c r="N233" s="231" t="s">
        <v>316</v>
      </c>
    </row>
    <row r="234" spans="1:14" x14ac:dyDescent="0.35">
      <c r="A234" s="200" t="s">
        <v>85</v>
      </c>
      <c r="B234" s="231" t="s">
        <v>316</v>
      </c>
      <c r="C234" s="231" t="s">
        <v>316</v>
      </c>
      <c r="D234" s="232" t="s">
        <v>316</v>
      </c>
      <c r="E234" s="82"/>
      <c r="F234" s="198" t="s">
        <v>179</v>
      </c>
      <c r="G234" s="231">
        <v>1.7000000000000001E-2</v>
      </c>
      <c r="H234" s="231">
        <v>72.248000000000005</v>
      </c>
      <c r="I234" s="231">
        <v>1.6E-2</v>
      </c>
      <c r="J234" s="82"/>
      <c r="K234" s="198" t="s">
        <v>90</v>
      </c>
      <c r="L234" s="231">
        <v>0</v>
      </c>
      <c r="M234" s="231" t="s">
        <v>316</v>
      </c>
      <c r="N234" s="231" t="s">
        <v>316</v>
      </c>
    </row>
    <row r="235" spans="1:14" x14ac:dyDescent="0.35">
      <c r="A235" s="200" t="s">
        <v>89</v>
      </c>
      <c r="B235" s="231">
        <v>2E-3</v>
      </c>
      <c r="C235" s="231">
        <v>7.0000000000000001E-3</v>
      </c>
      <c r="D235" s="232" t="s">
        <v>316</v>
      </c>
      <c r="E235" s="82"/>
      <c r="F235" s="198" t="s">
        <v>84</v>
      </c>
      <c r="G235" s="231">
        <v>0.03</v>
      </c>
      <c r="H235" s="231">
        <v>7.6999999999999999E-2</v>
      </c>
      <c r="I235" s="231">
        <v>1.4E-2</v>
      </c>
      <c r="J235" s="82"/>
      <c r="K235" s="198" t="s">
        <v>109</v>
      </c>
      <c r="L235" s="231">
        <v>0</v>
      </c>
      <c r="M235" s="231">
        <v>1E-3</v>
      </c>
      <c r="N235" s="231" t="s">
        <v>316</v>
      </c>
    </row>
    <row r="236" spans="1:14" x14ac:dyDescent="0.35">
      <c r="A236" s="200" t="s">
        <v>90</v>
      </c>
      <c r="B236" s="231" t="s">
        <v>316</v>
      </c>
      <c r="C236" s="231" t="s">
        <v>316</v>
      </c>
      <c r="D236" s="232" t="s">
        <v>316</v>
      </c>
      <c r="E236" s="82"/>
      <c r="F236" s="198" t="s">
        <v>15</v>
      </c>
      <c r="G236" s="231" t="s">
        <v>316</v>
      </c>
      <c r="H236" s="231">
        <v>7.0000000000000001E-3</v>
      </c>
      <c r="I236" s="231">
        <v>1.2999999999999999E-2</v>
      </c>
      <c r="J236" s="82"/>
      <c r="K236" s="198" t="s">
        <v>110</v>
      </c>
      <c r="L236" s="231" t="s">
        <v>316</v>
      </c>
      <c r="M236" s="231" t="s">
        <v>316</v>
      </c>
      <c r="N236" s="231" t="s">
        <v>316</v>
      </c>
    </row>
    <row r="237" spans="1:14" x14ac:dyDescent="0.35">
      <c r="A237" s="200" t="s">
        <v>96</v>
      </c>
      <c r="B237" s="231">
        <v>0.17799999999999999</v>
      </c>
      <c r="C237" s="231" t="s">
        <v>316</v>
      </c>
      <c r="D237" s="232" t="s">
        <v>316</v>
      </c>
      <c r="E237" s="82"/>
      <c r="F237" s="198" t="s">
        <v>259</v>
      </c>
      <c r="G237" s="231">
        <v>1E-3</v>
      </c>
      <c r="H237" s="231">
        <v>8.0000000000000002E-3</v>
      </c>
      <c r="I237" s="231">
        <v>1.0999999999999999E-2</v>
      </c>
      <c r="J237" s="82"/>
      <c r="K237" s="198" t="s">
        <v>111</v>
      </c>
      <c r="L237" s="231" t="s">
        <v>316</v>
      </c>
      <c r="M237" s="231">
        <v>2E-3</v>
      </c>
      <c r="N237" s="231" t="s">
        <v>316</v>
      </c>
    </row>
    <row r="238" spans="1:14" x14ac:dyDescent="0.35">
      <c r="A238" s="200" t="s">
        <v>101</v>
      </c>
      <c r="B238" s="231">
        <v>0.29799999999999999</v>
      </c>
      <c r="C238" s="231">
        <v>0.54800000000000004</v>
      </c>
      <c r="D238" s="232" t="s">
        <v>316</v>
      </c>
      <c r="E238" s="82"/>
      <c r="F238" s="198" t="s">
        <v>260</v>
      </c>
      <c r="G238" s="231" t="s">
        <v>316</v>
      </c>
      <c r="H238" s="231">
        <v>0</v>
      </c>
      <c r="I238" s="231">
        <v>0.01</v>
      </c>
      <c r="J238" s="82"/>
      <c r="K238" s="198" t="s">
        <v>112</v>
      </c>
      <c r="L238" s="231">
        <v>0</v>
      </c>
      <c r="M238" s="231" t="s">
        <v>316</v>
      </c>
      <c r="N238" s="231" t="s">
        <v>316</v>
      </c>
    </row>
    <row r="239" spans="1:14" x14ac:dyDescent="0.35">
      <c r="A239" s="200" t="s">
        <v>102</v>
      </c>
      <c r="B239" s="231">
        <v>0.26400000000000001</v>
      </c>
      <c r="C239" s="231">
        <v>3.5999999999999997E-2</v>
      </c>
      <c r="D239" s="232" t="s">
        <v>316</v>
      </c>
      <c r="E239" s="82"/>
      <c r="F239" s="198" t="s">
        <v>124</v>
      </c>
      <c r="G239" s="231">
        <v>6.8000000000000005E-2</v>
      </c>
      <c r="H239" s="231">
        <v>9.0999999999999998E-2</v>
      </c>
      <c r="I239" s="231">
        <v>8.9999999999999993E-3</v>
      </c>
      <c r="J239" s="82"/>
      <c r="K239" s="198" t="s">
        <v>115</v>
      </c>
      <c r="L239" s="231" t="s">
        <v>316</v>
      </c>
      <c r="M239" s="231" t="s">
        <v>316</v>
      </c>
      <c r="N239" s="231" t="s">
        <v>316</v>
      </c>
    </row>
    <row r="240" spans="1:14" x14ac:dyDescent="0.35">
      <c r="A240" s="200" t="s">
        <v>112</v>
      </c>
      <c r="B240" s="231" t="s">
        <v>316</v>
      </c>
      <c r="C240" s="231">
        <v>1.891</v>
      </c>
      <c r="D240" s="232" t="s">
        <v>316</v>
      </c>
      <c r="E240" s="82"/>
      <c r="F240" s="198" t="s">
        <v>127</v>
      </c>
      <c r="G240" s="231" t="s">
        <v>316</v>
      </c>
      <c r="H240" s="231" t="s">
        <v>316</v>
      </c>
      <c r="I240" s="231">
        <v>5.0000000000000001E-3</v>
      </c>
      <c r="J240" s="82"/>
      <c r="K240" s="198" t="s">
        <v>119</v>
      </c>
      <c r="L240" s="231">
        <v>1E-3</v>
      </c>
      <c r="M240" s="231">
        <v>1E-3</v>
      </c>
      <c r="N240" s="231" t="s">
        <v>316</v>
      </c>
    </row>
    <row r="241" spans="1:14" x14ac:dyDescent="0.35">
      <c r="A241" s="200" t="s">
        <v>115</v>
      </c>
      <c r="B241" s="231" t="s">
        <v>316</v>
      </c>
      <c r="C241" s="231" t="s">
        <v>316</v>
      </c>
      <c r="D241" s="232" t="s">
        <v>316</v>
      </c>
      <c r="E241" s="82"/>
      <c r="F241" s="198" t="s">
        <v>177</v>
      </c>
      <c r="G241" s="231">
        <v>1.7000000000000001E-2</v>
      </c>
      <c r="H241" s="231" t="s">
        <v>316</v>
      </c>
      <c r="I241" s="231">
        <v>3.0000000000000001E-3</v>
      </c>
      <c r="J241" s="82"/>
      <c r="K241" s="198" t="s">
        <v>121</v>
      </c>
      <c r="L241" s="231">
        <v>0</v>
      </c>
      <c r="M241" s="231" t="s">
        <v>316</v>
      </c>
      <c r="N241" s="231" t="s">
        <v>316</v>
      </c>
    </row>
    <row r="242" spans="1:14" x14ac:dyDescent="0.35">
      <c r="A242" s="200" t="s">
        <v>121</v>
      </c>
      <c r="B242" s="231" t="s">
        <v>316</v>
      </c>
      <c r="C242" s="231">
        <v>0.66400000000000003</v>
      </c>
      <c r="D242" s="232" t="s">
        <v>316</v>
      </c>
      <c r="E242" s="82"/>
      <c r="F242" s="198" t="s">
        <v>8</v>
      </c>
      <c r="G242" s="231">
        <v>2.3690000000000002</v>
      </c>
      <c r="H242" s="231" t="s">
        <v>316</v>
      </c>
      <c r="I242" s="231">
        <v>1E-3</v>
      </c>
      <c r="J242" s="82"/>
      <c r="K242" s="198" t="s">
        <v>125</v>
      </c>
      <c r="L242" s="231" t="s">
        <v>316</v>
      </c>
      <c r="M242" s="231">
        <v>1.7000000000000001E-2</v>
      </c>
      <c r="N242" s="231" t="s">
        <v>316</v>
      </c>
    </row>
    <row r="243" spans="1:14" x14ac:dyDescent="0.35">
      <c r="A243" s="200" t="s">
        <v>124</v>
      </c>
      <c r="B243" s="231" t="s">
        <v>316</v>
      </c>
      <c r="C243" s="231" t="s">
        <v>316</v>
      </c>
      <c r="D243" s="232" t="s">
        <v>316</v>
      </c>
      <c r="E243" s="82"/>
      <c r="F243" s="198" t="s">
        <v>65</v>
      </c>
      <c r="G243" s="231" t="s">
        <v>316</v>
      </c>
      <c r="H243" s="231" t="s">
        <v>316</v>
      </c>
      <c r="I243" s="231">
        <v>1E-3</v>
      </c>
      <c r="J243" s="82"/>
      <c r="K243" s="198" t="s">
        <v>127</v>
      </c>
      <c r="L243" s="231" t="s">
        <v>316</v>
      </c>
      <c r="M243" s="231" t="s">
        <v>316</v>
      </c>
      <c r="N243" s="231" t="s">
        <v>316</v>
      </c>
    </row>
    <row r="244" spans="1:14" x14ac:dyDescent="0.35">
      <c r="A244" s="200" t="s">
        <v>125</v>
      </c>
      <c r="B244" s="231" t="s">
        <v>316</v>
      </c>
      <c r="C244" s="231">
        <v>1.6E-2</v>
      </c>
      <c r="D244" s="232" t="s">
        <v>316</v>
      </c>
      <c r="E244" s="82"/>
      <c r="F244" s="198" t="s">
        <v>46</v>
      </c>
      <c r="G244" s="231">
        <v>2E-3</v>
      </c>
      <c r="H244" s="231" t="s">
        <v>316</v>
      </c>
      <c r="I244" s="231">
        <v>0</v>
      </c>
      <c r="J244" s="82"/>
      <c r="K244" s="198" t="s">
        <v>131</v>
      </c>
      <c r="L244" s="231" t="s">
        <v>316</v>
      </c>
      <c r="M244" s="231">
        <v>1E-3</v>
      </c>
      <c r="N244" s="231" t="s">
        <v>316</v>
      </c>
    </row>
    <row r="245" spans="1:14" x14ac:dyDescent="0.35">
      <c r="A245" s="200" t="s">
        <v>127</v>
      </c>
      <c r="B245" s="231" t="s">
        <v>316</v>
      </c>
      <c r="C245" s="231" t="s">
        <v>316</v>
      </c>
      <c r="D245" s="232" t="s">
        <v>316</v>
      </c>
      <c r="E245" s="82"/>
      <c r="F245" s="198" t="s">
        <v>115</v>
      </c>
      <c r="G245" s="231" t="s">
        <v>316</v>
      </c>
      <c r="H245" s="231" t="s">
        <v>316</v>
      </c>
      <c r="I245" s="231">
        <v>0</v>
      </c>
      <c r="J245" s="82"/>
      <c r="K245" s="198" t="s">
        <v>132</v>
      </c>
      <c r="L245" s="231">
        <v>0</v>
      </c>
      <c r="M245" s="231">
        <v>8.9999999999999993E-3</v>
      </c>
      <c r="N245" s="231" t="s">
        <v>316</v>
      </c>
    </row>
    <row r="246" spans="1:14" x14ac:dyDescent="0.35">
      <c r="A246" s="200" t="s">
        <v>131</v>
      </c>
      <c r="B246" s="231">
        <v>0</v>
      </c>
      <c r="C246" s="231" t="s">
        <v>316</v>
      </c>
      <c r="D246" s="232" t="s">
        <v>316</v>
      </c>
      <c r="E246" s="82"/>
      <c r="F246" s="198" t="s">
        <v>245</v>
      </c>
      <c r="G246" s="231" t="s">
        <v>316</v>
      </c>
      <c r="H246" s="231" t="s">
        <v>316</v>
      </c>
      <c r="I246" s="231">
        <v>0</v>
      </c>
      <c r="J246" s="82"/>
      <c r="K246" s="198" t="s">
        <v>153</v>
      </c>
      <c r="L246" s="231" t="s">
        <v>316</v>
      </c>
      <c r="M246" s="231">
        <v>3.0000000000000001E-3</v>
      </c>
      <c r="N246" s="231" t="s">
        <v>316</v>
      </c>
    </row>
    <row r="247" spans="1:14" x14ac:dyDescent="0.35">
      <c r="A247" s="200" t="s">
        <v>151</v>
      </c>
      <c r="B247" s="231" t="s">
        <v>316</v>
      </c>
      <c r="C247" s="231" t="s">
        <v>316</v>
      </c>
      <c r="D247" s="232" t="s">
        <v>316</v>
      </c>
      <c r="E247" s="82"/>
      <c r="F247" s="198" t="s">
        <v>1</v>
      </c>
      <c r="G247" s="231">
        <v>0</v>
      </c>
      <c r="H247" s="231" t="s">
        <v>316</v>
      </c>
      <c r="I247" s="231" t="s">
        <v>316</v>
      </c>
      <c r="J247" s="82"/>
      <c r="K247" s="198" t="s">
        <v>156</v>
      </c>
      <c r="L247" s="231" t="s">
        <v>316</v>
      </c>
      <c r="M247" s="231">
        <v>2.8000000000000001E-2</v>
      </c>
      <c r="N247" s="231" t="s">
        <v>316</v>
      </c>
    </row>
    <row r="248" spans="1:14" x14ac:dyDescent="0.35">
      <c r="A248" s="200" t="s">
        <v>153</v>
      </c>
      <c r="B248" s="231">
        <v>0.28499999999999998</v>
      </c>
      <c r="C248" s="231" t="s">
        <v>316</v>
      </c>
      <c r="D248" s="232" t="s">
        <v>316</v>
      </c>
      <c r="E248" s="82"/>
      <c r="F248" s="198" t="s">
        <v>41</v>
      </c>
      <c r="G248" s="231" t="s">
        <v>316</v>
      </c>
      <c r="H248" s="231" t="s">
        <v>316</v>
      </c>
      <c r="I248" s="231" t="s">
        <v>316</v>
      </c>
      <c r="J248" s="82"/>
      <c r="K248" s="198" t="s">
        <v>158</v>
      </c>
      <c r="L248" s="231" t="s">
        <v>316</v>
      </c>
      <c r="M248" s="231" t="s">
        <v>316</v>
      </c>
      <c r="N248" s="231" t="s">
        <v>316</v>
      </c>
    </row>
    <row r="249" spans="1:14" x14ac:dyDescent="0.35">
      <c r="A249" s="200" t="s">
        <v>161</v>
      </c>
      <c r="B249" s="231" t="s">
        <v>316</v>
      </c>
      <c r="C249" s="231" t="s">
        <v>316</v>
      </c>
      <c r="D249" s="232" t="s">
        <v>316</v>
      </c>
      <c r="E249" s="82"/>
      <c r="F249" s="198" t="s">
        <v>54</v>
      </c>
      <c r="G249" s="231" t="s">
        <v>316</v>
      </c>
      <c r="H249" s="231" t="s">
        <v>316</v>
      </c>
      <c r="I249" s="231" t="s">
        <v>316</v>
      </c>
      <c r="J249" s="82"/>
      <c r="K249" s="198" t="s">
        <v>164</v>
      </c>
      <c r="L249" s="231" t="s">
        <v>316</v>
      </c>
      <c r="M249" s="231">
        <v>5.0000000000000001E-3</v>
      </c>
      <c r="N249" s="231" t="s">
        <v>316</v>
      </c>
    </row>
    <row r="250" spans="1:14" x14ac:dyDescent="0.35">
      <c r="A250" s="200" t="s">
        <v>162</v>
      </c>
      <c r="B250" s="231" t="s">
        <v>316</v>
      </c>
      <c r="C250" s="231" t="s">
        <v>316</v>
      </c>
      <c r="D250" s="232" t="s">
        <v>316</v>
      </c>
      <c r="E250" s="82"/>
      <c r="F250" s="198" t="s">
        <v>57</v>
      </c>
      <c r="G250" s="231" t="s">
        <v>316</v>
      </c>
      <c r="H250" s="231">
        <v>8.9999999999999993E-3</v>
      </c>
      <c r="I250" s="231" t="s">
        <v>316</v>
      </c>
      <c r="J250" s="82"/>
      <c r="K250" s="198" t="s">
        <v>165</v>
      </c>
      <c r="L250" s="231" t="s">
        <v>316</v>
      </c>
      <c r="M250" s="231" t="s">
        <v>316</v>
      </c>
      <c r="N250" s="231" t="s">
        <v>316</v>
      </c>
    </row>
    <row r="251" spans="1:14" x14ac:dyDescent="0.35">
      <c r="A251" s="200" t="s">
        <v>164</v>
      </c>
      <c r="B251" s="231" t="s">
        <v>316</v>
      </c>
      <c r="C251" s="231" t="s">
        <v>316</v>
      </c>
      <c r="D251" s="232" t="s">
        <v>316</v>
      </c>
      <c r="E251" s="82"/>
      <c r="F251" s="198" t="s">
        <v>67</v>
      </c>
      <c r="G251" s="231">
        <v>0.17899999999999999</v>
      </c>
      <c r="H251" s="231" t="s">
        <v>316</v>
      </c>
      <c r="I251" s="231" t="s">
        <v>316</v>
      </c>
      <c r="J251" s="82"/>
      <c r="K251" s="198" t="s">
        <v>166</v>
      </c>
      <c r="L251" s="231" t="s">
        <v>316</v>
      </c>
      <c r="M251" s="231" t="s">
        <v>316</v>
      </c>
      <c r="N251" s="231" t="s">
        <v>316</v>
      </c>
    </row>
    <row r="252" spans="1:14" x14ac:dyDescent="0.35">
      <c r="A252" s="200" t="s">
        <v>165</v>
      </c>
      <c r="B252" s="231" t="s">
        <v>316</v>
      </c>
      <c r="C252" s="231" t="s">
        <v>316</v>
      </c>
      <c r="D252" s="232" t="s">
        <v>316</v>
      </c>
      <c r="E252" s="82"/>
      <c r="F252" s="198" t="s">
        <v>69</v>
      </c>
      <c r="G252" s="231" t="s">
        <v>316</v>
      </c>
      <c r="H252" s="231">
        <v>4.0000000000000001E-3</v>
      </c>
      <c r="I252" s="231" t="s">
        <v>316</v>
      </c>
      <c r="J252" s="82"/>
      <c r="K252" s="198" t="s">
        <v>167</v>
      </c>
      <c r="L252" s="231" t="s">
        <v>316</v>
      </c>
      <c r="M252" s="231">
        <v>0.14099999999999999</v>
      </c>
      <c r="N252" s="231" t="s">
        <v>316</v>
      </c>
    </row>
    <row r="253" spans="1:14" x14ac:dyDescent="0.35">
      <c r="A253" s="200" t="s">
        <v>166</v>
      </c>
      <c r="B253" s="231" t="s">
        <v>316</v>
      </c>
      <c r="C253" s="231" t="s">
        <v>316</v>
      </c>
      <c r="D253" s="232" t="s">
        <v>316</v>
      </c>
      <c r="E253" s="82"/>
      <c r="F253" s="198" t="s">
        <v>70</v>
      </c>
      <c r="G253" s="231">
        <v>1.0999999999999999E-2</v>
      </c>
      <c r="H253" s="231" t="s">
        <v>316</v>
      </c>
      <c r="I253" s="231" t="s">
        <v>316</v>
      </c>
      <c r="J253" s="82"/>
      <c r="K253" s="198" t="s">
        <v>176</v>
      </c>
      <c r="L253" s="231" t="s">
        <v>316</v>
      </c>
      <c r="M253" s="231" t="s">
        <v>316</v>
      </c>
      <c r="N253" s="231" t="s">
        <v>316</v>
      </c>
    </row>
    <row r="254" spans="1:14" x14ac:dyDescent="0.35">
      <c r="A254" s="200" t="s">
        <v>167</v>
      </c>
      <c r="B254" s="231" t="s">
        <v>316</v>
      </c>
      <c r="C254" s="231" t="s">
        <v>316</v>
      </c>
      <c r="D254" s="232" t="s">
        <v>316</v>
      </c>
      <c r="E254" s="82"/>
      <c r="F254" s="198" t="s">
        <v>71</v>
      </c>
      <c r="G254" s="231">
        <v>8.2000000000000003E-2</v>
      </c>
      <c r="H254" s="231">
        <v>0</v>
      </c>
      <c r="I254" s="231" t="s">
        <v>316</v>
      </c>
      <c r="J254" s="82"/>
      <c r="K254" s="198" t="s">
        <v>177</v>
      </c>
      <c r="L254" s="231" t="s">
        <v>316</v>
      </c>
      <c r="M254" s="231" t="s">
        <v>316</v>
      </c>
      <c r="N254" s="231" t="s">
        <v>316</v>
      </c>
    </row>
    <row r="255" spans="1:14" x14ac:dyDescent="0.35">
      <c r="A255" s="200" t="s">
        <v>177</v>
      </c>
      <c r="B255" s="231" t="s">
        <v>316</v>
      </c>
      <c r="C255" s="231" t="s">
        <v>316</v>
      </c>
      <c r="D255" s="232" t="s">
        <v>316</v>
      </c>
      <c r="E255" s="82"/>
      <c r="F255" s="198" t="s">
        <v>72</v>
      </c>
      <c r="G255" s="231">
        <v>4.0000000000000001E-3</v>
      </c>
      <c r="H255" s="231">
        <v>5.6000000000000001E-2</v>
      </c>
      <c r="I255" s="231" t="s">
        <v>316</v>
      </c>
      <c r="J255" s="82"/>
      <c r="K255" s="198" t="s">
        <v>183</v>
      </c>
      <c r="L255" s="231" t="s">
        <v>316</v>
      </c>
      <c r="M255" s="231" t="s">
        <v>316</v>
      </c>
      <c r="N255" s="231" t="s">
        <v>316</v>
      </c>
    </row>
    <row r="256" spans="1:14" x14ac:dyDescent="0.35">
      <c r="A256" s="200" t="s">
        <v>226</v>
      </c>
      <c r="B256" s="231">
        <v>1.9370000000000001</v>
      </c>
      <c r="C256" s="231">
        <v>2.2730000000000001</v>
      </c>
      <c r="D256" s="232" t="s">
        <v>316</v>
      </c>
      <c r="E256" s="82"/>
      <c r="F256" s="198" t="s">
        <v>78</v>
      </c>
      <c r="G256" s="231" t="s">
        <v>316</v>
      </c>
      <c r="H256" s="231" t="s">
        <v>316</v>
      </c>
      <c r="I256" s="231" t="s">
        <v>316</v>
      </c>
      <c r="J256" s="82"/>
      <c r="K256" s="198" t="s">
        <v>714</v>
      </c>
      <c r="L256" s="231" t="s">
        <v>316</v>
      </c>
      <c r="M256" s="231" t="s">
        <v>316</v>
      </c>
      <c r="N256" s="231" t="s">
        <v>316</v>
      </c>
    </row>
    <row r="257" spans="1:14" x14ac:dyDescent="0.35">
      <c r="A257" s="198" t="s">
        <v>244</v>
      </c>
      <c r="B257" s="231">
        <v>0.02</v>
      </c>
      <c r="C257" s="231" t="s">
        <v>316</v>
      </c>
      <c r="D257" s="231" t="s">
        <v>316</v>
      </c>
      <c r="F257" s="198" t="s">
        <v>79</v>
      </c>
      <c r="G257" s="231">
        <v>19.338999999999999</v>
      </c>
      <c r="H257" s="231">
        <v>7.0000000000000001E-3</v>
      </c>
      <c r="I257" s="231" t="s">
        <v>316</v>
      </c>
      <c r="K257" s="198" t="s">
        <v>713</v>
      </c>
      <c r="L257" s="231" t="s">
        <v>316</v>
      </c>
      <c r="M257" s="231" t="s">
        <v>316</v>
      </c>
      <c r="N257" s="231" t="s">
        <v>316</v>
      </c>
    </row>
    <row r="258" spans="1:14" x14ac:dyDescent="0.35">
      <c r="A258" s="198" t="s">
        <v>245</v>
      </c>
      <c r="B258" s="231" t="s">
        <v>316</v>
      </c>
      <c r="C258" s="231" t="s">
        <v>316</v>
      </c>
      <c r="D258" s="231" t="s">
        <v>316</v>
      </c>
      <c r="F258" s="198" t="s">
        <v>100</v>
      </c>
      <c r="G258" s="231">
        <v>0.01</v>
      </c>
      <c r="H258" s="231">
        <v>1E-3</v>
      </c>
      <c r="I258" s="231" t="s">
        <v>316</v>
      </c>
      <c r="K258" s="198" t="s">
        <v>219</v>
      </c>
      <c r="L258" s="231" t="s">
        <v>316</v>
      </c>
      <c r="M258" s="231" t="s">
        <v>316</v>
      </c>
      <c r="N258" s="231" t="s">
        <v>316</v>
      </c>
    </row>
    <row r="259" spans="1:14" x14ac:dyDescent="0.35">
      <c r="A259" s="198" t="s">
        <v>248</v>
      </c>
      <c r="B259" s="231" t="s">
        <v>316</v>
      </c>
      <c r="C259" s="231">
        <v>2.9580000000000002</v>
      </c>
      <c r="D259" s="231" t="s">
        <v>316</v>
      </c>
      <c r="F259" s="198" t="s">
        <v>161</v>
      </c>
      <c r="G259" s="231" t="s">
        <v>316</v>
      </c>
      <c r="H259" s="231">
        <v>0.01</v>
      </c>
      <c r="I259" s="231" t="s">
        <v>316</v>
      </c>
      <c r="K259" s="199" t="s">
        <v>226</v>
      </c>
      <c r="L259" s="233" t="s">
        <v>316</v>
      </c>
      <c r="M259" s="233">
        <v>6.0999999999999999E-2</v>
      </c>
      <c r="N259" s="233" t="s">
        <v>316</v>
      </c>
    </row>
    <row r="260" spans="1:14" x14ac:dyDescent="0.35">
      <c r="A260" s="198" t="s">
        <v>259</v>
      </c>
      <c r="B260" s="231" t="s">
        <v>316</v>
      </c>
      <c r="C260" s="231" t="s">
        <v>316</v>
      </c>
      <c r="D260" s="231" t="s">
        <v>316</v>
      </c>
      <c r="F260" s="198" t="s">
        <v>166</v>
      </c>
      <c r="G260" s="231">
        <v>4.2000000000000003E-2</v>
      </c>
      <c r="H260" s="231" t="s">
        <v>316</v>
      </c>
      <c r="I260" s="231" t="s">
        <v>316</v>
      </c>
    </row>
    <row r="261" spans="1:14" x14ac:dyDescent="0.35">
      <c r="A261" s="199" t="s">
        <v>260</v>
      </c>
      <c r="B261" s="233" t="s">
        <v>316</v>
      </c>
      <c r="C261" s="233" t="s">
        <v>316</v>
      </c>
      <c r="D261" s="233" t="s">
        <v>316</v>
      </c>
      <c r="F261" s="199" t="s">
        <v>167</v>
      </c>
      <c r="G261" s="233">
        <v>1E-3</v>
      </c>
      <c r="H261" s="233" t="s">
        <v>316</v>
      </c>
      <c r="I261" s="233" t="s">
        <v>316</v>
      </c>
    </row>
  </sheetData>
  <sortState xmlns:xlrd2="http://schemas.microsoft.com/office/spreadsheetml/2017/richdata2" ref="F5:I224">
    <sortCondition descending="1" ref="I5:I224"/>
  </sortState>
  <mergeCells count="8">
    <mergeCell ref="C3:D3"/>
    <mergeCell ref="H3:I3"/>
    <mergeCell ref="M3:N3"/>
    <mergeCell ref="A1:G1"/>
    <mergeCell ref="P1:Q1"/>
    <mergeCell ref="F2:I2"/>
    <mergeCell ref="K2:N2"/>
    <mergeCell ref="A2:D2"/>
  </mergeCells>
  <hyperlinks>
    <hyperlink ref="P1:Q1" location="'Table of Content'!A1" display="Table of Content" xr:uid="{00000000-0004-0000-19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17"/>
  <sheetViews>
    <sheetView zoomScale="70" zoomScaleNormal="70" workbookViewId="0">
      <selection activeCell="B38" sqref="B38"/>
    </sheetView>
  </sheetViews>
  <sheetFormatPr defaultColWidth="9.1796875" defaultRowHeight="15.5" x14ac:dyDescent="0.35"/>
  <cols>
    <col min="1" max="1" width="24.1796875" style="1" bestFit="1" customWidth="1"/>
    <col min="2" max="2" width="18.54296875" style="1" customWidth="1"/>
    <col min="3" max="3" width="17.453125" style="1" customWidth="1"/>
    <col min="4" max="4" width="15.453125" style="1" customWidth="1"/>
    <col min="5" max="16384" width="9.1796875" style="1"/>
  </cols>
  <sheetData>
    <row r="1" spans="1:7" x14ac:dyDescent="0.35">
      <c r="A1" s="4" t="s">
        <v>530</v>
      </c>
      <c r="B1" s="17"/>
      <c r="C1" s="4"/>
      <c r="D1" s="4"/>
      <c r="F1" s="348" t="s">
        <v>315</v>
      </c>
      <c r="G1" s="348"/>
    </row>
    <row r="2" spans="1:7" x14ac:dyDescent="0.35">
      <c r="A2" s="93" t="s">
        <v>325</v>
      </c>
      <c r="B2" s="15">
        <v>44682</v>
      </c>
      <c r="C2" s="15">
        <v>45017</v>
      </c>
      <c r="D2" s="15">
        <v>45047</v>
      </c>
    </row>
    <row r="3" spans="1:7" x14ac:dyDescent="0.35">
      <c r="A3" s="82" t="s">
        <v>639</v>
      </c>
      <c r="B3" s="234">
        <v>132965.815</v>
      </c>
      <c r="C3" s="234">
        <v>134465.23499999999</v>
      </c>
      <c r="D3" s="234">
        <v>177310.698</v>
      </c>
    </row>
    <row r="4" spans="1:7" x14ac:dyDescent="0.35">
      <c r="A4" s="82" t="s">
        <v>643</v>
      </c>
      <c r="B4" s="234">
        <v>118283.20299999999</v>
      </c>
      <c r="C4" s="234">
        <v>79712.308999999994</v>
      </c>
      <c r="D4" s="234">
        <v>149287.28099999999</v>
      </c>
    </row>
    <row r="5" spans="1:7" x14ac:dyDescent="0.35">
      <c r="A5" s="82" t="s">
        <v>638</v>
      </c>
      <c r="B5" s="234">
        <v>122.91</v>
      </c>
      <c r="C5" s="234">
        <v>73.385999999999996</v>
      </c>
      <c r="D5" s="234">
        <v>166.84100000000001</v>
      </c>
    </row>
    <row r="6" spans="1:7" x14ac:dyDescent="0.35">
      <c r="A6" s="82" t="s">
        <v>607</v>
      </c>
      <c r="B6" s="234">
        <v>77.415000000000006</v>
      </c>
      <c r="C6" s="234" t="s">
        <v>316</v>
      </c>
      <c r="D6" s="234">
        <v>82.5</v>
      </c>
    </row>
    <row r="7" spans="1:7" x14ac:dyDescent="0.35">
      <c r="A7" s="82" t="s">
        <v>640</v>
      </c>
      <c r="B7" s="234" t="s">
        <v>316</v>
      </c>
      <c r="C7" s="234">
        <v>1E-3</v>
      </c>
      <c r="D7" s="234">
        <v>2.4279999999999999</v>
      </c>
    </row>
    <row r="8" spans="1:7" x14ac:dyDescent="0.35">
      <c r="A8" s="82" t="s">
        <v>570</v>
      </c>
      <c r="B8" s="234" t="s">
        <v>316</v>
      </c>
      <c r="C8" s="234" t="s">
        <v>316</v>
      </c>
      <c r="D8" s="234">
        <v>0.1</v>
      </c>
    </row>
    <row r="9" spans="1:7" x14ac:dyDescent="0.35">
      <c r="A9" s="4" t="s">
        <v>263</v>
      </c>
      <c r="B9" s="26">
        <f>SUM(B3:B8)</f>
        <v>251449.34299999999</v>
      </c>
      <c r="C9" s="26">
        <f>SUM(C3:C8)</f>
        <v>214250.93099999998</v>
      </c>
      <c r="D9" s="26">
        <f>SUM(D3:D8)</f>
        <v>326849.848</v>
      </c>
    </row>
    <row r="11" spans="1:7" x14ac:dyDescent="0.35">
      <c r="B11" s="16"/>
      <c r="C11" s="16"/>
      <c r="D11" s="16"/>
    </row>
    <row r="12" spans="1:7" x14ac:dyDescent="0.35">
      <c r="D12" s="16"/>
    </row>
    <row r="13" spans="1:7" x14ac:dyDescent="0.35">
      <c r="D13" s="16"/>
    </row>
    <row r="14" spans="1:7" x14ac:dyDescent="0.35">
      <c r="D14" s="16"/>
    </row>
    <row r="15" spans="1:7" x14ac:dyDescent="0.35">
      <c r="D15" s="16"/>
    </row>
    <row r="16" spans="1:7" x14ac:dyDescent="0.35">
      <c r="D16" s="16"/>
    </row>
    <row r="17" spans="4:4" x14ac:dyDescent="0.35">
      <c r="D17" s="16"/>
    </row>
  </sheetData>
  <sortState xmlns:xlrd2="http://schemas.microsoft.com/office/spreadsheetml/2017/richdata2" ref="A3:D9">
    <sortCondition descending="1" ref="D3:D9"/>
  </sortState>
  <mergeCells count="1">
    <mergeCell ref="F1:G1"/>
  </mergeCells>
  <hyperlinks>
    <hyperlink ref="F1" location="'Table of Content'!A1" display="Table of Content" xr:uid="{00000000-0004-0000-1A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20"/>
  <sheetViews>
    <sheetView zoomScale="70" zoomScaleNormal="70" workbookViewId="0">
      <selection activeCell="C29" sqref="C29"/>
    </sheetView>
  </sheetViews>
  <sheetFormatPr defaultColWidth="9.1796875" defaultRowHeight="15.5" x14ac:dyDescent="0.35"/>
  <cols>
    <col min="1" max="1" width="24.1796875" style="1" bestFit="1" customWidth="1"/>
    <col min="2" max="2" width="14.1796875" style="1" customWidth="1"/>
    <col min="3" max="3" width="13" style="1" customWidth="1"/>
    <col min="4" max="4" width="14.54296875" style="1" customWidth="1"/>
    <col min="5" max="16384" width="9.1796875" style="1"/>
  </cols>
  <sheetData>
    <row r="1" spans="1:7" x14ac:dyDescent="0.35">
      <c r="A1" s="355" t="s">
        <v>531</v>
      </c>
      <c r="B1" s="355"/>
      <c r="C1" s="355"/>
      <c r="D1" s="355"/>
      <c r="F1" s="348" t="s">
        <v>315</v>
      </c>
      <c r="G1" s="348"/>
    </row>
    <row r="2" spans="1:7" x14ac:dyDescent="0.35">
      <c r="A2" s="2" t="s">
        <v>325</v>
      </c>
      <c r="B2" s="15">
        <v>44682</v>
      </c>
      <c r="C2" s="15">
        <v>45017</v>
      </c>
      <c r="D2" s="15">
        <v>45047</v>
      </c>
    </row>
    <row r="3" spans="1:7" x14ac:dyDescent="0.35">
      <c r="A3" s="200" t="s">
        <v>644</v>
      </c>
      <c r="B3" s="231">
        <v>240427</v>
      </c>
      <c r="C3" s="231">
        <v>152124.91099999999</v>
      </c>
      <c r="D3" s="232">
        <v>286801.31599999999</v>
      </c>
    </row>
    <row r="4" spans="1:7" x14ac:dyDescent="0.35">
      <c r="A4" s="200" t="s">
        <v>645</v>
      </c>
      <c r="B4" s="231">
        <v>219527.21</v>
      </c>
      <c r="C4" s="231">
        <v>157766.06099999999</v>
      </c>
      <c r="D4" s="232">
        <v>181174.122</v>
      </c>
      <c r="E4" s="16"/>
    </row>
    <row r="5" spans="1:7" x14ac:dyDescent="0.35">
      <c r="A5" s="200" t="s">
        <v>646</v>
      </c>
      <c r="B5" s="231">
        <v>144.05600000000001</v>
      </c>
      <c r="C5" s="231">
        <v>189.52</v>
      </c>
      <c r="D5" s="232">
        <v>189.56</v>
      </c>
      <c r="E5" s="16"/>
    </row>
    <row r="6" spans="1:7" x14ac:dyDescent="0.35">
      <c r="A6" s="200" t="s">
        <v>647</v>
      </c>
      <c r="B6" s="231" t="s">
        <v>316</v>
      </c>
      <c r="C6" s="231" t="s">
        <v>316</v>
      </c>
      <c r="D6" s="232">
        <v>35</v>
      </c>
      <c r="E6" s="16"/>
    </row>
    <row r="7" spans="1:7" x14ac:dyDescent="0.35">
      <c r="A7" s="200" t="s">
        <v>648</v>
      </c>
      <c r="B7" s="231">
        <v>70.816999999999993</v>
      </c>
      <c r="C7" s="231">
        <v>12.500999999999999</v>
      </c>
      <c r="D7" s="232">
        <v>16.245000000000001</v>
      </c>
      <c r="E7" s="16"/>
    </row>
    <row r="8" spans="1:7" x14ac:dyDescent="0.35">
      <c r="A8" s="200" t="s">
        <v>649</v>
      </c>
      <c r="B8" s="231">
        <v>0.10199999999999999</v>
      </c>
      <c r="C8" s="231" t="s">
        <v>316</v>
      </c>
      <c r="D8" s="232">
        <v>1.998</v>
      </c>
      <c r="E8" s="16"/>
    </row>
    <row r="9" spans="1:7" x14ac:dyDescent="0.35">
      <c r="A9" s="200" t="s">
        <v>650</v>
      </c>
      <c r="B9" s="231">
        <v>97.947999999999993</v>
      </c>
      <c r="C9" s="231">
        <v>1.8089999999999999</v>
      </c>
      <c r="D9" s="232">
        <v>3.5000000000000003E-2</v>
      </c>
      <c r="E9" s="16"/>
    </row>
    <row r="10" spans="1:7" x14ac:dyDescent="0.35">
      <c r="A10" s="198" t="s">
        <v>651</v>
      </c>
      <c r="B10" s="231" t="s">
        <v>316</v>
      </c>
      <c r="C10" s="231" t="s">
        <v>316</v>
      </c>
      <c r="D10" s="231">
        <v>1E-3</v>
      </c>
      <c r="E10" s="16"/>
    </row>
    <row r="11" spans="1:7" x14ac:dyDescent="0.35">
      <c r="A11" s="180" t="s">
        <v>263</v>
      </c>
      <c r="B11" s="201">
        <f>SUM(B3:B10)</f>
        <v>460267.13299999991</v>
      </c>
      <c r="C11" s="201">
        <f>SUM(C3:C10)</f>
        <v>310094.80199999997</v>
      </c>
      <c r="D11" s="201">
        <f>SUM(D3:D10)</f>
        <v>468218.27699999994</v>
      </c>
    </row>
    <row r="12" spans="1:7" x14ac:dyDescent="0.35">
      <c r="B12" s="16"/>
      <c r="C12" s="16"/>
      <c r="D12" s="16"/>
    </row>
    <row r="13" spans="1:7" x14ac:dyDescent="0.35">
      <c r="D13" s="16"/>
    </row>
    <row r="14" spans="1:7" x14ac:dyDescent="0.35">
      <c r="D14" s="16"/>
    </row>
    <row r="15" spans="1:7" x14ac:dyDescent="0.35">
      <c r="D15" s="16"/>
    </row>
    <row r="16" spans="1:7" x14ac:dyDescent="0.35">
      <c r="D16" s="16"/>
    </row>
    <row r="17" spans="4:4" x14ac:dyDescent="0.35">
      <c r="D17" s="16"/>
    </row>
    <row r="18" spans="4:4" x14ac:dyDescent="0.35">
      <c r="D18" s="16"/>
    </row>
    <row r="19" spans="4:4" x14ac:dyDescent="0.35">
      <c r="D19" s="16"/>
    </row>
    <row r="20" spans="4:4" x14ac:dyDescent="0.35">
      <c r="D20" s="16"/>
    </row>
  </sheetData>
  <sortState xmlns:xlrd2="http://schemas.microsoft.com/office/spreadsheetml/2017/richdata2" ref="A3:D8">
    <sortCondition descending="1" ref="D3:D8"/>
  </sortState>
  <mergeCells count="2">
    <mergeCell ref="A1:D1"/>
    <mergeCell ref="F1:G1"/>
  </mergeCells>
  <hyperlinks>
    <hyperlink ref="F1" location="'Table of Content'!A1" display="Table of Content" xr:uid="{00000000-0004-0000-1B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27"/>
  <sheetViews>
    <sheetView topLeftCell="A4" zoomScale="70" zoomScaleNormal="70" workbookViewId="0">
      <selection activeCell="B23" sqref="B23"/>
    </sheetView>
  </sheetViews>
  <sheetFormatPr defaultColWidth="8.81640625" defaultRowHeight="15.5" x14ac:dyDescent="0.35"/>
  <cols>
    <col min="1" max="1" width="30.81640625" style="99" customWidth="1"/>
    <col min="2" max="2" width="16.54296875" style="99" customWidth="1"/>
    <col min="3" max="3" width="12.36328125" style="99" customWidth="1"/>
    <col min="4" max="4" width="31.1796875" style="99" customWidth="1"/>
    <col min="5" max="5" width="15.1796875" style="99" customWidth="1"/>
    <col min="6" max="6" width="8.81640625" style="99" customWidth="1"/>
    <col min="7" max="7" width="9.453125" style="99" customWidth="1"/>
    <col min="8" max="8" width="9.36328125" style="99" customWidth="1"/>
    <col min="9" max="9" width="14.36328125" style="99" customWidth="1"/>
    <col min="10" max="10" width="17.1796875" style="99" customWidth="1"/>
    <col min="11" max="13" width="13.81640625" style="99" customWidth="1"/>
    <col min="14" max="16384" width="8.81640625" style="99"/>
  </cols>
  <sheetData>
    <row r="1" spans="1:12" x14ac:dyDescent="0.35">
      <c r="A1" s="106" t="s">
        <v>622</v>
      </c>
      <c r="G1" s="106" t="s">
        <v>681</v>
      </c>
      <c r="K1" s="4"/>
      <c r="L1" s="111" t="s">
        <v>315</v>
      </c>
    </row>
    <row r="2" spans="1:12" x14ac:dyDescent="0.35">
      <c r="A2" s="203" t="s">
        <v>653</v>
      </c>
      <c r="B2" s="203" t="s">
        <v>341</v>
      </c>
      <c r="D2" s="2" t="s">
        <v>653</v>
      </c>
      <c r="E2" s="2" t="s">
        <v>267</v>
      </c>
      <c r="G2" s="138" t="s">
        <v>264</v>
      </c>
      <c r="H2" s="139"/>
      <c r="I2" s="2" t="s">
        <v>341</v>
      </c>
      <c r="J2" s="2" t="s">
        <v>267</v>
      </c>
      <c r="K2" s="148"/>
    </row>
    <row r="3" spans="1:12" ht="15.65" customHeight="1" x14ac:dyDescent="0.35">
      <c r="A3" s="198" t="s">
        <v>587</v>
      </c>
      <c r="B3" s="204">
        <v>3851.9594080900001</v>
      </c>
      <c r="D3" s="200" t="s">
        <v>587</v>
      </c>
      <c r="E3" s="206">
        <v>6314.1599118199993</v>
      </c>
      <c r="G3" s="389">
        <v>2022</v>
      </c>
      <c r="H3" s="200" t="s">
        <v>274</v>
      </c>
      <c r="I3" s="202">
        <v>284.37</v>
      </c>
      <c r="J3" s="205">
        <v>2076.924</v>
      </c>
      <c r="K3" s="148"/>
    </row>
    <row r="4" spans="1:12" x14ac:dyDescent="0.35">
      <c r="A4" s="198" t="s">
        <v>352</v>
      </c>
      <c r="B4" s="204">
        <v>1711.2815069800001</v>
      </c>
      <c r="D4" s="200" t="s">
        <v>588</v>
      </c>
      <c r="E4" s="206">
        <v>1919.8657431099998</v>
      </c>
      <c r="G4" s="390"/>
      <c r="H4" s="200" t="s">
        <v>275</v>
      </c>
      <c r="I4" s="202">
        <v>334.94799999999998</v>
      </c>
      <c r="J4" s="205">
        <v>1882.329</v>
      </c>
      <c r="K4" s="148"/>
    </row>
    <row r="5" spans="1:12" x14ac:dyDescent="0.35">
      <c r="A5" s="198" t="s">
        <v>350</v>
      </c>
      <c r="B5" s="204">
        <v>1303.6976376600001</v>
      </c>
      <c r="D5" s="200" t="s">
        <v>351</v>
      </c>
      <c r="E5" s="206">
        <v>1860.45562294</v>
      </c>
      <c r="G5" s="390"/>
      <c r="H5" s="200" t="s">
        <v>276</v>
      </c>
      <c r="I5" s="202">
        <v>244.40600000000001</v>
      </c>
      <c r="J5" s="205">
        <v>2175.7280000000001</v>
      </c>
      <c r="K5" s="148"/>
    </row>
    <row r="6" spans="1:12" x14ac:dyDescent="0.35">
      <c r="A6" s="198" t="s">
        <v>351</v>
      </c>
      <c r="B6" s="204">
        <v>713.00395384000001</v>
      </c>
      <c r="D6" s="200" t="s">
        <v>589</v>
      </c>
      <c r="E6" s="206">
        <v>902.71259627999996</v>
      </c>
      <c r="G6" s="390"/>
      <c r="H6" s="200" t="s">
        <v>277</v>
      </c>
      <c r="I6" s="202">
        <v>201.17599999999999</v>
      </c>
      <c r="J6" s="205">
        <v>2084.576</v>
      </c>
      <c r="K6" s="148"/>
    </row>
    <row r="7" spans="1:12" x14ac:dyDescent="0.35">
      <c r="A7" s="198" t="s">
        <v>591</v>
      </c>
      <c r="B7" s="204">
        <v>667.87899598000001</v>
      </c>
      <c r="D7" s="200" t="s">
        <v>601</v>
      </c>
      <c r="E7" s="207">
        <v>380.43287017</v>
      </c>
      <c r="G7" s="390"/>
      <c r="H7" s="200" t="s">
        <v>278</v>
      </c>
      <c r="I7" s="202">
        <v>267.26799999999997</v>
      </c>
      <c r="J7" s="205">
        <v>2111.2579999999998</v>
      </c>
      <c r="K7" s="148"/>
    </row>
    <row r="8" spans="1:12" x14ac:dyDescent="0.35">
      <c r="A8" s="198" t="s">
        <v>595</v>
      </c>
      <c r="B8" s="204">
        <v>300.317836</v>
      </c>
      <c r="D8" s="200" t="s">
        <v>352</v>
      </c>
      <c r="E8" s="206">
        <v>243.05433176</v>
      </c>
      <c r="G8" s="390"/>
      <c r="H8" s="200" t="s">
        <v>279</v>
      </c>
      <c r="I8" s="202">
        <v>198.286</v>
      </c>
      <c r="J8" s="205">
        <v>2269.415</v>
      </c>
      <c r="K8" s="148"/>
    </row>
    <row r="9" spans="1:12" x14ac:dyDescent="0.35">
      <c r="A9" s="198" t="s">
        <v>588</v>
      </c>
      <c r="B9" s="204">
        <v>261.34821369999997</v>
      </c>
      <c r="D9" s="200" t="s">
        <v>350</v>
      </c>
      <c r="E9" s="206">
        <v>206.69246865</v>
      </c>
      <c r="G9" s="390"/>
      <c r="H9" s="200" t="s">
        <v>280</v>
      </c>
      <c r="I9" s="202">
        <v>222.12200000000001</v>
      </c>
      <c r="J9" s="205">
        <v>2275.1060000000002</v>
      </c>
      <c r="K9" s="148"/>
    </row>
    <row r="10" spans="1:12" x14ac:dyDescent="0.35">
      <c r="A10" s="198" t="s">
        <v>589</v>
      </c>
      <c r="B10" s="204">
        <v>209.55182259999998</v>
      </c>
      <c r="D10" s="200" t="s">
        <v>595</v>
      </c>
      <c r="E10" s="206">
        <v>77.162956149999999</v>
      </c>
      <c r="G10" s="390"/>
      <c r="H10" s="200" t="s">
        <v>281</v>
      </c>
      <c r="I10" s="202">
        <v>248.441</v>
      </c>
      <c r="J10" s="205">
        <v>1798.5150000000001</v>
      </c>
      <c r="K10" s="148"/>
    </row>
    <row r="11" spans="1:12" x14ac:dyDescent="0.35">
      <c r="A11" s="198" t="s">
        <v>592</v>
      </c>
      <c r="B11" s="204">
        <v>205.56930002000001</v>
      </c>
      <c r="D11" s="200" t="s">
        <v>591</v>
      </c>
      <c r="E11" s="206">
        <v>51.584228880000005</v>
      </c>
      <c r="G11" s="389" t="s">
        <v>604</v>
      </c>
      <c r="H11" s="200" t="s">
        <v>270</v>
      </c>
      <c r="I11" s="202">
        <v>177.74700000000001</v>
      </c>
      <c r="J11" s="205">
        <v>1741.115</v>
      </c>
      <c r="K11" s="148"/>
    </row>
    <row r="12" spans="1:12" ht="15.65" customHeight="1" x14ac:dyDescent="0.35">
      <c r="A12" s="198" t="s">
        <v>593</v>
      </c>
      <c r="B12" s="204">
        <v>48.292104760000001</v>
      </c>
      <c r="D12" s="200" t="s">
        <v>593</v>
      </c>
      <c r="E12" s="206">
        <v>41.520090369999998</v>
      </c>
      <c r="G12" s="390"/>
      <c r="H12" s="200" t="s">
        <v>271</v>
      </c>
      <c r="I12" s="202">
        <v>323.577</v>
      </c>
      <c r="J12" s="205">
        <v>1803.492</v>
      </c>
      <c r="K12" s="148"/>
    </row>
    <row r="13" spans="1:12" x14ac:dyDescent="0.35">
      <c r="A13" s="198" t="s">
        <v>599</v>
      </c>
      <c r="B13" s="202">
        <v>1.6956657900000001</v>
      </c>
      <c r="D13" s="200" t="s">
        <v>590</v>
      </c>
      <c r="E13" s="205">
        <v>27.312903899999998</v>
      </c>
      <c r="G13" s="390"/>
      <c r="H13" s="200" t="s">
        <v>272</v>
      </c>
      <c r="I13" s="202">
        <v>319.16500000000002</v>
      </c>
      <c r="J13" s="205">
        <v>2129.395</v>
      </c>
      <c r="K13" s="148"/>
    </row>
    <row r="14" spans="1:12" x14ac:dyDescent="0.35">
      <c r="A14" s="198" t="s">
        <v>596</v>
      </c>
      <c r="B14" s="202">
        <v>0.86871039999999999</v>
      </c>
      <c r="D14" s="200" t="s">
        <v>592</v>
      </c>
      <c r="E14" s="205">
        <v>22.65652266</v>
      </c>
      <c r="G14" s="390"/>
      <c r="H14" s="200" t="s">
        <v>273</v>
      </c>
      <c r="I14" s="202">
        <v>323.50400000000002</v>
      </c>
      <c r="J14" s="205">
        <v>2031.213</v>
      </c>
      <c r="K14" s="148"/>
    </row>
    <row r="15" spans="1:12" x14ac:dyDescent="0.35">
      <c r="A15" s="198" t="s">
        <v>680</v>
      </c>
      <c r="B15" s="202">
        <v>0.80841748000000002</v>
      </c>
      <c r="D15" s="200" t="s">
        <v>596</v>
      </c>
      <c r="E15" s="205">
        <v>4.4490894699999997</v>
      </c>
      <c r="G15" s="391"/>
      <c r="H15" s="200" t="s">
        <v>274</v>
      </c>
      <c r="I15" s="202">
        <v>261.34800000000001</v>
      </c>
      <c r="J15" s="205">
        <v>1919.866</v>
      </c>
    </row>
    <row r="16" spans="1:12" x14ac:dyDescent="0.35">
      <c r="A16" s="198" t="s">
        <v>590</v>
      </c>
      <c r="B16" s="202">
        <v>0.24212400000000001</v>
      </c>
      <c r="D16" s="200" t="s">
        <v>598</v>
      </c>
      <c r="E16" s="205">
        <v>0.63845397999999998</v>
      </c>
      <c r="F16" s="112"/>
      <c r="G16" s="388"/>
      <c r="H16" s="388"/>
    </row>
    <row r="17" spans="1:6" x14ac:dyDescent="0.35">
      <c r="A17" s="198" t="s">
        <v>652</v>
      </c>
      <c r="B17" s="202">
        <v>4.5884960000000002E-2</v>
      </c>
      <c r="D17" s="200" t="s">
        <v>597</v>
      </c>
      <c r="E17" s="205">
        <v>0.43587172999999996</v>
      </c>
      <c r="F17" s="112"/>
    </row>
    <row r="18" spans="1:6" x14ac:dyDescent="0.35">
      <c r="A18" s="161" t="s">
        <v>341</v>
      </c>
      <c r="B18" s="153">
        <f>SUM(B3:B17)</f>
        <v>9276.5615822599993</v>
      </c>
      <c r="D18" s="200" t="s">
        <v>680</v>
      </c>
      <c r="E18" s="205">
        <v>0.27372289</v>
      </c>
      <c r="F18" s="112"/>
    </row>
    <row r="19" spans="1:6" x14ac:dyDescent="0.35">
      <c r="D19" s="200" t="s">
        <v>479</v>
      </c>
      <c r="E19" s="205">
        <v>0.19047119000000001</v>
      </c>
      <c r="F19" s="112"/>
    </row>
    <row r="20" spans="1:6" x14ac:dyDescent="0.35">
      <c r="D20" s="200" t="s">
        <v>654</v>
      </c>
      <c r="E20" s="205">
        <v>0.06</v>
      </c>
      <c r="F20" s="112"/>
    </row>
    <row r="21" spans="1:6" x14ac:dyDescent="0.35">
      <c r="D21" s="200" t="s">
        <v>480</v>
      </c>
      <c r="E21" s="205">
        <v>5.9343889999999996E-2</v>
      </c>
      <c r="F21" s="112"/>
    </row>
    <row r="22" spans="1:6" x14ac:dyDescent="0.35">
      <c r="D22" s="200" t="s">
        <v>655</v>
      </c>
      <c r="E22" s="205">
        <v>2.8573999999999999E-2</v>
      </c>
    </row>
    <row r="23" spans="1:6" x14ac:dyDescent="0.35">
      <c r="B23" s="112"/>
      <c r="D23" s="200" t="s">
        <v>599</v>
      </c>
      <c r="E23" s="205">
        <v>6.0000000000000001E-3</v>
      </c>
    </row>
    <row r="24" spans="1:6" x14ac:dyDescent="0.35">
      <c r="D24" s="200" t="s">
        <v>652</v>
      </c>
      <c r="E24" s="205">
        <v>5.6670000000000002E-3</v>
      </c>
    </row>
    <row r="25" spans="1:6" x14ac:dyDescent="0.35">
      <c r="D25" s="198" t="s">
        <v>594</v>
      </c>
      <c r="E25" s="202">
        <v>8.9999999999999998E-4</v>
      </c>
    </row>
    <row r="26" spans="1:6" x14ac:dyDescent="0.35">
      <c r="D26" s="198" t="s">
        <v>600</v>
      </c>
      <c r="E26" s="202">
        <v>7.2499999999999995E-4</v>
      </c>
    </row>
    <row r="27" spans="1:6" x14ac:dyDescent="0.35">
      <c r="D27" s="310" t="s">
        <v>695</v>
      </c>
      <c r="E27" s="311">
        <f>SUM(E3:E26)</f>
        <v>12053.759065839997</v>
      </c>
    </row>
  </sheetData>
  <mergeCells count="3">
    <mergeCell ref="G16:H16"/>
    <mergeCell ref="G3:G10"/>
    <mergeCell ref="G11:G15"/>
  </mergeCells>
  <phoneticPr fontId="21" type="noConversion"/>
  <hyperlinks>
    <hyperlink ref="L1" location="'Table of Content'!A1" display="Table of Content" xr:uid="{00000000-0004-0000-1C00-000000000000}"/>
  </hyperlink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8"/>
  <sheetViews>
    <sheetView zoomScale="80" zoomScaleNormal="80" workbookViewId="0">
      <selection activeCell="B7" sqref="B7"/>
    </sheetView>
  </sheetViews>
  <sheetFormatPr defaultColWidth="8.81640625" defaultRowHeight="15.5" x14ac:dyDescent="0.35"/>
  <cols>
    <col min="1" max="1" width="9.1796875" style="1" customWidth="1"/>
    <col min="2" max="2" width="15.54296875" style="1" customWidth="1"/>
    <col min="3" max="3" width="27.1796875" style="1" customWidth="1"/>
    <col min="4" max="4" width="29.08984375" style="1" customWidth="1"/>
    <col min="5" max="5" width="30.1796875" style="1" bestFit="1" customWidth="1"/>
    <col min="6" max="16384" width="8.81640625" style="1"/>
  </cols>
  <sheetData>
    <row r="1" spans="1:8" x14ac:dyDescent="0.35">
      <c r="A1" s="338" t="s">
        <v>545</v>
      </c>
      <c r="B1" s="338"/>
      <c r="C1" s="338"/>
      <c r="G1" s="339" t="s">
        <v>315</v>
      </c>
      <c r="H1" s="339"/>
    </row>
    <row r="2" spans="1:8" x14ac:dyDescent="0.35">
      <c r="A2" s="281" t="s">
        <v>269</v>
      </c>
      <c r="B2" s="281" t="s">
        <v>341</v>
      </c>
      <c r="C2" s="281" t="s">
        <v>267</v>
      </c>
      <c r="D2" s="281" t="s">
        <v>677</v>
      </c>
      <c r="E2" s="281" t="s">
        <v>676</v>
      </c>
    </row>
    <row r="3" spans="1:8" x14ac:dyDescent="0.35">
      <c r="A3" s="67" t="s">
        <v>270</v>
      </c>
      <c r="B3" s="69">
        <v>6367.5410000000002</v>
      </c>
      <c r="C3" s="83">
        <v>10438.977000000001</v>
      </c>
      <c r="D3" s="115">
        <f>B3</f>
        <v>6367.5410000000002</v>
      </c>
      <c r="E3" s="115">
        <f>C3</f>
        <v>10438.977000000001</v>
      </c>
      <c r="F3" s="27"/>
    </row>
    <row r="4" spans="1:8" x14ac:dyDescent="0.35">
      <c r="A4" s="68" t="s">
        <v>271</v>
      </c>
      <c r="B4" s="69">
        <v>7964.4480000000003</v>
      </c>
      <c r="C4" s="83">
        <v>10703.706</v>
      </c>
      <c r="D4" s="88">
        <f>SUM(B3:B4)</f>
        <v>14331.989000000001</v>
      </c>
      <c r="E4" s="88">
        <f>SUM(C3:C4)</f>
        <v>21142.683000000001</v>
      </c>
      <c r="F4" s="27"/>
    </row>
    <row r="5" spans="1:8" x14ac:dyDescent="0.35">
      <c r="A5" s="68" t="s">
        <v>272</v>
      </c>
      <c r="B5" s="69">
        <v>8872.8860000000004</v>
      </c>
      <c r="C5" s="83">
        <v>9410.1039999999994</v>
      </c>
      <c r="D5" s="88">
        <f>SUM(B3:B5)</f>
        <v>23204.875</v>
      </c>
      <c r="E5" s="88">
        <f>SUM(C3:C5)</f>
        <v>30552.787</v>
      </c>
      <c r="F5" s="27"/>
    </row>
    <row r="6" spans="1:8" x14ac:dyDescent="0.35">
      <c r="A6" s="68" t="s">
        <v>273</v>
      </c>
      <c r="B6" s="69">
        <v>6664.9170000000004</v>
      </c>
      <c r="C6" s="83">
        <v>10124.075999999999</v>
      </c>
      <c r="D6" s="88">
        <f>SUM(B3:B6)</f>
        <v>29869.792000000001</v>
      </c>
      <c r="E6" s="88">
        <f>SUM(C3:C6)</f>
        <v>40676.862999999998</v>
      </c>
      <c r="F6" s="27"/>
    </row>
    <row r="7" spans="1:8" x14ac:dyDescent="0.35">
      <c r="A7" s="68" t="s">
        <v>274</v>
      </c>
      <c r="B7" s="69">
        <v>6383.5659999999998</v>
      </c>
      <c r="C7" s="83">
        <v>11588.81</v>
      </c>
      <c r="D7" s="88">
        <f>SUM(B3:B7)</f>
        <v>36253.358</v>
      </c>
      <c r="E7" s="88">
        <f>SUM(C3:C7)</f>
        <v>52265.672999999995</v>
      </c>
      <c r="F7" s="27"/>
    </row>
    <row r="8" spans="1:8" x14ac:dyDescent="0.35">
      <c r="A8" s="68" t="s">
        <v>275</v>
      </c>
      <c r="B8" s="69">
        <v>8787.2389999999996</v>
      </c>
      <c r="C8" s="83">
        <v>8916.0069999999996</v>
      </c>
      <c r="D8" s="88">
        <f>SUM(B3:B8)</f>
        <v>45040.597000000002</v>
      </c>
      <c r="E8" s="88">
        <f>SUM(C3:C8)</f>
        <v>61181.679999999993</v>
      </c>
      <c r="F8" s="27"/>
      <c r="G8" s="16"/>
      <c r="H8" s="29"/>
    </row>
    <row r="9" spans="1:8" x14ac:dyDescent="0.35">
      <c r="A9" s="68" t="s">
        <v>276</v>
      </c>
      <c r="B9" s="69">
        <v>8291.4660000000003</v>
      </c>
      <c r="C9" s="83">
        <v>10597.885</v>
      </c>
      <c r="D9" s="88">
        <f>SUM(B3:B9)</f>
        <v>53332.063000000002</v>
      </c>
      <c r="E9" s="88">
        <f>SUM(C3:C9)</f>
        <v>71779.564999999988</v>
      </c>
      <c r="F9" s="27"/>
      <c r="G9" s="16"/>
      <c r="H9" s="16"/>
    </row>
    <row r="10" spans="1:8" x14ac:dyDescent="0.35">
      <c r="A10" s="68" t="s">
        <v>277</v>
      </c>
      <c r="B10" s="69">
        <v>7882.9189999999999</v>
      </c>
      <c r="C10" s="83">
        <v>12017.995000000001</v>
      </c>
      <c r="D10" s="88">
        <f>SUM(B3:B10)</f>
        <v>61214.982000000004</v>
      </c>
      <c r="E10" s="88">
        <f>SUM(C3:C10)</f>
        <v>83797.559999999983</v>
      </c>
      <c r="F10" s="27"/>
    </row>
    <row r="11" spans="1:8" x14ac:dyDescent="0.35">
      <c r="A11" s="68" t="s">
        <v>278</v>
      </c>
      <c r="B11" s="69">
        <v>8740.9989999999998</v>
      </c>
      <c r="C11" s="83">
        <v>11359.633</v>
      </c>
      <c r="D11" s="88">
        <f>SUM(B3:B11)</f>
        <v>69955.981</v>
      </c>
      <c r="E11" s="88">
        <f>SUM(C3:C11)</f>
        <v>95157.192999999985</v>
      </c>
      <c r="F11" s="27"/>
    </row>
    <row r="12" spans="1:8" x14ac:dyDescent="0.35">
      <c r="A12" s="68" t="s">
        <v>279</v>
      </c>
      <c r="B12" s="69">
        <v>8293.7819999999992</v>
      </c>
      <c r="C12" s="83">
        <v>10498.773999999999</v>
      </c>
      <c r="D12" s="88">
        <f>SUM(B3:B12)</f>
        <v>78249.763000000006</v>
      </c>
      <c r="E12" s="88">
        <f>SUM(C3:C12)</f>
        <v>105655.96699999999</v>
      </c>
      <c r="F12" s="27"/>
    </row>
    <row r="13" spans="1:8" x14ac:dyDescent="0.35">
      <c r="A13" s="68" t="s">
        <v>280</v>
      </c>
      <c r="B13" s="69">
        <v>9739.9770000000008</v>
      </c>
      <c r="C13" s="83">
        <v>12548.748</v>
      </c>
      <c r="D13" s="88">
        <f>SUM(B3:B13)</f>
        <v>87989.74</v>
      </c>
      <c r="E13" s="88">
        <f>SUM(C3:C13)</f>
        <v>118204.715</v>
      </c>
      <c r="F13" s="27"/>
    </row>
    <row r="14" spans="1:8" x14ac:dyDescent="0.35">
      <c r="A14" s="174" t="s">
        <v>281</v>
      </c>
      <c r="B14" s="175">
        <v>9348.8860000000004</v>
      </c>
      <c r="C14" s="176">
        <v>10792.026</v>
      </c>
      <c r="D14" s="177">
        <f>SUM(B3:B14)</f>
        <v>97338.626000000004</v>
      </c>
      <c r="E14" s="177">
        <f>SUM(C3:C14)</f>
        <v>128996.74099999999</v>
      </c>
    </row>
    <row r="15" spans="1:8" x14ac:dyDescent="0.35">
      <c r="A15" s="4"/>
      <c r="B15" s="4"/>
    </row>
    <row r="17" spans="2:3" x14ac:dyDescent="0.35">
      <c r="B17" s="29"/>
      <c r="C17" s="28"/>
    </row>
    <row r="18" spans="2:3" x14ac:dyDescent="0.35">
      <c r="B18" s="16"/>
      <c r="C18" s="16"/>
    </row>
  </sheetData>
  <mergeCells count="2">
    <mergeCell ref="A1:C1"/>
    <mergeCell ref="G1:H1"/>
  </mergeCells>
  <hyperlinks>
    <hyperlink ref="G1:H1" location="'Table of Content'!A1" display="Table of Content" xr:uid="{00000000-0004-0000-0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388"/>
  <sheetViews>
    <sheetView zoomScale="70" zoomScaleNormal="70" workbookViewId="0">
      <selection activeCell="I17" sqref="I17"/>
    </sheetView>
  </sheetViews>
  <sheetFormatPr defaultColWidth="8.81640625" defaultRowHeight="15.5" x14ac:dyDescent="0.35"/>
  <cols>
    <col min="1" max="1" width="37.1796875" style="1" customWidth="1"/>
    <col min="2" max="2" width="15.81640625" style="1" customWidth="1"/>
    <col min="3" max="3" width="13.36328125" style="1" customWidth="1"/>
    <col min="4" max="4" width="16.1796875" style="1" customWidth="1"/>
    <col min="5" max="5" width="13.36328125" style="1" customWidth="1"/>
    <col min="6" max="6" width="11.90625" style="1" bestFit="1" customWidth="1"/>
    <col min="7" max="9" width="11.81640625" style="1" customWidth="1"/>
    <col min="10" max="11" width="13.08984375" style="1" customWidth="1"/>
    <col min="12" max="16384" width="8.81640625" style="1"/>
  </cols>
  <sheetData>
    <row r="1" spans="1:14" x14ac:dyDescent="0.35">
      <c r="A1" s="392" t="s">
        <v>657</v>
      </c>
      <c r="B1" s="392"/>
      <c r="C1" s="392"/>
      <c r="D1" s="392"/>
      <c r="E1" s="392"/>
      <c r="F1" s="392"/>
      <c r="G1" s="392"/>
      <c r="H1" s="392"/>
      <c r="I1" s="392"/>
      <c r="J1" s="392"/>
      <c r="M1" s="348" t="s">
        <v>315</v>
      </c>
      <c r="N1" s="348"/>
    </row>
    <row r="2" spans="1:14" x14ac:dyDescent="0.35">
      <c r="A2" s="46" t="s">
        <v>472</v>
      </c>
      <c r="B2" s="2" t="s">
        <v>331</v>
      </c>
      <c r="C2" s="2" t="s">
        <v>332</v>
      </c>
      <c r="D2" s="2" t="s">
        <v>333</v>
      </c>
      <c r="E2" s="2" t="s">
        <v>334</v>
      </c>
      <c r="F2" s="2" t="s">
        <v>335</v>
      </c>
      <c r="G2" s="2" t="s">
        <v>336</v>
      </c>
      <c r="H2" s="2" t="s">
        <v>337</v>
      </c>
      <c r="I2" s="2" t="s">
        <v>338</v>
      </c>
      <c r="J2" s="2">
        <v>2023</v>
      </c>
      <c r="K2" s="47" t="s">
        <v>263</v>
      </c>
      <c r="L2" s="4"/>
    </row>
    <row r="3" spans="1:14" x14ac:dyDescent="0.35">
      <c r="A3" s="195" t="s">
        <v>475</v>
      </c>
      <c r="B3" s="87">
        <v>53.981999999999999</v>
      </c>
      <c r="C3" s="87">
        <v>2.831</v>
      </c>
      <c r="D3" s="87">
        <v>242.04400000000001</v>
      </c>
      <c r="E3" s="87">
        <v>0.86299999999999999</v>
      </c>
      <c r="F3" s="87">
        <v>39.317</v>
      </c>
      <c r="G3" s="87">
        <v>11.478999999999999</v>
      </c>
      <c r="H3" s="87">
        <v>1.702</v>
      </c>
      <c r="I3" s="87">
        <v>6.7110000000000003</v>
      </c>
      <c r="J3" s="122">
        <v>0.02</v>
      </c>
      <c r="K3" s="165">
        <f>SUM(Table49[[#This Row],[Column2]:[Column9]])</f>
        <v>358.92900000000003</v>
      </c>
      <c r="L3" s="71"/>
    </row>
    <row r="4" spans="1:14" x14ac:dyDescent="0.35">
      <c r="A4" s="196" t="s">
        <v>474</v>
      </c>
      <c r="B4" s="171">
        <v>0.97299999999999998</v>
      </c>
      <c r="C4" s="171">
        <v>144.685</v>
      </c>
      <c r="D4" s="171">
        <v>1.129</v>
      </c>
      <c r="E4" s="171">
        <v>4.8129999999999997</v>
      </c>
      <c r="F4" s="171">
        <v>5.867</v>
      </c>
      <c r="G4" s="171">
        <v>7.8890000000000002</v>
      </c>
      <c r="H4" s="171">
        <v>95.994</v>
      </c>
      <c r="I4" s="171">
        <v>6.0209999999999999</v>
      </c>
      <c r="J4" s="173">
        <v>99.89</v>
      </c>
      <c r="K4" s="13">
        <f>SUM(B4:I4)</f>
        <v>267.37100000000004</v>
      </c>
      <c r="L4" s="71"/>
    </row>
    <row r="5" spans="1:14" x14ac:dyDescent="0.35">
      <c r="L5" s="71"/>
    </row>
    <row r="6" spans="1:14" ht="18.5" x14ac:dyDescent="0.45">
      <c r="A6" s="395">
        <v>45047</v>
      </c>
      <c r="B6" s="396"/>
      <c r="C6" s="397"/>
      <c r="D6" s="210"/>
      <c r="E6" s="210"/>
      <c r="G6" s="393">
        <v>45047</v>
      </c>
      <c r="H6" s="394"/>
      <c r="I6" s="394"/>
    </row>
    <row r="7" spans="1:14" x14ac:dyDescent="0.35">
      <c r="A7" s="48" t="s">
        <v>525</v>
      </c>
      <c r="B7" s="288" t="s">
        <v>617</v>
      </c>
      <c r="C7" s="2" t="s">
        <v>342</v>
      </c>
      <c r="D7" s="4"/>
      <c r="E7" s="4"/>
      <c r="G7" s="163" t="s">
        <v>569</v>
      </c>
      <c r="H7" s="149" t="s">
        <v>475</v>
      </c>
      <c r="I7" s="164" t="s">
        <v>474</v>
      </c>
    </row>
    <row r="8" spans="1:14" x14ac:dyDescent="0.35">
      <c r="A8" s="211" t="s">
        <v>80</v>
      </c>
      <c r="B8" s="122">
        <v>97.650999999999996</v>
      </c>
      <c r="C8" s="105">
        <f>(B8/$B$11)*100</f>
        <v>99.486526412307072</v>
      </c>
      <c r="D8" s="157"/>
      <c r="E8" s="209"/>
      <c r="F8" s="16"/>
      <c r="G8" s="67" t="s">
        <v>656</v>
      </c>
      <c r="H8" s="215">
        <v>0</v>
      </c>
      <c r="I8" s="215">
        <v>98.2</v>
      </c>
      <c r="J8" s="29"/>
    </row>
    <row r="9" spans="1:14" x14ac:dyDescent="0.35">
      <c r="A9" s="212" t="s">
        <v>160</v>
      </c>
      <c r="B9" s="123">
        <v>0.33500000000000002</v>
      </c>
      <c r="C9" s="116">
        <f t="shared" ref="C9:C10" si="0">(B9/$B$11)*100</f>
        <v>0.34129692832764508</v>
      </c>
      <c r="D9" s="157"/>
      <c r="E9" s="209"/>
      <c r="F9" s="16"/>
      <c r="G9" s="174" t="s">
        <v>605</v>
      </c>
      <c r="H9" s="173">
        <v>4698.5789999999997</v>
      </c>
      <c r="I9" s="173">
        <v>4408.2669999999998</v>
      </c>
      <c r="J9" s="29"/>
    </row>
    <row r="10" spans="1:14" ht="15.5" customHeight="1" x14ac:dyDescent="0.35">
      <c r="A10" s="213" t="s">
        <v>184</v>
      </c>
      <c r="B10" s="173">
        <v>0.16900000000000001</v>
      </c>
      <c r="C10" s="208">
        <f t="shared" si="0"/>
        <v>0.17217665936528964</v>
      </c>
      <c r="D10" s="157"/>
      <c r="E10" s="209"/>
      <c r="F10" s="66"/>
      <c r="J10" s="23"/>
    </row>
    <row r="11" spans="1:14" ht="15.5" customHeight="1" x14ac:dyDescent="0.35">
      <c r="A11" s="191" t="s">
        <v>263</v>
      </c>
      <c r="B11" s="172">
        <f>SUM(B8:B10)</f>
        <v>98.154999999999987</v>
      </c>
      <c r="C11" s="214">
        <f>SUM(C8:C10)</f>
        <v>100.00000000000001</v>
      </c>
      <c r="D11" s="157"/>
      <c r="E11" s="209"/>
      <c r="F11" s="66"/>
      <c r="I11" s="23"/>
      <c r="J11" s="23"/>
    </row>
    <row r="12" spans="1:14" ht="15.5" customHeight="1" x14ac:dyDescent="0.35">
      <c r="B12" s="71"/>
      <c r="C12" s="71"/>
      <c r="D12" s="12"/>
      <c r="I12" s="23"/>
      <c r="J12" s="23"/>
    </row>
    <row r="13" spans="1:14" ht="15.5" customHeight="1" x14ac:dyDescent="0.35">
      <c r="B13" s="71"/>
      <c r="C13" s="71"/>
      <c r="D13" s="12"/>
      <c r="I13" s="23"/>
      <c r="J13" s="23"/>
    </row>
    <row r="14" spans="1:14" ht="15.5" customHeight="1" x14ac:dyDescent="0.35">
      <c r="B14" s="71"/>
      <c r="C14" s="71"/>
      <c r="D14" s="12"/>
      <c r="I14" s="23"/>
      <c r="J14" s="23"/>
    </row>
    <row r="15" spans="1:14" ht="15.5" customHeight="1" x14ac:dyDescent="0.35">
      <c r="B15" s="71"/>
      <c r="C15" s="71"/>
      <c r="D15" s="12"/>
      <c r="I15" s="23"/>
      <c r="J15" s="23"/>
    </row>
    <row r="16" spans="1:14" ht="15.5" customHeight="1" x14ac:dyDescent="0.35">
      <c r="B16" s="71"/>
      <c r="C16" s="71"/>
      <c r="D16" s="12"/>
      <c r="I16" s="23"/>
      <c r="J16" s="23"/>
    </row>
    <row r="17" spans="2:10" ht="15.5" customHeight="1" x14ac:dyDescent="0.35">
      <c r="B17" s="71"/>
      <c r="C17" s="71"/>
      <c r="D17" s="12"/>
      <c r="I17" s="23"/>
      <c r="J17" s="23"/>
    </row>
    <row r="18" spans="2:10" ht="15.5" customHeight="1" x14ac:dyDescent="0.35">
      <c r="B18" s="71"/>
      <c r="C18" s="71"/>
      <c r="D18" s="12"/>
      <c r="I18" s="23"/>
      <c r="J18" s="23"/>
    </row>
    <row r="19" spans="2:10" ht="15.5" customHeight="1" x14ac:dyDescent="0.35">
      <c r="B19" s="71"/>
      <c r="C19" s="71"/>
      <c r="D19" s="12"/>
      <c r="I19" s="23"/>
      <c r="J19" s="23"/>
    </row>
    <row r="20" spans="2:10" ht="15.5" customHeight="1" x14ac:dyDescent="0.35">
      <c r="B20" s="71"/>
      <c r="C20" s="71"/>
      <c r="D20" s="12"/>
      <c r="I20" s="23"/>
      <c r="J20" s="23"/>
    </row>
    <row r="21" spans="2:10" ht="15.5" customHeight="1" x14ac:dyDescent="0.35">
      <c r="B21" s="71"/>
      <c r="C21" s="71"/>
      <c r="D21" s="12"/>
      <c r="I21" s="23"/>
      <c r="J21" s="23"/>
    </row>
    <row r="22" spans="2:10" ht="15.5" customHeight="1" x14ac:dyDescent="0.35">
      <c r="B22" s="71"/>
      <c r="C22" s="71"/>
      <c r="D22" s="12"/>
      <c r="I22" s="23"/>
      <c r="J22" s="23"/>
    </row>
    <row r="23" spans="2:10" ht="15.5" customHeight="1" x14ac:dyDescent="0.35">
      <c r="B23" s="71"/>
      <c r="C23" s="71"/>
      <c r="D23" s="12"/>
      <c r="I23" s="23"/>
      <c r="J23" s="23"/>
    </row>
    <row r="24" spans="2:10" ht="15.5" customHeight="1" x14ac:dyDescent="0.35">
      <c r="B24" s="71"/>
      <c r="C24" s="71"/>
      <c r="D24" s="12"/>
      <c r="I24" s="23"/>
      <c r="J24" s="23"/>
    </row>
    <row r="25" spans="2:10" ht="15.5" customHeight="1" x14ac:dyDescent="0.35">
      <c r="B25" s="71"/>
      <c r="C25" s="71"/>
      <c r="D25" s="12"/>
      <c r="I25" s="23"/>
      <c r="J25" s="23"/>
    </row>
    <row r="26" spans="2:10" ht="15.5" customHeight="1" x14ac:dyDescent="0.35">
      <c r="B26" s="71"/>
      <c r="C26" s="71"/>
      <c r="D26" s="12"/>
      <c r="I26" s="23"/>
      <c r="J26" s="23"/>
    </row>
    <row r="27" spans="2:10" ht="15.5" customHeight="1" x14ac:dyDescent="0.35">
      <c r="B27" s="71"/>
      <c r="C27" s="71"/>
      <c r="D27" s="12"/>
      <c r="I27" s="23"/>
      <c r="J27" s="23"/>
    </row>
    <row r="28" spans="2:10" ht="15.5" customHeight="1" x14ac:dyDescent="0.35">
      <c r="B28" s="71"/>
      <c r="C28" s="71"/>
      <c r="D28" s="12"/>
      <c r="I28" s="23"/>
      <c r="J28" s="23"/>
    </row>
    <row r="29" spans="2:10" ht="15.5" customHeight="1" x14ac:dyDescent="0.35">
      <c r="B29" s="71"/>
      <c r="C29" s="71"/>
      <c r="D29" s="12"/>
      <c r="I29" s="23"/>
      <c r="J29" s="23"/>
    </row>
    <row r="30" spans="2:10" ht="15.5" customHeight="1" x14ac:dyDescent="0.35">
      <c r="B30" s="71"/>
      <c r="C30" s="71"/>
      <c r="D30" s="12"/>
      <c r="I30" s="23"/>
      <c r="J30" s="23"/>
    </row>
    <row r="31" spans="2:10" ht="15.5" customHeight="1" x14ac:dyDescent="0.35">
      <c r="B31" s="71"/>
      <c r="C31" s="71"/>
      <c r="D31" s="12"/>
      <c r="I31" s="23"/>
      <c r="J31" s="23"/>
    </row>
    <row r="32" spans="2:10" ht="15.5" customHeight="1" x14ac:dyDescent="0.35">
      <c r="B32" s="71"/>
      <c r="C32" s="71"/>
      <c r="D32" s="12"/>
      <c r="I32" s="23"/>
      <c r="J32" s="23"/>
    </row>
    <row r="33" spans="2:10" ht="15.5" customHeight="1" x14ac:dyDescent="0.35">
      <c r="B33" s="71"/>
      <c r="C33" s="71"/>
      <c r="D33" s="12"/>
      <c r="I33" s="23"/>
      <c r="J33" s="23"/>
    </row>
    <row r="34" spans="2:10" ht="15.5" customHeight="1" x14ac:dyDescent="0.35">
      <c r="B34" s="71"/>
      <c r="C34" s="71"/>
      <c r="D34" s="12"/>
      <c r="I34" s="23"/>
      <c r="J34" s="23"/>
    </row>
    <row r="35" spans="2:10" ht="15.5" customHeight="1" x14ac:dyDescent="0.35">
      <c r="B35" s="71"/>
      <c r="C35" s="71"/>
      <c r="D35" s="12"/>
      <c r="I35" s="23"/>
      <c r="J35" s="23"/>
    </row>
    <row r="36" spans="2:10" ht="15.5" customHeight="1" x14ac:dyDescent="0.35">
      <c r="B36" s="71"/>
      <c r="C36" s="71"/>
      <c r="D36" s="12"/>
      <c r="I36" s="23"/>
      <c r="J36" s="23"/>
    </row>
    <row r="37" spans="2:10" ht="15.5" customHeight="1" x14ac:dyDescent="0.35">
      <c r="B37" s="71"/>
      <c r="C37" s="71"/>
      <c r="D37" s="12"/>
      <c r="I37" s="23"/>
      <c r="J37" s="23"/>
    </row>
    <row r="38" spans="2:10" ht="15.5" customHeight="1" x14ac:dyDescent="0.35">
      <c r="B38" s="71"/>
      <c r="C38" s="71"/>
      <c r="D38" s="12"/>
      <c r="I38" s="23"/>
      <c r="J38" s="23"/>
    </row>
    <row r="39" spans="2:10" ht="15.5" customHeight="1" x14ac:dyDescent="0.35">
      <c r="B39" s="71"/>
      <c r="C39" s="71"/>
      <c r="D39" s="12"/>
      <c r="I39" s="23"/>
      <c r="J39" s="23"/>
    </row>
    <row r="40" spans="2:10" ht="15.5" customHeight="1" x14ac:dyDescent="0.35">
      <c r="B40" s="71"/>
      <c r="C40" s="71"/>
      <c r="D40" s="12"/>
      <c r="I40" s="23"/>
      <c r="J40" s="23"/>
    </row>
    <row r="41" spans="2:10" ht="15.5" customHeight="1" x14ac:dyDescent="0.35">
      <c r="B41" s="71"/>
      <c r="C41" s="71"/>
      <c r="D41" s="12"/>
      <c r="I41" s="23"/>
      <c r="J41" s="23"/>
    </row>
    <row r="42" spans="2:10" ht="15.5" customHeight="1" x14ac:dyDescent="0.35">
      <c r="B42" s="71"/>
      <c r="C42" s="71"/>
      <c r="D42" s="12"/>
      <c r="I42" s="23"/>
      <c r="J42" s="23"/>
    </row>
    <row r="43" spans="2:10" ht="15.5" customHeight="1" x14ac:dyDescent="0.35">
      <c r="B43" s="71"/>
      <c r="C43" s="71"/>
      <c r="D43" s="12"/>
      <c r="I43" s="23"/>
      <c r="J43" s="23"/>
    </row>
    <row r="44" spans="2:10" ht="15.5" customHeight="1" x14ac:dyDescent="0.35">
      <c r="B44" s="71"/>
      <c r="C44" s="71"/>
      <c r="D44" s="12"/>
      <c r="I44" s="23"/>
      <c r="J44" s="23"/>
    </row>
    <row r="45" spans="2:10" ht="15.5" customHeight="1" x14ac:dyDescent="0.35">
      <c r="B45" s="71"/>
      <c r="C45" s="71"/>
      <c r="D45" s="12"/>
      <c r="I45" s="23"/>
      <c r="J45" s="23"/>
    </row>
    <row r="46" spans="2:10" ht="15.5" customHeight="1" x14ac:dyDescent="0.35">
      <c r="B46" s="71"/>
      <c r="C46" s="71"/>
      <c r="D46" s="12"/>
      <c r="I46" s="23"/>
      <c r="J46" s="23"/>
    </row>
    <row r="47" spans="2:10" ht="15.5" customHeight="1" x14ac:dyDescent="0.35">
      <c r="B47" s="71"/>
      <c r="C47" s="71"/>
      <c r="D47" s="12"/>
      <c r="I47" s="23"/>
      <c r="J47" s="23"/>
    </row>
    <row r="48" spans="2:10" ht="15.5" customHeight="1" x14ac:dyDescent="0.35">
      <c r="B48" s="71"/>
      <c r="C48" s="71"/>
      <c r="D48" s="12"/>
      <c r="I48" s="23"/>
      <c r="J48" s="23"/>
    </row>
    <row r="49" spans="2:10" ht="15.5" customHeight="1" x14ac:dyDescent="0.35">
      <c r="B49" s="71"/>
      <c r="C49" s="71"/>
      <c r="D49" s="12"/>
      <c r="I49" s="23"/>
      <c r="J49" s="23"/>
    </row>
    <row r="50" spans="2:10" ht="15.5" customHeight="1" x14ac:dyDescent="0.35">
      <c r="B50" s="71"/>
      <c r="C50" s="71"/>
      <c r="D50" s="12"/>
      <c r="I50" s="23"/>
      <c r="J50" s="23"/>
    </row>
    <row r="51" spans="2:10" ht="15.5" customHeight="1" x14ac:dyDescent="0.35">
      <c r="B51" s="71"/>
      <c r="C51" s="71"/>
      <c r="D51" s="12"/>
      <c r="I51" s="23"/>
      <c r="J51" s="23"/>
    </row>
    <row r="52" spans="2:10" ht="15.5" customHeight="1" x14ac:dyDescent="0.35">
      <c r="B52" s="71"/>
      <c r="C52" s="71"/>
      <c r="D52" s="12"/>
      <c r="I52" s="23"/>
      <c r="J52" s="23"/>
    </row>
    <row r="53" spans="2:10" ht="15.5" customHeight="1" x14ac:dyDescent="0.35">
      <c r="B53" s="71"/>
      <c r="C53" s="71"/>
      <c r="D53" s="12"/>
      <c r="I53" s="23"/>
      <c r="J53" s="23"/>
    </row>
    <row r="54" spans="2:10" ht="15.5" customHeight="1" x14ac:dyDescent="0.35">
      <c r="B54" s="71"/>
      <c r="C54" s="71"/>
      <c r="D54" s="12"/>
      <c r="I54" s="23"/>
      <c r="J54" s="23"/>
    </row>
    <row r="55" spans="2:10" ht="15.5" customHeight="1" x14ac:dyDescent="0.35">
      <c r="B55" s="71"/>
      <c r="C55" s="71"/>
      <c r="D55" s="12"/>
      <c r="I55" s="23"/>
      <c r="J55" s="23"/>
    </row>
    <row r="56" spans="2:10" ht="15.5" customHeight="1" x14ac:dyDescent="0.35">
      <c r="B56" s="71"/>
      <c r="C56" s="71"/>
      <c r="D56" s="12"/>
      <c r="I56" s="23"/>
      <c r="J56" s="23"/>
    </row>
    <row r="57" spans="2:10" ht="15.5" customHeight="1" x14ac:dyDescent="0.35">
      <c r="B57" s="71"/>
      <c r="C57" s="71"/>
      <c r="D57" s="12"/>
      <c r="I57" s="23"/>
      <c r="J57" s="23"/>
    </row>
    <row r="58" spans="2:10" ht="15.5" customHeight="1" x14ac:dyDescent="0.35">
      <c r="B58" s="71"/>
      <c r="C58" s="71"/>
      <c r="D58" s="12"/>
      <c r="I58" s="23"/>
      <c r="J58" s="23"/>
    </row>
    <row r="59" spans="2:10" ht="15.5" customHeight="1" x14ac:dyDescent="0.35">
      <c r="B59" s="71"/>
      <c r="C59" s="71"/>
      <c r="D59" s="12"/>
      <c r="I59" s="23"/>
      <c r="J59" s="23"/>
    </row>
    <row r="60" spans="2:10" ht="15.5" customHeight="1" x14ac:dyDescent="0.35">
      <c r="B60" s="71"/>
      <c r="C60" s="71"/>
      <c r="D60" s="12"/>
      <c r="I60" s="23"/>
      <c r="J60" s="23"/>
    </row>
    <row r="61" spans="2:10" ht="15.5" customHeight="1" x14ac:dyDescent="0.35">
      <c r="B61" s="71"/>
      <c r="C61" s="71"/>
      <c r="D61" s="12"/>
      <c r="I61" s="23"/>
      <c r="J61" s="23"/>
    </row>
    <row r="62" spans="2:10" ht="15.5" customHeight="1" x14ac:dyDescent="0.35">
      <c r="B62" s="71"/>
      <c r="C62" s="71"/>
      <c r="D62" s="12"/>
      <c r="I62" s="23"/>
      <c r="J62" s="23"/>
    </row>
    <row r="63" spans="2:10" ht="15.5" customHeight="1" x14ac:dyDescent="0.35">
      <c r="B63" s="71"/>
      <c r="C63" s="71"/>
      <c r="D63" s="12"/>
      <c r="I63" s="23"/>
      <c r="J63" s="23"/>
    </row>
    <row r="64" spans="2:10" ht="15.5" customHeight="1" x14ac:dyDescent="0.35">
      <c r="B64" s="71"/>
      <c r="C64" s="71"/>
      <c r="D64" s="12"/>
      <c r="I64" s="23"/>
      <c r="J64" s="23"/>
    </row>
    <row r="65" spans="2:10" ht="15.5" customHeight="1" x14ac:dyDescent="0.35">
      <c r="B65" s="71"/>
      <c r="C65" s="71"/>
      <c r="D65" s="12"/>
      <c r="I65" s="23"/>
      <c r="J65" s="23"/>
    </row>
    <row r="66" spans="2:10" ht="15.5" customHeight="1" x14ac:dyDescent="0.35">
      <c r="B66" s="71"/>
      <c r="C66" s="71"/>
      <c r="D66" s="12"/>
      <c r="I66" s="23"/>
      <c r="J66" s="23"/>
    </row>
    <row r="67" spans="2:10" ht="15.5" customHeight="1" x14ac:dyDescent="0.35">
      <c r="B67" s="71"/>
      <c r="C67" s="71"/>
      <c r="D67" s="12"/>
      <c r="I67" s="23"/>
      <c r="J67" s="23"/>
    </row>
    <row r="68" spans="2:10" ht="15.5" customHeight="1" x14ac:dyDescent="0.35">
      <c r="B68" s="71"/>
      <c r="C68" s="71"/>
      <c r="D68" s="12"/>
      <c r="I68" s="23"/>
      <c r="J68" s="23"/>
    </row>
    <row r="69" spans="2:10" ht="15.5" customHeight="1" x14ac:dyDescent="0.35">
      <c r="B69" s="71"/>
      <c r="C69" s="71"/>
      <c r="D69" s="12"/>
      <c r="I69" s="23"/>
      <c r="J69" s="23"/>
    </row>
    <row r="70" spans="2:10" ht="15.5" customHeight="1" x14ac:dyDescent="0.35">
      <c r="B70" s="71"/>
      <c r="C70" s="71"/>
      <c r="D70" s="12"/>
      <c r="I70" s="23"/>
      <c r="J70" s="23"/>
    </row>
    <row r="71" spans="2:10" ht="15.5" customHeight="1" x14ac:dyDescent="0.35">
      <c r="B71" s="71"/>
      <c r="C71" s="71"/>
      <c r="D71" s="12"/>
      <c r="I71" s="23"/>
      <c r="J71" s="23"/>
    </row>
    <row r="72" spans="2:10" ht="15.5" customHeight="1" x14ac:dyDescent="0.35">
      <c r="B72" s="71"/>
      <c r="C72" s="71"/>
      <c r="D72" s="12"/>
      <c r="I72" s="23"/>
      <c r="J72" s="23"/>
    </row>
    <row r="73" spans="2:10" ht="15.5" customHeight="1" x14ac:dyDescent="0.35">
      <c r="B73" s="71"/>
      <c r="C73" s="71"/>
      <c r="D73" s="12"/>
      <c r="I73" s="23"/>
      <c r="J73" s="23"/>
    </row>
    <row r="74" spans="2:10" ht="15.5" customHeight="1" x14ac:dyDescent="0.35">
      <c r="B74" s="71"/>
      <c r="C74" s="71"/>
      <c r="D74" s="12"/>
      <c r="I74" s="23"/>
      <c r="J74" s="23"/>
    </row>
    <row r="75" spans="2:10" ht="15.5" customHeight="1" x14ac:dyDescent="0.35">
      <c r="B75" s="71"/>
      <c r="C75" s="71"/>
      <c r="D75" s="12"/>
      <c r="I75" s="23"/>
      <c r="J75" s="23"/>
    </row>
    <row r="76" spans="2:10" ht="15.5" customHeight="1" x14ac:dyDescent="0.35">
      <c r="B76" s="71"/>
      <c r="C76" s="71"/>
      <c r="D76" s="12"/>
      <c r="I76" s="23"/>
      <c r="J76" s="23"/>
    </row>
    <row r="77" spans="2:10" ht="15.5" customHeight="1" x14ac:dyDescent="0.35">
      <c r="B77" s="71"/>
      <c r="C77" s="71"/>
      <c r="D77" s="12"/>
      <c r="I77" s="23"/>
      <c r="J77" s="23"/>
    </row>
    <row r="78" spans="2:10" ht="15.5" customHeight="1" x14ac:dyDescent="0.35">
      <c r="B78" s="71"/>
      <c r="C78" s="71"/>
      <c r="D78" s="12"/>
      <c r="I78" s="23"/>
      <c r="J78" s="23"/>
    </row>
    <row r="79" spans="2:10" ht="15.5" customHeight="1" x14ac:dyDescent="0.35">
      <c r="B79" s="71"/>
      <c r="C79" s="71"/>
      <c r="D79" s="12"/>
      <c r="I79" s="23"/>
      <c r="J79" s="23"/>
    </row>
    <row r="80" spans="2:10" ht="15.5" customHeight="1" x14ac:dyDescent="0.35">
      <c r="B80" s="71"/>
      <c r="C80" s="71"/>
      <c r="D80" s="12"/>
      <c r="I80" s="23"/>
      <c r="J80" s="23"/>
    </row>
    <row r="81" spans="2:10" ht="15.5" customHeight="1" x14ac:dyDescent="0.35">
      <c r="B81" s="71"/>
      <c r="C81" s="71"/>
      <c r="D81" s="12"/>
      <c r="I81" s="23"/>
      <c r="J81" s="23"/>
    </row>
    <row r="82" spans="2:10" ht="15.5" customHeight="1" x14ac:dyDescent="0.35">
      <c r="B82" s="71"/>
      <c r="C82" s="71"/>
      <c r="D82" s="12"/>
      <c r="I82" s="23"/>
      <c r="J82" s="23"/>
    </row>
    <row r="83" spans="2:10" ht="15.5" customHeight="1" x14ac:dyDescent="0.35">
      <c r="B83" s="71"/>
      <c r="C83" s="71"/>
      <c r="D83" s="12"/>
      <c r="I83" s="23"/>
      <c r="J83" s="23"/>
    </row>
    <row r="84" spans="2:10" ht="15.5" customHeight="1" x14ac:dyDescent="0.35">
      <c r="B84" s="71"/>
      <c r="C84" s="71"/>
      <c r="D84" s="12"/>
      <c r="I84" s="23"/>
      <c r="J84" s="23"/>
    </row>
    <row r="85" spans="2:10" ht="15.5" customHeight="1" x14ac:dyDescent="0.35">
      <c r="B85" s="71"/>
      <c r="C85" s="71"/>
      <c r="D85" s="12"/>
      <c r="I85" s="23"/>
      <c r="J85" s="23"/>
    </row>
    <row r="86" spans="2:10" ht="15.5" customHeight="1" x14ac:dyDescent="0.35">
      <c r="B86" s="71"/>
      <c r="C86" s="71"/>
      <c r="D86" s="12"/>
      <c r="I86" s="23"/>
      <c r="J86" s="23"/>
    </row>
    <row r="87" spans="2:10" ht="15.5" customHeight="1" x14ac:dyDescent="0.35">
      <c r="B87" s="71"/>
      <c r="C87" s="71"/>
      <c r="D87" s="12"/>
      <c r="I87" s="23"/>
      <c r="J87" s="23"/>
    </row>
    <row r="88" spans="2:10" ht="15.5" customHeight="1" x14ac:dyDescent="0.35">
      <c r="B88" s="71"/>
      <c r="C88" s="71"/>
      <c r="D88" s="12"/>
      <c r="I88" s="23"/>
      <c r="J88" s="23"/>
    </row>
    <row r="89" spans="2:10" ht="15.5" customHeight="1" x14ac:dyDescent="0.35">
      <c r="B89" s="71"/>
      <c r="C89" s="71"/>
      <c r="D89" s="12"/>
      <c r="I89" s="23"/>
      <c r="J89" s="23"/>
    </row>
    <row r="90" spans="2:10" ht="15.5" customHeight="1" x14ac:dyDescent="0.35">
      <c r="B90" s="71"/>
      <c r="C90" s="71"/>
      <c r="D90" s="12"/>
      <c r="I90" s="23"/>
      <c r="J90" s="23"/>
    </row>
    <row r="91" spans="2:10" ht="15.5" customHeight="1" x14ac:dyDescent="0.35">
      <c r="B91" s="71"/>
      <c r="C91" s="71"/>
      <c r="D91" s="12"/>
      <c r="I91" s="23"/>
      <c r="J91" s="23"/>
    </row>
    <row r="92" spans="2:10" ht="15.5" customHeight="1" x14ac:dyDescent="0.35">
      <c r="B92" s="71"/>
      <c r="C92" s="71"/>
      <c r="D92" s="12"/>
      <c r="I92" s="23"/>
      <c r="J92" s="23"/>
    </row>
    <row r="93" spans="2:10" ht="15.5" customHeight="1" x14ac:dyDescent="0.35">
      <c r="B93" s="71"/>
      <c r="C93" s="71"/>
      <c r="D93" s="12"/>
      <c r="I93" s="23"/>
      <c r="J93" s="23"/>
    </row>
    <row r="94" spans="2:10" ht="15.5" customHeight="1" x14ac:dyDescent="0.35">
      <c r="B94" s="71"/>
      <c r="C94" s="71"/>
      <c r="D94" s="12"/>
      <c r="I94" s="23"/>
      <c r="J94" s="23"/>
    </row>
    <row r="95" spans="2:10" ht="15.5" customHeight="1" x14ac:dyDescent="0.35">
      <c r="B95" s="71"/>
      <c r="C95" s="71"/>
      <c r="D95" s="12"/>
      <c r="I95" s="23"/>
      <c r="J95" s="23"/>
    </row>
    <row r="96" spans="2:10" ht="15.5" customHeight="1" x14ac:dyDescent="0.35">
      <c r="B96" s="71"/>
      <c r="C96" s="71"/>
      <c r="D96" s="12"/>
      <c r="I96" s="23"/>
      <c r="J96" s="23"/>
    </row>
    <row r="97" spans="2:10" ht="15.5" customHeight="1" x14ac:dyDescent="0.35">
      <c r="B97" s="71"/>
      <c r="C97" s="71"/>
      <c r="D97" s="12"/>
      <c r="I97" s="23"/>
      <c r="J97" s="23"/>
    </row>
    <row r="98" spans="2:10" ht="15.5" customHeight="1" x14ac:dyDescent="0.35">
      <c r="B98" s="71"/>
      <c r="C98" s="71"/>
      <c r="D98" s="12"/>
      <c r="I98" s="23"/>
      <c r="J98" s="23"/>
    </row>
    <row r="99" spans="2:10" ht="15.5" customHeight="1" x14ac:dyDescent="0.35">
      <c r="B99" s="71"/>
      <c r="C99" s="71"/>
      <c r="D99" s="12"/>
      <c r="I99" s="23"/>
      <c r="J99" s="23"/>
    </row>
    <row r="100" spans="2:10" ht="15.5" customHeight="1" x14ac:dyDescent="0.35">
      <c r="B100" s="71"/>
      <c r="C100" s="71"/>
      <c r="D100" s="12"/>
      <c r="I100" s="23"/>
      <c r="J100" s="23"/>
    </row>
    <row r="101" spans="2:10" ht="15.5" customHeight="1" x14ac:dyDescent="0.35">
      <c r="B101" s="71"/>
      <c r="C101" s="71"/>
      <c r="D101" s="12"/>
      <c r="I101" s="23"/>
      <c r="J101" s="23"/>
    </row>
    <row r="102" spans="2:10" ht="15.5" customHeight="1" x14ac:dyDescent="0.35">
      <c r="B102" s="71"/>
      <c r="C102" s="71"/>
      <c r="D102" s="12"/>
      <c r="I102" s="23"/>
      <c r="J102" s="23"/>
    </row>
    <row r="103" spans="2:10" ht="15.5" customHeight="1" x14ac:dyDescent="0.35">
      <c r="B103" s="71"/>
      <c r="C103" s="71"/>
      <c r="D103" s="12"/>
      <c r="I103" s="23"/>
      <c r="J103" s="23"/>
    </row>
    <row r="104" spans="2:10" ht="15.5" customHeight="1" x14ac:dyDescent="0.35">
      <c r="B104" s="71"/>
      <c r="C104" s="71"/>
      <c r="D104" s="12"/>
      <c r="I104" s="23"/>
      <c r="J104" s="23"/>
    </row>
    <row r="105" spans="2:10" ht="15.5" customHeight="1" x14ac:dyDescent="0.35">
      <c r="B105" s="71"/>
      <c r="C105" s="71"/>
      <c r="D105" s="12"/>
      <c r="I105" s="23"/>
      <c r="J105" s="23"/>
    </row>
    <row r="106" spans="2:10" ht="15.5" customHeight="1" x14ac:dyDescent="0.35">
      <c r="B106" s="71"/>
      <c r="C106" s="71"/>
      <c r="D106" s="12"/>
      <c r="I106" s="23"/>
      <c r="J106" s="23"/>
    </row>
    <row r="107" spans="2:10" ht="15.5" customHeight="1" x14ac:dyDescent="0.35">
      <c r="B107" s="71"/>
      <c r="C107" s="71"/>
      <c r="D107" s="12"/>
      <c r="I107" s="23"/>
      <c r="J107" s="23"/>
    </row>
    <row r="108" spans="2:10" ht="15.5" customHeight="1" x14ac:dyDescent="0.35">
      <c r="B108" s="71"/>
      <c r="C108" s="71"/>
      <c r="D108" s="12"/>
      <c r="I108" s="23"/>
      <c r="J108" s="23"/>
    </row>
    <row r="109" spans="2:10" ht="15.5" customHeight="1" x14ac:dyDescent="0.35">
      <c r="B109" s="71"/>
      <c r="C109" s="71"/>
      <c r="D109" s="12"/>
      <c r="I109" s="23"/>
      <c r="J109" s="23"/>
    </row>
    <row r="110" spans="2:10" ht="15.5" customHeight="1" x14ac:dyDescent="0.35">
      <c r="B110" s="71"/>
      <c r="C110" s="71"/>
      <c r="D110" s="12"/>
      <c r="I110" s="23"/>
      <c r="J110" s="23"/>
    </row>
    <row r="111" spans="2:10" ht="15.5" customHeight="1" x14ac:dyDescent="0.35">
      <c r="B111" s="71"/>
      <c r="C111" s="71"/>
      <c r="D111" s="12"/>
      <c r="I111" s="23"/>
      <c r="J111" s="23"/>
    </row>
    <row r="112" spans="2:10" ht="15.5" customHeight="1" x14ac:dyDescent="0.35">
      <c r="B112" s="71"/>
      <c r="C112" s="71"/>
      <c r="D112" s="12"/>
      <c r="I112" s="23"/>
      <c r="J112" s="23"/>
    </row>
    <row r="113" spans="2:10" ht="15.5" customHeight="1" x14ac:dyDescent="0.35">
      <c r="B113" s="71"/>
      <c r="C113" s="71"/>
      <c r="D113" s="12"/>
      <c r="I113" s="23"/>
      <c r="J113" s="23"/>
    </row>
    <row r="114" spans="2:10" ht="15.5" customHeight="1" x14ac:dyDescent="0.35">
      <c r="B114" s="71"/>
      <c r="C114" s="71"/>
      <c r="D114" s="12"/>
      <c r="I114" s="23"/>
      <c r="J114" s="23"/>
    </row>
    <row r="115" spans="2:10" ht="15.5" customHeight="1" x14ac:dyDescent="0.35">
      <c r="B115" s="71"/>
      <c r="C115" s="71"/>
      <c r="D115" s="12"/>
      <c r="I115" s="23"/>
      <c r="J115" s="23"/>
    </row>
    <row r="116" spans="2:10" ht="15.5" customHeight="1" x14ac:dyDescent="0.35">
      <c r="B116" s="71"/>
      <c r="C116" s="71"/>
      <c r="D116" s="12"/>
      <c r="I116" s="23"/>
      <c r="J116" s="23"/>
    </row>
    <row r="117" spans="2:10" ht="15.5" customHeight="1" x14ac:dyDescent="0.35">
      <c r="B117" s="71"/>
      <c r="C117" s="71"/>
      <c r="D117" s="12"/>
      <c r="I117" s="23"/>
      <c r="J117" s="23"/>
    </row>
    <row r="118" spans="2:10" ht="15.5" customHeight="1" x14ac:dyDescent="0.35">
      <c r="B118" s="71"/>
      <c r="C118" s="71"/>
      <c r="D118" s="12"/>
      <c r="I118" s="23"/>
      <c r="J118" s="23"/>
    </row>
    <row r="119" spans="2:10" ht="15.5" customHeight="1" x14ac:dyDescent="0.35">
      <c r="B119" s="71"/>
      <c r="C119" s="71"/>
      <c r="D119" s="12"/>
      <c r="I119" s="23"/>
      <c r="J119" s="23"/>
    </row>
    <row r="120" spans="2:10" ht="15.5" customHeight="1" x14ac:dyDescent="0.35">
      <c r="B120" s="71"/>
      <c r="C120" s="71"/>
      <c r="D120" s="12"/>
      <c r="I120" s="23"/>
      <c r="J120" s="23"/>
    </row>
    <row r="121" spans="2:10" ht="15.5" customHeight="1" x14ac:dyDescent="0.35">
      <c r="B121" s="71"/>
      <c r="C121" s="71"/>
      <c r="D121" s="12"/>
      <c r="I121" s="23"/>
      <c r="J121" s="23"/>
    </row>
    <row r="122" spans="2:10" ht="15.5" customHeight="1" x14ac:dyDescent="0.35">
      <c r="B122" s="71"/>
      <c r="C122" s="71"/>
      <c r="D122" s="12"/>
      <c r="I122" s="23"/>
      <c r="J122" s="23"/>
    </row>
    <row r="123" spans="2:10" ht="15.5" customHeight="1" x14ac:dyDescent="0.35">
      <c r="B123" s="71"/>
      <c r="C123" s="71"/>
      <c r="D123" s="12"/>
      <c r="I123" s="23"/>
      <c r="J123" s="23"/>
    </row>
    <row r="124" spans="2:10" ht="15.5" customHeight="1" x14ac:dyDescent="0.35">
      <c r="B124" s="71"/>
      <c r="C124" s="71"/>
      <c r="D124" s="12"/>
      <c r="I124" s="23"/>
      <c r="J124" s="23"/>
    </row>
    <row r="125" spans="2:10" ht="15.5" customHeight="1" x14ac:dyDescent="0.35">
      <c r="B125" s="71"/>
      <c r="C125" s="71"/>
      <c r="D125" s="12"/>
      <c r="I125" s="23"/>
      <c r="J125" s="23"/>
    </row>
    <row r="126" spans="2:10" ht="15.5" customHeight="1" x14ac:dyDescent="0.35">
      <c r="B126" s="71"/>
      <c r="C126" s="71"/>
      <c r="D126" s="12"/>
      <c r="I126" s="23"/>
      <c r="J126" s="23"/>
    </row>
    <row r="127" spans="2:10" ht="15.5" customHeight="1" x14ac:dyDescent="0.35">
      <c r="B127" s="71"/>
      <c r="C127" s="71"/>
      <c r="D127" s="12"/>
      <c r="I127" s="23"/>
      <c r="J127" s="23"/>
    </row>
    <row r="128" spans="2:10" ht="15.5" customHeight="1" x14ac:dyDescent="0.35">
      <c r="B128" s="71"/>
      <c r="C128" s="71"/>
      <c r="D128" s="12"/>
      <c r="I128" s="23"/>
      <c r="J128" s="23"/>
    </row>
    <row r="129" spans="2:10" ht="15.5" customHeight="1" x14ac:dyDescent="0.35">
      <c r="B129" s="71"/>
      <c r="C129" s="71"/>
      <c r="D129" s="12"/>
      <c r="I129" s="23"/>
      <c r="J129" s="23"/>
    </row>
    <row r="130" spans="2:10" ht="15.5" customHeight="1" x14ac:dyDescent="0.35">
      <c r="B130" s="71"/>
      <c r="C130" s="71"/>
      <c r="D130" s="12"/>
      <c r="I130" s="23"/>
      <c r="J130" s="23"/>
    </row>
    <row r="131" spans="2:10" ht="15.5" customHeight="1" x14ac:dyDescent="0.35">
      <c r="B131" s="71"/>
      <c r="C131" s="71"/>
      <c r="D131" s="12"/>
      <c r="I131" s="23"/>
      <c r="J131" s="23"/>
    </row>
    <row r="132" spans="2:10" ht="15.5" customHeight="1" x14ac:dyDescent="0.35">
      <c r="B132" s="71"/>
      <c r="C132" s="71"/>
      <c r="D132" s="12"/>
      <c r="I132" s="23"/>
      <c r="J132" s="23"/>
    </row>
    <row r="133" spans="2:10" ht="15.5" customHeight="1" x14ac:dyDescent="0.35">
      <c r="B133" s="71"/>
      <c r="C133" s="71"/>
      <c r="D133" s="12"/>
      <c r="I133" s="23"/>
      <c r="J133" s="23"/>
    </row>
    <row r="134" spans="2:10" ht="15.5" customHeight="1" x14ac:dyDescent="0.35">
      <c r="B134" s="71"/>
      <c r="C134" s="71"/>
      <c r="D134" s="12"/>
      <c r="I134" s="23"/>
      <c r="J134" s="23"/>
    </row>
    <row r="135" spans="2:10" ht="15.5" customHeight="1" x14ac:dyDescent="0.35">
      <c r="B135" s="71"/>
      <c r="C135" s="71"/>
      <c r="D135" s="12"/>
      <c r="I135" s="23"/>
      <c r="J135" s="23"/>
    </row>
    <row r="136" spans="2:10" ht="15.5" customHeight="1" x14ac:dyDescent="0.35">
      <c r="B136" s="71"/>
      <c r="C136" s="71"/>
      <c r="D136" s="12"/>
      <c r="I136" s="23"/>
      <c r="J136" s="23"/>
    </row>
    <row r="137" spans="2:10" ht="15.5" customHeight="1" x14ac:dyDescent="0.35">
      <c r="B137" s="71"/>
      <c r="C137" s="71"/>
      <c r="D137" s="12"/>
      <c r="I137" s="23"/>
      <c r="J137" s="23"/>
    </row>
    <row r="138" spans="2:10" ht="15.5" customHeight="1" x14ac:dyDescent="0.35">
      <c r="B138" s="71"/>
      <c r="C138" s="71"/>
      <c r="D138" s="12"/>
      <c r="I138" s="23"/>
      <c r="J138" s="23"/>
    </row>
    <row r="139" spans="2:10" ht="15.5" customHeight="1" x14ac:dyDescent="0.35">
      <c r="B139" s="71"/>
      <c r="C139" s="71"/>
      <c r="D139" s="12"/>
      <c r="I139" s="23"/>
      <c r="J139" s="23"/>
    </row>
    <row r="140" spans="2:10" ht="15.5" customHeight="1" x14ac:dyDescent="0.35">
      <c r="B140" s="71"/>
      <c r="C140" s="71"/>
      <c r="D140" s="12"/>
      <c r="I140" s="23"/>
      <c r="J140" s="23"/>
    </row>
    <row r="141" spans="2:10" ht="15.5" customHeight="1" x14ac:dyDescent="0.35">
      <c r="B141" s="71"/>
      <c r="C141" s="71"/>
      <c r="D141" s="12"/>
      <c r="I141" s="23"/>
      <c r="J141" s="23"/>
    </row>
    <row r="142" spans="2:10" ht="15.5" customHeight="1" x14ac:dyDescent="0.35">
      <c r="B142" s="71"/>
      <c r="C142" s="71"/>
      <c r="D142" s="12"/>
      <c r="I142" s="23"/>
      <c r="J142" s="23"/>
    </row>
    <row r="143" spans="2:10" ht="15.5" customHeight="1" x14ac:dyDescent="0.35">
      <c r="B143" s="71"/>
      <c r="C143" s="71"/>
      <c r="D143" s="12"/>
      <c r="I143" s="23"/>
      <c r="J143" s="23"/>
    </row>
    <row r="144" spans="2:10" ht="15.5" customHeight="1" x14ac:dyDescent="0.35">
      <c r="B144" s="71"/>
      <c r="C144" s="71"/>
      <c r="D144" s="12"/>
      <c r="I144" s="23"/>
      <c r="J144" s="23"/>
    </row>
    <row r="145" spans="2:10" ht="15.5" customHeight="1" x14ac:dyDescent="0.35">
      <c r="B145" s="71"/>
      <c r="C145" s="71"/>
      <c r="D145" s="12"/>
      <c r="I145" s="23"/>
      <c r="J145" s="23"/>
    </row>
    <row r="146" spans="2:10" ht="15.5" customHeight="1" x14ac:dyDescent="0.35">
      <c r="B146" s="71"/>
      <c r="C146" s="71"/>
      <c r="D146" s="12"/>
      <c r="I146" s="23"/>
      <c r="J146" s="23"/>
    </row>
    <row r="147" spans="2:10" ht="15.5" customHeight="1" x14ac:dyDescent="0.35">
      <c r="B147" s="71"/>
      <c r="C147" s="71"/>
      <c r="D147" s="12"/>
      <c r="I147" s="23"/>
      <c r="J147" s="23"/>
    </row>
    <row r="148" spans="2:10" ht="15.5" customHeight="1" x14ac:dyDescent="0.35">
      <c r="B148" s="71"/>
      <c r="C148" s="71"/>
      <c r="D148" s="12"/>
      <c r="I148" s="23"/>
      <c r="J148" s="23"/>
    </row>
    <row r="149" spans="2:10" ht="15.5" customHeight="1" x14ac:dyDescent="0.35">
      <c r="B149" s="71"/>
      <c r="C149" s="71"/>
      <c r="D149" s="12"/>
      <c r="I149" s="23"/>
      <c r="J149" s="23"/>
    </row>
    <row r="150" spans="2:10" ht="15.5" customHeight="1" x14ac:dyDescent="0.35">
      <c r="B150" s="71"/>
      <c r="C150" s="71"/>
      <c r="D150" s="12"/>
      <c r="I150" s="23"/>
      <c r="J150" s="23"/>
    </row>
    <row r="151" spans="2:10" ht="15.5" customHeight="1" x14ac:dyDescent="0.35">
      <c r="B151" s="71"/>
      <c r="C151" s="71"/>
      <c r="D151" s="12"/>
      <c r="I151" s="23"/>
      <c r="J151" s="23"/>
    </row>
    <row r="152" spans="2:10" ht="15.5" customHeight="1" x14ac:dyDescent="0.35">
      <c r="B152" s="71"/>
      <c r="C152" s="71"/>
      <c r="D152" s="12"/>
      <c r="I152" s="23"/>
      <c r="J152" s="23"/>
    </row>
    <row r="153" spans="2:10" ht="15.5" customHeight="1" x14ac:dyDescent="0.35">
      <c r="B153" s="71"/>
      <c r="C153" s="71"/>
      <c r="D153" s="12"/>
      <c r="I153" s="23"/>
      <c r="J153" s="23"/>
    </row>
    <row r="154" spans="2:10" ht="15.5" customHeight="1" x14ac:dyDescent="0.35">
      <c r="B154" s="71"/>
      <c r="C154" s="71"/>
      <c r="D154" s="12"/>
      <c r="I154" s="23"/>
      <c r="J154" s="23"/>
    </row>
    <row r="155" spans="2:10" ht="15.5" customHeight="1" x14ac:dyDescent="0.35">
      <c r="B155" s="71"/>
      <c r="C155" s="71"/>
      <c r="D155" s="12"/>
      <c r="I155" s="23"/>
      <c r="J155" s="23"/>
    </row>
    <row r="156" spans="2:10" ht="15.5" customHeight="1" x14ac:dyDescent="0.35">
      <c r="B156" s="71"/>
      <c r="C156" s="71"/>
      <c r="D156" s="12"/>
      <c r="I156" s="23"/>
      <c r="J156" s="23"/>
    </row>
    <row r="157" spans="2:10" ht="15.5" customHeight="1" x14ac:dyDescent="0.35">
      <c r="B157" s="71"/>
      <c r="C157" s="71"/>
      <c r="D157" s="12"/>
      <c r="I157" s="23"/>
      <c r="J157" s="23"/>
    </row>
    <row r="158" spans="2:10" ht="15.5" customHeight="1" x14ac:dyDescent="0.35">
      <c r="B158" s="71"/>
      <c r="C158" s="71"/>
      <c r="D158" s="12"/>
      <c r="I158" s="23"/>
      <c r="J158" s="23"/>
    </row>
    <row r="159" spans="2:10" ht="15.5" customHeight="1" x14ac:dyDescent="0.35">
      <c r="B159" s="71"/>
      <c r="C159" s="71"/>
      <c r="D159" s="12"/>
      <c r="I159" s="23"/>
      <c r="J159" s="23"/>
    </row>
    <row r="160" spans="2:10" ht="15.5" customHeight="1" x14ac:dyDescent="0.35">
      <c r="B160" s="71"/>
      <c r="C160" s="71"/>
      <c r="D160" s="12"/>
      <c r="I160" s="23"/>
      <c r="J160" s="23"/>
    </row>
    <row r="161" spans="2:10" ht="15.5" customHeight="1" x14ac:dyDescent="0.35">
      <c r="B161" s="71"/>
      <c r="C161" s="71"/>
      <c r="D161" s="12"/>
      <c r="I161" s="23"/>
      <c r="J161" s="23"/>
    </row>
    <row r="162" spans="2:10" ht="15.5" customHeight="1" x14ac:dyDescent="0.35">
      <c r="B162" s="71"/>
      <c r="C162" s="71"/>
      <c r="D162" s="12"/>
      <c r="I162" s="23"/>
      <c r="J162" s="23"/>
    </row>
    <row r="163" spans="2:10" ht="15.5" customHeight="1" x14ac:dyDescent="0.35">
      <c r="B163" s="71"/>
      <c r="C163" s="71"/>
      <c r="D163" s="12"/>
      <c r="I163" s="23"/>
      <c r="J163" s="23"/>
    </row>
    <row r="164" spans="2:10" ht="15.5" customHeight="1" x14ac:dyDescent="0.35">
      <c r="B164" s="71"/>
      <c r="C164" s="71"/>
      <c r="D164" s="12"/>
      <c r="I164" s="23"/>
      <c r="J164" s="23"/>
    </row>
    <row r="165" spans="2:10" ht="15.5" customHeight="1" x14ac:dyDescent="0.35">
      <c r="B165" s="71"/>
      <c r="C165" s="71"/>
      <c r="D165" s="12"/>
      <c r="I165" s="23"/>
      <c r="J165" s="23"/>
    </row>
    <row r="166" spans="2:10" ht="15.5" customHeight="1" x14ac:dyDescent="0.35">
      <c r="B166" s="71"/>
      <c r="C166" s="71"/>
      <c r="D166" s="12"/>
      <c r="I166" s="23"/>
      <c r="J166" s="23"/>
    </row>
    <row r="167" spans="2:10" ht="15.5" customHeight="1" x14ac:dyDescent="0.35">
      <c r="B167" s="71"/>
      <c r="C167" s="71"/>
      <c r="D167" s="12"/>
      <c r="I167" s="23"/>
      <c r="J167" s="23"/>
    </row>
    <row r="168" spans="2:10" ht="15.5" customHeight="1" x14ac:dyDescent="0.35">
      <c r="B168" s="71"/>
      <c r="C168" s="71"/>
      <c r="D168" s="12"/>
      <c r="I168" s="23"/>
      <c r="J168" s="23"/>
    </row>
    <row r="169" spans="2:10" ht="15.5" customHeight="1" x14ac:dyDescent="0.35">
      <c r="B169" s="71"/>
      <c r="C169" s="71"/>
      <c r="D169" s="12"/>
      <c r="I169" s="23"/>
      <c r="J169" s="23"/>
    </row>
    <row r="170" spans="2:10" ht="15.5" customHeight="1" x14ac:dyDescent="0.35">
      <c r="B170" s="71"/>
      <c r="C170" s="71"/>
      <c r="D170" s="12"/>
      <c r="I170" s="23"/>
      <c r="J170" s="23"/>
    </row>
    <row r="171" spans="2:10" ht="15.5" customHeight="1" x14ac:dyDescent="0.35">
      <c r="B171" s="71"/>
      <c r="C171" s="71"/>
      <c r="D171" s="12"/>
      <c r="I171" s="23"/>
      <c r="J171" s="23"/>
    </row>
    <row r="172" spans="2:10" ht="15.5" customHeight="1" x14ac:dyDescent="0.35">
      <c r="B172" s="71"/>
      <c r="C172" s="71"/>
      <c r="D172" s="12"/>
      <c r="I172" s="23"/>
      <c r="J172" s="23"/>
    </row>
    <row r="173" spans="2:10" ht="15.5" customHeight="1" x14ac:dyDescent="0.35">
      <c r="B173" s="71"/>
      <c r="C173" s="71"/>
      <c r="D173" s="12"/>
      <c r="I173" s="23"/>
      <c r="J173" s="23"/>
    </row>
    <row r="174" spans="2:10" ht="15.5" customHeight="1" x14ac:dyDescent="0.35">
      <c r="B174" s="71"/>
      <c r="C174" s="71"/>
      <c r="D174" s="12"/>
      <c r="I174" s="23"/>
      <c r="J174" s="23"/>
    </row>
    <row r="175" spans="2:10" ht="15.5" customHeight="1" x14ac:dyDescent="0.35">
      <c r="B175" s="71"/>
      <c r="C175" s="71"/>
      <c r="D175" s="12"/>
      <c r="I175" s="23"/>
      <c r="J175" s="23"/>
    </row>
    <row r="176" spans="2:10" ht="15.5" customHeight="1" x14ac:dyDescent="0.35">
      <c r="B176" s="71"/>
      <c r="C176" s="71"/>
      <c r="D176" s="12"/>
      <c r="I176" s="23"/>
      <c r="J176" s="23"/>
    </row>
    <row r="177" spans="2:10" ht="15.5" customHeight="1" x14ac:dyDescent="0.35">
      <c r="B177" s="71"/>
      <c r="C177" s="71"/>
      <c r="D177" s="12"/>
      <c r="I177" s="23"/>
      <c r="J177" s="23"/>
    </row>
    <row r="178" spans="2:10" ht="15.5" customHeight="1" x14ac:dyDescent="0.35">
      <c r="B178" s="71"/>
      <c r="C178" s="71"/>
      <c r="D178" s="12"/>
      <c r="I178" s="23"/>
      <c r="J178" s="23"/>
    </row>
    <row r="179" spans="2:10" ht="15.5" customHeight="1" x14ac:dyDescent="0.35">
      <c r="B179" s="71"/>
      <c r="C179" s="71"/>
      <c r="D179" s="12"/>
      <c r="I179" s="23"/>
      <c r="J179" s="23"/>
    </row>
    <row r="180" spans="2:10" ht="15.5" customHeight="1" x14ac:dyDescent="0.35">
      <c r="B180" s="71"/>
      <c r="C180" s="71"/>
      <c r="D180" s="12"/>
      <c r="I180" s="23"/>
      <c r="J180" s="23"/>
    </row>
    <row r="181" spans="2:10" ht="15.5" customHeight="1" x14ac:dyDescent="0.35">
      <c r="B181" s="71"/>
      <c r="C181" s="71"/>
      <c r="D181" s="12"/>
      <c r="I181" s="23"/>
      <c r="J181" s="23"/>
    </row>
    <row r="182" spans="2:10" ht="15.5" customHeight="1" x14ac:dyDescent="0.35">
      <c r="B182" s="71"/>
      <c r="C182" s="71"/>
      <c r="D182" s="12"/>
      <c r="I182" s="23"/>
      <c r="J182" s="23"/>
    </row>
    <row r="183" spans="2:10" ht="15.5" customHeight="1" x14ac:dyDescent="0.35">
      <c r="B183" s="71"/>
      <c r="C183" s="71"/>
      <c r="D183" s="12"/>
      <c r="I183" s="23"/>
      <c r="J183" s="23"/>
    </row>
    <row r="184" spans="2:10" ht="15.5" customHeight="1" x14ac:dyDescent="0.35">
      <c r="B184" s="71"/>
      <c r="C184" s="71"/>
      <c r="D184" s="12"/>
      <c r="I184" s="23"/>
      <c r="J184" s="23"/>
    </row>
    <row r="185" spans="2:10" ht="15.5" customHeight="1" x14ac:dyDescent="0.35">
      <c r="B185" s="71"/>
      <c r="C185" s="71"/>
      <c r="D185" s="12"/>
      <c r="I185" s="23"/>
      <c r="J185" s="23"/>
    </row>
    <row r="186" spans="2:10" ht="15.5" customHeight="1" x14ac:dyDescent="0.35">
      <c r="B186" s="71"/>
      <c r="C186" s="71"/>
      <c r="D186" s="12"/>
      <c r="I186" s="23"/>
      <c r="J186" s="23"/>
    </row>
    <row r="187" spans="2:10" ht="15.5" customHeight="1" x14ac:dyDescent="0.35">
      <c r="B187" s="71"/>
      <c r="C187" s="71"/>
      <c r="D187" s="12"/>
      <c r="I187" s="23"/>
      <c r="J187" s="23"/>
    </row>
    <row r="188" spans="2:10" ht="15.5" customHeight="1" x14ac:dyDescent="0.35">
      <c r="B188" s="71"/>
      <c r="C188" s="71"/>
      <c r="D188" s="12"/>
      <c r="I188" s="23"/>
      <c r="J188" s="23"/>
    </row>
    <row r="189" spans="2:10" ht="15.5" customHeight="1" x14ac:dyDescent="0.35">
      <c r="B189" s="71"/>
      <c r="C189" s="71"/>
      <c r="D189" s="12"/>
      <c r="I189" s="23"/>
      <c r="J189" s="23"/>
    </row>
    <row r="190" spans="2:10" ht="15.5" customHeight="1" x14ac:dyDescent="0.35">
      <c r="B190" s="71"/>
      <c r="C190" s="71"/>
      <c r="D190" s="12"/>
      <c r="I190" s="23"/>
      <c r="J190" s="23"/>
    </row>
    <row r="191" spans="2:10" ht="15.5" customHeight="1" x14ac:dyDescent="0.35">
      <c r="B191" s="71"/>
      <c r="C191" s="71"/>
      <c r="D191" s="12"/>
      <c r="I191" s="23"/>
      <c r="J191" s="23"/>
    </row>
    <row r="192" spans="2:10" ht="15.5" customHeight="1" x14ac:dyDescent="0.35">
      <c r="B192" s="71"/>
      <c r="C192" s="71"/>
      <c r="D192" s="12"/>
      <c r="I192" s="23"/>
      <c r="J192" s="23"/>
    </row>
    <row r="193" spans="2:10" ht="15.5" customHeight="1" x14ac:dyDescent="0.35">
      <c r="B193" s="71"/>
      <c r="C193" s="71"/>
      <c r="D193" s="12"/>
      <c r="I193" s="23"/>
      <c r="J193" s="23"/>
    </row>
    <row r="194" spans="2:10" ht="15.5" customHeight="1" x14ac:dyDescent="0.35">
      <c r="B194" s="71"/>
      <c r="C194" s="71"/>
      <c r="D194" s="12"/>
      <c r="I194" s="23"/>
      <c r="J194" s="23"/>
    </row>
    <row r="195" spans="2:10" ht="15.5" customHeight="1" x14ac:dyDescent="0.35">
      <c r="B195" s="71"/>
      <c r="C195" s="71"/>
      <c r="D195" s="12"/>
      <c r="I195" s="23"/>
      <c r="J195" s="23"/>
    </row>
    <row r="196" spans="2:10" ht="15.5" customHeight="1" x14ac:dyDescent="0.35">
      <c r="B196" s="71"/>
      <c r="C196" s="71"/>
      <c r="D196" s="12"/>
      <c r="I196" s="23"/>
      <c r="J196" s="23"/>
    </row>
    <row r="197" spans="2:10" ht="15.5" customHeight="1" x14ac:dyDescent="0.35">
      <c r="B197" s="71"/>
      <c r="C197" s="71"/>
      <c r="D197" s="12"/>
      <c r="I197" s="23"/>
      <c r="J197" s="23"/>
    </row>
    <row r="198" spans="2:10" ht="15.5" customHeight="1" x14ac:dyDescent="0.35">
      <c r="B198" s="71"/>
      <c r="C198" s="71"/>
      <c r="D198" s="12"/>
      <c r="I198" s="23"/>
      <c r="J198" s="23"/>
    </row>
    <row r="199" spans="2:10" ht="15.5" customHeight="1" x14ac:dyDescent="0.35">
      <c r="B199" s="71"/>
      <c r="C199" s="71"/>
      <c r="D199" s="12"/>
      <c r="I199" s="23"/>
      <c r="J199" s="23"/>
    </row>
    <row r="200" spans="2:10" ht="15.5" customHeight="1" x14ac:dyDescent="0.35">
      <c r="B200" s="71"/>
      <c r="C200" s="71"/>
      <c r="D200" s="12"/>
      <c r="I200" s="23"/>
      <c r="J200" s="23"/>
    </row>
    <row r="201" spans="2:10" ht="15.5" customHeight="1" x14ac:dyDescent="0.35">
      <c r="B201" s="71"/>
      <c r="C201" s="71"/>
      <c r="D201" s="12"/>
      <c r="I201" s="23"/>
      <c r="J201" s="23"/>
    </row>
    <row r="202" spans="2:10" ht="15.5" customHeight="1" x14ac:dyDescent="0.35">
      <c r="B202" s="71"/>
      <c r="C202" s="71"/>
      <c r="D202" s="12"/>
      <c r="I202" s="23"/>
      <c r="J202" s="23"/>
    </row>
    <row r="203" spans="2:10" ht="15.5" customHeight="1" x14ac:dyDescent="0.35">
      <c r="B203" s="71"/>
      <c r="C203" s="71"/>
      <c r="D203" s="12"/>
      <c r="I203" s="23"/>
      <c r="J203" s="23"/>
    </row>
    <row r="204" spans="2:10" ht="15.5" customHeight="1" x14ac:dyDescent="0.35">
      <c r="B204" s="71"/>
      <c r="C204" s="71"/>
      <c r="D204" s="12"/>
      <c r="I204" s="23"/>
      <c r="J204" s="23"/>
    </row>
    <row r="205" spans="2:10" ht="15.5" customHeight="1" x14ac:dyDescent="0.35">
      <c r="B205" s="71"/>
      <c r="C205" s="71"/>
      <c r="D205" s="12"/>
      <c r="I205" s="23"/>
      <c r="J205" s="23"/>
    </row>
    <row r="206" spans="2:10" ht="15.5" customHeight="1" x14ac:dyDescent="0.35">
      <c r="B206" s="71"/>
      <c r="C206" s="71"/>
      <c r="D206" s="12"/>
      <c r="I206" s="23"/>
      <c r="J206" s="23"/>
    </row>
    <row r="207" spans="2:10" ht="15.5" customHeight="1" x14ac:dyDescent="0.35">
      <c r="B207" s="71"/>
      <c r="C207" s="71"/>
      <c r="D207" s="12"/>
      <c r="I207" s="23"/>
      <c r="J207" s="23"/>
    </row>
    <row r="208" spans="2:10" ht="15.5" customHeight="1" x14ac:dyDescent="0.35">
      <c r="B208" s="71"/>
      <c r="C208" s="71"/>
      <c r="D208" s="12"/>
      <c r="I208" s="23"/>
      <c r="J208" s="23"/>
    </row>
    <row r="209" spans="2:10" ht="15.5" customHeight="1" x14ac:dyDescent="0.35">
      <c r="B209" s="71"/>
      <c r="C209" s="71"/>
      <c r="D209" s="12"/>
      <c r="I209" s="23"/>
      <c r="J209" s="23"/>
    </row>
    <row r="210" spans="2:10" ht="15.5" customHeight="1" x14ac:dyDescent="0.35">
      <c r="B210" s="71"/>
      <c r="C210" s="71"/>
      <c r="D210" s="12"/>
      <c r="I210" s="23"/>
      <c r="J210" s="23"/>
    </row>
    <row r="211" spans="2:10" ht="15.5" customHeight="1" x14ac:dyDescent="0.35">
      <c r="B211" s="71"/>
      <c r="C211" s="71"/>
      <c r="D211" s="12"/>
      <c r="I211" s="23"/>
      <c r="J211" s="23"/>
    </row>
    <row r="212" spans="2:10" ht="15.5" customHeight="1" x14ac:dyDescent="0.35">
      <c r="B212" s="71"/>
      <c r="C212" s="71"/>
      <c r="D212" s="12"/>
      <c r="I212" s="23"/>
      <c r="J212" s="23"/>
    </row>
    <row r="213" spans="2:10" ht="15.5" customHeight="1" x14ac:dyDescent="0.35">
      <c r="B213" s="71"/>
      <c r="C213" s="71"/>
      <c r="D213" s="12"/>
      <c r="I213" s="23"/>
      <c r="J213" s="23"/>
    </row>
    <row r="214" spans="2:10" ht="15.5" customHeight="1" x14ac:dyDescent="0.35">
      <c r="B214" s="71"/>
      <c r="C214" s="71"/>
      <c r="D214" s="12"/>
      <c r="I214" s="23"/>
      <c r="J214" s="23"/>
    </row>
    <row r="215" spans="2:10" ht="15.5" customHeight="1" x14ac:dyDescent="0.35">
      <c r="B215" s="71"/>
      <c r="C215" s="71"/>
      <c r="D215" s="12"/>
      <c r="I215" s="23"/>
      <c r="J215" s="23"/>
    </row>
    <row r="216" spans="2:10" ht="15.5" customHeight="1" x14ac:dyDescent="0.35">
      <c r="B216" s="71"/>
      <c r="C216" s="71"/>
      <c r="D216" s="12"/>
      <c r="I216" s="23"/>
      <c r="J216" s="23"/>
    </row>
    <row r="217" spans="2:10" ht="15.5" customHeight="1" x14ac:dyDescent="0.35">
      <c r="B217" s="71"/>
      <c r="C217" s="71"/>
      <c r="D217" s="12"/>
      <c r="I217" s="23"/>
      <c r="J217" s="23"/>
    </row>
    <row r="218" spans="2:10" ht="15.5" customHeight="1" x14ac:dyDescent="0.35">
      <c r="B218" s="71"/>
      <c r="C218" s="71"/>
      <c r="D218" s="12"/>
      <c r="I218" s="23"/>
      <c r="J218" s="23"/>
    </row>
    <row r="219" spans="2:10" ht="15.5" customHeight="1" x14ac:dyDescent="0.35">
      <c r="B219" s="71"/>
      <c r="C219" s="71"/>
      <c r="D219" s="12"/>
      <c r="I219" s="23"/>
      <c r="J219" s="23"/>
    </row>
    <row r="220" spans="2:10" ht="15.5" customHeight="1" x14ac:dyDescent="0.35">
      <c r="B220" s="71"/>
      <c r="C220" s="71"/>
      <c r="D220" s="12"/>
      <c r="I220" s="23"/>
      <c r="J220" s="23"/>
    </row>
    <row r="221" spans="2:10" ht="15.5" customHeight="1" x14ac:dyDescent="0.35">
      <c r="B221" s="71"/>
      <c r="C221" s="71"/>
      <c r="D221" s="12"/>
      <c r="I221" s="23"/>
      <c r="J221" s="23"/>
    </row>
    <row r="222" spans="2:10" ht="15.5" customHeight="1" x14ac:dyDescent="0.35">
      <c r="B222" s="71"/>
      <c r="C222" s="71"/>
      <c r="D222" s="12"/>
      <c r="I222" s="23"/>
      <c r="J222" s="23"/>
    </row>
    <row r="223" spans="2:10" ht="15.5" customHeight="1" x14ac:dyDescent="0.35">
      <c r="B223" s="71"/>
      <c r="C223" s="71"/>
      <c r="D223" s="12"/>
      <c r="I223" s="23"/>
      <c r="J223" s="23"/>
    </row>
    <row r="224" spans="2:10" ht="15.5" customHeight="1" x14ac:dyDescent="0.35">
      <c r="B224" s="71"/>
      <c r="C224" s="71"/>
      <c r="D224" s="12"/>
      <c r="I224" s="23"/>
      <c r="J224" s="23"/>
    </row>
    <row r="225" spans="2:10" ht="15.5" customHeight="1" x14ac:dyDescent="0.35">
      <c r="B225" s="71"/>
      <c r="C225" s="71"/>
      <c r="D225" s="12"/>
      <c r="I225" s="23"/>
      <c r="J225" s="23"/>
    </row>
    <row r="226" spans="2:10" ht="15.5" customHeight="1" x14ac:dyDescent="0.35">
      <c r="B226" s="71"/>
      <c r="C226" s="71"/>
      <c r="D226" s="12"/>
      <c r="I226" s="23"/>
      <c r="J226" s="23"/>
    </row>
    <row r="227" spans="2:10" ht="15.5" customHeight="1" x14ac:dyDescent="0.35">
      <c r="B227" s="71"/>
      <c r="C227" s="71"/>
      <c r="D227" s="12"/>
      <c r="I227" s="23"/>
      <c r="J227" s="23"/>
    </row>
    <row r="228" spans="2:10" ht="15.5" customHeight="1" x14ac:dyDescent="0.35">
      <c r="B228" s="71"/>
      <c r="C228" s="71"/>
      <c r="D228" s="12"/>
      <c r="I228" s="23"/>
      <c r="J228" s="23"/>
    </row>
    <row r="229" spans="2:10" ht="15.5" customHeight="1" x14ac:dyDescent="0.35">
      <c r="B229" s="71"/>
      <c r="C229" s="71"/>
      <c r="D229" s="12"/>
      <c r="I229" s="23"/>
      <c r="J229" s="23"/>
    </row>
    <row r="230" spans="2:10" ht="15.5" customHeight="1" x14ac:dyDescent="0.35">
      <c r="B230" s="71"/>
      <c r="C230" s="71"/>
      <c r="D230" s="12"/>
      <c r="I230" s="23"/>
      <c r="J230" s="23"/>
    </row>
    <row r="231" spans="2:10" ht="15.5" customHeight="1" x14ac:dyDescent="0.35">
      <c r="B231" s="71"/>
      <c r="C231" s="71"/>
      <c r="D231" s="12"/>
      <c r="I231" s="23"/>
      <c r="J231" s="23"/>
    </row>
    <row r="232" spans="2:10" ht="15.5" customHeight="1" x14ac:dyDescent="0.35">
      <c r="B232" s="71"/>
      <c r="C232" s="71"/>
      <c r="D232" s="12"/>
      <c r="I232" s="23"/>
      <c r="J232" s="23"/>
    </row>
    <row r="233" spans="2:10" ht="15.5" customHeight="1" x14ac:dyDescent="0.35">
      <c r="B233" s="71"/>
      <c r="C233" s="71"/>
      <c r="D233" s="12"/>
      <c r="I233" s="23"/>
      <c r="J233" s="23"/>
    </row>
    <row r="234" spans="2:10" ht="15.5" customHeight="1" x14ac:dyDescent="0.35">
      <c r="B234" s="71"/>
      <c r="C234" s="71"/>
      <c r="D234" s="12"/>
      <c r="I234" s="23"/>
      <c r="J234" s="23"/>
    </row>
    <row r="235" spans="2:10" ht="15.5" customHeight="1" x14ac:dyDescent="0.35">
      <c r="B235" s="71"/>
      <c r="C235" s="71"/>
      <c r="D235" s="12"/>
      <c r="I235" s="23"/>
      <c r="J235" s="23"/>
    </row>
    <row r="236" spans="2:10" ht="15.5" customHeight="1" x14ac:dyDescent="0.35">
      <c r="B236" s="71"/>
      <c r="C236" s="71"/>
      <c r="D236" s="12"/>
      <c r="I236" s="23"/>
      <c r="J236" s="23"/>
    </row>
    <row r="237" spans="2:10" ht="15.5" customHeight="1" x14ac:dyDescent="0.35">
      <c r="B237" s="71"/>
      <c r="C237" s="71"/>
      <c r="D237" s="12"/>
      <c r="I237" s="23"/>
      <c r="J237" s="23"/>
    </row>
    <row r="238" spans="2:10" ht="15.5" customHeight="1" x14ac:dyDescent="0.35">
      <c r="B238" s="71"/>
      <c r="C238" s="71"/>
      <c r="D238" s="12"/>
      <c r="I238" s="23"/>
      <c r="J238" s="23"/>
    </row>
    <row r="239" spans="2:10" ht="15.5" customHeight="1" x14ac:dyDescent="0.35">
      <c r="B239" s="71"/>
      <c r="C239" s="71"/>
      <c r="D239" s="12"/>
      <c r="I239" s="23"/>
      <c r="J239" s="23"/>
    </row>
    <row r="240" spans="2:10" ht="15.5" customHeight="1" x14ac:dyDescent="0.35">
      <c r="B240" s="71"/>
      <c r="C240" s="71"/>
      <c r="D240" s="12"/>
      <c r="I240" s="23"/>
      <c r="J240" s="23"/>
    </row>
    <row r="241" spans="2:10" ht="15.5" customHeight="1" x14ac:dyDescent="0.35">
      <c r="B241" s="71"/>
      <c r="C241" s="71"/>
      <c r="D241" s="12"/>
      <c r="I241" s="23"/>
      <c r="J241" s="23"/>
    </row>
    <row r="242" spans="2:10" ht="15.5" customHeight="1" x14ac:dyDescent="0.35">
      <c r="B242" s="71"/>
      <c r="C242" s="71"/>
      <c r="D242" s="12"/>
      <c r="I242" s="23"/>
      <c r="J242" s="23"/>
    </row>
    <row r="243" spans="2:10" ht="15.5" customHeight="1" x14ac:dyDescent="0.35">
      <c r="B243" s="71"/>
      <c r="C243" s="71"/>
      <c r="D243" s="12"/>
      <c r="I243" s="23"/>
      <c r="J243" s="23"/>
    </row>
    <row r="244" spans="2:10" ht="15.5" customHeight="1" x14ac:dyDescent="0.35">
      <c r="B244" s="71"/>
      <c r="C244" s="71"/>
      <c r="D244" s="12"/>
      <c r="I244" s="23"/>
      <c r="J244" s="23"/>
    </row>
    <row r="245" spans="2:10" ht="15.5" customHeight="1" x14ac:dyDescent="0.35">
      <c r="B245" s="71"/>
      <c r="C245" s="71"/>
      <c r="D245" s="12"/>
      <c r="I245" s="23"/>
      <c r="J245" s="23"/>
    </row>
    <row r="246" spans="2:10" ht="15.5" customHeight="1" x14ac:dyDescent="0.35">
      <c r="B246" s="71"/>
      <c r="C246" s="71"/>
      <c r="D246" s="12"/>
      <c r="I246" s="23"/>
      <c r="J246" s="23"/>
    </row>
    <row r="247" spans="2:10" ht="15.5" customHeight="1" x14ac:dyDescent="0.35">
      <c r="B247" s="71"/>
      <c r="C247" s="71"/>
      <c r="D247" s="12"/>
      <c r="I247" s="23"/>
      <c r="J247" s="23"/>
    </row>
    <row r="248" spans="2:10" ht="15.5" customHeight="1" x14ac:dyDescent="0.35">
      <c r="B248" s="71"/>
      <c r="C248" s="71"/>
      <c r="D248" s="12"/>
      <c r="I248" s="23"/>
      <c r="J248" s="23"/>
    </row>
    <row r="249" spans="2:10" ht="15.5" customHeight="1" x14ac:dyDescent="0.35">
      <c r="B249" s="71"/>
      <c r="C249" s="71"/>
      <c r="D249" s="12"/>
      <c r="I249" s="23"/>
      <c r="J249" s="23"/>
    </row>
    <row r="250" spans="2:10" ht="15.5" customHeight="1" x14ac:dyDescent="0.35">
      <c r="B250" s="71"/>
      <c r="C250" s="71"/>
      <c r="D250" s="12"/>
      <c r="I250" s="23"/>
      <c r="J250" s="23"/>
    </row>
    <row r="251" spans="2:10" ht="15.5" customHeight="1" x14ac:dyDescent="0.35">
      <c r="B251" s="71"/>
      <c r="C251" s="71"/>
      <c r="D251" s="12"/>
      <c r="I251" s="23"/>
      <c r="J251" s="23"/>
    </row>
    <row r="252" spans="2:10" ht="15.5" customHeight="1" x14ac:dyDescent="0.35">
      <c r="B252" s="71"/>
      <c r="C252" s="71"/>
      <c r="D252" s="12"/>
      <c r="I252" s="23"/>
      <c r="J252" s="23"/>
    </row>
    <row r="253" spans="2:10" ht="15.5" customHeight="1" x14ac:dyDescent="0.35">
      <c r="B253" s="71"/>
      <c r="C253" s="71"/>
      <c r="D253" s="12"/>
      <c r="I253" s="23"/>
      <c r="J253" s="23"/>
    </row>
    <row r="254" spans="2:10" ht="15.5" customHeight="1" x14ac:dyDescent="0.35">
      <c r="B254" s="71"/>
      <c r="C254" s="71"/>
      <c r="D254" s="12"/>
      <c r="I254" s="23"/>
      <c r="J254" s="23"/>
    </row>
    <row r="255" spans="2:10" ht="15.5" customHeight="1" x14ac:dyDescent="0.35">
      <c r="B255" s="71"/>
      <c r="C255" s="71"/>
      <c r="D255" s="12"/>
      <c r="I255" s="23"/>
      <c r="J255" s="23"/>
    </row>
    <row r="256" spans="2:10" ht="15.5" customHeight="1" x14ac:dyDescent="0.35">
      <c r="B256" s="71"/>
      <c r="C256" s="71"/>
      <c r="D256" s="12"/>
      <c r="I256" s="23"/>
      <c r="J256" s="23"/>
    </row>
    <row r="257" spans="2:10" ht="15.5" customHeight="1" x14ac:dyDescent="0.35">
      <c r="B257" s="71"/>
      <c r="C257" s="71"/>
      <c r="D257" s="12"/>
      <c r="I257" s="23"/>
      <c r="J257" s="23"/>
    </row>
    <row r="258" spans="2:10" ht="15.5" customHeight="1" x14ac:dyDescent="0.35">
      <c r="B258" s="71"/>
      <c r="C258" s="71"/>
      <c r="D258" s="12"/>
      <c r="I258" s="23"/>
      <c r="J258" s="23"/>
    </row>
    <row r="259" spans="2:10" ht="15.5" customHeight="1" x14ac:dyDescent="0.35">
      <c r="B259" s="71"/>
      <c r="C259" s="71"/>
      <c r="D259" s="12"/>
      <c r="I259" s="23"/>
      <c r="J259" s="23"/>
    </row>
    <row r="260" spans="2:10" ht="15.5" customHeight="1" x14ac:dyDescent="0.35">
      <c r="B260" s="71"/>
      <c r="C260" s="71"/>
      <c r="D260" s="12"/>
      <c r="I260" s="23"/>
      <c r="J260" s="23"/>
    </row>
    <row r="261" spans="2:10" ht="15.5" customHeight="1" x14ac:dyDescent="0.35">
      <c r="B261" s="71"/>
      <c r="C261" s="71"/>
      <c r="D261" s="12"/>
      <c r="I261" s="23"/>
      <c r="J261" s="23"/>
    </row>
    <row r="262" spans="2:10" ht="15.5" customHeight="1" x14ac:dyDescent="0.35">
      <c r="B262" s="71"/>
      <c r="C262" s="71"/>
      <c r="D262" s="12"/>
      <c r="I262" s="23"/>
      <c r="J262" s="23"/>
    </row>
    <row r="263" spans="2:10" ht="15.5" customHeight="1" x14ac:dyDescent="0.35">
      <c r="B263" s="71"/>
      <c r="C263" s="71"/>
      <c r="D263" s="12"/>
      <c r="I263" s="23"/>
      <c r="J263" s="23"/>
    </row>
    <row r="264" spans="2:10" ht="15.5" customHeight="1" x14ac:dyDescent="0.35">
      <c r="B264" s="71"/>
      <c r="C264" s="71"/>
      <c r="D264" s="12"/>
      <c r="I264" s="23"/>
      <c r="J264" s="23"/>
    </row>
    <row r="265" spans="2:10" ht="15.5" customHeight="1" x14ac:dyDescent="0.35">
      <c r="B265" s="71"/>
      <c r="C265" s="71"/>
      <c r="D265" s="12"/>
      <c r="I265" s="23"/>
      <c r="J265" s="23"/>
    </row>
    <row r="266" spans="2:10" ht="15.5" customHeight="1" x14ac:dyDescent="0.35">
      <c r="B266" s="71"/>
      <c r="C266" s="71"/>
      <c r="D266" s="12"/>
      <c r="I266" s="23"/>
      <c r="J266" s="23"/>
    </row>
    <row r="267" spans="2:10" ht="15.5" customHeight="1" x14ac:dyDescent="0.35">
      <c r="B267" s="71"/>
      <c r="C267" s="71"/>
      <c r="D267" s="12"/>
      <c r="I267" s="23"/>
      <c r="J267" s="23"/>
    </row>
    <row r="268" spans="2:10" ht="15.5" customHeight="1" x14ac:dyDescent="0.35">
      <c r="B268" s="71"/>
      <c r="C268" s="71"/>
      <c r="D268" s="12"/>
      <c r="I268" s="23"/>
      <c r="J268" s="23"/>
    </row>
    <row r="269" spans="2:10" ht="15.5" customHeight="1" x14ac:dyDescent="0.35">
      <c r="B269" s="71"/>
      <c r="C269" s="71"/>
      <c r="D269" s="12"/>
      <c r="I269" s="23"/>
      <c r="J269" s="23"/>
    </row>
    <row r="270" spans="2:10" ht="15.5" customHeight="1" x14ac:dyDescent="0.35">
      <c r="B270" s="71"/>
      <c r="C270" s="71"/>
      <c r="D270" s="12"/>
      <c r="I270" s="23"/>
      <c r="J270" s="23"/>
    </row>
    <row r="271" spans="2:10" ht="15.5" customHeight="1" x14ac:dyDescent="0.35">
      <c r="B271" s="71"/>
      <c r="C271" s="71"/>
      <c r="D271" s="12"/>
      <c r="I271" s="23"/>
      <c r="J271" s="23"/>
    </row>
    <row r="272" spans="2:10" ht="15.5" customHeight="1" x14ac:dyDescent="0.35">
      <c r="B272" s="71"/>
      <c r="C272" s="71"/>
      <c r="D272" s="12"/>
      <c r="I272" s="23"/>
      <c r="J272" s="23"/>
    </row>
    <row r="273" spans="2:10" ht="15.5" customHeight="1" x14ac:dyDescent="0.35">
      <c r="B273" s="71"/>
      <c r="C273" s="71"/>
      <c r="D273" s="12"/>
      <c r="I273" s="23"/>
      <c r="J273" s="23"/>
    </row>
    <row r="274" spans="2:10" ht="15.5" customHeight="1" x14ac:dyDescent="0.35">
      <c r="B274" s="71"/>
      <c r="C274" s="71"/>
      <c r="D274" s="12"/>
      <c r="I274" s="23"/>
      <c r="J274" s="23"/>
    </row>
    <row r="275" spans="2:10" ht="15.5" customHeight="1" x14ac:dyDescent="0.35">
      <c r="B275" s="71"/>
      <c r="C275" s="71"/>
      <c r="D275" s="12"/>
      <c r="I275" s="23"/>
      <c r="J275" s="23"/>
    </row>
    <row r="276" spans="2:10" ht="15.5" customHeight="1" x14ac:dyDescent="0.35">
      <c r="B276" s="71"/>
      <c r="C276" s="71"/>
      <c r="D276" s="12"/>
      <c r="I276" s="23"/>
      <c r="J276" s="23"/>
    </row>
    <row r="277" spans="2:10" ht="15.5" customHeight="1" x14ac:dyDescent="0.35">
      <c r="B277" s="71"/>
      <c r="C277" s="71"/>
      <c r="D277" s="12"/>
      <c r="I277" s="23"/>
      <c r="J277" s="23"/>
    </row>
    <row r="278" spans="2:10" ht="15.5" customHeight="1" x14ac:dyDescent="0.35">
      <c r="B278" s="71"/>
      <c r="C278" s="71"/>
      <c r="D278" s="12"/>
      <c r="I278" s="23"/>
      <c r="J278" s="23"/>
    </row>
    <row r="279" spans="2:10" ht="15.5" customHeight="1" x14ac:dyDescent="0.35">
      <c r="B279" s="71"/>
      <c r="C279" s="71"/>
      <c r="D279" s="12"/>
      <c r="I279" s="23"/>
      <c r="J279" s="23"/>
    </row>
    <row r="280" spans="2:10" ht="15.5" customHeight="1" x14ac:dyDescent="0.35">
      <c r="B280" s="71"/>
      <c r="C280" s="71"/>
      <c r="D280" s="12"/>
      <c r="I280" s="23"/>
      <c r="J280" s="23"/>
    </row>
    <row r="281" spans="2:10" ht="15.5" customHeight="1" x14ac:dyDescent="0.35">
      <c r="B281" s="71"/>
      <c r="C281" s="71"/>
      <c r="D281" s="12"/>
      <c r="I281" s="23"/>
      <c r="J281" s="23"/>
    </row>
    <row r="282" spans="2:10" ht="15.5" customHeight="1" x14ac:dyDescent="0.35">
      <c r="B282" s="71"/>
      <c r="C282" s="71"/>
      <c r="D282" s="12"/>
      <c r="I282" s="23"/>
      <c r="J282" s="23"/>
    </row>
    <row r="283" spans="2:10" ht="15.5" customHeight="1" x14ac:dyDescent="0.35">
      <c r="B283" s="71"/>
      <c r="C283" s="71"/>
      <c r="D283" s="12"/>
      <c r="I283" s="23"/>
      <c r="J283" s="23"/>
    </row>
    <row r="284" spans="2:10" ht="15.5" customHeight="1" x14ac:dyDescent="0.35">
      <c r="B284" s="71"/>
      <c r="C284" s="71"/>
      <c r="D284" s="12"/>
      <c r="I284" s="23"/>
      <c r="J284" s="23"/>
    </row>
    <row r="285" spans="2:10" ht="15.5" customHeight="1" x14ac:dyDescent="0.35">
      <c r="B285" s="71"/>
      <c r="C285" s="71"/>
      <c r="D285" s="12"/>
      <c r="I285" s="23"/>
      <c r="J285" s="23"/>
    </row>
    <row r="286" spans="2:10" ht="15.5" customHeight="1" x14ac:dyDescent="0.35">
      <c r="B286" s="71"/>
      <c r="C286" s="71"/>
      <c r="D286" s="12"/>
      <c r="I286" s="23"/>
      <c r="J286" s="23"/>
    </row>
    <row r="287" spans="2:10" ht="15.5" customHeight="1" x14ac:dyDescent="0.35">
      <c r="B287" s="71"/>
      <c r="C287" s="71"/>
      <c r="D287" s="12"/>
      <c r="I287" s="23"/>
      <c r="J287" s="23"/>
    </row>
    <row r="288" spans="2:10" ht="15.5" customHeight="1" x14ac:dyDescent="0.35">
      <c r="B288" s="71"/>
      <c r="C288" s="71"/>
      <c r="D288" s="12"/>
      <c r="I288" s="23"/>
      <c r="J288" s="23"/>
    </row>
    <row r="289" spans="2:10" ht="15.5" customHeight="1" x14ac:dyDescent="0.35">
      <c r="B289" s="71"/>
      <c r="C289" s="71"/>
      <c r="D289" s="12"/>
      <c r="I289" s="23"/>
      <c r="J289" s="23"/>
    </row>
    <row r="290" spans="2:10" ht="15.5" customHeight="1" x14ac:dyDescent="0.35">
      <c r="B290" s="71"/>
      <c r="C290" s="71"/>
      <c r="D290" s="12"/>
      <c r="I290" s="23"/>
      <c r="J290" s="23"/>
    </row>
    <row r="291" spans="2:10" ht="15.5" customHeight="1" x14ac:dyDescent="0.35">
      <c r="B291" s="71"/>
      <c r="C291" s="71"/>
      <c r="D291" s="12"/>
      <c r="I291" s="23"/>
      <c r="J291" s="23"/>
    </row>
    <row r="292" spans="2:10" ht="15.5" customHeight="1" x14ac:dyDescent="0.35">
      <c r="B292" s="71"/>
      <c r="C292" s="71"/>
      <c r="D292" s="12"/>
      <c r="I292" s="23"/>
      <c r="J292" s="23"/>
    </row>
    <row r="293" spans="2:10" ht="15.5" customHeight="1" x14ac:dyDescent="0.35">
      <c r="B293" s="71"/>
      <c r="C293" s="71"/>
      <c r="D293" s="12"/>
      <c r="I293" s="23"/>
      <c r="J293" s="23"/>
    </row>
    <row r="294" spans="2:10" ht="15.5" customHeight="1" x14ac:dyDescent="0.35">
      <c r="B294" s="71"/>
      <c r="C294" s="71"/>
      <c r="D294" s="12"/>
      <c r="I294" s="23"/>
      <c r="J294" s="23"/>
    </row>
    <row r="295" spans="2:10" ht="15.5" customHeight="1" x14ac:dyDescent="0.35">
      <c r="B295" s="71"/>
      <c r="C295" s="71"/>
      <c r="D295" s="12"/>
      <c r="I295" s="23"/>
      <c r="J295" s="23"/>
    </row>
    <row r="296" spans="2:10" ht="15.5" customHeight="1" x14ac:dyDescent="0.35">
      <c r="B296" s="71"/>
      <c r="C296" s="71"/>
      <c r="D296" s="12"/>
      <c r="I296" s="23"/>
      <c r="J296" s="23"/>
    </row>
    <row r="297" spans="2:10" ht="15.5" customHeight="1" x14ac:dyDescent="0.35">
      <c r="B297" s="71"/>
      <c r="C297" s="71"/>
      <c r="D297" s="12"/>
      <c r="I297" s="23"/>
      <c r="J297" s="23"/>
    </row>
    <row r="298" spans="2:10" ht="15.5" customHeight="1" x14ac:dyDescent="0.35">
      <c r="B298" s="71"/>
      <c r="C298" s="71"/>
      <c r="D298" s="12"/>
      <c r="I298" s="23"/>
      <c r="J298" s="23"/>
    </row>
    <row r="299" spans="2:10" ht="15.5" customHeight="1" x14ac:dyDescent="0.35">
      <c r="B299" s="71"/>
      <c r="C299" s="71"/>
      <c r="D299" s="12"/>
      <c r="I299" s="23"/>
      <c r="J299" s="23"/>
    </row>
    <row r="300" spans="2:10" ht="15.5" customHeight="1" x14ac:dyDescent="0.35">
      <c r="B300" s="71"/>
      <c r="C300" s="71"/>
      <c r="D300" s="12"/>
      <c r="I300" s="23"/>
      <c r="J300" s="23"/>
    </row>
    <row r="301" spans="2:10" ht="15.5" customHeight="1" x14ac:dyDescent="0.35">
      <c r="B301" s="71"/>
      <c r="C301" s="71"/>
      <c r="D301" s="12"/>
      <c r="I301" s="23"/>
      <c r="J301" s="23"/>
    </row>
    <row r="302" spans="2:10" ht="15.5" customHeight="1" x14ac:dyDescent="0.35">
      <c r="B302" s="71"/>
      <c r="C302" s="71"/>
      <c r="D302" s="12"/>
      <c r="I302" s="23"/>
      <c r="J302" s="23"/>
    </row>
    <row r="303" spans="2:10" ht="15.5" customHeight="1" x14ac:dyDescent="0.35">
      <c r="B303" s="71"/>
      <c r="C303" s="71"/>
      <c r="D303" s="12"/>
      <c r="I303" s="23"/>
      <c r="J303" s="23"/>
    </row>
    <row r="304" spans="2:10" ht="15.5" customHeight="1" x14ac:dyDescent="0.35">
      <c r="B304" s="71"/>
      <c r="C304" s="71"/>
      <c r="D304" s="12"/>
      <c r="I304" s="23"/>
      <c r="J304" s="23"/>
    </row>
    <row r="305" spans="2:10" ht="15.5" customHeight="1" x14ac:dyDescent="0.35">
      <c r="B305" s="71"/>
      <c r="C305" s="71"/>
      <c r="D305" s="12"/>
      <c r="I305" s="23"/>
      <c r="J305" s="23"/>
    </row>
    <row r="306" spans="2:10" ht="15.5" customHeight="1" x14ac:dyDescent="0.35">
      <c r="B306" s="71"/>
      <c r="C306" s="71"/>
      <c r="D306" s="12"/>
      <c r="I306" s="23"/>
      <c r="J306" s="23"/>
    </row>
    <row r="307" spans="2:10" ht="15.5" customHeight="1" x14ac:dyDescent="0.35">
      <c r="B307" s="71"/>
      <c r="C307" s="71"/>
      <c r="D307" s="12"/>
      <c r="I307" s="23"/>
      <c r="J307" s="23"/>
    </row>
    <row r="308" spans="2:10" ht="15.5" customHeight="1" x14ac:dyDescent="0.35">
      <c r="B308" s="71"/>
      <c r="C308" s="71"/>
      <c r="D308" s="12"/>
      <c r="I308" s="23"/>
      <c r="J308" s="23"/>
    </row>
    <row r="309" spans="2:10" ht="15.5" customHeight="1" x14ac:dyDescent="0.35">
      <c r="B309" s="71"/>
      <c r="C309" s="71"/>
      <c r="D309" s="12"/>
      <c r="I309" s="23"/>
      <c r="J309" s="23"/>
    </row>
    <row r="310" spans="2:10" ht="15.5" customHeight="1" x14ac:dyDescent="0.35">
      <c r="B310" s="71"/>
      <c r="C310" s="71"/>
      <c r="D310" s="12"/>
      <c r="I310" s="23"/>
      <c r="J310" s="23"/>
    </row>
    <row r="311" spans="2:10" ht="15.5" customHeight="1" x14ac:dyDescent="0.35">
      <c r="B311" s="71"/>
      <c r="C311" s="71"/>
      <c r="D311" s="12"/>
      <c r="I311" s="23"/>
      <c r="J311" s="23"/>
    </row>
    <row r="312" spans="2:10" ht="15.5" customHeight="1" x14ac:dyDescent="0.35">
      <c r="B312" s="71"/>
      <c r="C312" s="71"/>
      <c r="D312" s="12"/>
      <c r="I312" s="23"/>
      <c r="J312" s="23"/>
    </row>
    <row r="313" spans="2:10" ht="15.5" customHeight="1" x14ac:dyDescent="0.35">
      <c r="B313" s="71"/>
      <c r="C313" s="71"/>
      <c r="D313" s="12"/>
      <c r="I313" s="23"/>
      <c r="J313" s="23"/>
    </row>
    <row r="314" spans="2:10" ht="15.5" customHeight="1" x14ac:dyDescent="0.35">
      <c r="B314" s="71"/>
      <c r="C314" s="71"/>
      <c r="D314" s="12"/>
      <c r="I314" s="23"/>
      <c r="J314" s="23"/>
    </row>
    <row r="315" spans="2:10" ht="15.5" customHeight="1" x14ac:dyDescent="0.35">
      <c r="B315" s="71"/>
      <c r="C315" s="71"/>
      <c r="D315" s="12"/>
      <c r="I315" s="23"/>
      <c r="J315" s="23"/>
    </row>
    <row r="316" spans="2:10" ht="15.5" customHeight="1" x14ac:dyDescent="0.35">
      <c r="B316" s="71"/>
      <c r="C316" s="71"/>
      <c r="D316" s="12"/>
      <c r="I316" s="23"/>
      <c r="J316" s="23"/>
    </row>
    <row r="317" spans="2:10" ht="15.5" customHeight="1" x14ac:dyDescent="0.35">
      <c r="B317" s="71"/>
      <c r="C317" s="71"/>
      <c r="D317" s="12"/>
      <c r="I317" s="23"/>
      <c r="J317" s="23"/>
    </row>
    <row r="318" spans="2:10" ht="15.5" customHeight="1" x14ac:dyDescent="0.35">
      <c r="B318" s="71"/>
      <c r="C318" s="71"/>
      <c r="D318" s="12"/>
      <c r="I318" s="23"/>
      <c r="J318" s="23"/>
    </row>
    <row r="319" spans="2:10" ht="15.5" customHeight="1" x14ac:dyDescent="0.35">
      <c r="B319" s="71"/>
      <c r="C319" s="71"/>
      <c r="D319" s="12"/>
      <c r="I319" s="23"/>
      <c r="J319" s="23"/>
    </row>
    <row r="320" spans="2:10" ht="15.5" customHeight="1" x14ac:dyDescent="0.35">
      <c r="B320" s="71"/>
      <c r="C320" s="71"/>
      <c r="D320" s="12"/>
      <c r="I320" s="23"/>
      <c r="J320" s="23"/>
    </row>
    <row r="321" spans="2:10" ht="15.5" customHeight="1" x14ac:dyDescent="0.35">
      <c r="B321" s="71"/>
      <c r="C321" s="71"/>
      <c r="D321" s="12"/>
      <c r="I321" s="23"/>
      <c r="J321" s="23"/>
    </row>
    <row r="322" spans="2:10" ht="15.5" customHeight="1" x14ac:dyDescent="0.35">
      <c r="B322" s="71"/>
      <c r="C322" s="71"/>
      <c r="D322" s="12"/>
      <c r="I322" s="23"/>
      <c r="J322" s="23"/>
    </row>
    <row r="323" spans="2:10" ht="15.5" customHeight="1" x14ac:dyDescent="0.35">
      <c r="B323" s="71"/>
      <c r="C323" s="71"/>
      <c r="D323" s="12"/>
      <c r="I323" s="23"/>
      <c r="J323" s="23"/>
    </row>
    <row r="324" spans="2:10" ht="15.5" customHeight="1" x14ac:dyDescent="0.35">
      <c r="B324" s="71"/>
      <c r="C324" s="71"/>
      <c r="D324" s="12"/>
      <c r="I324" s="23"/>
      <c r="J324" s="23"/>
    </row>
    <row r="325" spans="2:10" ht="15.5" customHeight="1" x14ac:dyDescent="0.35">
      <c r="B325" s="71"/>
      <c r="C325" s="71"/>
      <c r="D325" s="12"/>
      <c r="I325" s="23"/>
      <c r="J325" s="23"/>
    </row>
    <row r="326" spans="2:10" ht="15.5" customHeight="1" x14ac:dyDescent="0.35">
      <c r="B326" s="71"/>
      <c r="C326" s="71"/>
      <c r="D326" s="12"/>
      <c r="I326" s="23"/>
      <c r="J326" s="23"/>
    </row>
    <row r="327" spans="2:10" ht="15.5" customHeight="1" x14ac:dyDescent="0.35">
      <c r="B327" s="71"/>
      <c r="C327" s="71"/>
      <c r="D327" s="12"/>
      <c r="I327" s="23"/>
      <c r="J327" s="23"/>
    </row>
    <row r="328" spans="2:10" ht="15.5" customHeight="1" x14ac:dyDescent="0.35">
      <c r="B328" s="71"/>
      <c r="C328" s="71"/>
      <c r="D328" s="12"/>
      <c r="I328" s="23"/>
      <c r="J328" s="23"/>
    </row>
    <row r="329" spans="2:10" ht="15.5" customHeight="1" x14ac:dyDescent="0.35">
      <c r="B329" s="71"/>
      <c r="C329" s="71"/>
      <c r="D329" s="12"/>
      <c r="I329" s="23"/>
      <c r="J329" s="23"/>
    </row>
    <row r="330" spans="2:10" x14ac:dyDescent="0.35">
      <c r="B330" s="71"/>
      <c r="C330" s="71"/>
      <c r="D330" s="12"/>
      <c r="I330" s="23"/>
      <c r="J330" s="23"/>
    </row>
    <row r="331" spans="2:10" x14ac:dyDescent="0.35">
      <c r="B331" s="71"/>
      <c r="C331" s="71"/>
      <c r="D331" s="12"/>
      <c r="I331" s="23"/>
      <c r="J331" s="23"/>
    </row>
    <row r="332" spans="2:10" x14ac:dyDescent="0.35">
      <c r="B332" s="71"/>
      <c r="C332" s="71"/>
      <c r="D332" s="12"/>
      <c r="I332" s="23"/>
      <c r="J332" s="23"/>
    </row>
    <row r="333" spans="2:10" x14ac:dyDescent="0.35">
      <c r="B333" s="71"/>
      <c r="C333" s="71"/>
      <c r="D333" s="12"/>
      <c r="I333" s="23"/>
      <c r="J333" s="23"/>
    </row>
    <row r="334" spans="2:10" x14ac:dyDescent="0.35">
      <c r="B334" s="71"/>
      <c r="C334" s="71"/>
      <c r="D334" s="12"/>
      <c r="I334" s="23"/>
      <c r="J334" s="23"/>
    </row>
    <row r="335" spans="2:10" x14ac:dyDescent="0.35">
      <c r="B335" s="71"/>
      <c r="C335" s="71"/>
      <c r="D335" s="12"/>
      <c r="I335" s="23"/>
      <c r="J335" s="23"/>
    </row>
    <row r="336" spans="2:10" x14ac:dyDescent="0.35">
      <c r="B336" s="71"/>
      <c r="C336" s="71"/>
      <c r="D336" s="12"/>
      <c r="I336" s="23"/>
      <c r="J336" s="23"/>
    </row>
    <row r="337" spans="2:10" x14ac:dyDescent="0.35">
      <c r="B337" s="71"/>
      <c r="C337" s="71"/>
      <c r="D337" s="12"/>
      <c r="I337" s="23"/>
      <c r="J337" s="23"/>
    </row>
    <row r="338" spans="2:10" x14ac:dyDescent="0.35">
      <c r="B338" s="71"/>
      <c r="C338" s="71"/>
      <c r="D338" s="12"/>
      <c r="I338" s="23"/>
      <c r="J338" s="23"/>
    </row>
    <row r="339" spans="2:10" x14ac:dyDescent="0.35">
      <c r="B339" s="71"/>
      <c r="C339" s="71"/>
      <c r="D339" s="12"/>
      <c r="I339" s="23"/>
      <c r="J339" s="23"/>
    </row>
    <row r="340" spans="2:10" x14ac:dyDescent="0.35">
      <c r="B340" s="71"/>
      <c r="C340" s="71"/>
      <c r="D340" s="12"/>
      <c r="I340" s="23"/>
      <c r="J340" s="23"/>
    </row>
    <row r="341" spans="2:10" x14ac:dyDescent="0.35">
      <c r="B341" s="71"/>
      <c r="C341" s="71"/>
      <c r="D341" s="12"/>
      <c r="I341" s="23"/>
      <c r="J341" s="23"/>
    </row>
    <row r="342" spans="2:10" x14ac:dyDescent="0.35">
      <c r="B342" s="71"/>
      <c r="C342" s="71"/>
      <c r="D342" s="12"/>
      <c r="I342" s="23"/>
      <c r="J342" s="23"/>
    </row>
    <row r="343" spans="2:10" x14ac:dyDescent="0.35">
      <c r="B343" s="71"/>
      <c r="C343" s="71"/>
      <c r="D343" s="12"/>
      <c r="I343" s="23"/>
      <c r="J343" s="23"/>
    </row>
    <row r="344" spans="2:10" x14ac:dyDescent="0.35">
      <c r="B344" s="71"/>
      <c r="C344" s="71"/>
      <c r="D344" s="12"/>
      <c r="I344" s="23"/>
      <c r="J344" s="23"/>
    </row>
    <row r="345" spans="2:10" x14ac:dyDescent="0.35">
      <c r="B345" s="71"/>
      <c r="C345" s="71"/>
      <c r="D345" s="12"/>
      <c r="I345" s="23"/>
      <c r="J345" s="23"/>
    </row>
    <row r="346" spans="2:10" x14ac:dyDescent="0.35">
      <c r="B346" s="71"/>
      <c r="C346" s="71"/>
      <c r="D346" s="12"/>
      <c r="I346" s="23"/>
      <c r="J346" s="23"/>
    </row>
    <row r="347" spans="2:10" x14ac:dyDescent="0.35">
      <c r="B347" s="71"/>
      <c r="C347" s="71"/>
      <c r="D347" s="12"/>
      <c r="I347" s="23"/>
      <c r="J347" s="23"/>
    </row>
    <row r="348" spans="2:10" x14ac:dyDescent="0.35">
      <c r="B348" s="71"/>
      <c r="C348" s="71"/>
      <c r="D348" s="12"/>
      <c r="I348" s="23"/>
      <c r="J348" s="23"/>
    </row>
    <row r="349" spans="2:10" x14ac:dyDescent="0.35">
      <c r="B349" s="71"/>
      <c r="C349" s="71"/>
      <c r="D349" s="12"/>
      <c r="I349" s="23"/>
      <c r="J349" s="23"/>
    </row>
    <row r="350" spans="2:10" x14ac:dyDescent="0.35">
      <c r="B350" s="71"/>
      <c r="C350" s="71"/>
      <c r="D350" s="12"/>
      <c r="I350" s="23"/>
      <c r="J350" s="23"/>
    </row>
    <row r="351" spans="2:10" x14ac:dyDescent="0.35">
      <c r="B351" s="71"/>
      <c r="C351" s="71"/>
      <c r="D351" s="12"/>
      <c r="I351" s="23"/>
      <c r="J351" s="23"/>
    </row>
    <row r="352" spans="2:10" x14ac:dyDescent="0.35">
      <c r="B352" s="71"/>
      <c r="C352" s="71"/>
      <c r="D352" s="12"/>
      <c r="I352" s="23"/>
      <c r="J352" s="23"/>
    </row>
    <row r="353" spans="2:10" x14ac:dyDescent="0.35">
      <c r="B353" s="71"/>
      <c r="C353" s="71"/>
      <c r="D353" s="12"/>
      <c r="I353" s="23"/>
      <c r="J353" s="23"/>
    </row>
    <row r="354" spans="2:10" x14ac:dyDescent="0.35">
      <c r="B354" s="71"/>
      <c r="C354" s="71"/>
      <c r="D354" s="12"/>
      <c r="I354" s="23"/>
      <c r="J354" s="23"/>
    </row>
    <row r="355" spans="2:10" x14ac:dyDescent="0.35">
      <c r="B355" s="71"/>
      <c r="C355" s="71"/>
      <c r="D355" s="12"/>
      <c r="I355" s="23"/>
      <c r="J355" s="23"/>
    </row>
    <row r="356" spans="2:10" x14ac:dyDescent="0.35">
      <c r="B356" s="71"/>
      <c r="C356" s="71"/>
      <c r="D356" s="12"/>
      <c r="I356" s="23"/>
      <c r="J356" s="23"/>
    </row>
    <row r="357" spans="2:10" x14ac:dyDescent="0.35">
      <c r="B357" s="71"/>
      <c r="C357" s="71"/>
      <c r="D357" s="12"/>
      <c r="I357" s="23"/>
      <c r="J357" s="23"/>
    </row>
    <row r="358" spans="2:10" x14ac:dyDescent="0.35">
      <c r="B358" s="71"/>
      <c r="C358" s="71"/>
      <c r="D358" s="12"/>
      <c r="I358" s="23"/>
      <c r="J358" s="23"/>
    </row>
    <row r="359" spans="2:10" x14ac:dyDescent="0.35">
      <c r="B359" s="71"/>
      <c r="C359" s="71"/>
      <c r="D359" s="12"/>
      <c r="I359" s="23"/>
      <c r="J359" s="23"/>
    </row>
    <row r="360" spans="2:10" x14ac:dyDescent="0.35">
      <c r="B360" s="71"/>
      <c r="C360" s="71"/>
      <c r="D360" s="12"/>
      <c r="I360" s="23"/>
      <c r="J360" s="23"/>
    </row>
    <row r="361" spans="2:10" x14ac:dyDescent="0.35">
      <c r="B361" s="71"/>
      <c r="C361" s="71"/>
      <c r="D361" s="12"/>
      <c r="I361" s="23"/>
      <c r="J361" s="23"/>
    </row>
    <row r="362" spans="2:10" x14ac:dyDescent="0.35">
      <c r="B362" s="71"/>
      <c r="C362" s="71"/>
      <c r="D362" s="12"/>
      <c r="I362" s="23"/>
      <c r="J362" s="23"/>
    </row>
    <row r="363" spans="2:10" x14ac:dyDescent="0.35">
      <c r="B363" s="71"/>
      <c r="C363" s="71"/>
      <c r="D363" s="12"/>
      <c r="I363" s="23"/>
      <c r="J363" s="23"/>
    </row>
    <row r="364" spans="2:10" x14ac:dyDescent="0.35">
      <c r="B364" s="71"/>
      <c r="C364" s="71"/>
      <c r="D364" s="12"/>
      <c r="I364" s="23"/>
      <c r="J364" s="23"/>
    </row>
    <row r="365" spans="2:10" x14ac:dyDescent="0.35">
      <c r="B365" s="71"/>
      <c r="C365" s="71"/>
      <c r="D365" s="12"/>
      <c r="I365" s="23"/>
      <c r="J365" s="23"/>
    </row>
    <row r="366" spans="2:10" x14ac:dyDescent="0.35">
      <c r="B366" s="71"/>
      <c r="C366" s="71"/>
      <c r="D366" s="12"/>
      <c r="I366" s="23"/>
      <c r="J366" s="23"/>
    </row>
    <row r="367" spans="2:10" x14ac:dyDescent="0.35">
      <c r="B367" s="71"/>
      <c r="C367" s="71"/>
      <c r="D367" s="12"/>
      <c r="I367" s="23"/>
      <c r="J367" s="23"/>
    </row>
    <row r="368" spans="2:10" x14ac:dyDescent="0.35">
      <c r="B368" s="71"/>
      <c r="C368" s="71"/>
      <c r="D368" s="12"/>
      <c r="I368" s="23"/>
      <c r="J368" s="23"/>
    </row>
    <row r="369" spans="2:10" x14ac:dyDescent="0.35">
      <c r="B369" s="71"/>
      <c r="C369" s="71"/>
      <c r="D369" s="12"/>
      <c r="I369" s="23"/>
      <c r="J369" s="23"/>
    </row>
    <row r="370" spans="2:10" x14ac:dyDescent="0.35">
      <c r="B370" s="71"/>
      <c r="C370" s="71"/>
      <c r="D370" s="12"/>
      <c r="I370" s="23"/>
      <c r="J370" s="23"/>
    </row>
    <row r="371" spans="2:10" x14ac:dyDescent="0.35">
      <c r="B371" s="71"/>
      <c r="C371" s="71"/>
      <c r="D371" s="12"/>
      <c r="I371" s="23"/>
      <c r="J371" s="23"/>
    </row>
    <row r="372" spans="2:10" x14ac:dyDescent="0.35">
      <c r="B372" s="71"/>
      <c r="C372" s="71"/>
      <c r="D372" s="12"/>
      <c r="I372" s="23"/>
      <c r="J372" s="23"/>
    </row>
    <row r="373" spans="2:10" x14ac:dyDescent="0.35">
      <c r="B373" s="71"/>
      <c r="C373" s="71"/>
      <c r="D373" s="12"/>
      <c r="I373" s="23"/>
      <c r="J373" s="23"/>
    </row>
    <row r="374" spans="2:10" x14ac:dyDescent="0.35">
      <c r="B374" s="71"/>
      <c r="C374" s="71"/>
      <c r="D374" s="12"/>
      <c r="I374" s="23"/>
      <c r="J374" s="23"/>
    </row>
    <row r="375" spans="2:10" x14ac:dyDescent="0.35">
      <c r="B375" s="71"/>
      <c r="C375" s="71"/>
      <c r="D375" s="12"/>
      <c r="I375" s="23"/>
      <c r="J375" s="23"/>
    </row>
    <row r="376" spans="2:10" x14ac:dyDescent="0.35">
      <c r="B376" s="71"/>
      <c r="C376" s="71"/>
      <c r="D376" s="12"/>
      <c r="I376" s="23"/>
      <c r="J376" s="23"/>
    </row>
    <row r="377" spans="2:10" x14ac:dyDescent="0.35">
      <c r="B377" s="71"/>
      <c r="C377" s="71"/>
      <c r="D377" s="12"/>
      <c r="I377" s="23"/>
      <c r="J377" s="23"/>
    </row>
    <row r="378" spans="2:10" x14ac:dyDescent="0.35">
      <c r="B378" s="71"/>
      <c r="C378" s="71"/>
      <c r="D378" s="12"/>
      <c r="I378" s="23"/>
      <c r="J378" s="23"/>
    </row>
    <row r="379" spans="2:10" x14ac:dyDescent="0.35">
      <c r="B379" s="71"/>
      <c r="C379" s="71"/>
      <c r="D379" s="12"/>
      <c r="I379" s="23"/>
      <c r="J379" s="23"/>
    </row>
    <row r="380" spans="2:10" x14ac:dyDescent="0.35">
      <c r="B380" s="71"/>
      <c r="C380" s="71"/>
      <c r="D380" s="12"/>
      <c r="I380" s="23"/>
      <c r="J380" s="23"/>
    </row>
    <row r="381" spans="2:10" x14ac:dyDescent="0.35">
      <c r="B381" s="71"/>
      <c r="C381" s="71"/>
      <c r="D381" s="12"/>
      <c r="I381" s="23"/>
      <c r="J381" s="23"/>
    </row>
    <row r="382" spans="2:10" x14ac:dyDescent="0.35">
      <c r="B382" s="71"/>
      <c r="C382" s="71"/>
      <c r="D382" s="12"/>
      <c r="I382" s="23"/>
      <c r="J382" s="23"/>
    </row>
    <row r="383" spans="2:10" x14ac:dyDescent="0.35">
      <c r="B383" s="71"/>
      <c r="C383" s="71"/>
      <c r="D383" s="12"/>
      <c r="I383" s="23"/>
      <c r="J383" s="23"/>
    </row>
    <row r="384" spans="2:10" x14ac:dyDescent="0.35">
      <c r="B384" s="71"/>
      <c r="C384" s="71"/>
      <c r="D384" s="12"/>
      <c r="I384" s="23"/>
      <c r="J384" s="23"/>
    </row>
    <row r="385" spans="1:10" x14ac:dyDescent="0.35">
      <c r="B385" s="71"/>
      <c r="C385" s="71"/>
      <c r="D385" s="12"/>
      <c r="I385" s="23"/>
      <c r="J385" s="23"/>
    </row>
    <row r="386" spans="1:10" x14ac:dyDescent="0.35">
      <c r="B386" s="71"/>
      <c r="C386" s="71"/>
      <c r="D386" s="12"/>
      <c r="I386" s="23"/>
      <c r="J386" s="23"/>
    </row>
    <row r="387" spans="1:10" x14ac:dyDescent="0.35">
      <c r="A387" s="4"/>
      <c r="B387" s="13"/>
      <c r="C387" s="13"/>
      <c r="I387" s="23"/>
      <c r="J387" s="23"/>
    </row>
    <row r="388" spans="1:10" x14ac:dyDescent="0.35">
      <c r="I388" s="23"/>
      <c r="J388" s="23"/>
    </row>
  </sheetData>
  <sortState xmlns:xlrd2="http://schemas.microsoft.com/office/spreadsheetml/2017/richdata2" ref="A8:C386">
    <sortCondition descending="1" ref="B8:B386"/>
  </sortState>
  <mergeCells count="4">
    <mergeCell ref="A1:J1"/>
    <mergeCell ref="M1:N1"/>
    <mergeCell ref="G6:I6"/>
    <mergeCell ref="A6:C6"/>
  </mergeCells>
  <hyperlinks>
    <hyperlink ref="M1:N1" location="'Table of Content'!A1" display="Table 21: AfCFTA" xr:uid="{00000000-0004-0000-1D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zoomScale="70" zoomScaleNormal="70" workbookViewId="0">
      <selection activeCell="G1" sqref="G1"/>
    </sheetView>
  </sheetViews>
  <sheetFormatPr defaultColWidth="9.1796875" defaultRowHeight="15.5" x14ac:dyDescent="0.35"/>
  <cols>
    <col min="1" max="1" width="20.453125" style="1" customWidth="1"/>
    <col min="2" max="2" width="18" style="1" customWidth="1"/>
    <col min="3" max="3" width="17.81640625" style="1" bestFit="1" customWidth="1"/>
    <col min="4" max="4" width="16.81640625" style="1" bestFit="1" customWidth="1"/>
    <col min="5" max="5" width="20.453125" style="1" customWidth="1"/>
    <col min="6" max="6" width="16.81640625" style="1" bestFit="1" customWidth="1"/>
    <col min="7" max="13" width="14.1796875" style="1" bestFit="1" customWidth="1"/>
    <col min="14" max="16384" width="9.1796875" style="1"/>
  </cols>
  <sheetData>
    <row r="1" spans="1:15" x14ac:dyDescent="0.35">
      <c r="A1" s="94" t="s">
        <v>705</v>
      </c>
      <c r="B1" s="18"/>
      <c r="C1" s="18"/>
      <c r="D1" s="94"/>
      <c r="G1" s="5" t="s">
        <v>315</v>
      </c>
    </row>
    <row r="2" spans="1:15" x14ac:dyDescent="0.35">
      <c r="A2" s="4"/>
      <c r="B2" s="4"/>
      <c r="C2" s="4"/>
      <c r="D2" s="4"/>
      <c r="E2" s="5"/>
    </row>
    <row r="3" spans="1:15" x14ac:dyDescent="0.35">
      <c r="A3" s="401" t="s">
        <v>706</v>
      </c>
      <c r="B3" s="402"/>
      <c r="C3" s="402"/>
      <c r="D3" s="402"/>
    </row>
    <row r="4" spans="1:15" ht="14.5" customHeight="1" x14ac:dyDescent="0.35">
      <c r="A4" s="162" t="s">
        <v>329</v>
      </c>
      <c r="B4" s="221" t="s">
        <v>691</v>
      </c>
      <c r="C4" s="221" t="s">
        <v>687</v>
      </c>
      <c r="D4" s="221" t="s">
        <v>692</v>
      </c>
      <c r="E4" s="221" t="s">
        <v>616</v>
      </c>
      <c r="F4" s="221" t="s">
        <v>690</v>
      </c>
    </row>
    <row r="5" spans="1:15" x14ac:dyDescent="0.35">
      <c r="A5" s="269" t="s">
        <v>274</v>
      </c>
      <c r="B5" s="303">
        <v>0.67858178000000002</v>
      </c>
      <c r="C5" s="303">
        <v>9.1154627399999999</v>
      </c>
      <c r="D5" s="303">
        <f>SUM(B5:C5)</f>
        <v>9.7940445199999999</v>
      </c>
      <c r="E5" s="304">
        <v>218.03430775999999</v>
      </c>
      <c r="F5" s="313"/>
    </row>
    <row r="6" spans="1:15" x14ac:dyDescent="0.35">
      <c r="A6" s="269" t="s">
        <v>275</v>
      </c>
      <c r="B6" s="303">
        <v>0.15474495999999999</v>
      </c>
      <c r="C6" s="303">
        <v>30.894653340000001</v>
      </c>
      <c r="D6" s="303">
        <f t="shared" ref="D6:D16" si="0">SUM(B6:C6)</f>
        <v>31.0493983</v>
      </c>
      <c r="E6" s="304">
        <v>44.091232679999997</v>
      </c>
      <c r="F6" s="313">
        <f>(E6/E5)-1</f>
        <v>-0.79777846370611927</v>
      </c>
    </row>
    <row r="7" spans="1:15" x14ac:dyDescent="0.35">
      <c r="A7" s="269" t="s">
        <v>276</v>
      </c>
      <c r="B7" s="303">
        <v>6.1346940000000003E-2</v>
      </c>
      <c r="C7" s="303">
        <v>40.98065167</v>
      </c>
      <c r="D7" s="303">
        <f t="shared" si="0"/>
        <v>41.04199861</v>
      </c>
      <c r="E7" s="304">
        <v>96.866640669999995</v>
      </c>
      <c r="F7" s="313">
        <f>(E7/E6)-1</f>
        <v>1.1969592316238233</v>
      </c>
      <c r="G7" s="6"/>
      <c r="H7" s="6"/>
      <c r="I7" s="6"/>
      <c r="J7" s="6"/>
      <c r="K7" s="6"/>
      <c r="L7" s="6"/>
      <c r="M7" s="6"/>
      <c r="N7" s="6"/>
      <c r="O7" s="6"/>
    </row>
    <row r="8" spans="1:15" x14ac:dyDescent="0.35">
      <c r="A8" s="269" t="s">
        <v>277</v>
      </c>
      <c r="B8" s="303">
        <v>0.21746899</v>
      </c>
      <c r="C8" s="303">
        <v>35.413246260000001</v>
      </c>
      <c r="D8" s="303">
        <f t="shared" si="0"/>
        <v>35.630715250000002</v>
      </c>
      <c r="E8" s="304">
        <v>313.91274227999997</v>
      </c>
      <c r="F8" s="313">
        <f t="shared" ref="F8:F17" si="1">(E8/E7)-1</f>
        <v>2.2406692346173211</v>
      </c>
      <c r="G8" s="7"/>
      <c r="H8" s="8"/>
      <c r="I8" s="7"/>
      <c r="J8" s="7"/>
      <c r="K8" s="7"/>
      <c r="L8" s="7"/>
      <c r="M8" s="7"/>
      <c r="N8" s="7"/>
      <c r="O8" s="7"/>
    </row>
    <row r="9" spans="1:15" x14ac:dyDescent="0.35">
      <c r="A9" s="269" t="s">
        <v>278</v>
      </c>
      <c r="B9" s="303">
        <v>8.8787700000000011E-3</v>
      </c>
      <c r="C9" s="303">
        <v>36.257266389999998</v>
      </c>
      <c r="D9" s="303">
        <f t="shared" si="0"/>
        <v>36.266145160000001</v>
      </c>
      <c r="E9" s="304">
        <v>53.105880540000001</v>
      </c>
      <c r="F9" s="313">
        <f t="shared" si="1"/>
        <v>-0.83082598000233043</v>
      </c>
      <c r="G9" s="9"/>
      <c r="H9" s="10"/>
      <c r="I9" s="10"/>
      <c r="J9" s="9"/>
      <c r="K9" s="9"/>
      <c r="L9" s="9"/>
      <c r="M9" s="9"/>
      <c r="N9" s="9"/>
      <c r="O9" s="9"/>
    </row>
    <row r="10" spans="1:15" x14ac:dyDescent="0.35">
      <c r="A10" s="269" t="s">
        <v>279</v>
      </c>
      <c r="B10" s="303">
        <v>0.55987631000000004</v>
      </c>
      <c r="C10" s="303">
        <v>12.93593886</v>
      </c>
      <c r="D10" s="303">
        <f t="shared" si="0"/>
        <v>13.49581517</v>
      </c>
      <c r="E10" s="304">
        <v>154.62451300999999</v>
      </c>
      <c r="F10" s="313">
        <f t="shared" si="1"/>
        <v>1.9116269504943979</v>
      </c>
    </row>
    <row r="11" spans="1:15" x14ac:dyDescent="0.35">
      <c r="A11" s="269" t="s">
        <v>280</v>
      </c>
      <c r="B11" s="303">
        <v>0.14832595000000001</v>
      </c>
      <c r="C11" s="303">
        <v>19.37690774</v>
      </c>
      <c r="D11" s="303">
        <f t="shared" si="0"/>
        <v>19.52523369</v>
      </c>
      <c r="E11" s="304">
        <v>76.218952590000001</v>
      </c>
      <c r="F11" s="313">
        <f t="shared" si="1"/>
        <v>-0.50707070239845664</v>
      </c>
    </row>
    <row r="12" spans="1:15" x14ac:dyDescent="0.35">
      <c r="A12" s="269" t="s">
        <v>281</v>
      </c>
      <c r="B12" s="303">
        <v>7.522537E-2</v>
      </c>
      <c r="C12" s="303">
        <v>2.7192977699999998</v>
      </c>
      <c r="D12" s="303">
        <f t="shared" si="0"/>
        <v>2.7945231399999999</v>
      </c>
      <c r="E12" s="304">
        <v>102.75744131</v>
      </c>
      <c r="F12" s="313">
        <f t="shared" si="1"/>
        <v>0.34818752840591882</v>
      </c>
    </row>
    <row r="13" spans="1:15" x14ac:dyDescent="0.35">
      <c r="A13" s="269" t="s">
        <v>270</v>
      </c>
      <c r="B13" s="303">
        <v>4.774751E-2</v>
      </c>
      <c r="C13" s="303">
        <v>24.40549897</v>
      </c>
      <c r="D13" s="303">
        <f t="shared" si="0"/>
        <v>24.453246480000001</v>
      </c>
      <c r="E13" s="304">
        <v>241.84387434000001</v>
      </c>
      <c r="F13" s="313">
        <f t="shared" si="1"/>
        <v>1.3535412254028611</v>
      </c>
    </row>
    <row r="14" spans="1:15" x14ac:dyDescent="0.35">
      <c r="A14" s="269" t="s">
        <v>271</v>
      </c>
      <c r="B14" s="303">
        <v>4.7081999999999999E-2</v>
      </c>
      <c r="C14" s="303">
        <v>36.690443739999999</v>
      </c>
      <c r="D14" s="303">
        <f t="shared" si="0"/>
        <v>36.737525740000002</v>
      </c>
      <c r="E14" s="304">
        <v>174.56199699000001</v>
      </c>
      <c r="F14" s="313">
        <f t="shared" si="1"/>
        <v>-0.27820376899607024</v>
      </c>
    </row>
    <row r="15" spans="1:15" x14ac:dyDescent="0.35">
      <c r="A15" s="269" t="s">
        <v>272</v>
      </c>
      <c r="B15" s="303">
        <v>0.32631603999999997</v>
      </c>
      <c r="C15" s="303">
        <v>68.830636269999999</v>
      </c>
      <c r="D15" s="303">
        <f t="shared" si="0"/>
        <v>69.156952309999994</v>
      </c>
      <c r="E15" s="304">
        <v>151.22576572</v>
      </c>
      <c r="F15" s="313">
        <f t="shared" si="1"/>
        <v>-0.13368448844760217</v>
      </c>
    </row>
    <row r="16" spans="1:15" x14ac:dyDescent="0.35">
      <c r="A16" s="269" t="s">
        <v>273</v>
      </c>
      <c r="B16" s="303">
        <v>0.20182629999999999</v>
      </c>
      <c r="C16" s="303">
        <v>15.62559867</v>
      </c>
      <c r="D16" s="303">
        <f t="shared" si="0"/>
        <v>15.827424970000001</v>
      </c>
      <c r="E16" s="304">
        <v>87.645464829999995</v>
      </c>
      <c r="F16" s="313">
        <f t="shared" si="1"/>
        <v>-0.42043299028633285</v>
      </c>
    </row>
    <row r="17" spans="1:7" x14ac:dyDescent="0.35">
      <c r="A17" s="269" t="s">
        <v>274</v>
      </c>
      <c r="B17" s="303">
        <v>0.11893507</v>
      </c>
      <c r="C17" s="303">
        <v>9.6506017600000007</v>
      </c>
      <c r="D17" s="303">
        <f>SUM(B17:C17)</f>
        <v>9.7695368299999998</v>
      </c>
      <c r="E17" s="303">
        <v>124.93132032</v>
      </c>
      <c r="F17" s="315">
        <f t="shared" si="1"/>
        <v>0.42541682632776112</v>
      </c>
    </row>
    <row r="18" spans="1:7" x14ac:dyDescent="0.35">
      <c r="A18" s="152" t="s">
        <v>328</v>
      </c>
      <c r="B18" s="305"/>
      <c r="C18" s="306"/>
      <c r="D18" s="166">
        <f>AVERAGE(D5:D17)</f>
        <v>26.580196936153843</v>
      </c>
      <c r="E18" s="167">
        <f>AVERAGE(E5:E17)</f>
        <v>141.52462561846153</v>
      </c>
      <c r="F18" s="314"/>
    </row>
    <row r="20" spans="1:7" ht="15.5" customHeight="1" x14ac:dyDescent="0.35">
      <c r="A20" s="398" t="s">
        <v>707</v>
      </c>
      <c r="B20" s="399"/>
      <c r="C20" s="399"/>
      <c r="D20" s="399"/>
      <c r="E20" s="399"/>
      <c r="F20" s="399"/>
      <c r="G20" s="400"/>
    </row>
    <row r="21" spans="1:7" x14ac:dyDescent="0.35">
      <c r="A21" s="307" t="s">
        <v>569</v>
      </c>
      <c r="B21" s="183" t="s">
        <v>693</v>
      </c>
      <c r="C21" s="183" t="s">
        <v>342</v>
      </c>
      <c r="D21" s="180" t="s">
        <v>684</v>
      </c>
      <c r="E21" s="308" t="s">
        <v>342</v>
      </c>
      <c r="F21" s="312" t="s">
        <v>694</v>
      </c>
      <c r="G21" s="312" t="s">
        <v>342</v>
      </c>
    </row>
    <row r="22" spans="1:7" x14ac:dyDescent="0.35">
      <c r="A22" s="150" t="s">
        <v>298</v>
      </c>
      <c r="B22" s="123"/>
      <c r="C22" s="123">
        <f>(B22/$B$33)*100</f>
        <v>0</v>
      </c>
      <c r="D22" s="123"/>
      <c r="E22" s="306">
        <f>(D22/$D$33)*100</f>
        <v>0</v>
      </c>
      <c r="F22" s="123">
        <v>122.37</v>
      </c>
      <c r="G22" s="123">
        <f>(F22/$F$33)*100</f>
        <v>97.950068437777645</v>
      </c>
    </row>
    <row r="23" spans="1:7" x14ac:dyDescent="0.35">
      <c r="A23" s="150" t="s">
        <v>355</v>
      </c>
      <c r="B23" s="123"/>
      <c r="C23" s="123">
        <f t="shared" ref="C23:C32" si="2">(B23/$B$33)*100</f>
        <v>0</v>
      </c>
      <c r="D23" s="123"/>
      <c r="E23" s="306">
        <f t="shared" ref="E23:E33" si="3">(D23/$D$33)*100</f>
        <v>0</v>
      </c>
      <c r="F23" s="123">
        <v>1.625</v>
      </c>
      <c r="G23" s="123">
        <f t="shared" ref="G23:G33" si="4">(F23/$F$33)*100</f>
        <v>1.3007179963339763</v>
      </c>
    </row>
    <row r="24" spans="1:7" x14ac:dyDescent="0.35">
      <c r="A24" s="150" t="s">
        <v>393</v>
      </c>
      <c r="B24" s="123"/>
      <c r="C24" s="123">
        <f t="shared" si="2"/>
        <v>0</v>
      </c>
      <c r="D24" s="123"/>
      <c r="E24" s="306">
        <f t="shared" si="3"/>
        <v>0</v>
      </c>
      <c r="F24" s="123">
        <v>0.55400000000000005</v>
      </c>
      <c r="G24" s="123">
        <f t="shared" si="4"/>
        <v>0.4434447815193987</v>
      </c>
    </row>
    <row r="25" spans="1:7" x14ac:dyDescent="0.35">
      <c r="A25" s="150" t="s">
        <v>385</v>
      </c>
      <c r="B25" s="123"/>
      <c r="C25" s="123">
        <f t="shared" si="2"/>
        <v>0</v>
      </c>
      <c r="D25" s="123"/>
      <c r="E25" s="306">
        <f t="shared" si="3"/>
        <v>0</v>
      </c>
      <c r="F25" s="123">
        <v>0.36099999999999999</v>
      </c>
      <c r="G25" s="123">
        <f t="shared" si="4"/>
        <v>0.2889595056471172</v>
      </c>
    </row>
    <row r="26" spans="1:7" x14ac:dyDescent="0.35">
      <c r="A26" s="150" t="s">
        <v>370</v>
      </c>
      <c r="B26" s="123"/>
      <c r="C26" s="123">
        <f t="shared" si="2"/>
        <v>0</v>
      </c>
      <c r="D26" s="123"/>
      <c r="E26" s="306">
        <f t="shared" si="3"/>
        <v>0</v>
      </c>
      <c r="F26" s="123">
        <v>8.9999999999999993E-3</v>
      </c>
      <c r="G26" s="123">
        <f t="shared" si="4"/>
        <v>7.203976595080484E-3</v>
      </c>
    </row>
    <row r="27" spans="1:7" x14ac:dyDescent="0.35">
      <c r="A27" s="150" t="s">
        <v>367</v>
      </c>
      <c r="B27" s="123"/>
      <c r="C27" s="123">
        <f t="shared" si="2"/>
        <v>0</v>
      </c>
      <c r="D27" s="123"/>
      <c r="E27" s="306">
        <f t="shared" si="3"/>
        <v>0</v>
      </c>
      <c r="F27" s="123">
        <v>6.0000000000000001E-3</v>
      </c>
      <c r="G27" s="123">
        <f t="shared" si="4"/>
        <v>4.8026510633869899E-3</v>
      </c>
    </row>
    <row r="28" spans="1:7" x14ac:dyDescent="0.35">
      <c r="A28" s="150" t="s">
        <v>381</v>
      </c>
      <c r="B28" s="123"/>
      <c r="C28" s="123">
        <f t="shared" si="2"/>
        <v>0</v>
      </c>
      <c r="D28" s="123"/>
      <c r="E28" s="306">
        <f t="shared" si="3"/>
        <v>0</v>
      </c>
      <c r="F28" s="123">
        <v>3.0000000000000001E-3</v>
      </c>
      <c r="G28" s="123">
        <f t="shared" si="4"/>
        <v>2.4013255316934949E-3</v>
      </c>
    </row>
    <row r="29" spans="1:7" s="4" customFormat="1" x14ac:dyDescent="0.35">
      <c r="A29" s="150" t="s">
        <v>353</v>
      </c>
      <c r="B29" s="123"/>
      <c r="C29" s="123">
        <f t="shared" si="2"/>
        <v>0</v>
      </c>
      <c r="D29" s="123"/>
      <c r="E29" s="306">
        <f t="shared" si="3"/>
        <v>0</v>
      </c>
      <c r="F29" s="123">
        <v>2E-3</v>
      </c>
      <c r="G29" s="123">
        <f t="shared" si="4"/>
        <v>1.6008836877956629E-3</v>
      </c>
    </row>
    <row r="30" spans="1:7" x14ac:dyDescent="0.35">
      <c r="A30" s="68" t="s">
        <v>354</v>
      </c>
      <c r="B30" s="123"/>
      <c r="C30" s="123">
        <f t="shared" si="2"/>
        <v>0</v>
      </c>
      <c r="D30" s="123"/>
      <c r="E30" s="306">
        <f t="shared" si="3"/>
        <v>0</v>
      </c>
      <c r="F30" s="123">
        <v>1E-3</v>
      </c>
      <c r="G30" s="123">
        <f t="shared" si="4"/>
        <v>8.0044184389783143E-4</v>
      </c>
    </row>
    <row r="31" spans="1:7" x14ac:dyDescent="0.35">
      <c r="A31" s="68" t="s">
        <v>366</v>
      </c>
      <c r="B31" s="123">
        <v>0.11899999999999999</v>
      </c>
      <c r="C31" s="123">
        <f t="shared" si="2"/>
        <v>100</v>
      </c>
      <c r="D31" s="123">
        <v>1.0999999999999999E-2</v>
      </c>
      <c r="E31" s="306">
        <f t="shared" si="3"/>
        <v>0.11397782613200703</v>
      </c>
      <c r="F31" s="123">
        <v>0</v>
      </c>
      <c r="G31" s="123">
        <f t="shared" si="4"/>
        <v>0</v>
      </c>
    </row>
    <row r="32" spans="1:7" x14ac:dyDescent="0.35">
      <c r="A32" s="68" t="s">
        <v>365</v>
      </c>
      <c r="B32" s="123"/>
      <c r="C32" s="123">
        <f t="shared" si="2"/>
        <v>0</v>
      </c>
      <c r="D32" s="123">
        <v>9.64</v>
      </c>
      <c r="E32" s="306">
        <f t="shared" si="3"/>
        <v>99.886022173868</v>
      </c>
      <c r="F32" s="123"/>
      <c r="G32" s="123">
        <f t="shared" si="4"/>
        <v>0</v>
      </c>
    </row>
    <row r="33" spans="1:7" x14ac:dyDescent="0.35">
      <c r="A33" s="180" t="s">
        <v>263</v>
      </c>
      <c r="B33" s="172">
        <f>SUM(B22:B32)</f>
        <v>0.11899999999999999</v>
      </c>
      <c r="C33" s="171">
        <f>(B33/$B$33)*100</f>
        <v>100</v>
      </c>
      <c r="D33" s="172">
        <f>SUM(D22:D32)</f>
        <v>9.6509999999999998</v>
      </c>
      <c r="E33" s="309">
        <f t="shared" si="3"/>
        <v>100</v>
      </c>
      <c r="F33" s="172">
        <f>SUM(F22:F32)</f>
        <v>124.93100000000001</v>
      </c>
      <c r="G33" s="171">
        <f t="shared" si="4"/>
        <v>100</v>
      </c>
    </row>
  </sheetData>
  <sortState xmlns:xlrd2="http://schemas.microsoft.com/office/spreadsheetml/2017/richdata2" ref="A22:C23">
    <sortCondition descending="1" ref="C22:C23"/>
  </sortState>
  <mergeCells count="2">
    <mergeCell ref="A20:G20"/>
    <mergeCell ref="A3:D3"/>
  </mergeCells>
  <hyperlinks>
    <hyperlink ref="G1" location="'Table of Content'!A1" display="Table of Content" xr:uid="{00000000-0004-0000-1E00-000000000000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7"/>
  <sheetViews>
    <sheetView zoomScale="80" zoomScaleNormal="80" workbookViewId="0">
      <selection activeCell="E14" sqref="E14"/>
    </sheetView>
  </sheetViews>
  <sheetFormatPr defaultColWidth="8.81640625" defaultRowHeight="15.5" x14ac:dyDescent="0.35"/>
  <cols>
    <col min="1" max="1" width="9.1796875" style="1" customWidth="1"/>
    <col min="2" max="2" width="15.54296875" style="1" customWidth="1"/>
    <col min="3" max="3" width="15.90625" style="1" customWidth="1"/>
    <col min="4" max="4" width="28.90625" style="1" customWidth="1"/>
    <col min="5" max="5" width="30.1796875" style="1" bestFit="1" customWidth="1"/>
    <col min="6" max="16384" width="8.81640625" style="1"/>
  </cols>
  <sheetData>
    <row r="1" spans="1:9" x14ac:dyDescent="0.35">
      <c r="A1" s="340" t="s">
        <v>701</v>
      </c>
      <c r="B1" s="341"/>
      <c r="C1" s="341"/>
      <c r="D1" s="341"/>
      <c r="G1" s="14" t="s">
        <v>315</v>
      </c>
    </row>
    <row r="2" spans="1:9" x14ac:dyDescent="0.35">
      <c r="A2" s="281" t="s">
        <v>269</v>
      </c>
      <c r="B2" s="281" t="s">
        <v>341</v>
      </c>
      <c r="C2" s="281" t="s">
        <v>267</v>
      </c>
      <c r="D2" s="281" t="s">
        <v>678</v>
      </c>
      <c r="E2" s="281" t="s">
        <v>679</v>
      </c>
    </row>
    <row r="3" spans="1:9" x14ac:dyDescent="0.35">
      <c r="A3" s="67" t="s">
        <v>270</v>
      </c>
      <c r="B3" s="85">
        <v>7798.5060000000003</v>
      </c>
      <c r="C3" s="85">
        <v>10776.962</v>
      </c>
      <c r="D3" s="115">
        <f>SUM(B3)</f>
        <v>7798.5060000000003</v>
      </c>
      <c r="E3" s="115">
        <f>C3</f>
        <v>10776.962</v>
      </c>
    </row>
    <row r="4" spans="1:9" x14ac:dyDescent="0.35">
      <c r="A4" s="68" t="s">
        <v>271</v>
      </c>
      <c r="B4" s="69">
        <v>8096.3180000000002</v>
      </c>
      <c r="C4" s="69">
        <v>8548.9580000000005</v>
      </c>
      <c r="D4" s="88">
        <f>SUM(B3:B4)</f>
        <v>15894.824000000001</v>
      </c>
      <c r="E4" s="88">
        <f>SUM(C3:C4)</f>
        <v>19325.919999999998</v>
      </c>
    </row>
    <row r="5" spans="1:9" x14ac:dyDescent="0.35">
      <c r="A5" s="68" t="s">
        <v>272</v>
      </c>
      <c r="B5" s="69">
        <v>10240.799000000001</v>
      </c>
      <c r="C5" s="69">
        <v>12451.356</v>
      </c>
      <c r="D5" s="88">
        <f>SUM(B3:B5)</f>
        <v>26135.623</v>
      </c>
      <c r="E5" s="88">
        <f>SUM(C3:C5)</f>
        <v>31777.275999999998</v>
      </c>
    </row>
    <row r="6" spans="1:9" x14ac:dyDescent="0.35">
      <c r="A6" s="68" t="s">
        <v>273</v>
      </c>
      <c r="B6" s="69">
        <v>7580.3040000000001</v>
      </c>
      <c r="C6" s="69">
        <v>8874.2489999999998</v>
      </c>
      <c r="D6" s="178">
        <f>SUM(B3:B6)</f>
        <v>33715.926999999996</v>
      </c>
      <c r="E6" s="178">
        <f>SUM(C3:C6)</f>
        <v>40651.524999999994</v>
      </c>
    </row>
    <row r="7" spans="1:9" x14ac:dyDescent="0.35">
      <c r="A7" s="174" t="s">
        <v>274</v>
      </c>
      <c r="B7" s="175">
        <v>9276.5619999999999</v>
      </c>
      <c r="C7" s="175">
        <v>12053.759</v>
      </c>
      <c r="D7" s="177">
        <f>SUM(B3:B7)</f>
        <v>42992.488999999994</v>
      </c>
      <c r="E7" s="177">
        <f>SUM(C3:C7)</f>
        <v>52705.283999999992</v>
      </c>
    </row>
    <row r="8" spans="1:9" x14ac:dyDescent="0.35">
      <c r="A8" s="70"/>
      <c r="B8" s="89"/>
      <c r="C8" s="89"/>
      <c r="D8" s="90"/>
      <c r="E8" s="136"/>
      <c r="F8" s="28"/>
    </row>
    <row r="9" spans="1:9" x14ac:dyDescent="0.35">
      <c r="A9" s="70"/>
      <c r="B9" s="89"/>
      <c r="C9" s="135"/>
      <c r="D9" s="90"/>
      <c r="E9" s="134"/>
    </row>
    <row r="10" spans="1:9" x14ac:dyDescent="0.35">
      <c r="A10" s="70"/>
      <c r="B10" s="89"/>
      <c r="C10" s="89"/>
      <c r="D10" s="90"/>
      <c r="E10" s="278"/>
      <c r="G10" s="28"/>
      <c r="I10" s="37"/>
    </row>
    <row r="11" spans="1:9" x14ac:dyDescent="0.35">
      <c r="A11" s="70"/>
      <c r="B11" s="89"/>
      <c r="C11" s="89"/>
      <c r="D11" s="133"/>
      <c r="E11" s="90"/>
    </row>
    <row r="12" spans="1:9" x14ac:dyDescent="0.35">
      <c r="A12" s="70"/>
      <c r="B12" s="89"/>
      <c r="C12" s="89"/>
      <c r="D12" s="90"/>
      <c r="E12" s="217"/>
      <c r="H12" s="28"/>
    </row>
    <row r="13" spans="1:9" x14ac:dyDescent="0.35">
      <c r="A13" s="70"/>
      <c r="B13" s="89"/>
      <c r="C13" s="89"/>
      <c r="D13" s="90"/>
      <c r="E13" s="168"/>
    </row>
    <row r="14" spans="1:9" x14ac:dyDescent="0.35">
      <c r="A14" s="70"/>
      <c r="B14" s="89"/>
      <c r="C14" s="89"/>
      <c r="D14" s="90"/>
      <c r="E14" s="90"/>
    </row>
    <row r="15" spans="1:9" x14ac:dyDescent="0.35">
      <c r="D15" s="28"/>
    </row>
    <row r="16" spans="1:9" x14ac:dyDescent="0.35">
      <c r="D16" s="16"/>
      <c r="E16" s="16"/>
    </row>
    <row r="17" spans="4:4" x14ac:dyDescent="0.35">
      <c r="D17" s="28"/>
    </row>
  </sheetData>
  <mergeCells count="1">
    <mergeCell ref="A1:D1"/>
  </mergeCells>
  <hyperlinks>
    <hyperlink ref="G1" location="'Table of Content'!A1" display="Table of Content" xr:uid="{00000000-0004-0000-0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9"/>
  <sheetViews>
    <sheetView zoomScale="80" zoomScaleNormal="80" workbookViewId="0">
      <selection activeCell="J1" sqref="J1:K1"/>
    </sheetView>
  </sheetViews>
  <sheetFormatPr defaultColWidth="8.81640625" defaultRowHeight="15.5" x14ac:dyDescent="0.35"/>
  <cols>
    <col min="1" max="1" width="45.90625" style="1" customWidth="1"/>
    <col min="2" max="2" width="12.453125" style="1" customWidth="1"/>
    <col min="3" max="3" width="13.36328125" style="1" customWidth="1"/>
    <col min="4" max="4" width="12.453125" style="1" customWidth="1"/>
    <col min="5" max="5" width="13.36328125" style="1" customWidth="1"/>
    <col min="6" max="6" width="12.453125" style="1" customWidth="1"/>
    <col min="7" max="7" width="13.36328125" style="1" customWidth="1"/>
    <col min="8" max="9" width="15.1796875" style="1" customWidth="1"/>
    <col min="10" max="10" width="8.81640625" style="1"/>
    <col min="11" max="11" width="11.1796875" style="1" customWidth="1"/>
    <col min="12" max="16384" width="8.81640625" style="1"/>
  </cols>
  <sheetData>
    <row r="1" spans="1:11" x14ac:dyDescent="0.35">
      <c r="A1" s="338" t="s">
        <v>486</v>
      </c>
      <c r="B1" s="338"/>
      <c r="C1" s="338"/>
      <c r="D1" s="338"/>
      <c r="E1" s="338"/>
      <c r="F1" s="338"/>
      <c r="G1" s="338"/>
      <c r="H1" s="338"/>
      <c r="I1" s="220"/>
      <c r="J1" s="348" t="s">
        <v>315</v>
      </c>
      <c r="K1" s="348"/>
    </row>
    <row r="2" spans="1:11" x14ac:dyDescent="0.35">
      <c r="A2" s="347" t="s">
        <v>282</v>
      </c>
      <c r="B2" s="342">
        <v>2022</v>
      </c>
      <c r="C2" s="344"/>
      <c r="D2" s="342">
        <v>2023</v>
      </c>
      <c r="E2" s="343"/>
      <c r="F2" s="343"/>
      <c r="G2" s="344"/>
      <c r="H2" s="345" t="s">
        <v>339</v>
      </c>
      <c r="I2" s="273"/>
    </row>
    <row r="3" spans="1:11" x14ac:dyDescent="0.35">
      <c r="A3" s="346"/>
      <c r="B3" s="77" t="s">
        <v>274</v>
      </c>
      <c r="C3" s="78" t="s">
        <v>283</v>
      </c>
      <c r="D3" s="77" t="s">
        <v>273</v>
      </c>
      <c r="E3" s="77" t="s">
        <v>284</v>
      </c>
      <c r="F3" s="79" t="s">
        <v>274</v>
      </c>
      <c r="G3" s="79" t="s">
        <v>284</v>
      </c>
      <c r="H3" s="346"/>
      <c r="I3" s="274"/>
    </row>
    <row r="4" spans="1:11" x14ac:dyDescent="0.35">
      <c r="A4" s="275" t="s">
        <v>285</v>
      </c>
      <c r="B4" s="131">
        <v>3994.5140000000001</v>
      </c>
      <c r="C4" s="240">
        <f t="shared" ref="C4:C10" si="0">(B4/$B$12)*100</f>
        <v>62.574952217153822</v>
      </c>
      <c r="D4" s="131">
        <v>4868.0209999999997</v>
      </c>
      <c r="E4" s="240">
        <f t="shared" ref="E4:E10" si="1">(D4/$D$12)*100</f>
        <v>64.219337377498334</v>
      </c>
      <c r="F4" s="131">
        <v>4394.8649999999998</v>
      </c>
      <c r="G4" s="240">
        <f t="shared" ref="G4:G11" si="2">(F4/$F$12)*100</f>
        <v>47.376020852557403</v>
      </c>
      <c r="H4" s="245">
        <f>F4-D4</f>
        <v>-473.15599999999995</v>
      </c>
      <c r="I4" s="271"/>
    </row>
    <row r="5" spans="1:11" x14ac:dyDescent="0.35">
      <c r="A5" s="275" t="s">
        <v>286</v>
      </c>
      <c r="B5" s="131">
        <v>1971.2090000000001</v>
      </c>
      <c r="C5" s="240">
        <f t="shared" si="0"/>
        <v>30.879428382282192</v>
      </c>
      <c r="D5" s="131">
        <v>2259.8240000000001</v>
      </c>
      <c r="E5" s="240">
        <f t="shared" si="1"/>
        <v>29.811785912543886</v>
      </c>
      <c r="F5" s="131">
        <v>4362.8230000000003</v>
      </c>
      <c r="G5" s="240">
        <f t="shared" si="2"/>
        <v>47.030612640892741</v>
      </c>
      <c r="H5" s="245">
        <f>F5-D5</f>
        <v>2102.9990000000003</v>
      </c>
      <c r="I5" s="271"/>
    </row>
    <row r="6" spans="1:11" x14ac:dyDescent="0.35">
      <c r="A6" s="275" t="s">
        <v>287</v>
      </c>
      <c r="B6" s="131">
        <v>333.35700000000003</v>
      </c>
      <c r="C6" s="240">
        <f t="shared" si="0"/>
        <v>5.2221117127775125</v>
      </c>
      <c r="D6" s="131">
        <v>360.80599999999998</v>
      </c>
      <c r="E6" s="240">
        <f t="shared" si="1"/>
        <v>4.7597827211151431</v>
      </c>
      <c r="F6" s="131">
        <v>373.35</v>
      </c>
      <c r="G6" s="240">
        <f t="shared" si="2"/>
        <v>4.0246600032770763</v>
      </c>
      <c r="H6" s="245">
        <f t="shared" ref="H6:H10" si="3">F6-D6</f>
        <v>12.54400000000004</v>
      </c>
      <c r="I6" s="271"/>
    </row>
    <row r="7" spans="1:11" x14ac:dyDescent="0.35">
      <c r="A7" s="275" t="s">
        <v>288</v>
      </c>
      <c r="B7" s="131">
        <v>31.972000000000001</v>
      </c>
      <c r="C7" s="240">
        <f t="shared" si="0"/>
        <v>0.50084850679878501</v>
      </c>
      <c r="D7" s="131">
        <v>37.552</v>
      </c>
      <c r="E7" s="240">
        <f t="shared" si="1"/>
        <v>0.49538910312831796</v>
      </c>
      <c r="F7" s="131">
        <v>82.885999999999996</v>
      </c>
      <c r="G7" s="240">
        <f t="shared" si="2"/>
        <v>0.89349931440102781</v>
      </c>
      <c r="H7" s="245">
        <f t="shared" si="3"/>
        <v>45.333999999999996</v>
      </c>
      <c r="I7" s="271"/>
    </row>
    <row r="8" spans="1:11" x14ac:dyDescent="0.35">
      <c r="A8" s="275" t="s">
        <v>289</v>
      </c>
      <c r="B8" s="131">
        <v>48.085999999999999</v>
      </c>
      <c r="C8" s="240">
        <f t="shared" si="0"/>
        <v>0.7532779087303384</v>
      </c>
      <c r="D8" s="131">
        <v>50.771000000000001</v>
      </c>
      <c r="E8" s="240">
        <f t="shared" si="1"/>
        <v>0.66977524911929665</v>
      </c>
      <c r="F8" s="131">
        <v>52.643000000000001</v>
      </c>
      <c r="G8" s="240">
        <f t="shared" si="2"/>
        <v>0.56748406736980084</v>
      </c>
      <c r="H8" s="245">
        <f t="shared" si="3"/>
        <v>1.8719999999999999</v>
      </c>
      <c r="I8" s="271"/>
    </row>
    <row r="9" spans="1:11" x14ac:dyDescent="0.35">
      <c r="A9" s="275" t="s">
        <v>290</v>
      </c>
      <c r="B9" s="131">
        <v>4.0140000000000002</v>
      </c>
      <c r="C9" s="240">
        <f t="shared" si="0"/>
        <v>6.2880204750729488E-2</v>
      </c>
      <c r="D9" s="131">
        <v>3.089</v>
      </c>
      <c r="E9" s="240">
        <f t="shared" si="1"/>
        <v>4.0750344577209573E-2</v>
      </c>
      <c r="F9" s="131">
        <v>5.09</v>
      </c>
      <c r="G9" s="240">
        <f t="shared" si="2"/>
        <v>5.4869477478720549E-2</v>
      </c>
      <c r="H9" s="245">
        <f t="shared" si="3"/>
        <v>2.0009999999999999</v>
      </c>
      <c r="I9" s="271"/>
    </row>
    <row r="10" spans="1:11" x14ac:dyDescent="0.35">
      <c r="A10" s="275" t="s">
        <v>291</v>
      </c>
      <c r="B10" s="131">
        <v>0.41499999999999998</v>
      </c>
      <c r="C10" s="240">
        <f t="shared" si="0"/>
        <v>6.5010675066150322E-3</v>
      </c>
      <c r="D10" s="131">
        <v>0.24099999999999999</v>
      </c>
      <c r="E10" s="240">
        <f t="shared" si="1"/>
        <v>3.1792920178399186E-3</v>
      </c>
      <c r="F10" s="131">
        <v>4.9029999999999996</v>
      </c>
      <c r="G10" s="240">
        <f t="shared" si="2"/>
        <v>5.285364402321549E-2</v>
      </c>
      <c r="H10" s="245">
        <f t="shared" si="3"/>
        <v>4.6619999999999999</v>
      </c>
      <c r="I10" s="271"/>
    </row>
    <row r="11" spans="1:11" x14ac:dyDescent="0.35">
      <c r="A11" s="275" t="s">
        <v>572</v>
      </c>
      <c r="B11" s="131" t="s">
        <v>316</v>
      </c>
      <c r="C11" s="240" t="s">
        <v>316</v>
      </c>
      <c r="D11" s="131" t="s">
        <v>316</v>
      </c>
      <c r="E11" s="240" t="s">
        <v>316</v>
      </c>
      <c r="F11" s="131">
        <v>1E-3</v>
      </c>
      <c r="G11" s="240">
        <f t="shared" si="2"/>
        <v>1.0779858050829185E-5</v>
      </c>
      <c r="H11" s="245" t="s">
        <v>316</v>
      </c>
      <c r="I11" s="271"/>
    </row>
    <row r="12" spans="1:11" x14ac:dyDescent="0.35">
      <c r="A12" s="276" t="s">
        <v>263</v>
      </c>
      <c r="B12" s="246">
        <f>SUM(B4:B10)</f>
        <v>6383.567</v>
      </c>
      <c r="C12" s="246">
        <f>SUM(C4:C11)</f>
        <v>100</v>
      </c>
      <c r="D12" s="246">
        <f>SUM(D4:D10)</f>
        <v>7580.3039999999983</v>
      </c>
      <c r="E12" s="246">
        <f>SUM(E4:E11)</f>
        <v>100.00000000000001</v>
      </c>
      <c r="F12" s="246">
        <f>SUM(F4:F10)</f>
        <v>9276.5600000000013</v>
      </c>
      <c r="G12" s="246">
        <f>SUM(G4:G11)</f>
        <v>100.00001077985803</v>
      </c>
      <c r="H12" s="247">
        <f>Table12[[#This Row],[Column6]]-Table12[[#This Row],[Column4]]</f>
        <v>1696.256000000003</v>
      </c>
      <c r="I12" s="272"/>
    </row>
    <row r="14" spans="1:11" x14ac:dyDescent="0.35">
      <c r="G14" s="16"/>
      <c r="H14" s="28"/>
      <c r="I14" s="28"/>
    </row>
    <row r="15" spans="1:11" x14ac:dyDescent="0.35">
      <c r="G15" s="16"/>
      <c r="H15" s="28"/>
      <c r="I15" s="28"/>
    </row>
    <row r="16" spans="1:11" x14ac:dyDescent="0.35">
      <c r="G16" s="16"/>
      <c r="H16" s="28"/>
      <c r="I16" s="28"/>
    </row>
    <row r="17" spans="3:9" x14ac:dyDescent="0.35">
      <c r="G17" s="16"/>
      <c r="H17" s="28"/>
      <c r="I17" s="28"/>
    </row>
    <row r="18" spans="3:9" x14ac:dyDescent="0.35">
      <c r="G18" s="16"/>
      <c r="H18" s="28"/>
      <c r="I18" s="28"/>
    </row>
    <row r="19" spans="3:9" x14ac:dyDescent="0.35">
      <c r="G19" s="16"/>
      <c r="H19" s="28"/>
      <c r="I19" s="28"/>
    </row>
    <row r="20" spans="3:9" x14ac:dyDescent="0.35">
      <c r="G20" s="16"/>
      <c r="H20" s="28"/>
      <c r="I20" s="28"/>
    </row>
    <row r="21" spans="3:9" x14ac:dyDescent="0.35">
      <c r="G21" s="16"/>
      <c r="H21" s="28"/>
      <c r="I21" s="28"/>
    </row>
    <row r="22" spans="3:9" x14ac:dyDescent="0.35">
      <c r="G22" s="16"/>
      <c r="H22" s="28"/>
      <c r="I22" s="28"/>
    </row>
    <row r="29" spans="3:9" x14ac:dyDescent="0.35">
      <c r="C29" s="179"/>
    </row>
  </sheetData>
  <sortState xmlns:xlrd2="http://schemas.microsoft.com/office/spreadsheetml/2017/richdata2" ref="A5:F12">
    <sortCondition descending="1" ref="F4:F12"/>
  </sortState>
  <mergeCells count="6">
    <mergeCell ref="D2:G2"/>
    <mergeCell ref="B2:C2"/>
    <mergeCell ref="H2:H3"/>
    <mergeCell ref="A2:A3"/>
    <mergeCell ref="J1:K1"/>
    <mergeCell ref="A1:H1"/>
  </mergeCells>
  <hyperlinks>
    <hyperlink ref="J1:K1" location="'Table of Content'!A1" display="Table of Content" xr:uid="{00000000-0004-0000-04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2"/>
  <sheetViews>
    <sheetView zoomScale="80" zoomScaleNormal="80" workbookViewId="0">
      <selection activeCell="F14" sqref="F14:F16"/>
    </sheetView>
  </sheetViews>
  <sheetFormatPr defaultColWidth="8.81640625" defaultRowHeight="15.5" x14ac:dyDescent="0.35"/>
  <cols>
    <col min="1" max="1" width="46.81640625" style="1" customWidth="1"/>
    <col min="2" max="2" width="12.54296875" style="1" customWidth="1"/>
    <col min="3" max="3" width="13.08984375" style="1" customWidth="1"/>
    <col min="4" max="4" width="12.54296875" style="1" customWidth="1"/>
    <col min="5" max="5" width="13.08984375" style="1" customWidth="1"/>
    <col min="6" max="6" width="12.54296875" style="1" customWidth="1"/>
    <col min="7" max="7" width="16.08984375" style="1" customWidth="1"/>
    <col min="8" max="8" width="11.36328125" style="1" customWidth="1"/>
    <col min="9" max="16384" width="8.81640625" style="1"/>
  </cols>
  <sheetData>
    <row r="1" spans="1:10" x14ac:dyDescent="0.35">
      <c r="A1" s="338" t="s">
        <v>485</v>
      </c>
      <c r="B1" s="338"/>
      <c r="C1" s="338"/>
      <c r="D1" s="338"/>
      <c r="E1" s="338"/>
      <c r="F1" s="338"/>
      <c r="G1" s="338"/>
      <c r="I1" s="348" t="s">
        <v>315</v>
      </c>
      <c r="J1" s="348"/>
    </row>
    <row r="2" spans="1:10" x14ac:dyDescent="0.35">
      <c r="A2" s="349" t="s">
        <v>282</v>
      </c>
      <c r="B2" s="342">
        <v>2022</v>
      </c>
      <c r="C2" s="344"/>
      <c r="D2" s="342">
        <v>2023</v>
      </c>
      <c r="E2" s="343"/>
      <c r="F2" s="343"/>
      <c r="G2" s="344"/>
      <c r="H2" s="44"/>
    </row>
    <row r="3" spans="1:10" x14ac:dyDescent="0.35">
      <c r="A3" s="350"/>
      <c r="B3" s="77" t="s">
        <v>274</v>
      </c>
      <c r="C3" s="78" t="s">
        <v>283</v>
      </c>
      <c r="D3" s="77" t="s">
        <v>273</v>
      </c>
      <c r="E3" s="77" t="s">
        <v>284</v>
      </c>
      <c r="F3" s="79" t="s">
        <v>274</v>
      </c>
      <c r="G3" s="79" t="s">
        <v>284</v>
      </c>
      <c r="H3" s="36"/>
    </row>
    <row r="4" spans="1:10" x14ac:dyDescent="0.35">
      <c r="A4" s="121" t="s">
        <v>285</v>
      </c>
      <c r="B4" s="242">
        <v>2053.8049999999998</v>
      </c>
      <c r="C4" s="190">
        <f>(B4/$B$12)*100</f>
        <v>79.633550078128948</v>
      </c>
      <c r="D4" s="242">
        <v>2335.4920000000002</v>
      </c>
      <c r="E4" s="190">
        <f>(D4/$D$12)*100</f>
        <v>82.930910201371361</v>
      </c>
      <c r="F4" s="242">
        <v>1884.3109999999999</v>
      </c>
      <c r="G4" s="132">
        <f>(F4/$F$12)*100</f>
        <v>78.797614716496682</v>
      </c>
      <c r="H4" s="29"/>
    </row>
    <row r="5" spans="1:10" x14ac:dyDescent="0.35">
      <c r="A5" s="121" t="s">
        <v>286</v>
      </c>
      <c r="B5" s="242">
        <v>489.95100000000002</v>
      </c>
      <c r="C5" s="190">
        <f t="shared" ref="C5:C9" si="0">(B5/$B$12)*100</f>
        <v>18.997196663913741</v>
      </c>
      <c r="D5" s="242">
        <v>440.10599999999999</v>
      </c>
      <c r="E5" s="190">
        <f t="shared" ref="E5:E9" si="1">(D5/$D$12)*100</f>
        <v>15.62770977810446</v>
      </c>
      <c r="F5" s="242">
        <v>444.488</v>
      </c>
      <c r="G5" s="132">
        <f>(F5/$F$12)*100</f>
        <v>18.587480607026215</v>
      </c>
      <c r="H5" s="29"/>
    </row>
    <row r="6" spans="1:10" x14ac:dyDescent="0.35">
      <c r="A6" s="121" t="s">
        <v>288</v>
      </c>
      <c r="B6" s="242">
        <v>31.847999999999999</v>
      </c>
      <c r="C6" s="190">
        <f t="shared" si="0"/>
        <v>1.2348637299491678</v>
      </c>
      <c r="D6" s="242">
        <v>37.552</v>
      </c>
      <c r="E6" s="190">
        <f t="shared" si="1"/>
        <v>1.3334327584431447</v>
      </c>
      <c r="F6" s="242">
        <v>53.128999999999998</v>
      </c>
      <c r="G6" s="132">
        <f t="shared" ref="G6:G11" si="2">(F6/$F$12)*100</f>
        <v>2.221734348667896</v>
      </c>
      <c r="H6" s="29"/>
    </row>
    <row r="7" spans="1:10" x14ac:dyDescent="0.35">
      <c r="A7" s="121" t="s">
        <v>291</v>
      </c>
      <c r="B7" s="242">
        <v>0.38300000000000001</v>
      </c>
      <c r="C7" s="190">
        <f t="shared" si="0"/>
        <v>1.4850314260566797E-2</v>
      </c>
      <c r="D7" s="242">
        <v>5.6000000000000001E-2</v>
      </c>
      <c r="E7" s="190">
        <f t="shared" si="1"/>
        <v>1.988502196229658E-3</v>
      </c>
      <c r="F7" s="242">
        <v>4.851</v>
      </c>
      <c r="G7" s="132">
        <f t="shared" si="2"/>
        <v>0.20285782388879828</v>
      </c>
      <c r="H7" s="29"/>
    </row>
    <row r="8" spans="1:10" x14ac:dyDescent="0.35">
      <c r="A8" s="121" t="s">
        <v>287</v>
      </c>
      <c r="B8" s="242">
        <v>2.64</v>
      </c>
      <c r="C8" s="190">
        <f t="shared" si="0"/>
        <v>0.10236247949842386</v>
      </c>
      <c r="D8" s="242">
        <v>2.3039999999999998</v>
      </c>
      <c r="E8" s="190">
        <f t="shared" si="1"/>
        <v>8.1812661787734484E-2</v>
      </c>
      <c r="F8" s="242">
        <v>3.786</v>
      </c>
      <c r="G8" s="132">
        <f t="shared" si="2"/>
        <v>0.15832193800102873</v>
      </c>
      <c r="H8" s="29"/>
    </row>
    <row r="9" spans="1:10" x14ac:dyDescent="0.35">
      <c r="A9" s="121" t="s">
        <v>289</v>
      </c>
      <c r="B9" s="242">
        <v>0.443</v>
      </c>
      <c r="C9" s="190">
        <f t="shared" si="0"/>
        <v>1.7176734249167335E-2</v>
      </c>
      <c r="D9" s="242">
        <v>0.64</v>
      </c>
      <c r="E9" s="190">
        <f t="shared" si="1"/>
        <v>2.2725739385481804E-2</v>
      </c>
      <c r="F9" s="242">
        <v>0.69799999999999995</v>
      </c>
      <c r="G9" s="132">
        <f t="shared" si="2"/>
        <v>2.9188777793110944E-2</v>
      </c>
      <c r="H9" s="29"/>
    </row>
    <row r="10" spans="1:10" x14ac:dyDescent="0.35">
      <c r="A10" s="121" t="s">
        <v>290</v>
      </c>
      <c r="B10" s="242" t="s">
        <v>316</v>
      </c>
      <c r="C10" s="190" t="s">
        <v>316</v>
      </c>
      <c r="D10" s="242">
        <v>0.04</v>
      </c>
      <c r="E10" s="190">
        <f>(D10/$D$12)*100</f>
        <v>1.4203587115926128E-3</v>
      </c>
      <c r="F10" s="242">
        <v>6.6000000000000003E-2</v>
      </c>
      <c r="G10" s="132">
        <f>(F10/$F$12)*100</f>
        <v>2.7599703930448749E-3</v>
      </c>
      <c r="H10" s="29"/>
    </row>
    <row r="11" spans="1:10" s="4" customFormat="1" x14ac:dyDescent="0.35">
      <c r="A11" s="121" t="s">
        <v>572</v>
      </c>
      <c r="B11" s="242" t="s">
        <v>316</v>
      </c>
      <c r="C11" s="190" t="s">
        <v>316</v>
      </c>
      <c r="D11" s="242" t="s">
        <v>316</v>
      </c>
      <c r="E11" s="190" t="s">
        <v>316</v>
      </c>
      <c r="F11" s="242">
        <v>1E-3</v>
      </c>
      <c r="G11" s="132">
        <f t="shared" si="2"/>
        <v>4.1817733227952648E-5</v>
      </c>
      <c r="H11" s="218"/>
    </row>
    <row r="12" spans="1:10" s="4" customFormat="1" x14ac:dyDescent="0.35">
      <c r="A12" s="161" t="s">
        <v>263</v>
      </c>
      <c r="B12" s="244">
        <f t="shared" ref="B12:G12" si="3">SUM(B4:B11)</f>
        <v>2579.0699999999997</v>
      </c>
      <c r="C12" s="244">
        <f>SUM(C4:C11)</f>
        <v>100.00000000000001</v>
      </c>
      <c r="D12" s="244">
        <f t="shared" ref="D12:F12" si="4">SUM(D4:D11)</f>
        <v>2816.19</v>
      </c>
      <c r="E12" s="244">
        <f t="shared" si="4"/>
        <v>100</v>
      </c>
      <c r="F12" s="244">
        <f t="shared" si="4"/>
        <v>2391.33</v>
      </c>
      <c r="G12" s="153">
        <f t="shared" si="3"/>
        <v>100</v>
      </c>
      <c r="H12" s="218"/>
    </row>
  </sheetData>
  <mergeCells count="5">
    <mergeCell ref="A2:A3"/>
    <mergeCell ref="I1:J1"/>
    <mergeCell ref="A1:G1"/>
    <mergeCell ref="B2:C2"/>
    <mergeCell ref="D2:G2"/>
  </mergeCells>
  <hyperlinks>
    <hyperlink ref="I1:J1" location="'Table of Content'!A1" display="Table of Content" xr:uid="{00000000-0004-0000-05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21"/>
  <sheetViews>
    <sheetView zoomScale="70" zoomScaleNormal="70" workbookViewId="0">
      <selection activeCell="J1" sqref="J1:K1"/>
    </sheetView>
  </sheetViews>
  <sheetFormatPr defaultColWidth="8.81640625" defaultRowHeight="15.5" x14ac:dyDescent="0.35"/>
  <cols>
    <col min="1" max="1" width="37" style="1" customWidth="1"/>
    <col min="2" max="7" width="13.36328125" style="1" customWidth="1"/>
    <col min="8" max="9" width="12.81640625" style="1" customWidth="1"/>
    <col min="10" max="16384" width="8.81640625" style="1"/>
  </cols>
  <sheetData>
    <row r="1" spans="1:11" x14ac:dyDescent="0.35">
      <c r="A1" s="338" t="s">
        <v>484</v>
      </c>
      <c r="B1" s="338"/>
      <c r="C1" s="338"/>
      <c r="D1" s="338"/>
      <c r="E1" s="338"/>
      <c r="F1" s="338"/>
      <c r="G1" s="338"/>
      <c r="H1" s="338"/>
      <c r="I1" s="220"/>
      <c r="J1" s="339" t="s">
        <v>315</v>
      </c>
      <c r="K1" s="339"/>
    </row>
    <row r="2" spans="1:11" ht="14.5" customHeight="1" x14ac:dyDescent="0.35">
      <c r="A2" s="349" t="s">
        <v>282</v>
      </c>
      <c r="B2" s="352">
        <v>2022</v>
      </c>
      <c r="C2" s="353"/>
      <c r="D2" s="352">
        <v>2023</v>
      </c>
      <c r="E2" s="354"/>
      <c r="F2" s="354"/>
      <c r="G2" s="353"/>
      <c r="H2" s="351" t="s">
        <v>339</v>
      </c>
      <c r="I2" s="44"/>
    </row>
    <row r="3" spans="1:11" x14ac:dyDescent="0.35">
      <c r="A3" s="350"/>
      <c r="B3" s="77" t="s">
        <v>274</v>
      </c>
      <c r="C3" s="78" t="s">
        <v>283</v>
      </c>
      <c r="D3" s="77" t="s">
        <v>273</v>
      </c>
      <c r="E3" s="77" t="s">
        <v>284</v>
      </c>
      <c r="F3" s="79" t="s">
        <v>274</v>
      </c>
      <c r="G3" s="79" t="s">
        <v>284</v>
      </c>
      <c r="H3" s="350"/>
      <c r="I3" s="36"/>
    </row>
    <row r="4" spans="1:11" x14ac:dyDescent="0.35">
      <c r="A4" s="121" t="s">
        <v>285</v>
      </c>
      <c r="B4" s="69">
        <v>6785.451</v>
      </c>
      <c r="C4" s="116">
        <f>(B4/$B$12)*100</f>
        <v>58.551749489378111</v>
      </c>
      <c r="D4" s="69">
        <v>7262.52</v>
      </c>
      <c r="E4" s="116">
        <f>(D4/$D$12)*100</f>
        <v>81.838145609633614</v>
      </c>
      <c r="F4" s="69">
        <v>6928.1670000000004</v>
      </c>
      <c r="G4" s="116">
        <f>(F4/$F$12)*100</f>
        <v>57.477231791344096</v>
      </c>
      <c r="H4" s="151">
        <f>Table14[[#This Row],[Column6]]-Table14[[#This Row],[Column4]]</f>
        <v>-334.35300000000007</v>
      </c>
      <c r="I4" s="112"/>
      <c r="J4" s="16"/>
      <c r="K4" s="16"/>
    </row>
    <row r="5" spans="1:11" x14ac:dyDescent="0.35">
      <c r="A5" s="121" t="s">
        <v>286</v>
      </c>
      <c r="B5" s="69">
        <v>4594.3869999999997</v>
      </c>
      <c r="C5" s="116">
        <f t="shared" ref="C5:C11" si="0">(B5/$B$12)*100</f>
        <v>39.645028264334293</v>
      </c>
      <c r="D5" s="69">
        <v>1185.893</v>
      </c>
      <c r="E5" s="116">
        <f t="shared" ref="E5:E11" si="1">(D5/$D$12)*100</f>
        <v>13.363306952882089</v>
      </c>
      <c r="F5" s="69">
        <v>4875.4530000000004</v>
      </c>
      <c r="G5" s="116">
        <f>(F5/$F$12)*100</f>
        <v>40.447573242504689</v>
      </c>
      <c r="H5" s="151">
        <f>Table14[[#This Row],[Column6]]-Table14[[#This Row],[Column4]]</f>
        <v>3689.5600000000004</v>
      </c>
      <c r="I5" s="112"/>
      <c r="J5" s="16"/>
      <c r="K5" s="16"/>
    </row>
    <row r="6" spans="1:11" x14ac:dyDescent="0.35">
      <c r="A6" s="121" t="s">
        <v>287</v>
      </c>
      <c r="B6" s="69">
        <v>177.85900000000001</v>
      </c>
      <c r="C6" s="116">
        <f t="shared" si="0"/>
        <v>1.5347477437286485</v>
      </c>
      <c r="D6" s="69">
        <v>397.709</v>
      </c>
      <c r="E6" s="116">
        <f t="shared" si="1"/>
        <v>4.4816079063826022</v>
      </c>
      <c r="F6" s="69">
        <v>227.315</v>
      </c>
      <c r="G6" s="116">
        <f t="shared" ref="G6:G11" si="2">(F6/$F$12)*100</f>
        <v>1.8858432460778416</v>
      </c>
      <c r="H6" s="151">
        <f>Table14[[#This Row],[Column6]]-Table14[[#This Row],[Column4]]</f>
        <v>-170.39400000000001</v>
      </c>
      <c r="I6" s="112"/>
    </row>
    <row r="7" spans="1:11" x14ac:dyDescent="0.35">
      <c r="A7" s="121" t="s">
        <v>291</v>
      </c>
      <c r="B7" s="69">
        <v>16.146999999999998</v>
      </c>
      <c r="C7" s="116">
        <f t="shared" si="0"/>
        <v>0.13933268385623715</v>
      </c>
      <c r="D7" s="69">
        <v>26.948</v>
      </c>
      <c r="E7" s="116">
        <f t="shared" si="1"/>
        <v>0.303665166896395</v>
      </c>
      <c r="F7" s="69">
        <v>21.858000000000001</v>
      </c>
      <c r="G7" s="116">
        <f>(F7/$F$12)*100</f>
        <v>0.18133762256238906</v>
      </c>
      <c r="H7" s="151">
        <f>Table14[[#This Row],[Column6]]-Table14[[#This Row],[Column4]]</f>
        <v>-5.09</v>
      </c>
      <c r="I7" s="112"/>
    </row>
    <row r="8" spans="1:11" x14ac:dyDescent="0.35">
      <c r="A8" s="121" t="s">
        <v>289</v>
      </c>
      <c r="B8" s="69">
        <v>0.252</v>
      </c>
      <c r="C8" s="116">
        <f t="shared" si="0"/>
        <v>2.1745114468180943E-3</v>
      </c>
      <c r="D8" s="69">
        <v>0.374</v>
      </c>
      <c r="E8" s="116">
        <f t="shared" si="1"/>
        <v>4.2144416067705108E-3</v>
      </c>
      <c r="F8" s="69">
        <v>0.373</v>
      </c>
      <c r="G8" s="116">
        <f t="shared" si="2"/>
        <v>3.0944703639752542E-3</v>
      </c>
      <c r="H8" s="151">
        <f>Table14[[#This Row],[Column6]]-Table14[[#This Row],[Column4]]</f>
        <v>-1.0000000000000009E-3</v>
      </c>
      <c r="I8" s="112"/>
    </row>
    <row r="9" spans="1:11" x14ac:dyDescent="0.35">
      <c r="A9" s="121" t="s">
        <v>290</v>
      </c>
      <c r="B9" s="69">
        <v>0.14699999999999999</v>
      </c>
      <c r="C9" s="116">
        <f t="shared" si="0"/>
        <v>1.268465010643888E-3</v>
      </c>
      <c r="D9" s="69">
        <v>0.29699999999999999</v>
      </c>
      <c r="E9" s="116">
        <f t="shared" si="1"/>
        <v>3.3467624524354056E-3</v>
      </c>
      <c r="F9" s="69">
        <v>0.34499999999999997</v>
      </c>
      <c r="G9" s="116">
        <f t="shared" si="2"/>
        <v>2.8621776824972189E-3</v>
      </c>
      <c r="H9" s="151">
        <f>Table14[[#This Row],[Column6]]-Table14[[#This Row],[Column4]]</f>
        <v>4.7999999999999987E-2</v>
      </c>
      <c r="I9" s="112"/>
    </row>
    <row r="10" spans="1:11" x14ac:dyDescent="0.35">
      <c r="A10" s="121" t="s">
        <v>288</v>
      </c>
      <c r="B10" s="69">
        <v>14.567</v>
      </c>
      <c r="C10" s="116">
        <f t="shared" si="0"/>
        <v>0.12569884224523484</v>
      </c>
      <c r="D10" s="69">
        <v>0.33200000000000002</v>
      </c>
      <c r="E10" s="116">
        <f t="shared" si="1"/>
        <v>3.741162068042272E-3</v>
      </c>
      <c r="F10" s="69">
        <v>0.13900000000000001</v>
      </c>
      <c r="G10" s="116">
        <f t="shared" si="2"/>
        <v>1.1531672401945319E-3</v>
      </c>
      <c r="H10" s="151">
        <f>Table14[[#This Row],[Column6]]-Table14[[#This Row],[Column4]]</f>
        <v>-0.193</v>
      </c>
      <c r="I10" s="112"/>
    </row>
    <row r="11" spans="1:11" x14ac:dyDescent="0.35">
      <c r="A11" s="121" t="s">
        <v>572</v>
      </c>
      <c r="B11" s="69"/>
      <c r="C11" s="116">
        <f t="shared" si="0"/>
        <v>0</v>
      </c>
      <c r="D11" s="69">
        <v>0.17499999999999999</v>
      </c>
      <c r="E11" s="116">
        <f t="shared" si="1"/>
        <v>1.9719980780343298E-3</v>
      </c>
      <c r="F11" s="69">
        <v>0.109</v>
      </c>
      <c r="G11" s="116">
        <f t="shared" si="2"/>
        <v>9.0428222432520854E-4</v>
      </c>
      <c r="H11" s="151">
        <f>Table14[[#This Row],[Column6]]-Table14[[#This Row],[Column4]]</f>
        <v>-6.5999999999999989E-2</v>
      </c>
      <c r="I11" s="112"/>
    </row>
    <row r="12" spans="1:11" s="4" customFormat="1" x14ac:dyDescent="0.35">
      <c r="A12" s="152" t="s">
        <v>263</v>
      </c>
      <c r="B12" s="181">
        <f>SUM(B4:B11)</f>
        <v>11588.810000000001</v>
      </c>
      <c r="C12" s="181">
        <f>SUM(C4:C11)</f>
        <v>99.999999999999986</v>
      </c>
      <c r="D12" s="181">
        <f t="shared" ref="D12:F12" si="3">SUM(D4:D11)</f>
        <v>8874.2480000000014</v>
      </c>
      <c r="E12" s="181">
        <f t="shared" si="3"/>
        <v>99.999999999999986</v>
      </c>
      <c r="F12" s="181">
        <f t="shared" si="3"/>
        <v>12053.759</v>
      </c>
      <c r="G12" s="181">
        <f>SUM(G4:G11)</f>
        <v>100.00000000000001</v>
      </c>
      <c r="H12" s="181">
        <f>SUM(H4:H11)</f>
        <v>3179.5109999999995</v>
      </c>
      <c r="I12" s="97"/>
    </row>
    <row r="14" spans="1:11" x14ac:dyDescent="0.35">
      <c r="G14" s="16"/>
      <c r="H14" s="28"/>
      <c r="I14" s="28"/>
    </row>
    <row r="15" spans="1:11" x14ac:dyDescent="0.35">
      <c r="F15" s="16"/>
      <c r="G15" s="16"/>
      <c r="H15" s="28"/>
      <c r="I15" s="28"/>
    </row>
    <row r="16" spans="1:11" x14ac:dyDescent="0.35">
      <c r="G16" s="16"/>
      <c r="H16" s="28"/>
      <c r="I16" s="28"/>
    </row>
    <row r="17" spans="7:12" x14ac:dyDescent="0.35">
      <c r="G17" s="16"/>
      <c r="H17" s="28"/>
      <c r="I17" s="28"/>
    </row>
    <row r="18" spans="7:12" x14ac:dyDescent="0.35">
      <c r="G18" s="16"/>
      <c r="H18" s="28"/>
      <c r="I18" s="28"/>
    </row>
    <row r="19" spans="7:12" x14ac:dyDescent="0.35">
      <c r="G19" s="16"/>
      <c r="H19" s="28"/>
      <c r="I19" s="28"/>
    </row>
    <row r="20" spans="7:12" x14ac:dyDescent="0.35">
      <c r="G20" s="16"/>
      <c r="H20" s="28"/>
      <c r="I20" s="28"/>
    </row>
    <row r="21" spans="7:12" x14ac:dyDescent="0.35">
      <c r="G21" s="16"/>
      <c r="H21" s="28"/>
      <c r="I21" s="28"/>
      <c r="L21" s="29"/>
    </row>
  </sheetData>
  <mergeCells count="6">
    <mergeCell ref="J1:K1"/>
    <mergeCell ref="A2:A3"/>
    <mergeCell ref="A1:H1"/>
    <mergeCell ref="H2:H3"/>
    <mergeCell ref="B2:C2"/>
    <mergeCell ref="D2:G2"/>
  </mergeCells>
  <conditionalFormatting sqref="L1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{304785F3-33F9-4EBD-BCFB-5D8D5DB16292}</x14:id>
        </ext>
      </extLst>
    </cfRule>
  </conditionalFormatting>
  <hyperlinks>
    <hyperlink ref="J1:K1" location="'Table of Content'!A1" display="Table of Content" xr:uid="{00000000-0004-0000-0600-000000000000}"/>
  </hyperlink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4785F3-33F9-4EBD-BCFB-5D8D5DB1629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0"/>
  <sheetViews>
    <sheetView zoomScale="80" zoomScaleNormal="80" workbookViewId="0">
      <selection activeCell="G1" sqref="G1"/>
    </sheetView>
  </sheetViews>
  <sheetFormatPr defaultColWidth="9.1796875" defaultRowHeight="15.5" x14ac:dyDescent="0.35"/>
  <cols>
    <col min="1" max="1" width="39.81640625" style="1" customWidth="1"/>
    <col min="2" max="2" width="8.453125" style="1" bestFit="1" customWidth="1"/>
    <col min="3" max="3" width="9.453125" style="1" bestFit="1" customWidth="1"/>
    <col min="4" max="4" width="11.81640625" style="1" customWidth="1"/>
    <col min="5" max="6" width="10.81640625" style="1" customWidth="1"/>
    <col min="7" max="16384" width="9.1796875" style="1"/>
  </cols>
  <sheetData>
    <row r="1" spans="1:13" x14ac:dyDescent="0.35">
      <c r="A1" s="4" t="s">
        <v>619</v>
      </c>
      <c r="B1" s="4"/>
      <c r="C1" s="4"/>
      <c r="D1" s="4"/>
      <c r="G1" s="42" t="s">
        <v>315</v>
      </c>
      <c r="H1" s="4"/>
      <c r="I1" s="4"/>
      <c r="J1" s="4"/>
      <c r="K1" s="4"/>
      <c r="L1" s="4"/>
      <c r="M1" s="4"/>
    </row>
    <row r="2" spans="1:13" x14ac:dyDescent="0.35">
      <c r="A2" s="104" t="s">
        <v>269</v>
      </c>
      <c r="B2" s="104" t="s">
        <v>475</v>
      </c>
      <c r="C2" s="104" t="s">
        <v>474</v>
      </c>
      <c r="D2" s="104" t="s">
        <v>526</v>
      </c>
      <c r="E2" s="104" t="s">
        <v>293</v>
      </c>
      <c r="F2" s="43"/>
    </row>
    <row r="3" spans="1:13" x14ac:dyDescent="0.35">
      <c r="A3" s="82" t="s">
        <v>274</v>
      </c>
      <c r="B3" s="83">
        <v>6383.5659999999998</v>
      </c>
      <c r="C3" s="83">
        <v>11588.81</v>
      </c>
      <c r="D3" s="324">
        <f>-Table232[[#This Row],[Imports]]</f>
        <v>-11588.81</v>
      </c>
      <c r="E3" s="98">
        <f>Table232[[#This Row],[Exports]]-Table232[[#This Row],[Imports]]</f>
        <v>-5205.2439999999997</v>
      </c>
      <c r="F3" s="25"/>
    </row>
    <row r="4" spans="1:13" x14ac:dyDescent="0.35">
      <c r="A4" s="82" t="s">
        <v>275</v>
      </c>
      <c r="B4" s="83">
        <v>8787.2389999999996</v>
      </c>
      <c r="C4" s="83">
        <v>8916.0069999999996</v>
      </c>
      <c r="D4" s="324">
        <f>-Table232[[#This Row],[Imports]]</f>
        <v>-8916.0069999999996</v>
      </c>
      <c r="E4" s="98">
        <f>Table232[[#This Row],[Exports]]-Table232[[#This Row],[Imports]]</f>
        <v>-128.76800000000003</v>
      </c>
      <c r="F4" s="25"/>
    </row>
    <row r="5" spans="1:13" x14ac:dyDescent="0.35">
      <c r="A5" s="82" t="s">
        <v>276</v>
      </c>
      <c r="B5" s="83">
        <v>8291.4660000000003</v>
      </c>
      <c r="C5" s="83">
        <v>10597.885</v>
      </c>
      <c r="D5" s="324">
        <f>-Table232[[#This Row],[Imports]]</f>
        <v>-10597.885</v>
      </c>
      <c r="E5" s="98">
        <f>Table232[[#This Row],[Exports]]-Table232[[#This Row],[Imports]]</f>
        <v>-2306.4189999999999</v>
      </c>
      <c r="F5" s="25"/>
    </row>
    <row r="6" spans="1:13" x14ac:dyDescent="0.35">
      <c r="A6" s="82" t="s">
        <v>277</v>
      </c>
      <c r="B6" s="83">
        <v>7882.9189999999999</v>
      </c>
      <c r="C6" s="83">
        <v>12017.995000000001</v>
      </c>
      <c r="D6" s="324">
        <f>-Table232[[#This Row],[Imports]]</f>
        <v>-12017.995000000001</v>
      </c>
      <c r="E6" s="98">
        <f>Table232[[#This Row],[Exports]]-Table232[[#This Row],[Imports]]</f>
        <v>-4135.0760000000009</v>
      </c>
      <c r="F6" s="25"/>
    </row>
    <row r="7" spans="1:13" x14ac:dyDescent="0.35">
      <c r="A7" s="82" t="s">
        <v>278</v>
      </c>
      <c r="B7" s="83">
        <v>8740.9989999999998</v>
      </c>
      <c r="C7" s="83">
        <v>11359.633</v>
      </c>
      <c r="D7" s="324">
        <f>-Table232[[#This Row],[Imports]]</f>
        <v>-11359.633</v>
      </c>
      <c r="E7" s="98">
        <f>Table232[[#This Row],[Exports]]-Table232[[#This Row],[Imports]]</f>
        <v>-2618.634</v>
      </c>
      <c r="F7" s="25"/>
    </row>
    <row r="8" spans="1:13" x14ac:dyDescent="0.35">
      <c r="A8" s="82" t="s">
        <v>279</v>
      </c>
      <c r="B8" s="83">
        <v>8293.7819999999992</v>
      </c>
      <c r="C8" s="83">
        <v>10498.773999999999</v>
      </c>
      <c r="D8" s="324">
        <f>-Table232[[#This Row],[Imports]]</f>
        <v>-10498.773999999999</v>
      </c>
      <c r="E8" s="98">
        <f>Table232[[#This Row],[Exports]]-Table232[[#This Row],[Imports]]</f>
        <v>-2204.9920000000002</v>
      </c>
      <c r="F8" s="25"/>
    </row>
    <row r="9" spans="1:13" x14ac:dyDescent="0.35">
      <c r="A9" s="82" t="s">
        <v>280</v>
      </c>
      <c r="B9" s="83">
        <v>9739.9770000000008</v>
      </c>
      <c r="C9" s="83">
        <v>12548.748</v>
      </c>
      <c r="D9" s="324">
        <f>-Table232[[#This Row],[Imports]]</f>
        <v>-12548.748</v>
      </c>
      <c r="E9" s="98">
        <f>Table232[[#This Row],[Exports]]-Table232[[#This Row],[Imports]]</f>
        <v>-2808.7709999999988</v>
      </c>
      <c r="F9" s="25"/>
    </row>
    <row r="10" spans="1:13" x14ac:dyDescent="0.35">
      <c r="A10" s="82" t="s">
        <v>281</v>
      </c>
      <c r="B10" s="83">
        <v>9348.8860000000004</v>
      </c>
      <c r="C10" s="83">
        <v>10792.026</v>
      </c>
      <c r="D10" s="324">
        <f>-Table232[[#This Row],[Imports]]</f>
        <v>-10792.026</v>
      </c>
      <c r="E10" s="98">
        <f>Table232[[#This Row],[Exports]]-Table232[[#This Row],[Imports]]</f>
        <v>-1443.1399999999994</v>
      </c>
      <c r="F10" s="25"/>
    </row>
    <row r="11" spans="1:13" x14ac:dyDescent="0.35">
      <c r="A11" s="82" t="s">
        <v>270</v>
      </c>
      <c r="B11" s="83">
        <v>7798.5060000000003</v>
      </c>
      <c r="C11" s="83">
        <v>10776.962</v>
      </c>
      <c r="D11" s="324">
        <f>-Table232[[#This Row],[Imports]]</f>
        <v>-10776.962</v>
      </c>
      <c r="E11" s="98">
        <f>Table232[[#This Row],[Exports]]-Table232[[#This Row],[Imports]]</f>
        <v>-2978.4559999999992</v>
      </c>
      <c r="F11" s="25"/>
    </row>
    <row r="12" spans="1:13" x14ac:dyDescent="0.35">
      <c r="A12" s="82" t="s">
        <v>271</v>
      </c>
      <c r="B12" s="83">
        <v>8096.3180000000002</v>
      </c>
      <c r="C12" s="83">
        <v>8548.9580000000005</v>
      </c>
      <c r="D12" s="324">
        <f>-Table232[[#This Row],[Imports]]</f>
        <v>-8548.9580000000005</v>
      </c>
      <c r="E12" s="98">
        <f>Table232[[#This Row],[Exports]]-Table232[[#This Row],[Imports]]</f>
        <v>-452.64000000000033</v>
      </c>
      <c r="F12" s="25"/>
    </row>
    <row r="13" spans="1:13" x14ac:dyDescent="0.35">
      <c r="A13" s="82" t="s">
        <v>272</v>
      </c>
      <c r="B13" s="83">
        <v>10240.799000000001</v>
      </c>
      <c r="C13" s="83">
        <v>12451.356</v>
      </c>
      <c r="D13" s="324">
        <f>-Table232[[#This Row],[Imports]]</f>
        <v>-12451.356</v>
      </c>
      <c r="E13" s="98">
        <f>Table232[[#This Row],[Exports]]-Table232[[#This Row],[Imports]]</f>
        <v>-2210.5569999999989</v>
      </c>
      <c r="F13" s="25"/>
    </row>
    <row r="14" spans="1:13" x14ac:dyDescent="0.35">
      <c r="A14" s="82" t="s">
        <v>273</v>
      </c>
      <c r="B14" s="83">
        <v>7580.3040000000001</v>
      </c>
      <c r="C14" s="83">
        <v>8874.2489999999998</v>
      </c>
      <c r="D14" s="324">
        <f>-Table232[[#This Row],[Imports]]</f>
        <v>-8874.2489999999998</v>
      </c>
      <c r="E14" s="98">
        <f>Table232[[#This Row],[Exports]]-Table232[[#This Row],[Imports]]</f>
        <v>-1293.9449999999997</v>
      </c>
      <c r="F14" s="25"/>
      <c r="G14" s="16"/>
    </row>
    <row r="15" spans="1:13" x14ac:dyDescent="0.35">
      <c r="A15" s="82" t="s">
        <v>274</v>
      </c>
      <c r="B15" s="83">
        <v>9276.5619999999999</v>
      </c>
      <c r="C15" s="83">
        <v>12053.759</v>
      </c>
      <c r="D15" s="324">
        <f>-Table232[[#This Row],[Imports]]</f>
        <v>-12053.759</v>
      </c>
      <c r="E15" s="98">
        <f>Table232[[#This Row],[Exports]]-Table232[[#This Row],[Imports]]</f>
        <v>-2777.1970000000001</v>
      </c>
      <c r="F15" s="25"/>
      <c r="G15" s="16"/>
    </row>
    <row r="16" spans="1:13" x14ac:dyDescent="0.35">
      <c r="B16" s="16"/>
      <c r="C16" s="16"/>
      <c r="D16" s="16"/>
      <c r="E16" s="16"/>
    </row>
    <row r="17" spans="1:13" x14ac:dyDescent="0.35">
      <c r="B17" s="16"/>
      <c r="C17" s="16"/>
      <c r="D17" s="16"/>
      <c r="E17" s="99"/>
      <c r="F17" s="114"/>
    </row>
    <row r="18" spans="1:13" x14ac:dyDescent="0.35">
      <c r="B18" s="16"/>
      <c r="C18" s="16"/>
      <c r="D18" s="16"/>
      <c r="E18" s="99"/>
      <c r="F18" s="16"/>
    </row>
    <row r="19" spans="1:13" x14ac:dyDescent="0.35">
      <c r="C19" s="16"/>
      <c r="D19" s="16"/>
    </row>
    <row r="21" spans="1:13" x14ac:dyDescent="0.35">
      <c r="B21" s="28"/>
      <c r="C21" s="28"/>
    </row>
    <row r="24" spans="1:13" x14ac:dyDescent="0.35">
      <c r="G24" s="355"/>
      <c r="H24" s="355"/>
      <c r="I24" s="355"/>
      <c r="J24" s="355"/>
      <c r="K24" s="355"/>
      <c r="L24" s="355"/>
      <c r="M24" s="355"/>
    </row>
    <row r="25" spans="1:13" x14ac:dyDescent="0.35">
      <c r="E25" s="25"/>
    </row>
    <row r="27" spans="1:13" x14ac:dyDescent="0.35">
      <c r="A27" s="6"/>
      <c r="B27" s="12"/>
      <c r="D27" s="16"/>
    </row>
    <row r="28" spans="1:13" x14ac:dyDescent="0.35">
      <c r="A28" s="6"/>
      <c r="B28" s="12"/>
      <c r="D28" s="16"/>
    </row>
    <row r="29" spans="1:13" x14ac:dyDescent="0.35">
      <c r="A29" s="6"/>
      <c r="B29" s="12"/>
      <c r="D29" s="16"/>
      <c r="E29" s="16"/>
      <c r="F29" s="16"/>
    </row>
    <row r="30" spans="1:13" x14ac:dyDescent="0.35">
      <c r="A30" s="6"/>
      <c r="B30" s="12"/>
      <c r="D30" s="16"/>
      <c r="E30" s="16"/>
      <c r="F30" s="16"/>
    </row>
    <row r="31" spans="1:13" x14ac:dyDescent="0.35">
      <c r="D31" s="16"/>
      <c r="E31" s="16"/>
      <c r="F31" s="16"/>
    </row>
    <row r="32" spans="1:13" x14ac:dyDescent="0.35">
      <c r="D32" s="16"/>
      <c r="E32" s="16"/>
      <c r="F32" s="16"/>
    </row>
    <row r="33" spans="4:6" x14ac:dyDescent="0.35">
      <c r="D33" s="16"/>
      <c r="E33" s="16"/>
      <c r="F33" s="16"/>
    </row>
    <row r="34" spans="4:6" x14ac:dyDescent="0.35">
      <c r="D34" s="16"/>
      <c r="E34" s="16"/>
      <c r="F34" s="16"/>
    </row>
    <row r="35" spans="4:6" x14ac:dyDescent="0.35">
      <c r="D35" s="16"/>
      <c r="E35" s="16"/>
      <c r="F35" s="16"/>
    </row>
    <row r="36" spans="4:6" x14ac:dyDescent="0.35">
      <c r="D36" s="16"/>
      <c r="E36" s="16"/>
      <c r="F36" s="16"/>
    </row>
    <row r="37" spans="4:6" x14ac:dyDescent="0.35">
      <c r="D37" s="16"/>
      <c r="E37" s="16"/>
      <c r="F37" s="16"/>
    </row>
    <row r="38" spans="4:6" x14ac:dyDescent="0.35">
      <c r="D38" s="16"/>
      <c r="E38" s="16"/>
      <c r="F38" s="16"/>
    </row>
    <row r="39" spans="4:6" x14ac:dyDescent="0.35">
      <c r="E39" s="16"/>
      <c r="F39" s="16"/>
    </row>
    <row r="40" spans="4:6" x14ac:dyDescent="0.35">
      <c r="E40" s="16"/>
      <c r="F40" s="16"/>
    </row>
  </sheetData>
  <mergeCells count="1">
    <mergeCell ref="G24:M24"/>
  </mergeCells>
  <phoneticPr fontId="21" type="noConversion"/>
  <hyperlinks>
    <hyperlink ref="G1" location="'Table of Content'!A1" display="Table of Content" xr:uid="{00000000-0004-0000-0700-000000000000}"/>
  </hyperlink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64"/>
  <sheetViews>
    <sheetView zoomScale="80" zoomScaleNormal="80" workbookViewId="0"/>
  </sheetViews>
  <sheetFormatPr defaultColWidth="8.81640625" defaultRowHeight="15.5" x14ac:dyDescent="0.35"/>
  <cols>
    <col min="1" max="1" width="34.1796875" style="1" customWidth="1"/>
    <col min="2" max="2" width="15.81640625" style="1" customWidth="1"/>
    <col min="3" max="3" width="16" style="1" customWidth="1"/>
    <col min="4" max="4" width="15.1796875" style="1" bestFit="1" customWidth="1"/>
    <col min="5" max="6" width="8.81640625" style="1"/>
    <col min="7" max="7" width="12.36328125" style="1" customWidth="1"/>
    <col min="8" max="8" width="14.1796875" style="1" bestFit="1" customWidth="1"/>
    <col min="9" max="9" width="14.453125" style="1" bestFit="1" customWidth="1"/>
    <col min="10" max="10" width="15.1796875" style="1" bestFit="1" customWidth="1"/>
    <col min="11" max="16384" width="8.81640625" style="1"/>
  </cols>
  <sheetData>
    <row r="1" spans="1:13" x14ac:dyDescent="0.35">
      <c r="A1" s="43" t="s">
        <v>620</v>
      </c>
      <c r="E1" s="4"/>
      <c r="F1" s="14" t="s">
        <v>315</v>
      </c>
      <c r="K1" s="4"/>
      <c r="L1" s="4"/>
      <c r="M1" s="4"/>
    </row>
    <row r="2" spans="1:13" x14ac:dyDescent="0.35">
      <c r="A2" s="80" t="s">
        <v>349</v>
      </c>
      <c r="B2" s="80" t="s">
        <v>341</v>
      </c>
      <c r="C2" s="80" t="s">
        <v>267</v>
      </c>
      <c r="D2" s="80" t="s">
        <v>268</v>
      </c>
    </row>
    <row r="3" spans="1:13" x14ac:dyDescent="0.35">
      <c r="A3" s="150" t="s">
        <v>298</v>
      </c>
      <c r="B3" s="131">
        <v>1661.135</v>
      </c>
      <c r="C3" s="131">
        <v>4048.0189999999998</v>
      </c>
      <c r="D3" s="243">
        <v>-2386.884</v>
      </c>
    </row>
    <row r="4" spans="1:13" x14ac:dyDescent="0.35">
      <c r="A4" s="150" t="s">
        <v>388</v>
      </c>
      <c r="B4" s="131">
        <v>14.095000000000001</v>
      </c>
      <c r="C4" s="131">
        <v>1533.6569999999999</v>
      </c>
      <c r="D4" s="243">
        <v>-1519.5619999999999</v>
      </c>
    </row>
    <row r="5" spans="1:13" x14ac:dyDescent="0.35">
      <c r="A5" s="150" t="s">
        <v>443</v>
      </c>
      <c r="B5" s="131" t="s">
        <v>316</v>
      </c>
      <c r="C5" s="131">
        <v>1459.5229999999999</v>
      </c>
      <c r="D5" s="243">
        <v>-1459.5229999999999</v>
      </c>
    </row>
    <row r="6" spans="1:13" x14ac:dyDescent="0.35">
      <c r="A6" s="150" t="s">
        <v>382</v>
      </c>
      <c r="B6" s="131">
        <v>1.4650000000000001</v>
      </c>
      <c r="C6" s="131">
        <v>564.04899999999998</v>
      </c>
      <c r="D6" s="243">
        <v>-562.58399999999995</v>
      </c>
    </row>
    <row r="7" spans="1:13" x14ac:dyDescent="0.35">
      <c r="A7" s="150" t="s">
        <v>311</v>
      </c>
      <c r="B7" s="131" t="s">
        <v>316</v>
      </c>
      <c r="C7" s="131">
        <v>530.41600000000005</v>
      </c>
      <c r="D7" s="243">
        <v>-530.41600000000005</v>
      </c>
    </row>
    <row r="8" spans="1:13" x14ac:dyDescent="0.35">
      <c r="A8" s="150" t="s">
        <v>403</v>
      </c>
      <c r="B8" s="131">
        <v>1.54</v>
      </c>
      <c r="C8" s="131">
        <v>376.05099999999999</v>
      </c>
      <c r="D8" s="243">
        <v>-374.51099999999997</v>
      </c>
    </row>
    <row r="9" spans="1:13" x14ac:dyDescent="0.35">
      <c r="A9" s="150" t="s">
        <v>683</v>
      </c>
      <c r="B9" s="131" t="s">
        <v>316</v>
      </c>
      <c r="C9" s="131">
        <v>334.024</v>
      </c>
      <c r="D9" s="243">
        <v>-334.024</v>
      </c>
    </row>
    <row r="10" spans="1:13" x14ac:dyDescent="0.35">
      <c r="A10" s="150" t="s">
        <v>364</v>
      </c>
      <c r="B10" s="131">
        <v>83.307000000000002</v>
      </c>
      <c r="C10" s="131">
        <v>312.34699999999998</v>
      </c>
      <c r="D10" s="243">
        <v>-229.03999999999996</v>
      </c>
    </row>
    <row r="11" spans="1:13" x14ac:dyDescent="0.35">
      <c r="A11" s="150" t="s">
        <v>370</v>
      </c>
      <c r="B11" s="131">
        <v>26.265999999999998</v>
      </c>
      <c r="C11" s="131">
        <v>204.923</v>
      </c>
      <c r="D11" s="243">
        <v>-178.65700000000001</v>
      </c>
    </row>
    <row r="12" spans="1:13" x14ac:dyDescent="0.35">
      <c r="A12" s="150" t="s">
        <v>373</v>
      </c>
      <c r="B12" s="131">
        <v>3.472</v>
      </c>
      <c r="C12" s="131">
        <v>111.261</v>
      </c>
      <c r="D12" s="243">
        <v>-107.789</v>
      </c>
    </row>
    <row r="13" spans="1:13" x14ac:dyDescent="0.35">
      <c r="A13" s="150" t="s">
        <v>302</v>
      </c>
      <c r="B13" s="131" t="s">
        <v>316</v>
      </c>
      <c r="C13" s="131">
        <v>98.155000000000001</v>
      </c>
      <c r="D13" s="243">
        <v>-98.155000000000001</v>
      </c>
    </row>
    <row r="14" spans="1:13" x14ac:dyDescent="0.35">
      <c r="A14" s="150" t="s">
        <v>448</v>
      </c>
      <c r="B14" s="131">
        <v>1.127</v>
      </c>
      <c r="C14" s="131">
        <v>91.299000000000007</v>
      </c>
      <c r="D14" s="243">
        <v>-90.172000000000011</v>
      </c>
    </row>
    <row r="15" spans="1:13" x14ac:dyDescent="0.35">
      <c r="A15" s="150" t="s">
        <v>375</v>
      </c>
      <c r="B15" s="131">
        <v>13.24</v>
      </c>
      <c r="C15" s="131">
        <v>93.918999999999997</v>
      </c>
      <c r="D15" s="243">
        <v>-80.679000000000002</v>
      </c>
    </row>
    <row r="16" spans="1:13" x14ac:dyDescent="0.35">
      <c r="A16" s="150" t="s">
        <v>376</v>
      </c>
      <c r="B16" s="131">
        <v>6.4560000000000004</v>
      </c>
      <c r="C16" s="131">
        <v>74.343999999999994</v>
      </c>
      <c r="D16" s="243">
        <v>-67.887999999999991</v>
      </c>
    </row>
    <row r="17" spans="1:4" x14ac:dyDescent="0.35">
      <c r="A17" s="150" t="s">
        <v>389</v>
      </c>
      <c r="B17" s="131">
        <v>3.8849999999999998</v>
      </c>
      <c r="C17" s="131">
        <v>56.235999999999997</v>
      </c>
      <c r="D17" s="243">
        <v>-52.350999999999999</v>
      </c>
    </row>
    <row r="18" spans="1:4" x14ac:dyDescent="0.35">
      <c r="A18" s="150" t="s">
        <v>430</v>
      </c>
      <c r="B18" s="131">
        <v>3.6999999999999998E-2</v>
      </c>
      <c r="C18" s="131">
        <v>44.427</v>
      </c>
      <c r="D18" s="243">
        <v>-44.39</v>
      </c>
    </row>
    <row r="19" spans="1:4" x14ac:dyDescent="0.35">
      <c r="A19" s="150" t="s">
        <v>393</v>
      </c>
      <c r="B19" s="131" t="s">
        <v>316</v>
      </c>
      <c r="C19" s="131">
        <v>42.744</v>
      </c>
      <c r="D19" s="243">
        <v>-42.744</v>
      </c>
    </row>
    <row r="20" spans="1:4" x14ac:dyDescent="0.35">
      <c r="A20" s="150" t="s">
        <v>394</v>
      </c>
      <c r="B20" s="131">
        <v>0.13800000000000001</v>
      </c>
      <c r="C20" s="131">
        <v>36.982999999999997</v>
      </c>
      <c r="D20" s="243">
        <v>-36.844999999999999</v>
      </c>
    </row>
    <row r="21" spans="1:4" x14ac:dyDescent="0.35">
      <c r="A21" s="150" t="s">
        <v>407</v>
      </c>
      <c r="B21" s="131" t="s">
        <v>316</v>
      </c>
      <c r="C21" s="131">
        <v>33.151000000000003</v>
      </c>
      <c r="D21" s="243">
        <v>-33.151000000000003</v>
      </c>
    </row>
    <row r="22" spans="1:4" x14ac:dyDescent="0.35">
      <c r="A22" s="150" t="s">
        <v>378</v>
      </c>
      <c r="B22" s="131">
        <v>9.08</v>
      </c>
      <c r="C22" s="131">
        <v>29.497</v>
      </c>
      <c r="D22" s="243">
        <v>-20.417000000000002</v>
      </c>
    </row>
    <row r="23" spans="1:4" x14ac:dyDescent="0.35">
      <c r="A23" s="150" t="s">
        <v>398</v>
      </c>
      <c r="B23" s="131">
        <v>1.196</v>
      </c>
      <c r="C23" s="131">
        <v>19.63</v>
      </c>
      <c r="D23" s="243">
        <v>-18.433999999999997</v>
      </c>
    </row>
    <row r="24" spans="1:4" x14ac:dyDescent="0.35">
      <c r="A24" s="150" t="s">
        <v>385</v>
      </c>
      <c r="B24" s="131">
        <v>5.6980000000000004</v>
      </c>
      <c r="C24" s="131">
        <v>20.478000000000002</v>
      </c>
      <c r="D24" s="243">
        <v>-14.780000000000001</v>
      </c>
    </row>
    <row r="25" spans="1:4" x14ac:dyDescent="0.35">
      <c r="A25" s="150" t="s">
        <v>405</v>
      </c>
      <c r="B25" s="131">
        <v>2.181</v>
      </c>
      <c r="C25" s="131">
        <v>16.265000000000001</v>
      </c>
      <c r="D25" s="243">
        <v>-14.084</v>
      </c>
    </row>
    <row r="26" spans="1:4" x14ac:dyDescent="0.35">
      <c r="A26" s="150" t="s">
        <v>367</v>
      </c>
      <c r="B26" s="131">
        <v>122.242</v>
      </c>
      <c r="C26" s="131">
        <v>134.10300000000001</v>
      </c>
      <c r="D26" s="243">
        <v>-11.861000000000004</v>
      </c>
    </row>
    <row r="27" spans="1:4" x14ac:dyDescent="0.35">
      <c r="A27" s="150" t="s">
        <v>374</v>
      </c>
      <c r="B27" s="131">
        <v>21.896999999999998</v>
      </c>
      <c r="C27" s="131">
        <v>33.688000000000002</v>
      </c>
      <c r="D27" s="243">
        <v>-11.791000000000004</v>
      </c>
    </row>
    <row r="28" spans="1:4" x14ac:dyDescent="0.35">
      <c r="A28" s="150" t="s">
        <v>442</v>
      </c>
      <c r="B28" s="131">
        <v>7.1999999999999995E-2</v>
      </c>
      <c r="C28" s="131">
        <v>11.632999999999999</v>
      </c>
      <c r="D28" s="243">
        <v>-11.561</v>
      </c>
    </row>
    <row r="29" spans="1:4" x14ac:dyDescent="0.35">
      <c r="A29" s="150" t="s">
        <v>404</v>
      </c>
      <c r="B29" s="131">
        <v>9.4E-2</v>
      </c>
      <c r="C29" s="131">
        <v>10.464</v>
      </c>
      <c r="D29" s="243">
        <v>-10.370000000000001</v>
      </c>
    </row>
    <row r="30" spans="1:4" x14ac:dyDescent="0.35">
      <c r="A30" s="150" t="s">
        <v>306</v>
      </c>
      <c r="B30" s="131">
        <v>0.17899999999999999</v>
      </c>
      <c r="C30" s="131">
        <v>9.3190000000000008</v>
      </c>
      <c r="D30" s="243">
        <v>-9.14</v>
      </c>
    </row>
    <row r="31" spans="1:4" x14ac:dyDescent="0.35">
      <c r="A31" s="150" t="s">
        <v>312</v>
      </c>
      <c r="B31" s="131">
        <v>3.0000000000000001E-3</v>
      </c>
      <c r="C31" s="131">
        <v>9.0809999999999995</v>
      </c>
      <c r="D31" s="243">
        <v>-9.0779999999999994</v>
      </c>
    </row>
    <row r="32" spans="1:4" x14ac:dyDescent="0.35">
      <c r="A32" s="150" t="s">
        <v>401</v>
      </c>
      <c r="B32" s="131">
        <v>8.2000000000000003E-2</v>
      </c>
      <c r="C32" s="131">
        <v>8.1859999999999999</v>
      </c>
      <c r="D32" s="243">
        <v>-8.1039999999999992</v>
      </c>
    </row>
    <row r="33" spans="1:4" x14ac:dyDescent="0.35">
      <c r="A33" s="150" t="s">
        <v>417</v>
      </c>
      <c r="B33" s="131" t="s">
        <v>316</v>
      </c>
      <c r="C33" s="131">
        <v>8.0340000000000007</v>
      </c>
      <c r="D33" s="243">
        <v>-8.0340000000000007</v>
      </c>
    </row>
    <row r="34" spans="1:4" x14ac:dyDescent="0.35">
      <c r="A34" s="150" t="s">
        <v>300</v>
      </c>
      <c r="B34" s="131">
        <v>1.9079999999999999</v>
      </c>
      <c r="C34" s="131">
        <v>8.4809999999999999</v>
      </c>
      <c r="D34" s="243">
        <v>-6.5730000000000004</v>
      </c>
    </row>
    <row r="35" spans="1:4" x14ac:dyDescent="0.35">
      <c r="A35" s="150" t="s">
        <v>428</v>
      </c>
      <c r="B35" s="131" t="s">
        <v>316</v>
      </c>
      <c r="C35" s="131">
        <v>5.9889999999999999</v>
      </c>
      <c r="D35" s="243">
        <v>-5.9889999999999999</v>
      </c>
    </row>
    <row r="36" spans="1:4" x14ac:dyDescent="0.35">
      <c r="A36" s="150" t="s">
        <v>303</v>
      </c>
      <c r="B36" s="131">
        <v>0.33100000000000002</v>
      </c>
      <c r="C36" s="131">
        <v>6.2359999999999998</v>
      </c>
      <c r="D36" s="243">
        <v>-5.9049999999999994</v>
      </c>
    </row>
    <row r="37" spans="1:4" x14ac:dyDescent="0.35">
      <c r="A37" s="150" t="s">
        <v>386</v>
      </c>
      <c r="B37" s="131">
        <v>0.27800000000000002</v>
      </c>
      <c r="C37" s="131">
        <v>5.82</v>
      </c>
      <c r="D37" s="243">
        <v>-5.5419999999999998</v>
      </c>
    </row>
    <row r="38" spans="1:4" x14ac:dyDescent="0.35">
      <c r="A38" s="150" t="s">
        <v>358</v>
      </c>
      <c r="B38" s="131">
        <v>4.383</v>
      </c>
      <c r="C38" s="131">
        <v>9.0839999999999996</v>
      </c>
      <c r="D38" s="243">
        <v>-4.7009999999999996</v>
      </c>
    </row>
    <row r="39" spans="1:4" x14ac:dyDescent="0.35">
      <c r="A39" s="150" t="s">
        <v>420</v>
      </c>
      <c r="B39" s="131">
        <v>3.4000000000000002E-2</v>
      </c>
      <c r="C39" s="131">
        <v>3.488</v>
      </c>
      <c r="D39" s="243">
        <v>-3.4540000000000002</v>
      </c>
    </row>
    <row r="40" spans="1:4" x14ac:dyDescent="0.35">
      <c r="A40" s="150" t="s">
        <v>429</v>
      </c>
      <c r="B40" s="131" t="s">
        <v>316</v>
      </c>
      <c r="C40" s="131">
        <v>3.3940000000000001</v>
      </c>
      <c r="D40" s="243">
        <v>-3.3940000000000001</v>
      </c>
    </row>
    <row r="41" spans="1:4" x14ac:dyDescent="0.35">
      <c r="A41" s="150" t="s">
        <v>445</v>
      </c>
      <c r="B41" s="131">
        <v>2.375</v>
      </c>
      <c r="C41" s="131">
        <v>5.75</v>
      </c>
      <c r="D41" s="243">
        <v>-3.375</v>
      </c>
    </row>
    <row r="42" spans="1:4" x14ac:dyDescent="0.35">
      <c r="A42" s="150" t="s">
        <v>380</v>
      </c>
      <c r="B42" s="131">
        <v>8.6120000000000001</v>
      </c>
      <c r="C42" s="131">
        <v>11.769</v>
      </c>
      <c r="D42" s="243">
        <v>-3.157</v>
      </c>
    </row>
    <row r="43" spans="1:4" x14ac:dyDescent="0.35">
      <c r="A43" s="150" t="s">
        <v>383</v>
      </c>
      <c r="B43" s="131">
        <v>0.02</v>
      </c>
      <c r="C43" s="131">
        <v>2.9950000000000001</v>
      </c>
      <c r="D43" s="243">
        <v>-2.9750000000000001</v>
      </c>
    </row>
    <row r="44" spans="1:4" x14ac:dyDescent="0.35">
      <c r="A44" s="150" t="s">
        <v>400</v>
      </c>
      <c r="B44" s="131">
        <v>0</v>
      </c>
      <c r="C44" s="131">
        <v>2.1909999999999998</v>
      </c>
      <c r="D44" s="243">
        <v>-2.1909999999999998</v>
      </c>
    </row>
    <row r="45" spans="1:4" x14ac:dyDescent="0.35">
      <c r="A45" s="150" t="s">
        <v>309</v>
      </c>
      <c r="B45" s="131" t="s">
        <v>316</v>
      </c>
      <c r="C45" s="131">
        <v>1.9330000000000001</v>
      </c>
      <c r="D45" s="243">
        <v>-1.9330000000000001</v>
      </c>
    </row>
    <row r="46" spans="1:4" x14ac:dyDescent="0.35">
      <c r="A46" s="150" t="s">
        <v>454</v>
      </c>
      <c r="B46" s="131" t="s">
        <v>316</v>
      </c>
      <c r="C46" s="131">
        <v>1.7549999999999999</v>
      </c>
      <c r="D46" s="243">
        <v>-1.7549999999999999</v>
      </c>
    </row>
    <row r="47" spans="1:4" x14ac:dyDescent="0.35">
      <c r="A47" s="150" t="s">
        <v>431</v>
      </c>
      <c r="B47" s="131" t="s">
        <v>316</v>
      </c>
      <c r="C47" s="131">
        <v>1.407</v>
      </c>
      <c r="D47" s="243">
        <v>-1.407</v>
      </c>
    </row>
    <row r="48" spans="1:4" x14ac:dyDescent="0.35">
      <c r="A48" s="150" t="s">
        <v>392</v>
      </c>
      <c r="B48" s="131">
        <v>0.879</v>
      </c>
      <c r="C48" s="131">
        <v>2.0630000000000002</v>
      </c>
      <c r="D48" s="243">
        <v>-1.1840000000000002</v>
      </c>
    </row>
    <row r="49" spans="1:4" x14ac:dyDescent="0.35">
      <c r="A49" s="150" t="s">
        <v>412</v>
      </c>
      <c r="B49" s="131" t="s">
        <v>316</v>
      </c>
      <c r="C49" s="131">
        <v>1.1819999999999999</v>
      </c>
      <c r="D49" s="243">
        <v>-1.1819999999999999</v>
      </c>
    </row>
    <row r="50" spans="1:4" x14ac:dyDescent="0.35">
      <c r="A50" s="150" t="s">
        <v>419</v>
      </c>
      <c r="B50" s="131" t="s">
        <v>316</v>
      </c>
      <c r="C50" s="131">
        <v>1.103</v>
      </c>
      <c r="D50" s="243">
        <v>-1.103</v>
      </c>
    </row>
    <row r="51" spans="1:4" x14ac:dyDescent="0.35">
      <c r="A51" s="150" t="s">
        <v>447</v>
      </c>
      <c r="B51" s="131">
        <v>1E-3</v>
      </c>
      <c r="C51" s="131">
        <v>0.75900000000000001</v>
      </c>
      <c r="D51" s="243">
        <v>-0.75800000000000001</v>
      </c>
    </row>
    <row r="52" spans="1:4" x14ac:dyDescent="0.35">
      <c r="A52" s="150" t="s">
        <v>422</v>
      </c>
      <c r="B52" s="131">
        <v>0.125</v>
      </c>
      <c r="C52" s="131">
        <v>0.72799999999999998</v>
      </c>
      <c r="D52" s="243">
        <v>-0.60299999999999998</v>
      </c>
    </row>
    <row r="53" spans="1:4" x14ac:dyDescent="0.35">
      <c r="A53" s="150" t="s">
        <v>439</v>
      </c>
      <c r="B53" s="131">
        <v>0.186</v>
      </c>
      <c r="C53" s="131">
        <v>0.73299999999999998</v>
      </c>
      <c r="D53" s="243">
        <v>-0.54699999999999993</v>
      </c>
    </row>
    <row r="54" spans="1:4" x14ac:dyDescent="0.35">
      <c r="A54" s="150" t="s">
        <v>435</v>
      </c>
      <c r="B54" s="131">
        <v>0</v>
      </c>
      <c r="C54" s="131">
        <v>0.53800000000000003</v>
      </c>
      <c r="D54" s="243">
        <v>-0.53800000000000003</v>
      </c>
    </row>
    <row r="55" spans="1:4" x14ac:dyDescent="0.35">
      <c r="A55" s="150" t="s">
        <v>423</v>
      </c>
      <c r="B55" s="131">
        <v>0.29699999999999999</v>
      </c>
      <c r="C55" s="131">
        <v>0.72799999999999998</v>
      </c>
      <c r="D55" s="243">
        <v>-0.43099999999999999</v>
      </c>
    </row>
    <row r="56" spans="1:4" x14ac:dyDescent="0.35">
      <c r="A56" s="150" t="s">
        <v>396</v>
      </c>
      <c r="B56" s="131">
        <v>8.2000000000000003E-2</v>
      </c>
      <c r="C56" s="131">
        <v>0.51100000000000001</v>
      </c>
      <c r="D56" s="243">
        <v>-0.42899999999999999</v>
      </c>
    </row>
    <row r="57" spans="1:4" x14ac:dyDescent="0.35">
      <c r="A57" s="150" t="s">
        <v>444</v>
      </c>
      <c r="B57" s="131" t="s">
        <v>316</v>
      </c>
      <c r="C57" s="131">
        <v>0.40600000000000003</v>
      </c>
      <c r="D57" s="243">
        <v>-0.40600000000000003</v>
      </c>
    </row>
    <row r="58" spans="1:4" x14ac:dyDescent="0.35">
      <c r="A58" s="150" t="s">
        <v>537</v>
      </c>
      <c r="B58" s="131" t="s">
        <v>316</v>
      </c>
      <c r="C58" s="131">
        <v>0.36199999999999999</v>
      </c>
      <c r="D58" s="243">
        <v>-0.36199999999999999</v>
      </c>
    </row>
    <row r="59" spans="1:4" x14ac:dyDescent="0.35">
      <c r="A59" s="150" t="s">
        <v>452</v>
      </c>
      <c r="B59" s="131" t="s">
        <v>316</v>
      </c>
      <c r="C59" s="131">
        <v>0.22</v>
      </c>
      <c r="D59" s="243">
        <v>-0.22</v>
      </c>
    </row>
    <row r="60" spans="1:4" x14ac:dyDescent="0.35">
      <c r="A60" s="150" t="s">
        <v>453</v>
      </c>
      <c r="B60" s="131" t="s">
        <v>316</v>
      </c>
      <c r="C60" s="131">
        <v>0.19</v>
      </c>
      <c r="D60" s="243">
        <v>-0.19</v>
      </c>
    </row>
    <row r="61" spans="1:4" x14ac:dyDescent="0.35">
      <c r="A61" s="150" t="s">
        <v>421</v>
      </c>
      <c r="B61" s="131" t="s">
        <v>316</v>
      </c>
      <c r="C61" s="131">
        <v>0.17799999999999999</v>
      </c>
      <c r="D61" s="243">
        <v>-0.17799999999999999</v>
      </c>
    </row>
    <row r="62" spans="1:4" x14ac:dyDescent="0.35">
      <c r="A62" s="150" t="s">
        <v>460</v>
      </c>
      <c r="B62" s="131" t="s">
        <v>316</v>
      </c>
      <c r="C62" s="131">
        <v>0.17399999999999999</v>
      </c>
      <c r="D62" s="243">
        <v>-0.17399999999999999</v>
      </c>
    </row>
    <row r="63" spans="1:4" x14ac:dyDescent="0.35">
      <c r="A63" s="150" t="s">
        <v>542</v>
      </c>
      <c r="B63" s="131" t="s">
        <v>316</v>
      </c>
      <c r="C63" s="131">
        <v>0.16700000000000001</v>
      </c>
      <c r="D63" s="243">
        <v>-0.16700000000000001</v>
      </c>
    </row>
    <row r="64" spans="1:4" x14ac:dyDescent="0.35">
      <c r="A64" s="150" t="s">
        <v>425</v>
      </c>
      <c r="B64" s="131" t="s">
        <v>316</v>
      </c>
      <c r="C64" s="131">
        <v>0.15</v>
      </c>
      <c r="D64" s="243">
        <v>-0.15</v>
      </c>
    </row>
    <row r="65" spans="1:4" x14ac:dyDescent="0.35">
      <c r="A65" s="150" t="s">
        <v>469</v>
      </c>
      <c r="B65" s="131" t="s">
        <v>316</v>
      </c>
      <c r="C65" s="131">
        <v>0.13200000000000001</v>
      </c>
      <c r="D65" s="243">
        <v>-0.13200000000000001</v>
      </c>
    </row>
    <row r="66" spans="1:4" x14ac:dyDescent="0.35">
      <c r="A66" s="150" t="s">
        <v>459</v>
      </c>
      <c r="B66" s="131" t="s">
        <v>316</v>
      </c>
      <c r="C66" s="131">
        <v>0.106</v>
      </c>
      <c r="D66" s="243">
        <v>-0.106</v>
      </c>
    </row>
    <row r="67" spans="1:4" x14ac:dyDescent="0.35">
      <c r="A67" s="150" t="s">
        <v>424</v>
      </c>
      <c r="B67" s="131">
        <v>1E-3</v>
      </c>
      <c r="C67" s="131">
        <v>8.5000000000000006E-2</v>
      </c>
      <c r="D67" s="243">
        <v>-8.4000000000000005E-2</v>
      </c>
    </row>
    <row r="68" spans="1:4" x14ac:dyDescent="0.35">
      <c r="A68" s="150" t="s">
        <v>416</v>
      </c>
      <c r="B68" s="131" t="s">
        <v>316</v>
      </c>
      <c r="C68" s="131">
        <v>0.08</v>
      </c>
      <c r="D68" s="243">
        <v>-0.08</v>
      </c>
    </row>
    <row r="69" spans="1:4" x14ac:dyDescent="0.35">
      <c r="A69" s="150" t="s">
        <v>463</v>
      </c>
      <c r="B69" s="131" t="s">
        <v>316</v>
      </c>
      <c r="C69" s="131">
        <v>7.4999999999999997E-2</v>
      </c>
      <c r="D69" s="243">
        <v>-7.4999999999999997E-2</v>
      </c>
    </row>
    <row r="70" spans="1:4" x14ac:dyDescent="0.35">
      <c r="A70" s="150" t="s">
        <v>418</v>
      </c>
      <c r="B70" s="131">
        <v>0</v>
      </c>
      <c r="C70" s="131">
        <v>7.0999999999999994E-2</v>
      </c>
      <c r="D70" s="243">
        <v>-7.0999999999999994E-2</v>
      </c>
    </row>
    <row r="71" spans="1:4" x14ac:dyDescent="0.35">
      <c r="A71" s="150" t="s">
        <v>568</v>
      </c>
      <c r="B71" s="131" t="s">
        <v>316</v>
      </c>
      <c r="C71" s="131">
        <v>6.5000000000000002E-2</v>
      </c>
      <c r="D71" s="243">
        <v>-6.5000000000000002E-2</v>
      </c>
    </row>
    <row r="72" spans="1:4" x14ac:dyDescent="0.35">
      <c r="A72" s="150" t="s">
        <v>462</v>
      </c>
      <c r="B72" s="131" t="s">
        <v>316</v>
      </c>
      <c r="C72" s="131">
        <v>5.8999999999999997E-2</v>
      </c>
      <c r="D72" s="243">
        <v>-5.8999999999999997E-2</v>
      </c>
    </row>
    <row r="73" spans="1:4" x14ac:dyDescent="0.35">
      <c r="A73" s="150" t="s">
        <v>456</v>
      </c>
      <c r="B73" s="131" t="s">
        <v>316</v>
      </c>
      <c r="C73" s="131">
        <v>5.6000000000000001E-2</v>
      </c>
      <c r="D73" s="243">
        <v>-5.6000000000000001E-2</v>
      </c>
    </row>
    <row r="74" spans="1:4" x14ac:dyDescent="0.35">
      <c r="A74" s="150" t="s">
        <v>458</v>
      </c>
      <c r="B74" s="131" t="s">
        <v>316</v>
      </c>
      <c r="C74" s="131">
        <v>5.5E-2</v>
      </c>
      <c r="D74" s="243">
        <v>-5.5E-2</v>
      </c>
    </row>
    <row r="75" spans="1:4" x14ac:dyDescent="0.35">
      <c r="A75" s="150" t="s">
        <v>465</v>
      </c>
      <c r="B75" s="131" t="s">
        <v>316</v>
      </c>
      <c r="C75" s="131">
        <v>4.2000000000000003E-2</v>
      </c>
      <c r="D75" s="243">
        <v>-4.2000000000000003E-2</v>
      </c>
    </row>
    <row r="76" spans="1:4" x14ac:dyDescent="0.35">
      <c r="A76" s="150" t="s">
        <v>551</v>
      </c>
      <c r="B76" s="131" t="s">
        <v>316</v>
      </c>
      <c r="C76" s="131">
        <v>0.04</v>
      </c>
      <c r="D76" s="243">
        <v>-0.04</v>
      </c>
    </row>
    <row r="77" spans="1:4" x14ac:dyDescent="0.35">
      <c r="A77" s="150" t="s">
        <v>631</v>
      </c>
      <c r="B77" s="131" t="s">
        <v>316</v>
      </c>
      <c r="C77" s="131">
        <v>3.6999999999999998E-2</v>
      </c>
      <c r="D77" s="243">
        <v>-3.6999999999999998E-2</v>
      </c>
    </row>
    <row r="78" spans="1:4" x14ac:dyDescent="0.35">
      <c r="A78" s="150" t="s">
        <v>440</v>
      </c>
      <c r="B78" s="131" t="s">
        <v>316</v>
      </c>
      <c r="C78" s="131">
        <v>2.9000000000000001E-2</v>
      </c>
      <c r="D78" s="243">
        <v>-2.9000000000000001E-2</v>
      </c>
    </row>
    <row r="79" spans="1:4" x14ac:dyDescent="0.35">
      <c r="A79" s="150" t="s">
        <v>449</v>
      </c>
      <c r="B79" s="131" t="s">
        <v>316</v>
      </c>
      <c r="C79" s="131">
        <v>2.5999999999999999E-2</v>
      </c>
      <c r="D79" s="243">
        <v>-2.5999999999999999E-2</v>
      </c>
    </row>
    <row r="80" spans="1:4" x14ac:dyDescent="0.35">
      <c r="A80" s="150" t="s">
        <v>535</v>
      </c>
      <c r="B80" s="131" t="s">
        <v>316</v>
      </c>
      <c r="C80" s="131">
        <v>2.4E-2</v>
      </c>
      <c r="D80" s="243">
        <v>-2.4E-2</v>
      </c>
    </row>
    <row r="81" spans="1:4" x14ac:dyDescent="0.35">
      <c r="A81" s="150" t="s">
        <v>516</v>
      </c>
      <c r="B81" s="131">
        <v>1E-3</v>
      </c>
      <c r="C81" s="131">
        <v>2.4E-2</v>
      </c>
      <c r="D81" s="243">
        <v>-2.3E-2</v>
      </c>
    </row>
    <row r="82" spans="1:4" x14ac:dyDescent="0.35">
      <c r="A82" s="150" t="s">
        <v>434</v>
      </c>
      <c r="B82" s="131" t="s">
        <v>316</v>
      </c>
      <c r="C82" s="131">
        <v>1.6E-2</v>
      </c>
      <c r="D82" s="243">
        <v>-1.6E-2</v>
      </c>
    </row>
    <row r="83" spans="1:4" x14ac:dyDescent="0.35">
      <c r="A83" s="150" t="s">
        <v>555</v>
      </c>
      <c r="B83" s="131" t="s">
        <v>316</v>
      </c>
      <c r="C83" s="131">
        <v>1.4E-2</v>
      </c>
      <c r="D83" s="243">
        <v>-1.4E-2</v>
      </c>
    </row>
    <row r="84" spans="1:4" x14ac:dyDescent="0.35">
      <c r="A84" s="150" t="s">
        <v>304</v>
      </c>
      <c r="B84" s="131" t="s">
        <v>316</v>
      </c>
      <c r="C84" s="131">
        <v>1.2E-2</v>
      </c>
      <c r="D84" s="243">
        <v>-1.2E-2</v>
      </c>
    </row>
    <row r="85" spans="1:4" x14ac:dyDescent="0.35">
      <c r="A85" s="150" t="s">
        <v>467</v>
      </c>
      <c r="B85" s="131" t="s">
        <v>316</v>
      </c>
      <c r="C85" s="131">
        <v>1.0999999999999999E-2</v>
      </c>
      <c r="D85" s="243">
        <v>-1.0999999999999999E-2</v>
      </c>
    </row>
    <row r="86" spans="1:4" x14ac:dyDescent="0.35">
      <c r="A86" s="150" t="s">
        <v>313</v>
      </c>
      <c r="B86" s="131" t="s">
        <v>316</v>
      </c>
      <c r="C86" s="131">
        <v>0.01</v>
      </c>
      <c r="D86" s="243">
        <v>-0.01</v>
      </c>
    </row>
    <row r="87" spans="1:4" x14ac:dyDescent="0.35">
      <c r="A87" s="150" t="s">
        <v>441</v>
      </c>
      <c r="B87" s="131" t="s">
        <v>316</v>
      </c>
      <c r="C87" s="131">
        <v>8.9999999999999993E-3</v>
      </c>
      <c r="D87" s="243">
        <v>-8.9999999999999993E-3</v>
      </c>
    </row>
    <row r="88" spans="1:4" x14ac:dyDescent="0.35">
      <c r="A88" s="150" t="s">
        <v>457</v>
      </c>
      <c r="B88" s="131" t="s">
        <v>316</v>
      </c>
      <c r="C88" s="131">
        <v>8.0000000000000002E-3</v>
      </c>
      <c r="D88" s="243">
        <v>-8.0000000000000002E-3</v>
      </c>
    </row>
    <row r="89" spans="1:4" x14ac:dyDescent="0.35">
      <c r="A89" s="150" t="s">
        <v>450</v>
      </c>
      <c r="B89" s="131" t="s">
        <v>316</v>
      </c>
      <c r="C89" s="131">
        <v>7.0000000000000001E-3</v>
      </c>
      <c r="D89" s="243">
        <v>-7.0000000000000001E-3</v>
      </c>
    </row>
    <row r="90" spans="1:4" x14ac:dyDescent="0.35">
      <c r="A90" s="150" t="s">
        <v>544</v>
      </c>
      <c r="B90" s="131" t="s">
        <v>316</v>
      </c>
      <c r="C90" s="131">
        <v>6.0000000000000001E-3</v>
      </c>
      <c r="D90" s="243">
        <v>-6.0000000000000001E-3</v>
      </c>
    </row>
    <row r="91" spans="1:4" x14ac:dyDescent="0.35">
      <c r="A91" s="150" t="s">
        <v>519</v>
      </c>
      <c r="B91" s="131" t="s">
        <v>316</v>
      </c>
      <c r="C91" s="131">
        <v>6.0000000000000001E-3</v>
      </c>
      <c r="D91" s="243">
        <v>-6.0000000000000001E-3</v>
      </c>
    </row>
    <row r="92" spans="1:4" x14ac:dyDescent="0.35">
      <c r="A92" s="150" t="s">
        <v>553</v>
      </c>
      <c r="B92" s="131" t="s">
        <v>316</v>
      </c>
      <c r="C92" s="131">
        <v>4.0000000000000001E-3</v>
      </c>
      <c r="D92" s="243">
        <v>-4.0000000000000001E-3</v>
      </c>
    </row>
    <row r="93" spans="1:4" x14ac:dyDescent="0.35">
      <c r="A93" s="150" t="s">
        <v>310</v>
      </c>
      <c r="B93" s="131" t="s">
        <v>316</v>
      </c>
      <c r="C93" s="131">
        <v>4.0000000000000001E-3</v>
      </c>
      <c r="D93" s="243">
        <v>-4.0000000000000001E-3</v>
      </c>
    </row>
    <row r="94" spans="1:4" x14ac:dyDescent="0.35">
      <c r="A94" s="150" t="s">
        <v>455</v>
      </c>
      <c r="B94" s="131" t="s">
        <v>316</v>
      </c>
      <c r="C94" s="131">
        <v>4.0000000000000001E-3</v>
      </c>
      <c r="D94" s="243">
        <v>-4.0000000000000001E-3</v>
      </c>
    </row>
    <row r="95" spans="1:4" x14ac:dyDescent="0.35">
      <c r="A95" s="150" t="s">
        <v>632</v>
      </c>
      <c r="B95" s="131" t="s">
        <v>316</v>
      </c>
      <c r="C95" s="131">
        <v>3.0000000000000001E-3</v>
      </c>
      <c r="D95" s="243">
        <v>-3.0000000000000001E-3</v>
      </c>
    </row>
    <row r="96" spans="1:4" x14ac:dyDescent="0.35">
      <c r="A96" s="150" t="s">
        <v>437</v>
      </c>
      <c r="B96" s="131" t="s">
        <v>316</v>
      </c>
      <c r="C96" s="131">
        <v>3.0000000000000001E-3</v>
      </c>
      <c r="D96" s="243">
        <v>-3.0000000000000001E-3</v>
      </c>
    </row>
    <row r="97" spans="1:4" x14ac:dyDescent="0.35">
      <c r="A97" s="150" t="s">
        <v>566</v>
      </c>
      <c r="B97" s="131" t="s">
        <v>316</v>
      </c>
      <c r="C97" s="131">
        <v>2E-3</v>
      </c>
      <c r="D97" s="243">
        <v>-2E-3</v>
      </c>
    </row>
    <row r="98" spans="1:4" x14ac:dyDescent="0.35">
      <c r="A98" s="150" t="s">
        <v>466</v>
      </c>
      <c r="B98" s="131" t="s">
        <v>316</v>
      </c>
      <c r="C98" s="131">
        <v>1E-3</v>
      </c>
      <c r="D98" s="243">
        <v>-1E-3</v>
      </c>
    </row>
    <row r="99" spans="1:4" x14ac:dyDescent="0.35">
      <c r="A99" s="150" t="s">
        <v>633</v>
      </c>
      <c r="B99" s="131" t="s">
        <v>316</v>
      </c>
      <c r="C99" s="131">
        <v>1E-3</v>
      </c>
      <c r="D99" s="243">
        <v>-1E-3</v>
      </c>
    </row>
    <row r="100" spans="1:4" x14ac:dyDescent="0.35">
      <c r="A100" s="150" t="s">
        <v>468</v>
      </c>
      <c r="B100" s="131">
        <v>0</v>
      </c>
      <c r="C100" s="131">
        <v>1E-3</v>
      </c>
      <c r="D100" s="243">
        <v>-1E-3</v>
      </c>
    </row>
    <row r="101" spans="1:4" x14ac:dyDescent="0.35">
      <c r="A101" s="150" t="s">
        <v>464</v>
      </c>
      <c r="B101" s="131" t="s">
        <v>316</v>
      </c>
      <c r="C101" s="131">
        <v>1E-3</v>
      </c>
      <c r="D101" s="243">
        <v>-1E-3</v>
      </c>
    </row>
    <row r="102" spans="1:4" x14ac:dyDescent="0.35">
      <c r="A102" s="150" t="s">
        <v>461</v>
      </c>
      <c r="B102" s="131" t="s">
        <v>316</v>
      </c>
      <c r="C102" s="131">
        <v>1E-3</v>
      </c>
      <c r="D102" s="243">
        <v>-1E-3</v>
      </c>
    </row>
    <row r="103" spans="1:4" x14ac:dyDescent="0.35">
      <c r="A103" s="150" t="s">
        <v>511</v>
      </c>
      <c r="B103" s="131">
        <v>0</v>
      </c>
      <c r="C103" s="131" t="s">
        <v>316</v>
      </c>
      <c r="D103" s="243">
        <v>0</v>
      </c>
    </row>
    <row r="104" spans="1:4" x14ac:dyDescent="0.35">
      <c r="A104" s="150" t="s">
        <v>413</v>
      </c>
      <c r="B104" s="131">
        <v>1E-3</v>
      </c>
      <c r="C104" s="131">
        <v>1E-3</v>
      </c>
      <c r="D104" s="243">
        <v>0</v>
      </c>
    </row>
    <row r="105" spans="1:4" x14ac:dyDescent="0.35">
      <c r="A105" s="150" t="s">
        <v>635</v>
      </c>
      <c r="B105" s="131" t="s">
        <v>316</v>
      </c>
      <c r="C105" s="131">
        <v>0</v>
      </c>
      <c r="D105" s="243">
        <v>0</v>
      </c>
    </row>
    <row r="106" spans="1:4" x14ac:dyDescent="0.35">
      <c r="A106" s="150" t="s">
        <v>549</v>
      </c>
      <c r="B106" s="131" t="s">
        <v>316</v>
      </c>
      <c r="C106" s="131">
        <v>0</v>
      </c>
      <c r="D106" s="243">
        <v>0</v>
      </c>
    </row>
    <row r="107" spans="1:4" x14ac:dyDescent="0.35">
      <c r="A107" s="150" t="s">
        <v>538</v>
      </c>
      <c r="B107" s="131" t="s">
        <v>316</v>
      </c>
      <c r="C107" s="131">
        <v>0</v>
      </c>
      <c r="D107" s="243">
        <v>0</v>
      </c>
    </row>
    <row r="108" spans="1:4" x14ac:dyDescent="0.35">
      <c r="A108" s="150" t="s">
        <v>471</v>
      </c>
      <c r="B108" s="131" t="s">
        <v>316</v>
      </c>
      <c r="C108" s="131">
        <v>0</v>
      </c>
      <c r="D108" s="243">
        <v>0</v>
      </c>
    </row>
    <row r="109" spans="1:4" x14ac:dyDescent="0.35">
      <c r="A109" s="150" t="s">
        <v>536</v>
      </c>
      <c r="B109" s="131">
        <v>1E-3</v>
      </c>
      <c r="C109" s="131" t="s">
        <v>316</v>
      </c>
      <c r="D109" s="243">
        <v>1E-3</v>
      </c>
    </row>
    <row r="110" spans="1:4" x14ac:dyDescent="0.35">
      <c r="A110" s="150" t="s">
        <v>477</v>
      </c>
      <c r="B110" s="131">
        <v>1E-3</v>
      </c>
      <c r="C110" s="131" t="s">
        <v>316</v>
      </c>
      <c r="D110" s="243">
        <v>1E-3</v>
      </c>
    </row>
    <row r="111" spans="1:4" x14ac:dyDescent="0.35">
      <c r="A111" s="150" t="s">
        <v>432</v>
      </c>
      <c r="B111" s="131">
        <v>1E-3</v>
      </c>
      <c r="C111" s="131" t="s">
        <v>316</v>
      </c>
      <c r="D111" s="243">
        <v>1E-3</v>
      </c>
    </row>
    <row r="112" spans="1:4" x14ac:dyDescent="0.35">
      <c r="A112" s="150" t="s">
        <v>547</v>
      </c>
      <c r="B112" s="131">
        <v>4.0000000000000001E-3</v>
      </c>
      <c r="C112" s="131" t="s">
        <v>316</v>
      </c>
      <c r="D112" s="243">
        <v>4.0000000000000001E-3</v>
      </c>
    </row>
    <row r="113" spans="1:4" x14ac:dyDescent="0.35">
      <c r="A113" s="150" t="s">
        <v>550</v>
      </c>
      <c r="B113" s="131">
        <v>4.0000000000000001E-3</v>
      </c>
      <c r="C113" s="131" t="s">
        <v>316</v>
      </c>
      <c r="D113" s="243">
        <v>4.0000000000000001E-3</v>
      </c>
    </row>
    <row r="114" spans="1:4" x14ac:dyDescent="0.35">
      <c r="A114" s="150" t="s">
        <v>627</v>
      </c>
      <c r="B114" s="131">
        <v>7.0000000000000001E-3</v>
      </c>
      <c r="C114" s="131">
        <v>0</v>
      </c>
      <c r="D114" s="243">
        <v>7.0000000000000001E-3</v>
      </c>
    </row>
    <row r="115" spans="1:4" x14ac:dyDescent="0.35">
      <c r="A115" s="150" t="s">
        <v>554</v>
      </c>
      <c r="B115" s="131">
        <v>1.6E-2</v>
      </c>
      <c r="C115" s="131" t="s">
        <v>316</v>
      </c>
      <c r="D115" s="243">
        <v>1.6E-2</v>
      </c>
    </row>
    <row r="116" spans="1:4" x14ac:dyDescent="0.35">
      <c r="A116" s="150" t="s">
        <v>410</v>
      </c>
      <c r="B116" s="131">
        <v>2.3E-2</v>
      </c>
      <c r="C116" s="131" t="s">
        <v>316</v>
      </c>
      <c r="D116" s="243">
        <v>2.3E-2</v>
      </c>
    </row>
    <row r="117" spans="1:4" x14ac:dyDescent="0.35">
      <c r="A117" s="150" t="s">
        <v>433</v>
      </c>
      <c r="B117" s="131">
        <v>2.9000000000000001E-2</v>
      </c>
      <c r="C117" s="131" t="s">
        <v>316</v>
      </c>
      <c r="D117" s="243">
        <v>2.9000000000000001E-2</v>
      </c>
    </row>
    <row r="118" spans="1:4" x14ac:dyDescent="0.35">
      <c r="A118" s="150" t="s">
        <v>301</v>
      </c>
      <c r="B118" s="131">
        <v>4.9000000000000002E-2</v>
      </c>
      <c r="C118" s="131" t="s">
        <v>316</v>
      </c>
      <c r="D118" s="243">
        <v>4.9000000000000002E-2</v>
      </c>
    </row>
    <row r="119" spans="1:4" x14ac:dyDescent="0.35">
      <c r="A119" s="150" t="s">
        <v>515</v>
      </c>
      <c r="B119" s="131">
        <v>0.08</v>
      </c>
      <c r="C119" s="131" t="s">
        <v>316</v>
      </c>
      <c r="D119" s="243">
        <v>0.08</v>
      </c>
    </row>
    <row r="120" spans="1:4" x14ac:dyDescent="0.35">
      <c r="A120" s="150" t="s">
        <v>512</v>
      </c>
      <c r="B120" s="131">
        <v>0.129</v>
      </c>
      <c r="C120" s="131">
        <v>2E-3</v>
      </c>
      <c r="D120" s="243">
        <v>0.127</v>
      </c>
    </row>
    <row r="121" spans="1:4" x14ac:dyDescent="0.35">
      <c r="A121" s="150" t="s">
        <v>406</v>
      </c>
      <c r="B121" s="131">
        <v>0.36099999999999999</v>
      </c>
      <c r="C121" s="131">
        <v>0.22</v>
      </c>
      <c r="D121" s="243">
        <v>0.14099999999999999</v>
      </c>
    </row>
    <row r="122" spans="1:4" x14ac:dyDescent="0.35">
      <c r="A122" s="150" t="s">
        <v>427</v>
      </c>
      <c r="B122" s="131">
        <v>0.17899999999999999</v>
      </c>
      <c r="C122" s="131" t="s">
        <v>316</v>
      </c>
      <c r="D122" s="243">
        <v>0.17899999999999999</v>
      </c>
    </row>
    <row r="123" spans="1:4" x14ac:dyDescent="0.35">
      <c r="A123" s="150" t="s">
        <v>299</v>
      </c>
      <c r="B123" s="131">
        <v>0.22</v>
      </c>
      <c r="C123" s="131" t="s">
        <v>316</v>
      </c>
      <c r="D123" s="243">
        <v>0.22</v>
      </c>
    </row>
    <row r="124" spans="1:4" x14ac:dyDescent="0.35">
      <c r="A124" s="150" t="s">
        <v>426</v>
      </c>
      <c r="B124" s="131">
        <v>0.27400000000000002</v>
      </c>
      <c r="C124" s="131">
        <v>4.2999999999999997E-2</v>
      </c>
      <c r="D124" s="243">
        <v>0.23100000000000004</v>
      </c>
    </row>
    <row r="125" spans="1:4" x14ac:dyDescent="0.35">
      <c r="A125" s="150" t="s">
        <v>451</v>
      </c>
      <c r="B125" s="131">
        <v>0.35799999999999998</v>
      </c>
      <c r="C125" s="131">
        <v>1.7999999999999999E-2</v>
      </c>
      <c r="D125" s="243">
        <v>0.33999999999999997</v>
      </c>
    </row>
    <row r="126" spans="1:4" x14ac:dyDescent="0.35">
      <c r="A126" s="150" t="s">
        <v>308</v>
      </c>
      <c r="B126" s="131">
        <v>0.59899999999999998</v>
      </c>
      <c r="C126" s="131">
        <v>0.25</v>
      </c>
      <c r="D126" s="243">
        <v>0.34899999999999998</v>
      </c>
    </row>
    <row r="127" spans="1:4" x14ac:dyDescent="0.35">
      <c r="A127" s="150" t="s">
        <v>548</v>
      </c>
      <c r="B127" s="131">
        <v>0.40400000000000003</v>
      </c>
      <c r="C127" s="131">
        <v>4.0000000000000001E-3</v>
      </c>
      <c r="D127" s="243">
        <v>0.4</v>
      </c>
    </row>
    <row r="128" spans="1:4" x14ac:dyDescent="0.35">
      <c r="A128" s="150" t="s">
        <v>395</v>
      </c>
      <c r="B128" s="131">
        <v>0.40899999999999997</v>
      </c>
      <c r="C128" s="131">
        <v>1E-3</v>
      </c>
      <c r="D128" s="243">
        <v>0.40799999999999997</v>
      </c>
    </row>
    <row r="129" spans="1:4" x14ac:dyDescent="0.35">
      <c r="A129" s="150" t="s">
        <v>397</v>
      </c>
      <c r="B129" s="131">
        <v>0.496</v>
      </c>
      <c r="C129" s="131">
        <v>0.06</v>
      </c>
      <c r="D129" s="243">
        <v>0.436</v>
      </c>
    </row>
    <row r="130" spans="1:4" x14ac:dyDescent="0.35">
      <c r="A130" s="150" t="s">
        <v>379</v>
      </c>
      <c r="B130" s="131">
        <v>4.8170000000000002</v>
      </c>
      <c r="C130" s="131">
        <v>3.827</v>
      </c>
      <c r="D130" s="243">
        <v>0.99000000000000021</v>
      </c>
    </row>
    <row r="131" spans="1:4" x14ac:dyDescent="0.35">
      <c r="A131" s="150" t="s">
        <v>408</v>
      </c>
      <c r="B131" s="131">
        <v>1.349</v>
      </c>
      <c r="C131" s="131">
        <v>1.6E-2</v>
      </c>
      <c r="D131" s="243">
        <v>1.333</v>
      </c>
    </row>
    <row r="132" spans="1:4" x14ac:dyDescent="0.35">
      <c r="A132" s="150" t="s">
        <v>446</v>
      </c>
      <c r="B132" s="131">
        <v>1.62</v>
      </c>
      <c r="C132" s="131">
        <v>0.13500000000000001</v>
      </c>
      <c r="D132" s="243">
        <v>1.4850000000000001</v>
      </c>
    </row>
    <row r="133" spans="1:4" x14ac:dyDescent="0.35">
      <c r="A133" s="150" t="s">
        <v>305</v>
      </c>
      <c r="B133" s="131">
        <v>1.631</v>
      </c>
      <c r="C133" s="131" t="s">
        <v>316</v>
      </c>
      <c r="D133" s="243">
        <v>1.631</v>
      </c>
    </row>
    <row r="134" spans="1:4" x14ac:dyDescent="0.35">
      <c r="A134" s="150" t="s">
        <v>626</v>
      </c>
      <c r="B134" s="131">
        <v>2.0649999999999999</v>
      </c>
      <c r="C134" s="131">
        <v>0</v>
      </c>
      <c r="D134" s="243">
        <v>2.0649999999999999</v>
      </c>
    </row>
    <row r="135" spans="1:4" x14ac:dyDescent="0.35">
      <c r="A135" s="150" t="s">
        <v>314</v>
      </c>
      <c r="B135" s="131">
        <v>2.4510000000000001</v>
      </c>
      <c r="C135" s="131" t="s">
        <v>316</v>
      </c>
      <c r="D135" s="243">
        <v>2.4510000000000001</v>
      </c>
    </row>
    <row r="136" spans="1:4" x14ac:dyDescent="0.35">
      <c r="A136" s="150" t="s">
        <v>390</v>
      </c>
      <c r="B136" s="131">
        <v>3.0470000000000002</v>
      </c>
      <c r="C136" s="131">
        <v>0.221</v>
      </c>
      <c r="D136" s="243">
        <v>2.8260000000000001</v>
      </c>
    </row>
    <row r="137" spans="1:4" x14ac:dyDescent="0.35">
      <c r="A137" s="150" t="s">
        <v>387</v>
      </c>
      <c r="B137" s="131">
        <v>3.5649999999999999</v>
      </c>
      <c r="C137" s="131">
        <v>6.0000000000000001E-3</v>
      </c>
      <c r="D137" s="243">
        <v>3.5590000000000002</v>
      </c>
    </row>
    <row r="138" spans="1:4" x14ac:dyDescent="0.35">
      <c r="A138" s="150" t="s">
        <v>391</v>
      </c>
      <c r="B138" s="131">
        <v>4.8140000000000001</v>
      </c>
      <c r="C138" s="131">
        <v>3.0000000000000001E-3</v>
      </c>
      <c r="D138" s="243">
        <v>4.8109999999999999</v>
      </c>
    </row>
    <row r="139" spans="1:4" x14ac:dyDescent="0.35">
      <c r="A139" s="150" t="s">
        <v>514</v>
      </c>
      <c r="B139" s="131">
        <v>7.0549999999999997</v>
      </c>
      <c r="C139" s="131" t="s">
        <v>316</v>
      </c>
      <c r="D139" s="243">
        <v>7.0549999999999997</v>
      </c>
    </row>
    <row r="140" spans="1:4" x14ac:dyDescent="0.35">
      <c r="A140" s="150" t="s">
        <v>372</v>
      </c>
      <c r="B140" s="131">
        <v>29.411999999999999</v>
      </c>
      <c r="C140" s="131">
        <v>20.942</v>
      </c>
      <c r="D140" s="243">
        <v>8.4699999999999989</v>
      </c>
    </row>
    <row r="141" spans="1:4" x14ac:dyDescent="0.35">
      <c r="A141" s="150" t="s">
        <v>399</v>
      </c>
      <c r="B141" s="131">
        <v>12.957000000000001</v>
      </c>
      <c r="C141" s="131">
        <v>4.2290000000000001</v>
      </c>
      <c r="D141" s="243">
        <v>8.7280000000000015</v>
      </c>
    </row>
    <row r="142" spans="1:4" x14ac:dyDescent="0.35">
      <c r="A142" s="150" t="s">
        <v>517</v>
      </c>
      <c r="B142" s="131">
        <v>13.427</v>
      </c>
      <c r="C142" s="131" t="s">
        <v>316</v>
      </c>
      <c r="D142" s="243">
        <v>13.427</v>
      </c>
    </row>
    <row r="143" spans="1:4" x14ac:dyDescent="0.35">
      <c r="A143" s="150" t="s">
        <v>409</v>
      </c>
      <c r="B143" s="131">
        <v>13.949</v>
      </c>
      <c r="C143" s="131" t="s">
        <v>316</v>
      </c>
      <c r="D143" s="243">
        <v>13.949</v>
      </c>
    </row>
    <row r="144" spans="1:4" x14ac:dyDescent="0.35">
      <c r="A144" s="150" t="s">
        <v>415</v>
      </c>
      <c r="B144" s="131">
        <v>14.097</v>
      </c>
      <c r="C144" s="131">
        <v>2.9000000000000001E-2</v>
      </c>
      <c r="D144" s="243">
        <v>14.068</v>
      </c>
    </row>
    <row r="145" spans="1:4" x14ac:dyDescent="0.35">
      <c r="A145" s="150" t="s">
        <v>377</v>
      </c>
      <c r="B145" s="131">
        <v>19.457999999999998</v>
      </c>
      <c r="C145" s="131">
        <v>5.085</v>
      </c>
      <c r="D145" s="243">
        <v>14.372999999999998</v>
      </c>
    </row>
    <row r="146" spans="1:4" x14ac:dyDescent="0.35">
      <c r="A146" s="150" t="s">
        <v>363</v>
      </c>
      <c r="B146" s="131">
        <v>28.568999999999999</v>
      </c>
      <c r="C146" s="131">
        <v>8.4269999999999996</v>
      </c>
      <c r="D146" s="243">
        <v>20.141999999999999</v>
      </c>
    </row>
    <row r="147" spans="1:4" x14ac:dyDescent="0.35">
      <c r="A147" s="150" t="s">
        <v>411</v>
      </c>
      <c r="B147" s="131">
        <v>21.353000000000002</v>
      </c>
      <c r="C147" s="131">
        <v>6.3E-2</v>
      </c>
      <c r="D147" s="243">
        <v>21.290000000000003</v>
      </c>
    </row>
    <row r="148" spans="1:4" x14ac:dyDescent="0.35">
      <c r="A148" s="150" t="s">
        <v>369</v>
      </c>
      <c r="B148" s="131">
        <v>79.549000000000007</v>
      </c>
      <c r="C148" s="131">
        <v>55.058999999999997</v>
      </c>
      <c r="D148" s="243">
        <v>24.490000000000009</v>
      </c>
    </row>
    <row r="149" spans="1:4" x14ac:dyDescent="0.35">
      <c r="A149" s="150" t="s">
        <v>366</v>
      </c>
      <c r="B149" s="131">
        <v>52.436</v>
      </c>
      <c r="C149" s="131">
        <v>27.355</v>
      </c>
      <c r="D149" s="243">
        <v>25.081</v>
      </c>
    </row>
    <row r="150" spans="1:4" x14ac:dyDescent="0.35">
      <c r="A150" s="150" t="s">
        <v>360</v>
      </c>
      <c r="B150" s="131">
        <v>63.018999999999998</v>
      </c>
      <c r="C150" s="131">
        <v>37.421999999999997</v>
      </c>
      <c r="D150" s="243">
        <v>25.597000000000001</v>
      </c>
    </row>
    <row r="151" spans="1:4" x14ac:dyDescent="0.35">
      <c r="A151" s="150" t="s">
        <v>368</v>
      </c>
      <c r="B151" s="131">
        <v>70.231999999999999</v>
      </c>
      <c r="C151" s="131">
        <v>36.023000000000003</v>
      </c>
      <c r="D151" s="243">
        <v>34.208999999999996</v>
      </c>
    </row>
    <row r="152" spans="1:4" x14ac:dyDescent="0.35">
      <c r="A152" s="150" t="s">
        <v>381</v>
      </c>
      <c r="B152" s="131">
        <v>73.569999999999993</v>
      </c>
      <c r="C152" s="131">
        <v>25.928000000000001</v>
      </c>
      <c r="D152" s="243">
        <v>47.641999999999996</v>
      </c>
    </row>
    <row r="153" spans="1:4" x14ac:dyDescent="0.35">
      <c r="A153" s="150" t="s">
        <v>371</v>
      </c>
      <c r="B153" s="131">
        <v>66.373999999999995</v>
      </c>
      <c r="C153" s="131" t="s">
        <v>316</v>
      </c>
      <c r="D153" s="243">
        <v>66.373999999999995</v>
      </c>
    </row>
    <row r="154" spans="1:4" x14ac:dyDescent="0.35">
      <c r="A154" s="150" t="s">
        <v>361</v>
      </c>
      <c r="B154" s="131">
        <v>262.096</v>
      </c>
      <c r="C154" s="131">
        <v>138.09100000000001</v>
      </c>
      <c r="D154" s="243">
        <v>124.005</v>
      </c>
    </row>
    <row r="155" spans="1:4" x14ac:dyDescent="0.35">
      <c r="A155" s="150" t="s">
        <v>365</v>
      </c>
      <c r="B155" s="131">
        <v>132.965</v>
      </c>
      <c r="C155" s="131">
        <v>4.3600000000000003</v>
      </c>
      <c r="D155" s="243">
        <v>128.60499999999999</v>
      </c>
    </row>
    <row r="156" spans="1:4" x14ac:dyDescent="0.35">
      <c r="A156" s="150" t="s">
        <v>356</v>
      </c>
      <c r="B156" s="131">
        <v>226.137</v>
      </c>
      <c r="C156" s="131">
        <v>71.525999999999996</v>
      </c>
      <c r="D156" s="243">
        <v>154.61099999999999</v>
      </c>
    </row>
    <row r="157" spans="1:4" x14ac:dyDescent="0.35">
      <c r="A157" s="150" t="s">
        <v>357</v>
      </c>
      <c r="B157" s="131">
        <v>298.286</v>
      </c>
      <c r="C157" s="131">
        <v>3.0000000000000001E-3</v>
      </c>
      <c r="D157" s="243">
        <v>298.28300000000002</v>
      </c>
    </row>
    <row r="158" spans="1:4" x14ac:dyDescent="0.35">
      <c r="A158" s="150" t="s">
        <v>359</v>
      </c>
      <c r="B158" s="131">
        <v>416.35399999999998</v>
      </c>
      <c r="C158" s="131">
        <v>58.567</v>
      </c>
      <c r="D158" s="243">
        <v>357.78699999999998</v>
      </c>
    </row>
    <row r="159" spans="1:4" s="4" customFormat="1" x14ac:dyDescent="0.35">
      <c r="A159" s="150" t="s">
        <v>362</v>
      </c>
      <c r="B159" s="131">
        <v>540.43899999999996</v>
      </c>
      <c r="C159" s="131">
        <v>23.774000000000001</v>
      </c>
      <c r="D159" s="243">
        <v>516.66499999999996</v>
      </c>
    </row>
    <row r="160" spans="1:4" x14ac:dyDescent="0.35">
      <c r="A160" s="68" t="s">
        <v>355</v>
      </c>
      <c r="B160" s="131">
        <v>671.93399999999997</v>
      </c>
      <c r="C160" s="131">
        <v>57.447000000000003</v>
      </c>
      <c r="D160" s="131">
        <v>614.48699999999997</v>
      </c>
    </row>
    <row r="161" spans="1:4" x14ac:dyDescent="0.35">
      <c r="A161" s="68" t="s">
        <v>354</v>
      </c>
      <c r="B161" s="131">
        <v>1682.0840000000001</v>
      </c>
      <c r="C161" s="131">
        <v>1003.12</v>
      </c>
      <c r="D161" s="131">
        <v>678.96400000000006</v>
      </c>
    </row>
    <row r="162" spans="1:4" x14ac:dyDescent="0.35">
      <c r="A162" s="68" t="s">
        <v>384</v>
      </c>
      <c r="B162" s="131">
        <v>698.33199999999999</v>
      </c>
      <c r="C162" s="131">
        <v>7.218</v>
      </c>
      <c r="D162" s="131">
        <v>691.11400000000003</v>
      </c>
    </row>
    <row r="163" spans="1:4" x14ac:dyDescent="0.35">
      <c r="A163" s="68" t="s">
        <v>353</v>
      </c>
      <c r="B163" s="131">
        <v>1755.075</v>
      </c>
      <c r="C163" s="131">
        <v>26.768999999999998</v>
      </c>
      <c r="D163" s="131">
        <v>1728.306</v>
      </c>
    </row>
    <row r="164" spans="1:4" x14ac:dyDescent="0.35">
      <c r="A164" s="150" t="s">
        <v>263</v>
      </c>
      <c r="B164" s="219">
        <f>SUM(B3:B163)</f>
        <v>9276.5630000000001</v>
      </c>
      <c r="C164" s="219">
        <f>SUM(C3:C163)</f>
        <v>12053.763999999997</v>
      </c>
      <c r="D164" s="182">
        <f>SUM(D3:D163)</f>
        <v>-2777.2010000000032</v>
      </c>
    </row>
  </sheetData>
  <sortState xmlns:xlrd2="http://schemas.microsoft.com/office/spreadsheetml/2017/richdata2" ref="A3:D159">
    <sortCondition descending="1" ref="D3:D159"/>
  </sortState>
  <hyperlinks>
    <hyperlink ref="K1" location="'Table of Content'!A1" display="Table of Content" xr:uid="{00000000-0004-0000-0800-000000000000}"/>
    <hyperlink ref="F1" location="'Table of Content'!A1" display="Table of Content" xr:uid="{00000000-0004-0000-0800-000001000000}"/>
  </hyperlink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91E69B1-8732-41D8-AA07-A6C84F33DA03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www.w3.org/XML/1998/namespace"/>
    <ds:schemaRef ds:uri="5bc2fc94-f9a0-4595-82d5-7e47052a2585"/>
    <ds:schemaRef ds:uri="http://purl.org/dc/dcmitype/"/>
    <ds:schemaRef ds:uri="http://schemas.microsoft.com/office/infopath/2007/PartnerControls"/>
    <ds:schemaRef ds:uri="1223179d-944a-4eef-83c4-7a5b53ea7f85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Table of Content</vt:lpstr>
      <vt:lpstr>April 2023 revisions</vt:lpstr>
      <vt:lpstr> Tab 2 Cum Trade value 2022</vt:lpstr>
      <vt:lpstr>Tab 3 Cum Trade value 2023</vt:lpstr>
      <vt:lpstr>Tab4 Exports by ISIC</vt:lpstr>
      <vt:lpstr>Tab5 Re-exports by ISIC</vt:lpstr>
      <vt:lpstr>Tab6 Imports by ISIC</vt:lpstr>
      <vt:lpstr>Tab7 Trade Balance</vt:lpstr>
      <vt:lpstr>Tab8 Trade balnce by prtnr</vt:lpstr>
      <vt:lpstr>Tab9Trade Balnce by prdct</vt:lpstr>
      <vt:lpstr>Tab10 Exports by Partner</vt:lpstr>
      <vt:lpstr>Tab11 Imports by Partner</vt:lpstr>
      <vt:lpstr>Tab12 Exports by Product</vt:lpstr>
      <vt:lpstr>Tab13 Re-exports by Product</vt:lpstr>
      <vt:lpstr>Tab14 Imports by Product</vt:lpstr>
      <vt:lpstr>Tab15 Top5 exp prdcts by countr</vt:lpstr>
      <vt:lpstr> Tab16 Top5 re-X prdct by conty</vt:lpstr>
      <vt:lpstr>Tab17 Top5 imp prdcts by contry</vt:lpstr>
      <vt:lpstr>Tab18 Exp by economic region</vt:lpstr>
      <vt:lpstr>Tab19 Exprts by econ rgion&amp;prdt</vt:lpstr>
      <vt:lpstr>Tab20 Imp by economic region</vt:lpstr>
      <vt:lpstr>Tab21 Imports econ region&amp;prdct</vt:lpstr>
      <vt:lpstr>Tab22 Exp by mode of trnsprt</vt:lpstr>
      <vt:lpstr>Tab23 Cmodties by mde of tansp</vt:lpstr>
      <vt:lpstr>Tab24 Imp by mode of trnsprt</vt:lpstr>
      <vt:lpstr>Tab25 Cmodties by mode of tran</vt:lpstr>
      <vt:lpstr>Tab26 Exports by NetWeight</vt:lpstr>
      <vt:lpstr>Tab27 Imports by NetWeight</vt:lpstr>
      <vt:lpstr>Tab28 Trade by Borderpost</vt:lpstr>
      <vt:lpstr>Tab29 AfCFTA</vt:lpstr>
      <vt:lpstr>Tab30 Commodity of the Month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Vistorina Nambundunga</cp:lastModifiedBy>
  <cp:lastPrinted>2022-10-18T15:02:29Z</cp:lastPrinted>
  <dcterms:created xsi:type="dcterms:W3CDTF">2022-04-20T09:38:20Z</dcterms:created>
  <dcterms:modified xsi:type="dcterms:W3CDTF">2023-07-04T07:46:16Z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