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3\DEC\FINAL\"/>
    </mc:Choice>
  </mc:AlternateContent>
  <xr:revisionPtr revIDLastSave="0" documentId="13_ncr:1_{626BD5CA-8E95-4CAC-B198-2CCB1294FD87}" xr6:coauthVersionLast="47" xr6:coauthVersionMax="47" xr10:uidLastSave="{00000000-0000-0000-0000-000000000000}"/>
  <bookViews>
    <workbookView xWindow="-110" yWindow="-110" windowWidth="19420" windowHeight="10300" tabRatio="945" xr2:uid="{00000000-000D-0000-FFFF-FFFF00000000}"/>
  </bookViews>
  <sheets>
    <sheet name="Table of Content" sheetId="3" r:id="rId1"/>
    <sheet name="Tab 1 November 2023 revisions" sheetId="2" r:id="rId2"/>
    <sheet name=" Tab 2 Cum Trade value 2022" sheetId="4" r:id="rId3"/>
    <sheet name="Tab 3 Cum Trade value 2023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 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  <sheet name="Annual Trade Highlights" sheetId="56" r:id="rId32"/>
    <sheet name="Export by products (Annual)" sheetId="57" r:id="rId33"/>
    <sheet name="Imports by products (Annual)" sheetId="58" r:id="rId34"/>
    <sheet name="Export by Transport (Annual)" sheetId="59" r:id="rId35"/>
    <sheet name="Imports by transport (Annual)" sheetId="60" r:id="rId36"/>
    <sheet name="Exports by Partner (Annual)" sheetId="64" r:id="rId37"/>
    <sheet name="Imports by Partner (Annual)" sheetId="65" r:id="rId38"/>
    <sheet name="Exports by econmc regns (Annual" sheetId="61" r:id="rId39"/>
    <sheet name="Imports by econmc regns (Annual" sheetId="62" r:id="rId40"/>
  </sheets>
  <definedNames>
    <definedName name="_xlnm._FilterDatabase" localSheetId="16" hidden="1">' Tab16 Top5 re-X prdct by conty'!$A$2:$F$19</definedName>
    <definedName name="_xlnm._FilterDatabase" localSheetId="13" hidden="1">'Tab13 Re-exports by Product'!$A$1:$I$217</definedName>
    <definedName name="_xlnm._FilterDatabase" localSheetId="15" hidden="1">'Tab15 Top5 exp prdcts by countr'!$A$2:$F$25</definedName>
    <definedName name="_xlnm._FilterDatabase" localSheetId="18" hidden="1">'Tab19 Exprts by econ rgion&amp;prdt'!$A$2:$I$211</definedName>
    <definedName name="_xlnm._FilterDatabase" localSheetId="19" hidden="1">'Tab19 Exprts by econ rgion&amp;prdt'!$A$3:$I$225</definedName>
    <definedName name="_xlnm._FilterDatabase" localSheetId="20" hidden="1">'Tab21 Imports econ region&amp;prdct'!$A$2:$G$2</definedName>
    <definedName name="_xlnm._FilterDatabase" localSheetId="21" hidden="1">'Tab21 Imports econ region&amp;prdct'!$A$2:$G$2</definedName>
    <definedName name="_xlnm._FilterDatabase" localSheetId="4" hidden="1">'Tab4 Exports by ISIC'!$A$4:$F$13</definedName>
    <definedName name="_xlnm._FilterDatabase" localSheetId="8" hidden="1" xml:space="preserve">      'Tab8 Trade balnce by prtnr'!$A$3:$D$164</definedName>
    <definedName name="_xlnm._FilterDatabase" localSheetId="9" hidden="1">'Tab9 Trade Balnce by prdct'!$A$2:$D$251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2" i="11" l="1"/>
  <c r="I4" i="11"/>
  <c r="C3" i="62"/>
  <c r="E3" i="62"/>
  <c r="C4" i="65"/>
  <c r="E4" i="65"/>
  <c r="C4" i="64"/>
  <c r="E4" i="64"/>
  <c r="C3" i="60"/>
  <c r="E3" i="60"/>
  <c r="C3" i="59"/>
  <c r="E3" i="59"/>
  <c r="E3" i="58"/>
  <c r="C3" i="58"/>
  <c r="E251" i="57"/>
  <c r="E3" i="57"/>
  <c r="I9" i="27"/>
  <c r="H8" i="27"/>
  <c r="I7" i="27"/>
  <c r="I5" i="27"/>
  <c r="H4" i="27"/>
  <c r="H6" i="26"/>
  <c r="I7" i="26"/>
  <c r="I5" i="26"/>
  <c r="H4" i="26"/>
  <c r="I9" i="25"/>
  <c r="H9" i="25"/>
  <c r="H4" i="25"/>
  <c r="I4" i="25"/>
  <c r="I9" i="24"/>
  <c r="H9" i="24"/>
  <c r="H4" i="24"/>
  <c r="I4" i="24"/>
  <c r="I22" i="14"/>
  <c r="I4" i="14"/>
  <c r="H4" i="14"/>
  <c r="I18" i="15"/>
  <c r="I4" i="15"/>
  <c r="H4" i="15"/>
  <c r="L24" i="13"/>
  <c r="L4" i="13"/>
  <c r="K4" i="13"/>
  <c r="H15" i="12"/>
  <c r="H20" i="12"/>
  <c r="I20" i="12"/>
  <c r="H4" i="12"/>
  <c r="I4" i="12"/>
  <c r="I29" i="11"/>
  <c r="H24" i="11"/>
  <c r="I136" i="11"/>
  <c r="H131" i="11"/>
  <c r="H122" i="11"/>
  <c r="H136" i="11"/>
  <c r="I9" i="11"/>
  <c r="I7" i="11"/>
  <c r="I5" i="11"/>
  <c r="I6" i="11"/>
  <c r="I8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6" i="11"/>
  <c r="I27" i="11"/>
  <c r="I28" i="11"/>
  <c r="I30" i="11"/>
  <c r="I31" i="11"/>
  <c r="I32" i="11"/>
  <c r="I33" i="11"/>
  <c r="I34" i="11"/>
  <c r="I35" i="11"/>
  <c r="I36" i="11"/>
  <c r="I37" i="11"/>
  <c r="I39" i="11"/>
  <c r="I40" i="11"/>
  <c r="I41" i="11"/>
  <c r="I42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6" i="11"/>
  <c r="I69" i="11"/>
  <c r="I70" i="11"/>
  <c r="I71" i="11"/>
  <c r="I72" i="11"/>
  <c r="I73" i="11"/>
  <c r="I76" i="11"/>
  <c r="I77" i="11"/>
  <c r="I80" i="11"/>
  <c r="I81" i="11"/>
  <c r="I82" i="11"/>
  <c r="I83" i="11"/>
  <c r="I85" i="11"/>
  <c r="I86" i="11"/>
  <c r="I87" i="11"/>
  <c r="I88" i="11"/>
  <c r="I89" i="11"/>
  <c r="I91" i="11"/>
  <c r="I92" i="11"/>
  <c r="I94" i="11"/>
  <c r="I95" i="11"/>
  <c r="I101" i="11"/>
  <c r="I103" i="11"/>
  <c r="I104" i="11"/>
  <c r="I107" i="11"/>
  <c r="I109" i="11"/>
  <c r="I110" i="11"/>
  <c r="I111" i="11"/>
  <c r="I114" i="11"/>
  <c r="I115" i="11"/>
  <c r="I116" i="11"/>
  <c r="I117" i="11"/>
  <c r="I118" i="11"/>
  <c r="I119" i="11"/>
  <c r="I121" i="11"/>
  <c r="I123" i="11"/>
  <c r="I128" i="11"/>
  <c r="I129" i="11"/>
  <c r="I130" i="11"/>
  <c r="I131" i="11"/>
  <c r="I133" i="11"/>
  <c r="I134" i="11"/>
  <c r="H4" i="11"/>
  <c r="H7" i="8"/>
  <c r="H4" i="8"/>
  <c r="H8" i="6"/>
  <c r="H7" i="6"/>
  <c r="H6" i="6"/>
  <c r="H5" i="6"/>
  <c r="H4" i="6"/>
  <c r="C228" i="65"/>
  <c r="E228" i="65"/>
  <c r="D228" i="65"/>
  <c r="E201" i="65" s="1"/>
  <c r="B228" i="65"/>
  <c r="C165" i="65" s="1"/>
  <c r="C11" i="61"/>
  <c r="C10" i="61"/>
  <c r="C9" i="61"/>
  <c r="C8" i="61"/>
  <c r="C7" i="61"/>
  <c r="C6" i="61"/>
  <c r="C5" i="61"/>
  <c r="C4" i="61"/>
  <c r="C3" i="61"/>
  <c r="E3" i="61"/>
  <c r="E8" i="61"/>
  <c r="E10" i="61"/>
  <c r="E6" i="61"/>
  <c r="E5" i="61"/>
  <c r="E4" i="61"/>
  <c r="C193" i="64"/>
  <c r="E193" i="64"/>
  <c r="D193" i="64"/>
  <c r="E191" i="64" s="1"/>
  <c r="B193" i="64"/>
  <c r="C218" i="65"/>
  <c r="C175" i="64"/>
  <c r="E189" i="64"/>
  <c r="E220" i="65"/>
  <c r="E216" i="65"/>
  <c r="C206" i="65"/>
  <c r="C202" i="65"/>
  <c r="E196" i="65"/>
  <c r="E194" i="65"/>
  <c r="C186" i="65"/>
  <c r="E171" i="65"/>
  <c r="C169" i="65"/>
  <c r="C155" i="65"/>
  <c r="E153" i="65"/>
  <c r="C153" i="65"/>
  <c r="C151" i="65"/>
  <c r="C147" i="65"/>
  <c r="C143" i="65"/>
  <c r="C139" i="65"/>
  <c r="E136" i="65"/>
  <c r="C135" i="65"/>
  <c r="C127" i="65"/>
  <c r="C123" i="65"/>
  <c r="E122" i="65"/>
  <c r="C119" i="65"/>
  <c r="C115" i="65"/>
  <c r="C111" i="65"/>
  <c r="E109" i="65"/>
  <c r="E108" i="65"/>
  <c r="C103" i="65"/>
  <c r="C99" i="65"/>
  <c r="E95" i="65"/>
  <c r="E91" i="65"/>
  <c r="C91" i="65"/>
  <c r="C87" i="65"/>
  <c r="C79" i="65"/>
  <c r="E77" i="65"/>
  <c r="C75" i="65"/>
  <c r="C71" i="65"/>
  <c r="E64" i="65"/>
  <c r="E63" i="65"/>
  <c r="C63" i="65"/>
  <c r="C59" i="65"/>
  <c r="C55" i="65"/>
  <c r="E53" i="65"/>
  <c r="E51" i="65"/>
  <c r="C51" i="65"/>
  <c r="C47" i="65"/>
  <c r="C39" i="65"/>
  <c r="E38" i="65"/>
  <c r="C35" i="65"/>
  <c r="C27" i="65"/>
  <c r="E25" i="65"/>
  <c r="C23" i="65"/>
  <c r="C16" i="65"/>
  <c r="C12" i="65"/>
  <c r="C11" i="65"/>
  <c r="C8" i="65"/>
  <c r="E192" i="64"/>
  <c r="C191" i="64"/>
  <c r="E190" i="64"/>
  <c r="E187" i="64"/>
  <c r="E185" i="64"/>
  <c r="C185" i="64"/>
  <c r="E184" i="64"/>
  <c r="C184" i="64"/>
  <c r="E182" i="64"/>
  <c r="C181" i="64"/>
  <c r="C180" i="64"/>
  <c r="E179" i="64"/>
  <c r="C179" i="64"/>
  <c r="E176" i="64"/>
  <c r="C176" i="64"/>
  <c r="E175" i="64"/>
  <c r="E174" i="64"/>
  <c r="E173" i="64"/>
  <c r="E172" i="64"/>
  <c r="C171" i="64"/>
  <c r="E170" i="64"/>
  <c r="E169" i="64"/>
  <c r="E168" i="64"/>
  <c r="E167" i="64"/>
  <c r="C167" i="64"/>
  <c r="E166" i="64"/>
  <c r="E165" i="64"/>
  <c r="C165" i="64"/>
  <c r="E164" i="64"/>
  <c r="E163" i="64"/>
  <c r="E162" i="64"/>
  <c r="E161" i="64"/>
  <c r="E160" i="64"/>
  <c r="E159" i="64"/>
  <c r="E158" i="64"/>
  <c r="E157" i="64"/>
  <c r="C157" i="64"/>
  <c r="E156" i="64"/>
  <c r="C156" i="64"/>
  <c r="E155" i="64"/>
  <c r="E154" i="64"/>
  <c r="E153" i="64"/>
  <c r="C153" i="64"/>
  <c r="E152" i="64"/>
  <c r="E151" i="64"/>
  <c r="E150" i="64"/>
  <c r="E149" i="64"/>
  <c r="E148" i="64"/>
  <c r="C148" i="64"/>
  <c r="E147" i="64"/>
  <c r="C147" i="64"/>
  <c r="E146" i="64"/>
  <c r="E145" i="64"/>
  <c r="E144" i="64"/>
  <c r="C144" i="64"/>
  <c r="E143" i="64"/>
  <c r="E142" i="64"/>
  <c r="E141" i="64"/>
  <c r="E140" i="64"/>
  <c r="E139" i="64"/>
  <c r="C139" i="64"/>
  <c r="E138" i="64"/>
  <c r="E137" i="64"/>
  <c r="E136" i="64"/>
  <c r="E135" i="64"/>
  <c r="C135" i="64"/>
  <c r="E134" i="64"/>
  <c r="E133" i="64"/>
  <c r="C133" i="64"/>
  <c r="E132" i="64"/>
  <c r="E131" i="64"/>
  <c r="E130" i="64"/>
  <c r="C130" i="64"/>
  <c r="E129" i="64"/>
  <c r="C129" i="64"/>
  <c r="E128" i="64"/>
  <c r="E127" i="64"/>
  <c r="E126" i="64"/>
  <c r="C126" i="64"/>
  <c r="E125" i="64"/>
  <c r="C125" i="64"/>
  <c r="E124" i="64"/>
  <c r="E123" i="64"/>
  <c r="E122" i="64"/>
  <c r="C122" i="64"/>
  <c r="E121" i="64"/>
  <c r="C121" i="64"/>
  <c r="E120" i="64"/>
  <c r="E119" i="64"/>
  <c r="E118" i="64"/>
  <c r="C118" i="64"/>
  <c r="E117" i="64"/>
  <c r="C117" i="64"/>
  <c r="E116" i="64"/>
  <c r="E115" i="64"/>
  <c r="E114" i="64"/>
  <c r="C114" i="64"/>
  <c r="E113" i="64"/>
  <c r="C113" i="64"/>
  <c r="E112" i="64"/>
  <c r="E111" i="64"/>
  <c r="E110" i="64"/>
  <c r="C110" i="64"/>
  <c r="E109" i="64"/>
  <c r="C109" i="64"/>
  <c r="E108" i="64"/>
  <c r="E107" i="64"/>
  <c r="E106" i="64"/>
  <c r="C106" i="64"/>
  <c r="E105" i="64"/>
  <c r="C105" i="64"/>
  <c r="E104" i="64"/>
  <c r="E103" i="64"/>
  <c r="E102" i="64"/>
  <c r="C102" i="64"/>
  <c r="E101" i="64"/>
  <c r="C101" i="64"/>
  <c r="E100" i="64"/>
  <c r="E99" i="64"/>
  <c r="E98" i="64"/>
  <c r="C98" i="64"/>
  <c r="E97" i="64"/>
  <c r="C97" i="64"/>
  <c r="E96" i="64"/>
  <c r="E95" i="64"/>
  <c r="E94" i="64"/>
  <c r="C94" i="64"/>
  <c r="E93" i="64"/>
  <c r="C93" i="64"/>
  <c r="E92" i="64"/>
  <c r="E91" i="64"/>
  <c r="E90" i="64"/>
  <c r="C90" i="64"/>
  <c r="E89" i="64"/>
  <c r="C89" i="64"/>
  <c r="E88" i="64"/>
  <c r="E87" i="64"/>
  <c r="E86" i="64"/>
  <c r="C86" i="64"/>
  <c r="E85" i="64"/>
  <c r="C85" i="64"/>
  <c r="E84" i="64"/>
  <c r="E83" i="64"/>
  <c r="E82" i="64"/>
  <c r="C82" i="64"/>
  <c r="E81" i="64"/>
  <c r="C81" i="64"/>
  <c r="E80" i="64"/>
  <c r="E79" i="64"/>
  <c r="E78" i="64"/>
  <c r="C78" i="64"/>
  <c r="E77" i="64"/>
  <c r="C77" i="64"/>
  <c r="E76" i="64"/>
  <c r="E75" i="64"/>
  <c r="E74" i="64"/>
  <c r="C74" i="64"/>
  <c r="E73" i="64"/>
  <c r="C73" i="64"/>
  <c r="E72" i="64"/>
  <c r="E71" i="64"/>
  <c r="E70" i="64"/>
  <c r="C70" i="64"/>
  <c r="E69" i="64"/>
  <c r="C69" i="64"/>
  <c r="E68" i="64"/>
  <c r="E67" i="64"/>
  <c r="E66" i="64"/>
  <c r="C66" i="64"/>
  <c r="E65" i="64"/>
  <c r="C65" i="64"/>
  <c r="E64" i="64"/>
  <c r="E63" i="64"/>
  <c r="E62" i="64"/>
  <c r="C62" i="64"/>
  <c r="E61" i="64"/>
  <c r="C61" i="64"/>
  <c r="E60" i="64"/>
  <c r="E59" i="64"/>
  <c r="E58" i="64"/>
  <c r="C58" i="64"/>
  <c r="E57" i="64"/>
  <c r="C57" i="64"/>
  <c r="E56" i="64"/>
  <c r="E55" i="64"/>
  <c r="E54" i="64"/>
  <c r="C54" i="64"/>
  <c r="E53" i="64"/>
  <c r="C53" i="64"/>
  <c r="E52" i="64"/>
  <c r="E51" i="64"/>
  <c r="E50" i="64"/>
  <c r="C50" i="64"/>
  <c r="E49" i="64"/>
  <c r="C49" i="64"/>
  <c r="E48" i="64"/>
  <c r="E47" i="64"/>
  <c r="E46" i="64"/>
  <c r="C46" i="64"/>
  <c r="E45" i="64"/>
  <c r="C45" i="64"/>
  <c r="E44" i="64"/>
  <c r="E43" i="64"/>
  <c r="E42" i="64"/>
  <c r="C42" i="64"/>
  <c r="E41" i="64"/>
  <c r="C41" i="64"/>
  <c r="E40" i="64"/>
  <c r="E39" i="64"/>
  <c r="E38" i="64"/>
  <c r="C38" i="64"/>
  <c r="E37" i="64"/>
  <c r="C37" i="64"/>
  <c r="E36" i="64"/>
  <c r="E35" i="64"/>
  <c r="E34" i="64"/>
  <c r="C34" i="64"/>
  <c r="E33" i="64"/>
  <c r="C33" i="64"/>
  <c r="E32" i="64"/>
  <c r="E31" i="64"/>
  <c r="C31" i="64"/>
  <c r="E30" i="64"/>
  <c r="C30" i="64"/>
  <c r="E29" i="64"/>
  <c r="C29" i="64"/>
  <c r="E28" i="64"/>
  <c r="E27" i="64"/>
  <c r="C27" i="64"/>
  <c r="E26" i="64"/>
  <c r="C26" i="64"/>
  <c r="E25" i="64"/>
  <c r="C25" i="64"/>
  <c r="E24" i="64"/>
  <c r="E23" i="64"/>
  <c r="C23" i="64"/>
  <c r="E22" i="64"/>
  <c r="C22" i="64"/>
  <c r="E21" i="64"/>
  <c r="C21" i="64"/>
  <c r="E20" i="64"/>
  <c r="E19" i="64"/>
  <c r="C19" i="64"/>
  <c r="E18" i="64"/>
  <c r="C18" i="64"/>
  <c r="E17" i="64"/>
  <c r="C17" i="64"/>
  <c r="E16" i="64"/>
  <c r="E15" i="64"/>
  <c r="C15" i="64"/>
  <c r="E14" i="64"/>
  <c r="C14" i="64"/>
  <c r="E13" i="64"/>
  <c r="C13" i="64"/>
  <c r="E12" i="64"/>
  <c r="E11" i="64"/>
  <c r="C11" i="64"/>
  <c r="E10" i="64"/>
  <c r="C10" i="64"/>
  <c r="E9" i="64"/>
  <c r="C9" i="64"/>
  <c r="E8" i="64"/>
  <c r="E7" i="64"/>
  <c r="C7" i="64"/>
  <c r="E6" i="64"/>
  <c r="C6" i="64"/>
  <c r="E5" i="64"/>
  <c r="C5" i="64"/>
  <c r="E14" i="65" l="1"/>
  <c r="E57" i="65"/>
  <c r="E85" i="65"/>
  <c r="E141" i="65"/>
  <c r="E179" i="65"/>
  <c r="E27" i="65"/>
  <c r="E44" i="65"/>
  <c r="E115" i="65"/>
  <c r="E160" i="65"/>
  <c r="E203" i="65"/>
  <c r="E31" i="65"/>
  <c r="E45" i="65"/>
  <c r="E89" i="65"/>
  <c r="E117" i="65"/>
  <c r="E165" i="65"/>
  <c r="E8" i="65"/>
  <c r="E19" i="65"/>
  <c r="E32" i="65"/>
  <c r="E59" i="65"/>
  <c r="E90" i="65"/>
  <c r="E130" i="65"/>
  <c r="E149" i="65"/>
  <c r="E166" i="65"/>
  <c r="E186" i="65"/>
  <c r="E207" i="65"/>
  <c r="E40" i="65"/>
  <c r="E70" i="65"/>
  <c r="E98" i="65"/>
  <c r="E159" i="65"/>
  <c r="E15" i="65"/>
  <c r="E58" i="65"/>
  <c r="E127" i="65"/>
  <c r="E181" i="65"/>
  <c r="E225" i="65"/>
  <c r="E72" i="65"/>
  <c r="E102" i="65"/>
  <c r="E128" i="65"/>
  <c r="E10" i="65"/>
  <c r="E21" i="65"/>
  <c r="E34" i="65"/>
  <c r="E76" i="65"/>
  <c r="E104" i="65"/>
  <c r="E121" i="65"/>
  <c r="E168" i="65"/>
  <c r="E188" i="65"/>
  <c r="E210" i="65"/>
  <c r="E217" i="65"/>
  <c r="E13" i="65"/>
  <c r="E26" i="65"/>
  <c r="E66" i="65"/>
  <c r="E83" i="65"/>
  <c r="E96" i="65"/>
  <c r="E123" i="65"/>
  <c r="E140" i="65"/>
  <c r="E178" i="65"/>
  <c r="C9" i="65"/>
  <c r="C7" i="65"/>
  <c r="C15" i="65"/>
  <c r="C171" i="65"/>
  <c r="C162" i="65"/>
  <c r="C174" i="65"/>
  <c r="C19" i="65"/>
  <c r="C31" i="65"/>
  <c r="C43" i="65"/>
  <c r="C67" i="65"/>
  <c r="C83" i="65"/>
  <c r="C95" i="65"/>
  <c r="C107" i="65"/>
  <c r="C131" i="65"/>
  <c r="E181" i="64"/>
  <c r="E188" i="64"/>
  <c r="E177" i="64"/>
  <c r="E183" i="64"/>
  <c r="E171" i="64"/>
  <c r="E178" i="64"/>
  <c r="E134" i="65"/>
  <c r="E147" i="65"/>
  <c r="E172" i="65"/>
  <c r="E193" i="65"/>
  <c r="E208" i="65"/>
  <c r="E5" i="65"/>
  <c r="E28" i="65"/>
  <c r="E47" i="65"/>
  <c r="E73" i="65"/>
  <c r="E92" i="65"/>
  <c r="E111" i="65"/>
  <c r="E124" i="65"/>
  <c r="E143" i="65"/>
  <c r="E155" i="65"/>
  <c r="E182" i="65"/>
  <c r="E197" i="65"/>
  <c r="E221" i="65"/>
  <c r="E17" i="65"/>
  <c r="E23" i="65"/>
  <c r="E30" i="65"/>
  <c r="E36" i="65"/>
  <c r="E49" i="65"/>
  <c r="E55" i="65"/>
  <c r="E62" i="65"/>
  <c r="E68" i="65"/>
  <c r="E81" i="65"/>
  <c r="E87" i="65"/>
  <c r="E94" i="65"/>
  <c r="E100" i="65"/>
  <c r="E113" i="65"/>
  <c r="E119" i="65"/>
  <c r="E126" i="65"/>
  <c r="E132" i="65"/>
  <c r="E145" i="65"/>
  <c r="E151" i="65"/>
  <c r="E157" i="65"/>
  <c r="E164" i="65"/>
  <c r="E170" i="65"/>
  <c r="E176" i="65"/>
  <c r="E184" i="65"/>
  <c r="E191" i="65"/>
  <c r="E199" i="65"/>
  <c r="E213" i="65"/>
  <c r="E226" i="65"/>
  <c r="E54" i="65"/>
  <c r="E79" i="65"/>
  <c r="E137" i="65"/>
  <c r="E211" i="65"/>
  <c r="E7" i="65"/>
  <c r="E12" i="65"/>
  <c r="E18" i="65"/>
  <c r="E24" i="65"/>
  <c r="E37" i="65"/>
  <c r="E43" i="65"/>
  <c r="E50" i="65"/>
  <c r="E56" i="65"/>
  <c r="E69" i="65"/>
  <c r="E75" i="65"/>
  <c r="E82" i="65"/>
  <c r="E88" i="65"/>
  <c r="E101" i="65"/>
  <c r="E107" i="65"/>
  <c r="E114" i="65"/>
  <c r="E120" i="65"/>
  <c r="E133" i="65"/>
  <c r="E139" i="65"/>
  <c r="E146" i="65"/>
  <c r="E152" i="65"/>
  <c r="E158" i="65"/>
  <c r="E177" i="65"/>
  <c r="E185" i="65"/>
  <c r="E192" i="65"/>
  <c r="E200" i="65"/>
  <c r="E206" i="65"/>
  <c r="E214" i="65"/>
  <c r="E9" i="65"/>
  <c r="E20" i="65"/>
  <c r="E33" i="65"/>
  <c r="E39" i="65"/>
  <c r="E46" i="65"/>
  <c r="E52" i="65"/>
  <c r="E65" i="65"/>
  <c r="E71" i="65"/>
  <c r="E78" i="65"/>
  <c r="E84" i="65"/>
  <c r="E97" i="65"/>
  <c r="E103" i="65"/>
  <c r="E110" i="65"/>
  <c r="E116" i="65"/>
  <c r="E129" i="65"/>
  <c r="E135" i="65"/>
  <c r="E142" i="65"/>
  <c r="E148" i="65"/>
  <c r="E154" i="65"/>
  <c r="E161" i="65"/>
  <c r="E167" i="65"/>
  <c r="E173" i="65"/>
  <c r="E180" i="65"/>
  <c r="E187" i="65"/>
  <c r="E195" i="65"/>
  <c r="E202" i="65"/>
  <c r="E209" i="65"/>
  <c r="E218" i="65"/>
  <c r="E22" i="65"/>
  <c r="E41" i="65"/>
  <c r="E60" i="65"/>
  <c r="E86" i="65"/>
  <c r="E105" i="65"/>
  <c r="E118" i="65"/>
  <c r="E150" i="65"/>
  <c r="E162" i="65"/>
  <c r="E174" i="65"/>
  <c r="E189" i="65"/>
  <c r="E204" i="65"/>
  <c r="E6" i="65"/>
  <c r="E11" i="65"/>
  <c r="E16" i="65"/>
  <c r="E29" i="65"/>
  <c r="E35" i="65"/>
  <c r="E42" i="65"/>
  <c r="E48" i="65"/>
  <c r="E61" i="65"/>
  <c r="E67" i="65"/>
  <c r="E74" i="65"/>
  <c r="E80" i="65"/>
  <c r="E93" i="65"/>
  <c r="E99" i="65"/>
  <c r="E106" i="65"/>
  <c r="E112" i="65"/>
  <c r="E125" i="65"/>
  <c r="E131" i="65"/>
  <c r="E138" i="65"/>
  <c r="E144" i="65"/>
  <c r="E156" i="65"/>
  <c r="E163" i="65"/>
  <c r="E169" i="65"/>
  <c r="E175" i="65"/>
  <c r="E183" i="65"/>
  <c r="E190" i="65"/>
  <c r="E198" i="65"/>
  <c r="E205" i="65"/>
  <c r="E212" i="65"/>
  <c r="E222" i="65"/>
  <c r="C161" i="65"/>
  <c r="C170" i="65"/>
  <c r="C175" i="65"/>
  <c r="C194" i="65"/>
  <c r="C20" i="65"/>
  <c r="C24" i="65"/>
  <c r="C28" i="65"/>
  <c r="C32" i="65"/>
  <c r="C36" i="65"/>
  <c r="C40" i="65"/>
  <c r="C44" i="65"/>
  <c r="C48" i="65"/>
  <c r="C52" i="65"/>
  <c r="C56" i="65"/>
  <c r="C60" i="65"/>
  <c r="C64" i="65"/>
  <c r="C68" i="65"/>
  <c r="C72" i="65"/>
  <c r="C76" i="65"/>
  <c r="C80" i="65"/>
  <c r="C84" i="65"/>
  <c r="C88" i="65"/>
  <c r="C92" i="65"/>
  <c r="C96" i="65"/>
  <c r="C100" i="65"/>
  <c r="C104" i="65"/>
  <c r="C108" i="65"/>
  <c r="C112" i="65"/>
  <c r="C116" i="65"/>
  <c r="C120" i="65"/>
  <c r="C124" i="65"/>
  <c r="C128" i="65"/>
  <c r="C132" i="65"/>
  <c r="C136" i="65"/>
  <c r="C140" i="65"/>
  <c r="C144" i="65"/>
  <c r="C148" i="65"/>
  <c r="C157" i="65"/>
  <c r="C166" i="65"/>
  <c r="C182" i="65"/>
  <c r="C214" i="65"/>
  <c r="C224" i="65"/>
  <c r="C5" i="65"/>
  <c r="C13" i="65"/>
  <c r="C17" i="65"/>
  <c r="C21" i="65"/>
  <c r="C25" i="65"/>
  <c r="C29" i="65"/>
  <c r="C33" i="65"/>
  <c r="C37" i="65"/>
  <c r="C41" i="65"/>
  <c r="C45" i="65"/>
  <c r="C49" i="65"/>
  <c r="C53" i="65"/>
  <c r="C57" i="65"/>
  <c r="C61" i="65"/>
  <c r="C65" i="65"/>
  <c r="C69" i="65"/>
  <c r="C73" i="65"/>
  <c r="C77" i="65"/>
  <c r="C81" i="65"/>
  <c r="C85" i="65"/>
  <c r="C89" i="65"/>
  <c r="C93" i="65"/>
  <c r="C97" i="65"/>
  <c r="C101" i="65"/>
  <c r="C105" i="65"/>
  <c r="C109" i="65"/>
  <c r="C113" i="65"/>
  <c r="C117" i="65"/>
  <c r="C121" i="65"/>
  <c r="C125" i="65"/>
  <c r="C129" i="65"/>
  <c r="C133" i="65"/>
  <c r="C137" i="65"/>
  <c r="C141" i="65"/>
  <c r="C145" i="65"/>
  <c r="C149" i="65"/>
  <c r="C158" i="65"/>
  <c r="C167" i="65"/>
  <c r="C190" i="65"/>
  <c r="C154" i="65"/>
  <c r="C163" i="65"/>
  <c r="C178" i="65"/>
  <c r="C210" i="65"/>
  <c r="C6" i="65"/>
  <c r="C10" i="65"/>
  <c r="C14" i="65"/>
  <c r="C18" i="65"/>
  <c r="C22" i="65"/>
  <c r="C26" i="65"/>
  <c r="C30" i="65"/>
  <c r="C34" i="65"/>
  <c r="C38" i="65"/>
  <c r="C42" i="65"/>
  <c r="C46" i="65"/>
  <c r="C50" i="65"/>
  <c r="C54" i="65"/>
  <c r="C58" i="65"/>
  <c r="C62" i="65"/>
  <c r="C66" i="65"/>
  <c r="C70" i="65"/>
  <c r="C74" i="65"/>
  <c r="C78" i="65"/>
  <c r="C82" i="65"/>
  <c r="C86" i="65"/>
  <c r="C90" i="65"/>
  <c r="C94" i="65"/>
  <c r="C98" i="65"/>
  <c r="C102" i="65"/>
  <c r="C106" i="65"/>
  <c r="C110" i="65"/>
  <c r="C114" i="65"/>
  <c r="C118" i="65"/>
  <c r="C122" i="65"/>
  <c r="C126" i="65"/>
  <c r="C130" i="65"/>
  <c r="C134" i="65"/>
  <c r="C138" i="65"/>
  <c r="C142" i="65"/>
  <c r="C146" i="65"/>
  <c r="C150" i="65"/>
  <c r="C159" i="65"/>
  <c r="C198" i="65"/>
  <c r="C219" i="65"/>
  <c r="C225" i="65"/>
  <c r="C179" i="65"/>
  <c r="C183" i="65"/>
  <c r="C187" i="65"/>
  <c r="C191" i="65"/>
  <c r="C195" i="65"/>
  <c r="C199" i="65"/>
  <c r="C203" i="65"/>
  <c r="C207" i="65"/>
  <c r="C211" i="65"/>
  <c r="C215" i="65"/>
  <c r="C220" i="65"/>
  <c r="C226" i="65"/>
  <c r="C216" i="65"/>
  <c r="C152" i="65"/>
  <c r="C156" i="65"/>
  <c r="C160" i="65"/>
  <c r="C164" i="65"/>
  <c r="C168" i="65"/>
  <c r="C172" i="65"/>
  <c r="C176" i="65"/>
  <c r="C180" i="65"/>
  <c r="C184" i="65"/>
  <c r="C188" i="65"/>
  <c r="C192" i="65"/>
  <c r="C196" i="65"/>
  <c r="C200" i="65"/>
  <c r="C204" i="65"/>
  <c r="C208" i="65"/>
  <c r="C212" i="65"/>
  <c r="C221" i="65"/>
  <c r="C227" i="65"/>
  <c r="C217" i="65"/>
  <c r="C173" i="65"/>
  <c r="C177" i="65"/>
  <c r="C181" i="65"/>
  <c r="C185" i="65"/>
  <c r="C189" i="65"/>
  <c r="C193" i="65"/>
  <c r="C197" i="65"/>
  <c r="C201" i="65"/>
  <c r="C205" i="65"/>
  <c r="C209" i="65"/>
  <c r="C213" i="65"/>
  <c r="C222" i="65"/>
  <c r="C35" i="64"/>
  <c r="C39" i="64"/>
  <c r="C43" i="64"/>
  <c r="C47" i="64"/>
  <c r="C51" i="64"/>
  <c r="C55" i="64"/>
  <c r="C59" i="64"/>
  <c r="C63" i="64"/>
  <c r="C67" i="64"/>
  <c r="C71" i="64"/>
  <c r="C75" i="64"/>
  <c r="C79" i="64"/>
  <c r="C83" i="64"/>
  <c r="C87" i="64"/>
  <c r="C91" i="64"/>
  <c r="C95" i="64"/>
  <c r="C99" i="64"/>
  <c r="C103" i="64"/>
  <c r="C107" i="64"/>
  <c r="C111" i="64"/>
  <c r="C115" i="64"/>
  <c r="C119" i="64"/>
  <c r="C123" i="64"/>
  <c r="C127" i="64"/>
  <c r="C131" i="64"/>
  <c r="C140" i="64"/>
  <c r="C149" i="64"/>
  <c r="C163" i="64"/>
  <c r="C172" i="64"/>
  <c r="C187" i="64"/>
  <c r="C192" i="64"/>
  <c r="C136" i="64"/>
  <c r="C145" i="64"/>
  <c r="C159" i="64"/>
  <c r="C168" i="64"/>
  <c r="C177" i="64"/>
  <c r="C190" i="64"/>
  <c r="C8" i="64"/>
  <c r="C12" i="64"/>
  <c r="C16" i="64"/>
  <c r="C20" i="64"/>
  <c r="C24" i="64"/>
  <c r="C28" i="64"/>
  <c r="C32" i="64"/>
  <c r="C36" i="64"/>
  <c r="C40" i="64"/>
  <c r="C44" i="64"/>
  <c r="C48" i="64"/>
  <c r="C52" i="64"/>
  <c r="C56" i="64"/>
  <c r="C60" i="64"/>
  <c r="C64" i="64"/>
  <c r="C68" i="64"/>
  <c r="C72" i="64"/>
  <c r="C76" i="64"/>
  <c r="C80" i="64"/>
  <c r="C84" i="64"/>
  <c r="C88" i="64"/>
  <c r="C92" i="64"/>
  <c r="C96" i="64"/>
  <c r="C100" i="64"/>
  <c r="C104" i="64"/>
  <c r="C108" i="64"/>
  <c r="C112" i="64"/>
  <c r="C116" i="64"/>
  <c r="C120" i="64"/>
  <c r="C124" i="64"/>
  <c r="C128" i="64"/>
  <c r="C132" i="64"/>
  <c r="C141" i="64"/>
  <c r="C155" i="64"/>
  <c r="C164" i="64"/>
  <c r="C173" i="64"/>
  <c r="C183" i="64"/>
  <c r="C188" i="64"/>
  <c r="C137" i="64"/>
  <c r="C151" i="64"/>
  <c r="C160" i="64"/>
  <c r="C169" i="64"/>
  <c r="C189" i="64"/>
  <c r="C143" i="64"/>
  <c r="C152" i="64"/>
  <c r="C161" i="64"/>
  <c r="E186" i="64"/>
  <c r="E180" i="64"/>
  <c r="C223" i="65"/>
  <c r="E215" i="65"/>
  <c r="E219" i="65"/>
  <c r="E223" i="65"/>
  <c r="E227" i="65"/>
  <c r="E224" i="65"/>
  <c r="C134" i="64"/>
  <c r="C138" i="64"/>
  <c r="C142" i="64"/>
  <c r="C146" i="64"/>
  <c r="C150" i="64"/>
  <c r="C154" i="64"/>
  <c r="C158" i="64"/>
  <c r="C162" i="64"/>
  <c r="C166" i="64"/>
  <c r="C170" i="64"/>
  <c r="C174" i="64"/>
  <c r="C178" i="64"/>
  <c r="C182" i="64"/>
  <c r="C186" i="64"/>
  <c r="D11" i="60" l="1"/>
  <c r="E4" i="60" s="1"/>
  <c r="B11" i="60"/>
  <c r="C8" i="60" s="1"/>
  <c r="B10" i="59"/>
  <c r="C9" i="59" s="1"/>
  <c r="D10" i="59"/>
  <c r="E5" i="59" s="1"/>
  <c r="E4" i="57"/>
  <c r="D18" i="29"/>
  <c r="G33" i="29"/>
  <c r="G22" i="29"/>
  <c r="G32" i="29"/>
  <c r="G31" i="29"/>
  <c r="K3" i="49"/>
  <c r="G6" i="27"/>
  <c r="G4" i="27"/>
  <c r="F10" i="27"/>
  <c r="F9" i="26"/>
  <c r="G4" i="25"/>
  <c r="G8" i="24"/>
  <c r="G4" i="24"/>
  <c r="F188" i="12"/>
  <c r="H6" i="11"/>
  <c r="F136" i="11"/>
  <c r="D163" i="52"/>
  <c r="H5" i="8"/>
  <c r="F14" i="8"/>
  <c r="G5" i="6"/>
  <c r="G4" i="6"/>
  <c r="F13" i="6"/>
  <c r="E14" i="55"/>
  <c r="D14" i="4"/>
  <c r="D14" i="55"/>
  <c r="D5" i="2"/>
  <c r="I237" i="15"/>
  <c r="H237" i="15"/>
  <c r="I11" i="12"/>
  <c r="H7" i="12"/>
  <c r="H29" i="11"/>
  <c r="H26" i="11"/>
  <c r="H25" i="11"/>
  <c r="H5" i="11"/>
  <c r="H43" i="11"/>
  <c r="H7" i="7"/>
  <c r="H5" i="7"/>
  <c r="H4" i="7"/>
  <c r="E4" i="59"/>
  <c r="E9" i="59"/>
  <c r="C6" i="59"/>
  <c r="C7" i="59"/>
  <c r="C8" i="59"/>
  <c r="E4" i="58"/>
  <c r="E5" i="58"/>
  <c r="E6" i="58"/>
  <c r="E7" i="58"/>
  <c r="E8" i="58"/>
  <c r="E9" i="58"/>
  <c r="E10" i="58"/>
  <c r="E11" i="58"/>
  <c r="E12" i="58"/>
  <c r="E13" i="58"/>
  <c r="E14" i="58"/>
  <c r="E15" i="58"/>
  <c r="E16" i="58"/>
  <c r="E17" i="58"/>
  <c r="E18" i="58"/>
  <c r="E19" i="58"/>
  <c r="E20" i="58"/>
  <c r="E21" i="58"/>
  <c r="E22" i="58"/>
  <c r="E23" i="58"/>
  <c r="E24" i="58"/>
  <c r="E25" i="58"/>
  <c r="E26" i="58"/>
  <c r="E27" i="58"/>
  <c r="E28" i="58"/>
  <c r="E29" i="58"/>
  <c r="E30" i="58"/>
  <c r="E31" i="58"/>
  <c r="E32" i="58"/>
  <c r="E33" i="58"/>
  <c r="E34" i="58"/>
  <c r="E35" i="58"/>
  <c r="E36" i="58"/>
  <c r="E37" i="58"/>
  <c r="E38" i="58"/>
  <c r="E39" i="58"/>
  <c r="E40" i="58"/>
  <c r="E41" i="58"/>
  <c r="E42" i="58"/>
  <c r="E43" i="58"/>
  <c r="E44" i="58"/>
  <c r="E45" i="58"/>
  <c r="E46" i="58"/>
  <c r="E47" i="58"/>
  <c r="E48" i="58"/>
  <c r="E49" i="58"/>
  <c r="E50" i="58"/>
  <c r="E51" i="58"/>
  <c r="E52" i="58"/>
  <c r="E53" i="58"/>
  <c r="E54" i="58"/>
  <c r="E55" i="58"/>
  <c r="E56" i="58"/>
  <c r="E57" i="58"/>
  <c r="E58" i="58"/>
  <c r="E59" i="58"/>
  <c r="E60" i="58"/>
  <c r="E61" i="58"/>
  <c r="E62" i="58"/>
  <c r="E63" i="58"/>
  <c r="E64" i="58"/>
  <c r="E65" i="58"/>
  <c r="E66" i="58"/>
  <c r="E67" i="58"/>
  <c r="E68" i="58"/>
  <c r="E69" i="58"/>
  <c r="E70" i="58"/>
  <c r="E71" i="58"/>
  <c r="E72" i="58"/>
  <c r="E73" i="58"/>
  <c r="E74" i="58"/>
  <c r="E75" i="58"/>
  <c r="E76" i="58"/>
  <c r="E77" i="58"/>
  <c r="E78" i="58"/>
  <c r="E79" i="58"/>
  <c r="E80" i="58"/>
  <c r="E81" i="58"/>
  <c r="E82" i="58"/>
  <c r="E83" i="58"/>
  <c r="E84" i="58"/>
  <c r="E85" i="58"/>
  <c r="E86" i="58"/>
  <c r="E87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E100" i="58"/>
  <c r="E101" i="58"/>
  <c r="E102" i="58"/>
  <c r="E103" i="58"/>
  <c r="E104" i="58"/>
  <c r="E105" i="58"/>
  <c r="E106" i="58"/>
  <c r="E107" i="58"/>
  <c r="E108" i="58"/>
  <c r="E109" i="58"/>
  <c r="E110" i="58"/>
  <c r="E111" i="58"/>
  <c r="E112" i="58"/>
  <c r="E113" i="58"/>
  <c r="E114" i="58"/>
  <c r="E115" i="58"/>
  <c r="E116" i="58"/>
  <c r="E117" i="58"/>
  <c r="E118" i="58"/>
  <c r="E119" i="58"/>
  <c r="E120" i="58"/>
  <c r="E121" i="58"/>
  <c r="E122" i="58"/>
  <c r="E123" i="58"/>
  <c r="E124" i="58"/>
  <c r="E125" i="58"/>
  <c r="E126" i="58"/>
  <c r="E127" i="58"/>
  <c r="E128" i="58"/>
  <c r="E129" i="58"/>
  <c r="E130" i="58"/>
  <c r="E131" i="58"/>
  <c r="E132" i="58"/>
  <c r="E133" i="58"/>
  <c r="E134" i="58"/>
  <c r="E135" i="58"/>
  <c r="E136" i="58"/>
  <c r="E137" i="58"/>
  <c r="E138" i="58"/>
  <c r="E139" i="58"/>
  <c r="E140" i="58"/>
  <c r="E141" i="58"/>
  <c r="E142" i="58"/>
  <c r="E143" i="58"/>
  <c r="E144" i="58"/>
  <c r="E145" i="58"/>
  <c r="E146" i="58"/>
  <c r="E147" i="58"/>
  <c r="E148" i="58"/>
  <c r="E149" i="58"/>
  <c r="E150" i="58"/>
  <c r="E151" i="58"/>
  <c r="E152" i="58"/>
  <c r="E153" i="58"/>
  <c r="E154" i="58"/>
  <c r="E155" i="58"/>
  <c r="E156" i="58"/>
  <c r="E157" i="58"/>
  <c r="E158" i="58"/>
  <c r="E159" i="58"/>
  <c r="E160" i="58"/>
  <c r="E161" i="58"/>
  <c r="E162" i="58"/>
  <c r="E163" i="58"/>
  <c r="E164" i="58"/>
  <c r="E165" i="58"/>
  <c r="E166" i="58"/>
  <c r="E167" i="58"/>
  <c r="E168" i="58"/>
  <c r="E169" i="58"/>
  <c r="E170" i="58"/>
  <c r="E171" i="58"/>
  <c r="E172" i="58"/>
  <c r="E173" i="58"/>
  <c r="E174" i="58"/>
  <c r="E175" i="58"/>
  <c r="E176" i="58"/>
  <c r="E177" i="58"/>
  <c r="E178" i="58"/>
  <c r="E179" i="58"/>
  <c r="E180" i="58"/>
  <c r="E181" i="58"/>
  <c r="E182" i="58"/>
  <c r="E183" i="58"/>
  <c r="E184" i="58"/>
  <c r="E185" i="58"/>
  <c r="E186" i="58"/>
  <c r="E187" i="58"/>
  <c r="E188" i="58"/>
  <c r="E189" i="58"/>
  <c r="E190" i="58"/>
  <c r="E191" i="58"/>
  <c r="E192" i="58"/>
  <c r="E193" i="58"/>
  <c r="E194" i="58"/>
  <c r="E195" i="58"/>
  <c r="E196" i="58"/>
  <c r="E197" i="58"/>
  <c r="E198" i="58"/>
  <c r="E199" i="58"/>
  <c r="E200" i="58"/>
  <c r="E201" i="58"/>
  <c r="E202" i="58"/>
  <c r="E203" i="58"/>
  <c r="E204" i="58"/>
  <c r="E205" i="58"/>
  <c r="E206" i="58"/>
  <c r="E207" i="58"/>
  <c r="E208" i="58"/>
  <c r="E209" i="58"/>
  <c r="E210" i="58"/>
  <c r="E211" i="58"/>
  <c r="E212" i="58"/>
  <c r="E213" i="58"/>
  <c r="E214" i="58"/>
  <c r="E215" i="58"/>
  <c r="E216" i="58"/>
  <c r="E217" i="58"/>
  <c r="E218" i="58"/>
  <c r="E219" i="58"/>
  <c r="E220" i="58"/>
  <c r="E221" i="58"/>
  <c r="E222" i="58"/>
  <c r="E223" i="58"/>
  <c r="E224" i="58"/>
  <c r="E225" i="58"/>
  <c r="E226" i="58"/>
  <c r="E227" i="58"/>
  <c r="E228" i="58"/>
  <c r="E229" i="58"/>
  <c r="E230" i="58"/>
  <c r="E231" i="58"/>
  <c r="E232" i="58"/>
  <c r="E233" i="58"/>
  <c r="E234" i="58"/>
  <c r="E235" i="58"/>
  <c r="E236" i="58"/>
  <c r="E237" i="58"/>
  <c r="E238" i="58"/>
  <c r="E239" i="58"/>
  <c r="E240" i="58"/>
  <c r="E241" i="58"/>
  <c r="E242" i="58"/>
  <c r="E243" i="58"/>
  <c r="E244" i="58"/>
  <c r="E245" i="58"/>
  <c r="E246" i="58"/>
  <c r="E247" i="58"/>
  <c r="E248" i="58"/>
  <c r="E249" i="58"/>
  <c r="E250" i="58"/>
  <c r="E251" i="58"/>
  <c r="E252" i="58"/>
  <c r="E253" i="58"/>
  <c r="E254" i="58"/>
  <c r="E255" i="58"/>
  <c r="E256" i="58"/>
  <c r="E257" i="58"/>
  <c r="E258" i="58"/>
  <c r="E259" i="58"/>
  <c r="E260" i="58"/>
  <c r="E261" i="58"/>
  <c r="C4" i="58"/>
  <c r="C5" i="58"/>
  <c r="C6" i="58"/>
  <c r="C7" i="58"/>
  <c r="C8" i="58"/>
  <c r="C9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0" i="58"/>
  <c r="C71" i="58"/>
  <c r="C72" i="58"/>
  <c r="C73" i="58"/>
  <c r="C74" i="58"/>
  <c r="C75" i="58"/>
  <c r="C76" i="58"/>
  <c r="C77" i="58"/>
  <c r="C78" i="58"/>
  <c r="C79" i="58"/>
  <c r="C80" i="58"/>
  <c r="C81" i="58"/>
  <c r="C82" i="58"/>
  <c r="C83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C103" i="58"/>
  <c r="C104" i="58"/>
  <c r="C105" i="58"/>
  <c r="C106" i="58"/>
  <c r="C107" i="58"/>
  <c r="C108" i="58"/>
  <c r="C109" i="58"/>
  <c r="C110" i="58"/>
  <c r="C111" i="58"/>
  <c r="C112" i="58"/>
  <c r="C113" i="58"/>
  <c r="C114" i="58"/>
  <c r="C115" i="58"/>
  <c r="C116" i="58"/>
  <c r="C117" i="58"/>
  <c r="C118" i="58"/>
  <c r="C119" i="58"/>
  <c r="C120" i="58"/>
  <c r="C121" i="58"/>
  <c r="C122" i="58"/>
  <c r="C123" i="58"/>
  <c r="C124" i="58"/>
  <c r="C125" i="58"/>
  <c r="C126" i="58"/>
  <c r="C127" i="58"/>
  <c r="C128" i="58"/>
  <c r="C129" i="58"/>
  <c r="C130" i="58"/>
  <c r="C131" i="58"/>
  <c r="C132" i="58"/>
  <c r="C133" i="58"/>
  <c r="C134" i="58"/>
  <c r="C135" i="58"/>
  <c r="C136" i="58"/>
  <c r="C137" i="58"/>
  <c r="C138" i="58"/>
  <c r="C139" i="58"/>
  <c r="C140" i="58"/>
  <c r="C141" i="58"/>
  <c r="C142" i="58"/>
  <c r="C143" i="58"/>
  <c r="C144" i="58"/>
  <c r="C145" i="58"/>
  <c r="C146" i="58"/>
  <c r="C147" i="58"/>
  <c r="C148" i="58"/>
  <c r="C149" i="58"/>
  <c r="C150" i="58"/>
  <c r="C151" i="58"/>
  <c r="C152" i="58"/>
  <c r="C153" i="58"/>
  <c r="C154" i="58"/>
  <c r="C155" i="58"/>
  <c r="C156" i="58"/>
  <c r="C157" i="58"/>
  <c r="C158" i="58"/>
  <c r="C159" i="58"/>
  <c r="C160" i="58"/>
  <c r="C161" i="58"/>
  <c r="C162" i="58"/>
  <c r="C163" i="58"/>
  <c r="C164" i="58"/>
  <c r="C165" i="58"/>
  <c r="C166" i="58"/>
  <c r="C167" i="58"/>
  <c r="C168" i="58"/>
  <c r="C169" i="58"/>
  <c r="C170" i="58"/>
  <c r="C171" i="58"/>
  <c r="C172" i="58"/>
  <c r="C173" i="58"/>
  <c r="C174" i="58"/>
  <c r="C175" i="58"/>
  <c r="C176" i="58"/>
  <c r="C177" i="58"/>
  <c r="C178" i="58"/>
  <c r="C179" i="58"/>
  <c r="C180" i="58"/>
  <c r="C181" i="58"/>
  <c r="C182" i="58"/>
  <c r="C183" i="58"/>
  <c r="C184" i="58"/>
  <c r="C185" i="58"/>
  <c r="C186" i="58"/>
  <c r="C187" i="58"/>
  <c r="C188" i="58"/>
  <c r="C189" i="58"/>
  <c r="C190" i="58"/>
  <c r="C191" i="58"/>
  <c r="C192" i="58"/>
  <c r="C193" i="58"/>
  <c r="C194" i="58"/>
  <c r="C195" i="58"/>
  <c r="C196" i="58"/>
  <c r="C197" i="58"/>
  <c r="C198" i="58"/>
  <c r="C199" i="58"/>
  <c r="C200" i="58"/>
  <c r="C201" i="58"/>
  <c r="C202" i="58"/>
  <c r="C203" i="58"/>
  <c r="C204" i="58"/>
  <c r="C205" i="58"/>
  <c r="C206" i="58"/>
  <c r="C207" i="58"/>
  <c r="C208" i="58"/>
  <c r="C209" i="58"/>
  <c r="C210" i="58"/>
  <c r="C211" i="58"/>
  <c r="C212" i="58"/>
  <c r="C213" i="58"/>
  <c r="C214" i="58"/>
  <c r="C215" i="58"/>
  <c r="C216" i="58"/>
  <c r="C217" i="58"/>
  <c r="C218" i="58"/>
  <c r="C219" i="58"/>
  <c r="C220" i="58"/>
  <c r="C221" i="58"/>
  <c r="C222" i="58"/>
  <c r="C223" i="58"/>
  <c r="C224" i="58"/>
  <c r="C225" i="58"/>
  <c r="C226" i="58"/>
  <c r="C227" i="58"/>
  <c r="C228" i="58"/>
  <c r="C229" i="58"/>
  <c r="C230" i="58"/>
  <c r="C231" i="58"/>
  <c r="C232" i="58"/>
  <c r="C233" i="58"/>
  <c r="C234" i="58"/>
  <c r="C235" i="58"/>
  <c r="C236" i="58"/>
  <c r="C237" i="58"/>
  <c r="C238" i="58"/>
  <c r="C239" i="58"/>
  <c r="C240" i="58"/>
  <c r="C241" i="58"/>
  <c r="C242" i="58"/>
  <c r="C243" i="58"/>
  <c r="C244" i="58"/>
  <c r="C245" i="58"/>
  <c r="C246" i="58"/>
  <c r="C247" i="58"/>
  <c r="C248" i="58"/>
  <c r="C249" i="58"/>
  <c r="C250" i="58"/>
  <c r="C251" i="58"/>
  <c r="C252" i="58"/>
  <c r="C253" i="58"/>
  <c r="C254" i="58"/>
  <c r="C255" i="58"/>
  <c r="C256" i="58"/>
  <c r="C257" i="58"/>
  <c r="C258" i="58"/>
  <c r="C259" i="58"/>
  <c r="C260" i="58"/>
  <c r="C261" i="58"/>
  <c r="H5" i="14"/>
  <c r="I5" i="14"/>
  <c r="H6" i="14"/>
  <c r="I6" i="14"/>
  <c r="H7" i="14"/>
  <c r="I7" i="14"/>
  <c r="H8" i="14"/>
  <c r="I8" i="14"/>
  <c r="H9" i="14"/>
  <c r="I9" i="14"/>
  <c r="H10" i="14"/>
  <c r="I10" i="14"/>
  <c r="H11" i="14"/>
  <c r="I11" i="14"/>
  <c r="H12" i="14"/>
  <c r="I12" i="14"/>
  <c r="H13" i="14"/>
  <c r="I13" i="14"/>
  <c r="H14" i="14"/>
  <c r="I14" i="14"/>
  <c r="H15" i="14"/>
  <c r="I15" i="14"/>
  <c r="H16" i="14"/>
  <c r="I16" i="14"/>
  <c r="H17" i="14"/>
  <c r="I17" i="14"/>
  <c r="H18" i="14"/>
  <c r="I18" i="14"/>
  <c r="H19" i="14"/>
  <c r="I19" i="14"/>
  <c r="H20" i="14"/>
  <c r="I20" i="14"/>
  <c r="H21" i="14"/>
  <c r="I21" i="14"/>
  <c r="H22" i="14"/>
  <c r="H23" i="14"/>
  <c r="I23" i="14"/>
  <c r="H24" i="14"/>
  <c r="I24" i="14"/>
  <c r="H25" i="14"/>
  <c r="H26" i="14"/>
  <c r="I26" i="14"/>
  <c r="H27" i="14"/>
  <c r="I27" i="14"/>
  <c r="H28" i="14"/>
  <c r="I28" i="14"/>
  <c r="H29" i="14"/>
  <c r="I29" i="14"/>
  <c r="H30" i="14"/>
  <c r="I30" i="14"/>
  <c r="H31" i="14"/>
  <c r="I31" i="14"/>
  <c r="H32" i="14"/>
  <c r="I32" i="14"/>
  <c r="H33" i="14"/>
  <c r="I33" i="14"/>
  <c r="H34" i="14"/>
  <c r="I34" i="14"/>
  <c r="H35" i="14"/>
  <c r="I35" i="14"/>
  <c r="H36" i="14"/>
  <c r="I36" i="14"/>
  <c r="H37" i="14"/>
  <c r="I37" i="14"/>
  <c r="H38" i="14"/>
  <c r="I38" i="14"/>
  <c r="H39" i="14"/>
  <c r="I39" i="14"/>
  <c r="H40" i="14"/>
  <c r="I40" i="14"/>
  <c r="H41" i="14"/>
  <c r="I41" i="14"/>
  <c r="H42" i="14"/>
  <c r="I42" i="14"/>
  <c r="H43" i="14"/>
  <c r="I43" i="14"/>
  <c r="H44" i="14"/>
  <c r="I44" i="14"/>
  <c r="H45" i="14"/>
  <c r="I45" i="14"/>
  <c r="H46" i="14"/>
  <c r="I46" i="14"/>
  <c r="H47" i="14"/>
  <c r="I47" i="14"/>
  <c r="H48" i="14"/>
  <c r="I48" i="14"/>
  <c r="H49" i="14"/>
  <c r="I49" i="14"/>
  <c r="H50" i="14"/>
  <c r="I50" i="14"/>
  <c r="H51" i="14"/>
  <c r="I51" i="14"/>
  <c r="H52" i="14"/>
  <c r="I52" i="14"/>
  <c r="H53" i="14"/>
  <c r="I53" i="14"/>
  <c r="H54" i="14"/>
  <c r="I54" i="14"/>
  <c r="H55" i="14"/>
  <c r="I55" i="14"/>
  <c r="H56" i="14"/>
  <c r="I56" i="14"/>
  <c r="H57" i="14"/>
  <c r="I57" i="14"/>
  <c r="H58" i="14"/>
  <c r="I58" i="14"/>
  <c r="H59" i="14"/>
  <c r="I59" i="14"/>
  <c r="H60" i="14"/>
  <c r="I60" i="14"/>
  <c r="H61" i="14"/>
  <c r="I61" i="14"/>
  <c r="H62" i="14"/>
  <c r="I62" i="14"/>
  <c r="H63" i="14"/>
  <c r="I63" i="14"/>
  <c r="H64" i="14"/>
  <c r="I64" i="14"/>
  <c r="H65" i="14"/>
  <c r="I65" i="14"/>
  <c r="H66" i="14"/>
  <c r="I66" i="14"/>
  <c r="H67" i="14"/>
  <c r="I67" i="14"/>
  <c r="H68" i="14"/>
  <c r="I68" i="14"/>
  <c r="H69" i="14"/>
  <c r="I69" i="14"/>
  <c r="H70" i="14"/>
  <c r="I70" i="14"/>
  <c r="H71" i="14"/>
  <c r="I71" i="14"/>
  <c r="H72" i="14"/>
  <c r="I72" i="14"/>
  <c r="H73" i="14"/>
  <c r="I73" i="14"/>
  <c r="H74" i="14"/>
  <c r="I74" i="14"/>
  <c r="H75" i="14"/>
  <c r="I75" i="14"/>
  <c r="H76" i="14"/>
  <c r="I76" i="14"/>
  <c r="H77" i="14"/>
  <c r="I77" i="14"/>
  <c r="H78" i="14"/>
  <c r="I78" i="14"/>
  <c r="H79" i="14"/>
  <c r="I79" i="14"/>
  <c r="H80" i="14"/>
  <c r="I80" i="14"/>
  <c r="H81" i="14"/>
  <c r="I81" i="14"/>
  <c r="H82" i="14"/>
  <c r="I82" i="14"/>
  <c r="H83" i="14"/>
  <c r="I83" i="14"/>
  <c r="H84" i="14"/>
  <c r="I84" i="14"/>
  <c r="H85" i="14"/>
  <c r="I85" i="14"/>
  <c r="H86" i="14"/>
  <c r="I86" i="14"/>
  <c r="H87" i="14"/>
  <c r="I87" i="14"/>
  <c r="H88" i="14"/>
  <c r="I88" i="14"/>
  <c r="H89" i="14"/>
  <c r="I89" i="14"/>
  <c r="H90" i="14"/>
  <c r="I90" i="14"/>
  <c r="H91" i="14"/>
  <c r="I91" i="14"/>
  <c r="H92" i="14"/>
  <c r="I92" i="14"/>
  <c r="H93" i="14"/>
  <c r="I93" i="14"/>
  <c r="H94" i="14"/>
  <c r="I94" i="14"/>
  <c r="H95" i="14"/>
  <c r="I95" i="14"/>
  <c r="H96" i="14"/>
  <c r="I96" i="14"/>
  <c r="H97" i="14"/>
  <c r="I97" i="14"/>
  <c r="H98" i="14"/>
  <c r="I98" i="14"/>
  <c r="H99" i="14"/>
  <c r="I99" i="14"/>
  <c r="H100" i="14"/>
  <c r="I100" i="14"/>
  <c r="H101" i="14"/>
  <c r="I101" i="14"/>
  <c r="H102" i="14"/>
  <c r="I102" i="14"/>
  <c r="H103" i="14"/>
  <c r="I103" i="14"/>
  <c r="H104" i="14"/>
  <c r="I104" i="14"/>
  <c r="H105" i="14"/>
  <c r="I105" i="14"/>
  <c r="H106" i="14"/>
  <c r="I106" i="14"/>
  <c r="H107" i="14"/>
  <c r="I107" i="14"/>
  <c r="H108" i="14"/>
  <c r="I108" i="14"/>
  <c r="H109" i="14"/>
  <c r="I109" i="14"/>
  <c r="H110" i="14"/>
  <c r="I110" i="14"/>
  <c r="H111" i="14"/>
  <c r="I111" i="14"/>
  <c r="H112" i="14"/>
  <c r="I112" i="14"/>
  <c r="H113" i="14"/>
  <c r="I113" i="14"/>
  <c r="H114" i="14"/>
  <c r="I114" i="14"/>
  <c r="H115" i="14"/>
  <c r="I115" i="14"/>
  <c r="H116" i="14"/>
  <c r="I116" i="14"/>
  <c r="H117" i="14"/>
  <c r="I117" i="14"/>
  <c r="H118" i="14"/>
  <c r="I118" i="14"/>
  <c r="H119" i="14"/>
  <c r="I119" i="14"/>
  <c r="H120" i="14"/>
  <c r="I120" i="14"/>
  <c r="H121" i="14"/>
  <c r="I121" i="14"/>
  <c r="H122" i="14"/>
  <c r="I122" i="14"/>
  <c r="H123" i="14"/>
  <c r="I123" i="14"/>
  <c r="H124" i="14"/>
  <c r="I124" i="14"/>
  <c r="H125" i="14"/>
  <c r="I125" i="14"/>
  <c r="H126" i="14"/>
  <c r="I126" i="14"/>
  <c r="H127" i="14"/>
  <c r="I127" i="14"/>
  <c r="H128" i="14"/>
  <c r="I128" i="14"/>
  <c r="H129" i="14"/>
  <c r="I129" i="14"/>
  <c r="H130" i="14"/>
  <c r="I130" i="14"/>
  <c r="H131" i="14"/>
  <c r="I131" i="14"/>
  <c r="H132" i="14"/>
  <c r="I132" i="14"/>
  <c r="H133" i="14"/>
  <c r="I133" i="14"/>
  <c r="H134" i="14"/>
  <c r="I134" i="14"/>
  <c r="H135" i="14"/>
  <c r="I135" i="14"/>
  <c r="H136" i="14"/>
  <c r="I136" i="14"/>
  <c r="H137" i="14"/>
  <c r="I137" i="14"/>
  <c r="H138" i="14"/>
  <c r="I138" i="14"/>
  <c r="H139" i="14"/>
  <c r="I139" i="14"/>
  <c r="H140" i="14"/>
  <c r="I140" i="14"/>
  <c r="H141" i="14"/>
  <c r="I141" i="14"/>
  <c r="H142" i="14"/>
  <c r="I142" i="14"/>
  <c r="H143" i="14"/>
  <c r="I143" i="14"/>
  <c r="H144" i="14"/>
  <c r="I144" i="14"/>
  <c r="H145" i="14"/>
  <c r="I145" i="14"/>
  <c r="H146" i="14"/>
  <c r="I146" i="14"/>
  <c r="H147" i="14"/>
  <c r="I147" i="14"/>
  <c r="H148" i="14"/>
  <c r="I148" i="14"/>
  <c r="H149" i="14"/>
  <c r="I149" i="14"/>
  <c r="H150" i="14"/>
  <c r="I150" i="14"/>
  <c r="H151" i="14"/>
  <c r="I151" i="14"/>
  <c r="H152" i="14"/>
  <c r="I152" i="14"/>
  <c r="H153" i="14"/>
  <c r="I153" i="14"/>
  <c r="H154" i="14"/>
  <c r="I154" i="14"/>
  <c r="H155" i="14"/>
  <c r="I155" i="14"/>
  <c r="H156" i="14"/>
  <c r="I156" i="14"/>
  <c r="H157" i="14"/>
  <c r="I157" i="14"/>
  <c r="H158" i="14"/>
  <c r="I158" i="14"/>
  <c r="H159" i="14"/>
  <c r="I159" i="14"/>
  <c r="H160" i="14"/>
  <c r="I160" i="14"/>
  <c r="H161" i="14"/>
  <c r="I161" i="14"/>
  <c r="H162" i="14"/>
  <c r="I162" i="14"/>
  <c r="H163" i="14"/>
  <c r="I163" i="14"/>
  <c r="H164" i="14"/>
  <c r="I164" i="14"/>
  <c r="H165" i="14"/>
  <c r="I165" i="14"/>
  <c r="H166" i="14"/>
  <c r="I166" i="14"/>
  <c r="H167" i="14"/>
  <c r="I167" i="14"/>
  <c r="H168" i="14"/>
  <c r="I168" i="14"/>
  <c r="H169" i="14"/>
  <c r="I169" i="14"/>
  <c r="H170" i="14"/>
  <c r="I170" i="14"/>
  <c r="H171" i="14"/>
  <c r="I171" i="14"/>
  <c r="H172" i="14"/>
  <c r="I172" i="14"/>
  <c r="H173" i="14"/>
  <c r="I173" i="14"/>
  <c r="H174" i="14"/>
  <c r="I174" i="14"/>
  <c r="H175" i="14"/>
  <c r="I175" i="14"/>
  <c r="H176" i="14"/>
  <c r="I176" i="14"/>
  <c r="H177" i="14"/>
  <c r="I177" i="14"/>
  <c r="H178" i="14"/>
  <c r="I178" i="14"/>
  <c r="H179" i="14"/>
  <c r="I179" i="14"/>
  <c r="H180" i="14"/>
  <c r="I180" i="14"/>
  <c r="H181" i="14"/>
  <c r="I181" i="14"/>
  <c r="H182" i="14"/>
  <c r="I182" i="14"/>
  <c r="H183" i="14"/>
  <c r="I183" i="14"/>
  <c r="H184" i="14"/>
  <c r="I184" i="14"/>
  <c r="H185" i="14"/>
  <c r="I185" i="14"/>
  <c r="H186" i="14"/>
  <c r="I186" i="14"/>
  <c r="H187" i="14"/>
  <c r="I187" i="14"/>
  <c r="H188" i="14"/>
  <c r="I188" i="14"/>
  <c r="H189" i="14"/>
  <c r="I189" i="14"/>
  <c r="H190" i="14"/>
  <c r="I190" i="14"/>
  <c r="H191" i="14"/>
  <c r="I191" i="14"/>
  <c r="H192" i="14"/>
  <c r="I192" i="14"/>
  <c r="H193" i="14"/>
  <c r="I193" i="14"/>
  <c r="H194" i="14"/>
  <c r="I194" i="14"/>
  <c r="H195" i="14"/>
  <c r="I195" i="14"/>
  <c r="H196" i="14"/>
  <c r="I196" i="14"/>
  <c r="H197" i="14"/>
  <c r="I197" i="14"/>
  <c r="H198" i="14"/>
  <c r="I198" i="14"/>
  <c r="H199" i="14"/>
  <c r="I199" i="14"/>
  <c r="H200" i="14"/>
  <c r="I200" i="14"/>
  <c r="H201" i="14"/>
  <c r="I201" i="14"/>
  <c r="H202" i="14"/>
  <c r="I202" i="14"/>
  <c r="H203" i="14"/>
  <c r="I203" i="14"/>
  <c r="H204" i="14"/>
  <c r="I204" i="14"/>
  <c r="H205" i="14"/>
  <c r="I205" i="14"/>
  <c r="H206" i="14"/>
  <c r="I206" i="14"/>
  <c r="H207" i="14"/>
  <c r="I207" i="14"/>
  <c r="H208" i="14"/>
  <c r="I208" i="14"/>
  <c r="H209" i="14"/>
  <c r="I209" i="14"/>
  <c r="H210" i="14"/>
  <c r="I210" i="14"/>
  <c r="H211" i="14"/>
  <c r="I211" i="14"/>
  <c r="H212" i="14"/>
  <c r="I212" i="14"/>
  <c r="H213" i="14"/>
  <c r="I213" i="14"/>
  <c r="H214" i="14"/>
  <c r="I214" i="14"/>
  <c r="H215" i="14"/>
  <c r="I215" i="14"/>
  <c r="H216" i="14"/>
  <c r="I216" i="14"/>
  <c r="H217" i="14"/>
  <c r="I217" i="14"/>
  <c r="H218" i="14"/>
  <c r="I218" i="14"/>
  <c r="H219" i="14"/>
  <c r="I219" i="14"/>
  <c r="H220" i="14"/>
  <c r="I220" i="14"/>
  <c r="H221" i="14"/>
  <c r="I221" i="14"/>
  <c r="H222" i="14"/>
  <c r="I222" i="14"/>
  <c r="H223" i="14"/>
  <c r="I223" i="14"/>
  <c r="H224" i="14"/>
  <c r="H225" i="14"/>
  <c r="I225" i="14"/>
  <c r="H226" i="14"/>
  <c r="I226" i="14"/>
  <c r="H227" i="14"/>
  <c r="I227" i="14"/>
  <c r="H228" i="14"/>
  <c r="I228" i="14"/>
  <c r="H229" i="14"/>
  <c r="I229" i="14"/>
  <c r="H230" i="14"/>
  <c r="I230" i="14"/>
  <c r="H231" i="14"/>
  <c r="I231" i="14"/>
  <c r="H232" i="14"/>
  <c r="I232" i="14"/>
  <c r="H233" i="14"/>
  <c r="I233" i="14"/>
  <c r="H234" i="14"/>
  <c r="I234" i="14"/>
  <c r="H235" i="14"/>
  <c r="I235" i="14"/>
  <c r="H236" i="14"/>
  <c r="H237" i="14"/>
  <c r="I237" i="14"/>
  <c r="H238" i="14"/>
  <c r="I238" i="14"/>
  <c r="H239" i="14"/>
  <c r="I239" i="14"/>
  <c r="H240" i="14"/>
  <c r="I240" i="14"/>
  <c r="H241" i="14"/>
  <c r="I241" i="14"/>
  <c r="H242" i="14"/>
  <c r="I242" i="14"/>
  <c r="H244" i="14"/>
  <c r="I244" i="14"/>
  <c r="I245" i="14"/>
  <c r="H246" i="14"/>
  <c r="I246" i="14"/>
  <c r="H247" i="14"/>
  <c r="H248" i="14"/>
  <c r="I248" i="14"/>
  <c r="H249" i="14"/>
  <c r="I249" i="14"/>
  <c r="H250" i="14"/>
  <c r="H252" i="14"/>
  <c r="I252" i="14"/>
  <c r="H253" i="14"/>
  <c r="I253" i="14"/>
  <c r="I254" i="14"/>
  <c r="H255" i="14"/>
  <c r="H256" i="14"/>
  <c r="I256" i="14"/>
  <c r="H257" i="14"/>
  <c r="H261" i="14"/>
  <c r="I261" i="14"/>
  <c r="H262" i="14"/>
  <c r="I262" i="14"/>
  <c r="H265" i="14"/>
  <c r="I265" i="14"/>
  <c r="H268" i="14"/>
  <c r="I268" i="14"/>
  <c r="H5" i="15"/>
  <c r="I5" i="15"/>
  <c r="H6" i="15"/>
  <c r="I6" i="15"/>
  <c r="H7" i="15"/>
  <c r="I7" i="15"/>
  <c r="H8" i="15"/>
  <c r="I8" i="15"/>
  <c r="H9" i="15"/>
  <c r="I9" i="15"/>
  <c r="H10" i="15"/>
  <c r="I10" i="15"/>
  <c r="H11" i="15"/>
  <c r="I11" i="15"/>
  <c r="H12" i="15"/>
  <c r="I12" i="15"/>
  <c r="H13" i="15"/>
  <c r="I13" i="15"/>
  <c r="H14" i="15"/>
  <c r="I14" i="15"/>
  <c r="H15" i="15"/>
  <c r="I15" i="15"/>
  <c r="H16" i="15"/>
  <c r="I16" i="15"/>
  <c r="H17" i="15"/>
  <c r="I17" i="15"/>
  <c r="H18" i="15"/>
  <c r="H19" i="15"/>
  <c r="I19" i="15"/>
  <c r="H20" i="15"/>
  <c r="I20" i="15"/>
  <c r="H21" i="15"/>
  <c r="H22" i="15"/>
  <c r="I22" i="15"/>
  <c r="H23" i="15"/>
  <c r="I23" i="15"/>
  <c r="H24" i="15"/>
  <c r="I24" i="15"/>
  <c r="H25" i="15"/>
  <c r="I25" i="15"/>
  <c r="H26" i="15"/>
  <c r="I26" i="15"/>
  <c r="H27" i="15"/>
  <c r="I27" i="15"/>
  <c r="H28" i="15"/>
  <c r="I28" i="15"/>
  <c r="H29" i="15"/>
  <c r="I29" i="15"/>
  <c r="H30" i="15"/>
  <c r="I30" i="15"/>
  <c r="H31" i="15"/>
  <c r="I31" i="15"/>
  <c r="H32" i="15"/>
  <c r="I32" i="15"/>
  <c r="H33" i="15"/>
  <c r="I33" i="15"/>
  <c r="H34" i="15"/>
  <c r="I34" i="15"/>
  <c r="H35" i="15"/>
  <c r="H36" i="15"/>
  <c r="I36" i="15"/>
  <c r="H37" i="15"/>
  <c r="I37" i="15"/>
  <c r="H38" i="15"/>
  <c r="I38" i="15"/>
  <c r="H39" i="15"/>
  <c r="I39" i="15"/>
  <c r="H40" i="15"/>
  <c r="I40" i="15"/>
  <c r="H41" i="15"/>
  <c r="I41" i="15"/>
  <c r="H42" i="15"/>
  <c r="I42" i="15"/>
  <c r="H43" i="15"/>
  <c r="I43" i="15"/>
  <c r="H44" i="15"/>
  <c r="I44" i="15"/>
  <c r="H45" i="15"/>
  <c r="I45" i="15"/>
  <c r="H46" i="15"/>
  <c r="I46" i="15"/>
  <c r="H47" i="15"/>
  <c r="I47" i="15"/>
  <c r="H48" i="15"/>
  <c r="I48" i="15"/>
  <c r="H49" i="15"/>
  <c r="I49" i="15"/>
  <c r="H50" i="15"/>
  <c r="I50" i="15"/>
  <c r="H51" i="15"/>
  <c r="I51" i="15"/>
  <c r="H52" i="15"/>
  <c r="I52" i="15"/>
  <c r="H53" i="15"/>
  <c r="I53" i="15"/>
  <c r="H54" i="15"/>
  <c r="I54" i="15"/>
  <c r="H55" i="15"/>
  <c r="I55" i="15"/>
  <c r="H56" i="15"/>
  <c r="I56" i="15"/>
  <c r="H57" i="15"/>
  <c r="I57" i="15"/>
  <c r="H58" i="15"/>
  <c r="I58" i="15"/>
  <c r="H59" i="15"/>
  <c r="I59" i="15"/>
  <c r="H60" i="15"/>
  <c r="I60" i="15"/>
  <c r="H61" i="15"/>
  <c r="I61" i="15"/>
  <c r="H62" i="15"/>
  <c r="I62" i="15"/>
  <c r="H63" i="15"/>
  <c r="I63" i="15"/>
  <c r="H64" i="15"/>
  <c r="I65" i="15"/>
  <c r="H66" i="15"/>
  <c r="I66" i="15"/>
  <c r="H67" i="15"/>
  <c r="I67" i="15"/>
  <c r="H68" i="15"/>
  <c r="I68" i="15"/>
  <c r="H69" i="15"/>
  <c r="I69" i="15"/>
  <c r="I70" i="15"/>
  <c r="H71" i="15"/>
  <c r="I71" i="15"/>
  <c r="H72" i="15"/>
  <c r="I72" i="15"/>
  <c r="H73" i="15"/>
  <c r="I73" i="15"/>
  <c r="H74" i="15"/>
  <c r="I74" i="15"/>
  <c r="H75" i="15"/>
  <c r="I75" i="15"/>
  <c r="H76" i="15"/>
  <c r="I76" i="15"/>
  <c r="H77" i="15"/>
  <c r="I77" i="15"/>
  <c r="H78" i="15"/>
  <c r="I78" i="15"/>
  <c r="H79" i="15"/>
  <c r="I79" i="15"/>
  <c r="H80" i="15"/>
  <c r="I80" i="15"/>
  <c r="H81" i="15"/>
  <c r="I81" i="15"/>
  <c r="H82" i="15"/>
  <c r="I82" i="15"/>
  <c r="H83" i="15"/>
  <c r="I83" i="15"/>
  <c r="H84" i="15"/>
  <c r="I84" i="15"/>
  <c r="H85" i="15"/>
  <c r="I85" i="15"/>
  <c r="H86" i="15"/>
  <c r="I86" i="15"/>
  <c r="H87" i="15"/>
  <c r="I87" i="15"/>
  <c r="I88" i="15"/>
  <c r="H89" i="15"/>
  <c r="I89" i="15"/>
  <c r="H90" i="15"/>
  <c r="I90" i="15"/>
  <c r="H91" i="15"/>
  <c r="I91" i="15"/>
  <c r="H92" i="15"/>
  <c r="I92" i="15"/>
  <c r="H93" i="15"/>
  <c r="I93" i="15"/>
  <c r="H94" i="15"/>
  <c r="I94" i="15"/>
  <c r="H95" i="15"/>
  <c r="I95" i="15"/>
  <c r="H96" i="15"/>
  <c r="I96" i="15"/>
  <c r="H97" i="15"/>
  <c r="I97" i="15"/>
  <c r="H98" i="15"/>
  <c r="I98" i="15"/>
  <c r="H99" i="15"/>
  <c r="I99" i="15"/>
  <c r="H100" i="15"/>
  <c r="I100" i="15"/>
  <c r="H101" i="15"/>
  <c r="I101" i="15"/>
  <c r="H102" i="15"/>
  <c r="I102" i="15"/>
  <c r="H103" i="15"/>
  <c r="I103" i="15"/>
  <c r="H104" i="15"/>
  <c r="I104" i="15"/>
  <c r="H105" i="15"/>
  <c r="I105" i="15"/>
  <c r="H106" i="15"/>
  <c r="I106" i="15"/>
  <c r="H107" i="15"/>
  <c r="I107" i="15"/>
  <c r="H108" i="15"/>
  <c r="I108" i="15"/>
  <c r="H109" i="15"/>
  <c r="I109" i="15"/>
  <c r="H110" i="15"/>
  <c r="I110" i="15"/>
  <c r="H111" i="15"/>
  <c r="I111" i="15"/>
  <c r="H112" i="15"/>
  <c r="I112" i="15"/>
  <c r="H113" i="15"/>
  <c r="I113" i="15"/>
  <c r="H114" i="15"/>
  <c r="I114" i="15"/>
  <c r="H115" i="15"/>
  <c r="H116" i="15"/>
  <c r="I116" i="15"/>
  <c r="H117" i="15"/>
  <c r="I117" i="15"/>
  <c r="H118" i="15"/>
  <c r="I118" i="15"/>
  <c r="H119" i="15"/>
  <c r="I119" i="15"/>
  <c r="H120" i="15"/>
  <c r="I120" i="15"/>
  <c r="H121" i="15"/>
  <c r="I121" i="15"/>
  <c r="H122" i="15"/>
  <c r="I122" i="15"/>
  <c r="H123" i="15"/>
  <c r="I123" i="15"/>
  <c r="H124" i="15"/>
  <c r="I124" i="15"/>
  <c r="H125" i="15"/>
  <c r="I125" i="15"/>
  <c r="H126" i="15"/>
  <c r="I126" i="15"/>
  <c r="H127" i="15"/>
  <c r="I127" i="15"/>
  <c r="H128" i="15"/>
  <c r="I128" i="15"/>
  <c r="H129" i="15"/>
  <c r="I129" i="15"/>
  <c r="H130" i="15"/>
  <c r="I130" i="15"/>
  <c r="H131" i="15"/>
  <c r="I131" i="15"/>
  <c r="H132" i="15"/>
  <c r="I132" i="15"/>
  <c r="H133" i="15"/>
  <c r="I133" i="15"/>
  <c r="H134" i="15"/>
  <c r="I134" i="15"/>
  <c r="H135" i="15"/>
  <c r="H136" i="15"/>
  <c r="I136" i="15"/>
  <c r="H137" i="15"/>
  <c r="I137" i="15"/>
  <c r="H138" i="15"/>
  <c r="I138" i="15"/>
  <c r="H139" i="15"/>
  <c r="I139" i="15"/>
  <c r="H140" i="15"/>
  <c r="I140" i="15"/>
  <c r="H141" i="15"/>
  <c r="I141" i="15"/>
  <c r="H142" i="15"/>
  <c r="I142" i="15"/>
  <c r="H143" i="15"/>
  <c r="I143" i="15"/>
  <c r="H144" i="15"/>
  <c r="I144" i="15"/>
  <c r="H145" i="15"/>
  <c r="I145" i="15"/>
  <c r="H146" i="15"/>
  <c r="I146" i="15"/>
  <c r="H147" i="15"/>
  <c r="I147" i="15"/>
  <c r="H148" i="15"/>
  <c r="I148" i="15"/>
  <c r="H149" i="15"/>
  <c r="I149" i="15"/>
  <c r="H151" i="15"/>
  <c r="I151" i="15"/>
  <c r="I152" i="15"/>
  <c r="H153" i="15"/>
  <c r="I153" i="15"/>
  <c r="H154" i="15"/>
  <c r="I154" i="15"/>
  <c r="H155" i="15"/>
  <c r="I155" i="15"/>
  <c r="H156" i="15"/>
  <c r="H157" i="15"/>
  <c r="I157" i="15"/>
  <c r="H158" i="15"/>
  <c r="I158" i="15"/>
  <c r="H159" i="15"/>
  <c r="I159" i="15"/>
  <c r="H160" i="15"/>
  <c r="I160" i="15"/>
  <c r="H161" i="15"/>
  <c r="I161" i="15"/>
  <c r="H162" i="15"/>
  <c r="I162" i="15"/>
  <c r="H163" i="15"/>
  <c r="I163" i="15"/>
  <c r="H164" i="15"/>
  <c r="I164" i="15"/>
  <c r="H165" i="15"/>
  <c r="I165" i="15"/>
  <c r="H166" i="15"/>
  <c r="I166" i="15"/>
  <c r="H167" i="15"/>
  <c r="I167" i="15"/>
  <c r="H168" i="15"/>
  <c r="I168" i="15"/>
  <c r="H170" i="15"/>
  <c r="H171" i="15"/>
  <c r="I171" i="15"/>
  <c r="H172" i="15"/>
  <c r="I172" i="15"/>
  <c r="H173" i="15"/>
  <c r="I173" i="15"/>
  <c r="H174" i="15"/>
  <c r="I174" i="15"/>
  <c r="H175" i="15"/>
  <c r="I175" i="15"/>
  <c r="H176" i="15"/>
  <c r="I176" i="15"/>
  <c r="H177" i="15"/>
  <c r="I177" i="15"/>
  <c r="H178" i="15"/>
  <c r="I178" i="15"/>
  <c r="H179" i="15"/>
  <c r="I179" i="15"/>
  <c r="H180" i="15"/>
  <c r="H182" i="15"/>
  <c r="I182" i="15"/>
  <c r="H183" i="15"/>
  <c r="H184" i="15"/>
  <c r="I184" i="15"/>
  <c r="H186" i="15"/>
  <c r="I186" i="15"/>
  <c r="I187" i="15"/>
  <c r="H188" i="15"/>
  <c r="I188" i="15"/>
  <c r="H189" i="15"/>
  <c r="H190" i="15"/>
  <c r="H191" i="15"/>
  <c r="I191" i="15"/>
  <c r="I192" i="15"/>
  <c r="H193" i="15"/>
  <c r="I193" i="15"/>
  <c r="H194" i="15"/>
  <c r="H195" i="15"/>
  <c r="I195" i="15"/>
  <c r="H196" i="15"/>
  <c r="I197" i="15"/>
  <c r="I198" i="15"/>
  <c r="H199" i="15"/>
  <c r="I199" i="15"/>
  <c r="I200" i="15"/>
  <c r="H203" i="15"/>
  <c r="I203" i="15"/>
  <c r="H204" i="15"/>
  <c r="I204" i="15"/>
  <c r="I205" i="15"/>
  <c r="I207" i="15"/>
  <c r="I208" i="15"/>
  <c r="I209" i="15"/>
  <c r="I210" i="15"/>
  <c r="H211" i="15"/>
  <c r="I211" i="15"/>
  <c r="I212" i="15"/>
  <c r="I214" i="15"/>
  <c r="H215" i="15"/>
  <c r="I217" i="15"/>
  <c r="H218" i="15"/>
  <c r="I218" i="15"/>
  <c r="H219" i="15"/>
  <c r="I219" i="15"/>
  <c r="H220" i="15"/>
  <c r="H221" i="15"/>
  <c r="H222" i="15"/>
  <c r="H224" i="15"/>
  <c r="H225" i="15"/>
  <c r="I225" i="15"/>
  <c r="H226" i="15"/>
  <c r="I227" i="15"/>
  <c r="H228" i="15"/>
  <c r="I228" i="15"/>
  <c r="H234" i="15"/>
  <c r="I235" i="15"/>
  <c r="L5" i="13"/>
  <c r="L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8" i="13"/>
  <c r="L169" i="13"/>
  <c r="L170" i="13"/>
  <c r="L171" i="13"/>
  <c r="L172" i="13"/>
  <c r="L173" i="13"/>
  <c r="L174" i="13"/>
  <c r="L175" i="13"/>
  <c r="L176" i="13"/>
  <c r="L177" i="13"/>
  <c r="L178" i="13"/>
  <c r="L180" i="13"/>
  <c r="L181" i="13"/>
  <c r="L182" i="13"/>
  <c r="L183" i="13"/>
  <c r="L184" i="13"/>
  <c r="L185" i="13"/>
  <c r="L186" i="13"/>
  <c r="L187" i="13"/>
  <c r="L188" i="13"/>
  <c r="L189" i="13"/>
  <c r="L191" i="13"/>
  <c r="L192" i="13"/>
  <c r="L193" i="13"/>
  <c r="L194" i="13"/>
  <c r="L195" i="13"/>
  <c r="L197" i="13"/>
  <c r="L198" i="13"/>
  <c r="L199" i="13"/>
  <c r="L200" i="13"/>
  <c r="L201" i="13"/>
  <c r="L202" i="13"/>
  <c r="L203" i="13"/>
  <c r="L204" i="13"/>
  <c r="L205" i="13"/>
  <c r="L207" i="13"/>
  <c r="L208" i="13"/>
  <c r="L209" i="13"/>
  <c r="L210" i="13"/>
  <c r="L212" i="13"/>
  <c r="L214" i="13"/>
  <c r="L215" i="13"/>
  <c r="L216" i="13"/>
  <c r="L217" i="13"/>
  <c r="L218" i="13"/>
  <c r="L219" i="13"/>
  <c r="L222" i="13"/>
  <c r="L226" i="13"/>
  <c r="L227" i="13"/>
  <c r="L229" i="13"/>
  <c r="L233" i="13"/>
  <c r="L234" i="13"/>
  <c r="L240" i="13"/>
  <c r="L245" i="13"/>
  <c r="L248" i="13"/>
  <c r="L250" i="13"/>
  <c r="L251" i="13"/>
  <c r="L254" i="13"/>
  <c r="L255" i="13"/>
  <c r="L257" i="13"/>
  <c r="L258" i="13"/>
  <c r="L262" i="13"/>
  <c r="L268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7" i="13"/>
  <c r="K208" i="13"/>
  <c r="K209" i="13"/>
  <c r="K210" i="13"/>
  <c r="K211" i="13"/>
  <c r="K212" i="13"/>
  <c r="K213" i="13"/>
  <c r="K214" i="13"/>
  <c r="K216" i="13"/>
  <c r="K217" i="13"/>
  <c r="K218" i="13"/>
  <c r="K220" i="13"/>
  <c r="K221" i="13"/>
  <c r="K223" i="13"/>
  <c r="K224" i="13"/>
  <c r="K228" i="13"/>
  <c r="K229" i="13"/>
  <c r="K241" i="13"/>
  <c r="K245" i="13"/>
  <c r="K251" i="13"/>
  <c r="K253" i="13"/>
  <c r="K254" i="13"/>
  <c r="K255" i="13"/>
  <c r="K261" i="13"/>
  <c r="K265" i="13"/>
  <c r="H6" i="7"/>
  <c r="H8" i="7"/>
  <c r="H9" i="7"/>
  <c r="H10" i="7"/>
  <c r="H11" i="7"/>
  <c r="H12" i="7"/>
  <c r="H13" i="7"/>
  <c r="H11" i="6"/>
  <c r="H12" i="6"/>
  <c r="H9" i="6"/>
  <c r="H10" i="6"/>
  <c r="F34" i="29"/>
  <c r="E15" i="49"/>
  <c r="D30" i="49"/>
  <c r="K4" i="49"/>
  <c r="E5" i="60" l="1"/>
  <c r="E6" i="60"/>
  <c r="E10" i="60"/>
  <c r="E9" i="60"/>
  <c r="C11" i="60"/>
  <c r="C6" i="60"/>
  <c r="C5" i="60"/>
  <c r="C7" i="60"/>
  <c r="C4" i="60"/>
  <c r="C10" i="60"/>
  <c r="C9" i="60"/>
  <c r="E8" i="60"/>
  <c r="E7" i="60"/>
  <c r="C5" i="59"/>
  <c r="C4" i="59"/>
  <c r="C10" i="59" s="1"/>
  <c r="E8" i="59"/>
  <c r="E7" i="59"/>
  <c r="E6" i="59"/>
  <c r="E10" i="59" s="1"/>
  <c r="B17" i="53"/>
  <c r="E24" i="53"/>
  <c r="G5" i="27"/>
  <c r="E11" i="60" l="1"/>
  <c r="G4" i="26"/>
  <c r="G7" i="25"/>
  <c r="G12" i="24"/>
  <c r="G4" i="14"/>
  <c r="F268" i="14"/>
  <c r="G4" i="15"/>
  <c r="F237" i="15"/>
  <c r="H268" i="13"/>
  <c r="G5" i="12"/>
  <c r="G4" i="12"/>
  <c r="D136" i="11"/>
  <c r="D250" i="54"/>
  <c r="D251" i="54"/>
  <c r="D4" i="52"/>
  <c r="D5" i="52"/>
  <c r="D3" i="52"/>
  <c r="B164" i="52"/>
  <c r="C164" i="52"/>
  <c r="D164" i="52"/>
  <c r="D14" i="8"/>
  <c r="F13" i="7"/>
  <c r="D13" i="6"/>
  <c r="D275" i="2"/>
  <c r="E10" i="62"/>
  <c r="C4" i="62"/>
  <c r="C262" i="58"/>
  <c r="E262" i="58"/>
  <c r="D262" i="58"/>
  <c r="B262" i="58"/>
  <c r="E8" i="62" l="1"/>
  <c r="E7" i="62"/>
  <c r="E6" i="62"/>
  <c r="E5" i="62"/>
  <c r="E4" i="62"/>
  <c r="E11" i="62"/>
  <c r="E9" i="62"/>
  <c r="C8" i="62"/>
  <c r="C11" i="62"/>
  <c r="C10" i="62"/>
  <c r="C9" i="62"/>
  <c r="C7" i="62"/>
  <c r="C6" i="62"/>
  <c r="C5" i="62"/>
  <c r="E9" i="61"/>
  <c r="E7" i="61"/>
  <c r="E11" i="61"/>
  <c r="D260" i="57" l="1"/>
  <c r="E260" i="57" s="1"/>
  <c r="B260" i="57"/>
  <c r="C160" i="57" s="1"/>
  <c r="E183" i="57" l="1"/>
  <c r="C180" i="57"/>
  <c r="E243" i="57"/>
  <c r="C91" i="57"/>
  <c r="E80" i="57"/>
  <c r="C30" i="57"/>
  <c r="C242" i="57"/>
  <c r="C47" i="57"/>
  <c r="C117" i="57"/>
  <c r="E166" i="57"/>
  <c r="C62" i="57"/>
  <c r="E90" i="57"/>
  <c r="E138" i="57"/>
  <c r="C100" i="57"/>
  <c r="E18" i="57"/>
  <c r="C46" i="57"/>
  <c r="E58" i="57"/>
  <c r="C96" i="57"/>
  <c r="E219" i="57"/>
  <c r="E120" i="57"/>
  <c r="C221" i="57"/>
  <c r="C169" i="57"/>
  <c r="C171" i="57"/>
  <c r="C77" i="57"/>
  <c r="E74" i="57"/>
  <c r="E82" i="57"/>
  <c r="C72" i="57"/>
  <c r="E17" i="57"/>
  <c r="C16" i="57"/>
  <c r="E32" i="57"/>
  <c r="E37" i="57"/>
  <c r="C245" i="57"/>
  <c r="E256" i="57"/>
  <c r="E38" i="57"/>
  <c r="C150" i="57"/>
  <c r="C104" i="57"/>
  <c r="E147" i="57"/>
  <c r="E190" i="57"/>
  <c r="E83" i="57"/>
  <c r="C201" i="57"/>
  <c r="E72" i="57"/>
  <c r="C157" i="57"/>
  <c r="E46" i="57"/>
  <c r="C128" i="57"/>
  <c r="E16" i="57"/>
  <c r="C11" i="57"/>
  <c r="C33" i="57"/>
  <c r="E245" i="57"/>
  <c r="C212" i="57"/>
  <c r="C98" i="57"/>
  <c r="C165" i="57"/>
  <c r="E40" i="57"/>
  <c r="E14" i="57"/>
  <c r="C226" i="57"/>
  <c r="C239" i="57"/>
  <c r="C44" i="57"/>
  <c r="E144" i="57"/>
  <c r="E48" i="57"/>
  <c r="E234" i="57"/>
  <c r="E134" i="57"/>
  <c r="C22" i="57"/>
  <c r="C254" i="57"/>
  <c r="E193" i="57"/>
  <c r="C219" i="57"/>
  <c r="E22" i="57"/>
  <c r="E145" i="57"/>
  <c r="E180" i="57"/>
  <c r="E210" i="57"/>
  <c r="E91" i="57"/>
  <c r="C4" i="57"/>
  <c r="E178" i="57"/>
  <c r="C237" i="57"/>
  <c r="C222" i="57"/>
  <c r="C127" i="57"/>
  <c r="E119" i="57"/>
  <c r="E20" i="57"/>
  <c r="C148" i="57"/>
  <c r="E128" i="57"/>
  <c r="E43" i="57"/>
  <c r="E185" i="57"/>
  <c r="E33" i="57"/>
  <c r="E229" i="57"/>
  <c r="E189" i="57"/>
  <c r="E59" i="57"/>
  <c r="E205" i="57"/>
  <c r="C131" i="57"/>
  <c r="C246" i="57"/>
  <c r="E226" i="57"/>
  <c r="E23" i="57"/>
  <c r="E44" i="57"/>
  <c r="C156" i="57"/>
  <c r="E199" i="57"/>
  <c r="C145" i="57"/>
  <c r="E92" i="57"/>
  <c r="E116" i="57"/>
  <c r="E159" i="57"/>
  <c r="E19" i="57"/>
  <c r="E13" i="57"/>
  <c r="C29" i="57"/>
  <c r="C253" i="57"/>
  <c r="C76" i="57"/>
  <c r="C252" i="57"/>
  <c r="C123" i="57"/>
  <c r="C95" i="57"/>
  <c r="E250" i="57"/>
  <c r="E97" i="57"/>
  <c r="E143" i="57"/>
  <c r="C115" i="57"/>
  <c r="E111" i="57"/>
  <c r="C247" i="57"/>
  <c r="C163" i="57"/>
  <c r="C177" i="57"/>
  <c r="E15" i="57"/>
  <c r="E253" i="57"/>
  <c r="C42" i="57"/>
  <c r="E173" i="57"/>
  <c r="E123" i="57"/>
  <c r="E184" i="57"/>
  <c r="E175" i="57"/>
  <c r="C166" i="57"/>
  <c r="E218" i="57"/>
  <c r="E214" i="57"/>
  <c r="E208" i="57"/>
  <c r="E109" i="57"/>
  <c r="E244" i="57"/>
  <c r="E11" i="57"/>
  <c r="E194" i="57"/>
  <c r="E132" i="57"/>
  <c r="E89" i="57"/>
  <c r="E212" i="57"/>
  <c r="E191" i="57"/>
  <c r="E10" i="57"/>
  <c r="E240" i="57"/>
  <c r="E165" i="57"/>
  <c r="E228" i="57"/>
  <c r="E126" i="57"/>
  <c r="E186" i="57"/>
  <c r="E27" i="57"/>
  <c r="E232" i="57"/>
  <c r="E227" i="57"/>
  <c r="E85" i="57"/>
  <c r="E161" i="57"/>
  <c r="E65" i="57"/>
  <c r="E94" i="57"/>
  <c r="E213" i="57"/>
  <c r="E78" i="57"/>
  <c r="E129" i="57"/>
  <c r="E154" i="57"/>
  <c r="E179" i="57"/>
  <c r="E160" i="57"/>
  <c r="E124" i="57"/>
  <c r="E30" i="57"/>
  <c r="E233" i="57"/>
  <c r="E203" i="57"/>
  <c r="E169" i="57"/>
  <c r="E168" i="57"/>
  <c r="E237" i="57"/>
  <c r="E28" i="57"/>
  <c r="E222" i="57"/>
  <c r="E235" i="57"/>
  <c r="E215" i="57"/>
  <c r="E162" i="57"/>
  <c r="E198" i="57"/>
  <c r="E81" i="57"/>
  <c r="E182" i="57"/>
  <c r="E153" i="57"/>
  <c r="E9" i="57"/>
  <c r="E249" i="57"/>
  <c r="E96" i="57"/>
  <c r="E39" i="57"/>
  <c r="E108" i="57"/>
  <c r="E238" i="57"/>
  <c r="E221" i="57"/>
  <c r="E26" i="57"/>
  <c r="E24" i="57"/>
  <c r="E7" i="57"/>
  <c r="E105" i="57"/>
  <c r="E149" i="57"/>
  <c r="E246" i="57"/>
  <c r="E107" i="57"/>
  <c r="E225" i="57"/>
  <c r="E127" i="57"/>
  <c r="E239" i="57"/>
  <c r="E254" i="57"/>
  <c r="E142" i="57"/>
  <c r="E35" i="57"/>
  <c r="E204" i="57"/>
  <c r="E87" i="57"/>
  <c r="E62" i="57"/>
  <c r="E157" i="57"/>
  <c r="E115" i="57"/>
  <c r="E141" i="57"/>
  <c r="E211" i="57"/>
  <c r="E103" i="57"/>
  <c r="E34" i="57"/>
  <c r="E45" i="57"/>
  <c r="E76" i="57"/>
  <c r="E139" i="57"/>
  <c r="E140" i="57"/>
  <c r="E41" i="57"/>
  <c r="E93" i="57"/>
  <c r="E99" i="57"/>
  <c r="E60" i="57"/>
  <c r="E195" i="57"/>
  <c r="E54" i="57"/>
  <c r="E25" i="57"/>
  <c r="E118" i="57"/>
  <c r="E31" i="57"/>
  <c r="E163" i="57"/>
  <c r="E200" i="57"/>
  <c r="E135" i="57"/>
  <c r="E223" i="57"/>
  <c r="E29" i="57"/>
  <c r="E257" i="57"/>
  <c r="E56" i="57"/>
  <c r="E155" i="57"/>
  <c r="E252" i="57"/>
  <c r="E137" i="57"/>
  <c r="E77" i="57"/>
  <c r="E84" i="57"/>
  <c r="E170" i="57"/>
  <c r="E220" i="57"/>
  <c r="E236" i="57"/>
  <c r="E207" i="57"/>
  <c r="E73" i="57"/>
  <c r="E114" i="57"/>
  <c r="E112" i="57"/>
  <c r="E68" i="57"/>
  <c r="E176" i="57"/>
  <c r="E88" i="57"/>
  <c r="E51" i="57"/>
  <c r="E6" i="57"/>
  <c r="E98" i="57"/>
  <c r="E150" i="57"/>
  <c r="E70" i="57"/>
  <c r="E49" i="57"/>
  <c r="E209" i="57"/>
  <c r="E259" i="57"/>
  <c r="E21" i="57"/>
  <c r="E174" i="57"/>
  <c r="E188" i="57"/>
  <c r="E248" i="57"/>
  <c r="E5" i="57"/>
  <c r="E247" i="57"/>
  <c r="E71" i="57"/>
  <c r="E167" i="57"/>
  <c r="E158" i="57"/>
  <c r="E177" i="57"/>
  <c r="E181" i="57"/>
  <c r="E241" i="57"/>
  <c r="E61" i="57"/>
  <c r="E242" i="57"/>
  <c r="E216" i="57"/>
  <c r="E42" i="57"/>
  <c r="E100" i="57"/>
  <c r="E122" i="57"/>
  <c r="E171" i="57"/>
  <c r="E102" i="57"/>
  <c r="E75" i="57"/>
  <c r="E101" i="57"/>
  <c r="E69" i="57"/>
  <c r="E106" i="57"/>
  <c r="E136" i="57"/>
  <c r="E196" i="57"/>
  <c r="C187" i="57"/>
  <c r="C35" i="57"/>
  <c r="C109" i="57"/>
  <c r="C43" i="57"/>
  <c r="C167" i="57"/>
  <c r="C135" i="57"/>
  <c r="C256" i="57"/>
  <c r="C24" i="57"/>
  <c r="C56" i="57"/>
  <c r="C205" i="57"/>
  <c r="C149" i="57"/>
  <c r="C140" i="57"/>
  <c r="C202" i="57"/>
  <c r="C65" i="57"/>
  <c r="C87" i="57"/>
  <c r="C60" i="57"/>
  <c r="C214" i="57"/>
  <c r="C155" i="57"/>
  <c r="C122" i="57"/>
  <c r="C102" i="57"/>
  <c r="C232" i="57"/>
  <c r="C41" i="57"/>
  <c r="C94" i="57"/>
  <c r="C78" i="57"/>
  <c r="C50" i="57"/>
  <c r="C17" i="57"/>
  <c r="C92" i="57"/>
  <c r="C5" i="57"/>
  <c r="C249" i="57"/>
  <c r="C244" i="57"/>
  <c r="C31" i="57"/>
  <c r="C159" i="57"/>
  <c r="C243" i="57"/>
  <c r="C37" i="57"/>
  <c r="C19" i="57"/>
  <c r="C158" i="57"/>
  <c r="C238" i="57"/>
  <c r="C89" i="57"/>
  <c r="C223" i="57"/>
  <c r="C124" i="57"/>
  <c r="C15" i="57"/>
  <c r="C34" i="57"/>
  <c r="C38" i="57"/>
  <c r="C61" i="57"/>
  <c r="C7" i="57"/>
  <c r="C240" i="57"/>
  <c r="C125" i="57"/>
  <c r="C134" i="57"/>
  <c r="C40" i="57"/>
  <c r="C139" i="57"/>
  <c r="C224" i="57"/>
  <c r="C235" i="57"/>
  <c r="C225" i="57"/>
  <c r="C84" i="57"/>
  <c r="C113" i="57"/>
  <c r="C227" i="57"/>
  <c r="C85" i="57"/>
  <c r="C97" i="57"/>
  <c r="C36" i="57"/>
  <c r="C93" i="57"/>
  <c r="C174" i="57"/>
  <c r="C112" i="57"/>
  <c r="C152" i="57"/>
  <c r="C129" i="57"/>
  <c r="C154" i="57"/>
  <c r="C234" i="57"/>
  <c r="C66" i="57"/>
  <c r="C248" i="57"/>
  <c r="C142" i="57"/>
  <c r="C9" i="57"/>
  <c r="C183" i="57"/>
  <c r="C132" i="57"/>
  <c r="C80" i="57"/>
  <c r="C241" i="57"/>
  <c r="C203" i="57"/>
  <c r="C49" i="57"/>
  <c r="C215" i="57"/>
  <c r="C161" i="57"/>
  <c r="C99" i="57"/>
  <c r="C55" i="57"/>
  <c r="C186" i="57"/>
  <c r="C184" i="57"/>
  <c r="C259" i="57"/>
  <c r="C151" i="57"/>
  <c r="C188" i="57"/>
  <c r="C54" i="57"/>
  <c r="C197" i="57"/>
  <c r="C168" i="57"/>
  <c r="C70" i="57"/>
  <c r="C173" i="57"/>
  <c r="C130" i="57"/>
  <c r="C137" i="57"/>
  <c r="C190" i="57"/>
  <c r="C27" i="57"/>
  <c r="C164" i="57"/>
  <c r="C170" i="57"/>
  <c r="C220" i="57"/>
  <c r="C236" i="57"/>
  <c r="C133" i="57"/>
  <c r="C138" i="57"/>
  <c r="C144" i="57"/>
  <c r="C218" i="57"/>
  <c r="C52" i="57"/>
  <c r="C68" i="57"/>
  <c r="C176" i="57"/>
  <c r="C88" i="57"/>
  <c r="C12" i="57"/>
  <c r="C208" i="57"/>
  <c r="C147" i="57"/>
  <c r="C74" i="57"/>
  <c r="C118" i="57"/>
  <c r="C32" i="57"/>
  <c r="C108" i="57"/>
  <c r="C229" i="57"/>
  <c r="C189" i="57"/>
  <c r="C10" i="57"/>
  <c r="C178" i="57"/>
  <c r="C126" i="57"/>
  <c r="C146" i="57"/>
  <c r="C23" i="57"/>
  <c r="C119" i="57"/>
  <c r="C57" i="57"/>
  <c r="C64" i="57"/>
  <c r="C179" i="57"/>
  <c r="C105" i="57"/>
  <c r="C67" i="57"/>
  <c r="C8" i="57"/>
  <c r="C21" i="57"/>
  <c r="C213" i="57"/>
  <c r="C110" i="57"/>
  <c r="C195" i="57"/>
  <c r="C25" i="57"/>
  <c r="C111" i="57"/>
  <c r="C58" i="57"/>
  <c r="C116" i="57"/>
  <c r="C210" i="57"/>
  <c r="C71" i="57"/>
  <c r="C39" i="57"/>
  <c r="C194" i="57"/>
  <c r="C200" i="57"/>
  <c r="C251" i="57"/>
  <c r="C120" i="57"/>
  <c r="C13" i="57"/>
  <c r="C90" i="57"/>
  <c r="C181" i="57"/>
  <c r="C26" i="57"/>
  <c r="C191" i="57"/>
  <c r="C257" i="57"/>
  <c r="C233" i="57"/>
  <c r="C59" i="57"/>
  <c r="C45" i="57"/>
  <c r="C258" i="57"/>
  <c r="C216" i="57"/>
  <c r="C228" i="57"/>
  <c r="C28" i="57"/>
  <c r="C231" i="57"/>
  <c r="C14" i="57"/>
  <c r="C107" i="57"/>
  <c r="C209" i="57"/>
  <c r="C172" i="57"/>
  <c r="C83" i="57"/>
  <c r="C175" i="57"/>
  <c r="C82" i="57"/>
  <c r="C63" i="57"/>
  <c r="C207" i="57"/>
  <c r="C73" i="57"/>
  <c r="C114" i="57"/>
  <c r="C121" i="57"/>
  <c r="C18" i="57"/>
  <c r="C199" i="57"/>
  <c r="C193" i="57"/>
  <c r="C255" i="57"/>
  <c r="C51" i="57"/>
  <c r="C6" i="57"/>
  <c r="C3" i="57"/>
  <c r="C101" i="57"/>
  <c r="C69" i="57"/>
  <c r="C230" i="57"/>
  <c r="C162" i="57"/>
  <c r="C198" i="57"/>
  <c r="C81" i="57"/>
  <c r="C53" i="57"/>
  <c r="C106" i="57"/>
  <c r="C136" i="57"/>
  <c r="C196" i="57"/>
  <c r="C206" i="57"/>
  <c r="C182" i="57"/>
  <c r="C153" i="57"/>
  <c r="C75" i="57"/>
  <c r="C250" i="57"/>
  <c r="C79" i="57"/>
  <c r="C204" i="57"/>
  <c r="C86" i="57"/>
  <c r="C143" i="57"/>
  <c r="C20" i="57"/>
  <c r="C48" i="57"/>
  <c r="C192" i="57"/>
  <c r="C141" i="57"/>
  <c r="C211" i="57"/>
  <c r="C103" i="57"/>
  <c r="C260" i="57"/>
  <c r="C185" i="57"/>
  <c r="C217" i="57"/>
  <c r="E258" i="57"/>
  <c r="E197" i="57"/>
  <c r="E125" i="57"/>
  <c r="E55" i="57"/>
  <c r="E217" i="57"/>
  <c r="E104" i="57"/>
  <c r="E131" i="57"/>
  <c r="E47" i="57"/>
  <c r="E231" i="57"/>
  <c r="E130" i="57"/>
  <c r="E224" i="57"/>
  <c r="E67" i="57"/>
  <c r="E146" i="57"/>
  <c r="E187" i="57"/>
  <c r="E95" i="57"/>
  <c r="E117" i="57"/>
  <c r="E172" i="57"/>
  <c r="E164" i="57"/>
  <c r="E113" i="57"/>
  <c r="E8" i="57"/>
  <c r="E202" i="57"/>
  <c r="E79" i="57"/>
  <c r="E201" i="57"/>
  <c r="E230" i="57"/>
  <c r="E63" i="57"/>
  <c r="E133" i="57"/>
  <c r="E36" i="57"/>
  <c r="E151" i="57"/>
  <c r="E57" i="57"/>
  <c r="E86" i="57"/>
  <c r="E156" i="57"/>
  <c r="E53" i="57"/>
  <c r="E121" i="57"/>
  <c r="E52" i="57"/>
  <c r="E152" i="57"/>
  <c r="E110" i="57"/>
  <c r="E64" i="57"/>
  <c r="E192" i="57"/>
  <c r="E148" i="57"/>
  <c r="E206" i="57"/>
  <c r="E255" i="57"/>
  <c r="E12" i="57"/>
  <c r="E66" i="57"/>
  <c r="E50" i="57"/>
  <c r="I10" i="27"/>
  <c r="I34" i="29"/>
  <c r="H34" i="29"/>
  <c r="G34" i="29"/>
  <c r="E34" i="29"/>
  <c r="D34" i="29"/>
  <c r="B34" i="29"/>
  <c r="C33" i="29" s="1"/>
  <c r="E33" i="29"/>
  <c r="E32" i="29"/>
  <c r="I31" i="29"/>
  <c r="I30" i="29"/>
  <c r="I29" i="29"/>
  <c r="I28" i="29"/>
  <c r="I27" i="29"/>
  <c r="I26" i="29"/>
  <c r="I25" i="29"/>
  <c r="G24" i="29"/>
  <c r="C24" i="29"/>
  <c r="I23" i="29"/>
  <c r="I22" i="29"/>
  <c r="E22" i="29"/>
  <c r="L266" i="51"/>
  <c r="M266" i="51"/>
  <c r="N266" i="51"/>
  <c r="H266" i="51"/>
  <c r="I266" i="51"/>
  <c r="G266" i="51"/>
  <c r="C266" i="51"/>
  <c r="D266" i="51"/>
  <c r="B266" i="51"/>
  <c r="H5" i="27"/>
  <c r="H6" i="27"/>
  <c r="I6" i="27"/>
  <c r="H7" i="27"/>
  <c r="I8" i="27"/>
  <c r="I4" i="27"/>
  <c r="D243" i="50"/>
  <c r="C243" i="50"/>
  <c r="B243" i="50"/>
  <c r="N243" i="50"/>
  <c r="M243" i="50"/>
  <c r="L243" i="50"/>
  <c r="H243" i="50"/>
  <c r="I243" i="50"/>
  <c r="H10" i="27" l="1"/>
  <c r="C34" i="29"/>
  <c r="C31" i="29"/>
  <c r="G243" i="50"/>
  <c r="H5" i="26"/>
  <c r="I6" i="26"/>
  <c r="H7" i="26"/>
  <c r="I4" i="26"/>
  <c r="B9" i="26"/>
  <c r="H188" i="12" l="1"/>
  <c r="I188" i="12"/>
  <c r="K268" i="13" l="1"/>
  <c r="D13" i="55"/>
  <c r="E13" i="55"/>
  <c r="E29" i="49"/>
  <c r="B30" i="49"/>
  <c r="C29" i="49" s="1"/>
  <c r="E23" i="49"/>
  <c r="E18" i="49"/>
  <c r="C18" i="49"/>
  <c r="E14" i="49"/>
  <c r="C10" i="49"/>
  <c r="E9" i="49"/>
  <c r="C9" i="49"/>
  <c r="H13" i="25"/>
  <c r="G5" i="25"/>
  <c r="G6" i="25"/>
  <c r="G8" i="25"/>
  <c r="G9" i="25"/>
  <c r="G10" i="25"/>
  <c r="G11" i="25"/>
  <c r="G12" i="25"/>
  <c r="E5" i="25"/>
  <c r="E6" i="25"/>
  <c r="E7" i="25"/>
  <c r="E8" i="25"/>
  <c r="E9" i="25"/>
  <c r="E10" i="25"/>
  <c r="E11" i="25"/>
  <c r="E12" i="25"/>
  <c r="E4" i="25"/>
  <c r="C5" i="25"/>
  <c r="C6" i="25"/>
  <c r="C7" i="25"/>
  <c r="C8" i="25"/>
  <c r="C9" i="25"/>
  <c r="C10" i="25"/>
  <c r="C11" i="25"/>
  <c r="C12" i="25"/>
  <c r="C4" i="25"/>
  <c r="I13" i="25"/>
  <c r="I12" i="25"/>
  <c r="H12" i="25"/>
  <c r="I11" i="25"/>
  <c r="H11" i="25"/>
  <c r="I10" i="25"/>
  <c r="H10" i="25"/>
  <c r="I8" i="25"/>
  <c r="H8" i="25"/>
  <c r="I7" i="25"/>
  <c r="H7" i="25"/>
  <c r="I6" i="25"/>
  <c r="H6" i="25"/>
  <c r="I5" i="25"/>
  <c r="H5" i="25"/>
  <c r="G5" i="24"/>
  <c r="E12" i="24"/>
  <c r="C10" i="24"/>
  <c r="I12" i="24"/>
  <c r="H12" i="24"/>
  <c r="I11" i="24"/>
  <c r="H11" i="24"/>
  <c r="I10" i="24"/>
  <c r="H10" i="24"/>
  <c r="I8" i="24"/>
  <c r="H8" i="24"/>
  <c r="I7" i="24"/>
  <c r="H7" i="24"/>
  <c r="I6" i="24"/>
  <c r="H6" i="24"/>
  <c r="I5" i="24"/>
  <c r="H5" i="24"/>
  <c r="G261" i="14"/>
  <c r="D268" i="14"/>
  <c r="E264" i="14" s="1"/>
  <c r="B268" i="14"/>
  <c r="G267" i="14"/>
  <c r="E267" i="14"/>
  <c r="G266" i="14"/>
  <c r="E266" i="14"/>
  <c r="G265" i="14"/>
  <c r="E265" i="14"/>
  <c r="G264" i="14"/>
  <c r="G263" i="14"/>
  <c r="E263" i="14"/>
  <c r="G262" i="14"/>
  <c r="E262" i="14"/>
  <c r="E261" i="14"/>
  <c r="G260" i="14"/>
  <c r="E260" i="14"/>
  <c r="G259" i="14"/>
  <c r="E259" i="14"/>
  <c r="G258" i="14"/>
  <c r="E258" i="14"/>
  <c r="G257" i="14"/>
  <c r="E257" i="14"/>
  <c r="G256" i="14"/>
  <c r="G255" i="14"/>
  <c r="E255" i="14"/>
  <c r="G254" i="14"/>
  <c r="E254" i="14"/>
  <c r="G253" i="14"/>
  <c r="E253" i="14"/>
  <c r="G252" i="14"/>
  <c r="E252" i="14"/>
  <c r="G251" i="14"/>
  <c r="E251" i="14"/>
  <c r="G250" i="14"/>
  <c r="E250" i="14"/>
  <c r="G249" i="14"/>
  <c r="E249" i="14"/>
  <c r="G248" i="14"/>
  <c r="E248" i="14"/>
  <c r="G247" i="14"/>
  <c r="E247" i="14"/>
  <c r="G246" i="14"/>
  <c r="E246" i="14"/>
  <c r="G245" i="14"/>
  <c r="E245" i="14"/>
  <c r="G244" i="14"/>
  <c r="E244" i="14"/>
  <c r="G243" i="14"/>
  <c r="E243" i="14"/>
  <c r="G242" i="14"/>
  <c r="E242" i="14"/>
  <c r="G241" i="14"/>
  <c r="E241" i="14"/>
  <c r="G240" i="14"/>
  <c r="E240" i="14"/>
  <c r="G239" i="14"/>
  <c r="E239" i="14"/>
  <c r="G238" i="14"/>
  <c r="E238" i="14"/>
  <c r="G237" i="14"/>
  <c r="E237" i="14"/>
  <c r="G236" i="14"/>
  <c r="E236" i="14"/>
  <c r="G235" i="14"/>
  <c r="E235" i="14"/>
  <c r="G234" i="14"/>
  <c r="E234" i="14"/>
  <c r="G233" i="14"/>
  <c r="E233" i="14"/>
  <c r="G232" i="14"/>
  <c r="E232" i="14"/>
  <c r="G231" i="14"/>
  <c r="E231" i="14"/>
  <c r="G230" i="14"/>
  <c r="E230" i="14"/>
  <c r="G229" i="14"/>
  <c r="E229" i="14"/>
  <c r="G228" i="14"/>
  <c r="E228" i="14"/>
  <c r="G227" i="14"/>
  <c r="E227" i="14"/>
  <c r="G226" i="14"/>
  <c r="E226" i="14"/>
  <c r="G225" i="14"/>
  <c r="E225" i="14"/>
  <c r="G224" i="14"/>
  <c r="E224" i="14"/>
  <c r="G223" i="14"/>
  <c r="E223" i="14"/>
  <c r="G222" i="14"/>
  <c r="E222" i="14"/>
  <c r="G221" i="14"/>
  <c r="E221" i="14"/>
  <c r="G220" i="14"/>
  <c r="E220" i="14"/>
  <c r="G219" i="14"/>
  <c r="E219" i="14"/>
  <c r="G218" i="14"/>
  <c r="E218" i="14"/>
  <c r="G217" i="14"/>
  <c r="E217" i="14"/>
  <c r="G216" i="14"/>
  <c r="E216" i="14"/>
  <c r="G215" i="14"/>
  <c r="E215" i="14"/>
  <c r="G214" i="14"/>
  <c r="E214" i="14"/>
  <c r="C214" i="14"/>
  <c r="G213" i="14"/>
  <c r="E213" i="14"/>
  <c r="G212" i="14"/>
  <c r="E212" i="14"/>
  <c r="G211" i="14"/>
  <c r="E211" i="14"/>
  <c r="G210" i="14"/>
  <c r="E210" i="14"/>
  <c r="G209" i="14"/>
  <c r="E209" i="14"/>
  <c r="G208" i="14"/>
  <c r="E208" i="14"/>
  <c r="G207" i="14"/>
  <c r="E207" i="14"/>
  <c r="G206" i="14"/>
  <c r="E206" i="14"/>
  <c r="C206" i="14"/>
  <c r="G205" i="14"/>
  <c r="E205" i="14"/>
  <c r="G204" i="14"/>
  <c r="E204" i="14"/>
  <c r="G203" i="14"/>
  <c r="E203" i="14"/>
  <c r="G202" i="14"/>
  <c r="E202" i="14"/>
  <c r="G201" i="14"/>
  <c r="E201" i="14"/>
  <c r="G200" i="14"/>
  <c r="E200" i="14"/>
  <c r="G199" i="14"/>
  <c r="E199" i="14"/>
  <c r="G198" i="14"/>
  <c r="E198" i="14"/>
  <c r="C198" i="14"/>
  <c r="G197" i="14"/>
  <c r="E197" i="14"/>
  <c r="G196" i="14"/>
  <c r="E196" i="14"/>
  <c r="G195" i="14"/>
  <c r="E195" i="14"/>
  <c r="G194" i="14"/>
  <c r="E194" i="14"/>
  <c r="G193" i="14"/>
  <c r="E193" i="14"/>
  <c r="G192" i="14"/>
  <c r="E192" i="14"/>
  <c r="G191" i="14"/>
  <c r="E191" i="14"/>
  <c r="G190" i="14"/>
  <c r="E190" i="14"/>
  <c r="C190" i="14"/>
  <c r="G189" i="14"/>
  <c r="E189" i="14"/>
  <c r="G188" i="14"/>
  <c r="E188" i="14"/>
  <c r="G187" i="14"/>
  <c r="E187" i="14"/>
  <c r="G186" i="14"/>
  <c r="E186" i="14"/>
  <c r="G185" i="14"/>
  <c r="E185" i="14"/>
  <c r="G184" i="14"/>
  <c r="E184" i="14"/>
  <c r="G183" i="14"/>
  <c r="E183" i="14"/>
  <c r="G182" i="14"/>
  <c r="E182" i="14"/>
  <c r="C182" i="14"/>
  <c r="G181" i="14"/>
  <c r="E181" i="14"/>
  <c r="G180" i="14"/>
  <c r="E180" i="14"/>
  <c r="G179" i="14"/>
  <c r="E179" i="14"/>
  <c r="G178" i="14"/>
  <c r="E178" i="14"/>
  <c r="G177" i="14"/>
  <c r="E177" i="14"/>
  <c r="C177" i="14"/>
  <c r="G176" i="14"/>
  <c r="E176" i="14"/>
  <c r="G175" i="14"/>
  <c r="E175" i="14"/>
  <c r="G174" i="14"/>
  <c r="E174" i="14"/>
  <c r="G173" i="14"/>
  <c r="E173" i="14"/>
  <c r="G172" i="14"/>
  <c r="E172" i="14"/>
  <c r="G171" i="14"/>
  <c r="E171" i="14"/>
  <c r="G170" i="14"/>
  <c r="E170" i="14"/>
  <c r="G169" i="14"/>
  <c r="E169" i="14"/>
  <c r="G168" i="14"/>
  <c r="E168" i="14"/>
  <c r="G167" i="14"/>
  <c r="E167" i="14"/>
  <c r="G166" i="14"/>
  <c r="E166" i="14"/>
  <c r="G165" i="14"/>
  <c r="E165" i="14"/>
  <c r="G164" i="14"/>
  <c r="E164" i="14"/>
  <c r="G163" i="14"/>
  <c r="E163" i="14"/>
  <c r="G162" i="14"/>
  <c r="E162" i="14"/>
  <c r="C162" i="14"/>
  <c r="G161" i="14"/>
  <c r="E161" i="14"/>
  <c r="G160" i="14"/>
  <c r="E160" i="14"/>
  <c r="G159" i="14"/>
  <c r="E159" i="14"/>
  <c r="G158" i="14"/>
  <c r="E158" i="14"/>
  <c r="G157" i="14"/>
  <c r="E157" i="14"/>
  <c r="G156" i="14"/>
  <c r="E156" i="14"/>
  <c r="G155" i="14"/>
  <c r="E155" i="14"/>
  <c r="G154" i="14"/>
  <c r="E154" i="14"/>
  <c r="C154" i="14"/>
  <c r="G153" i="14"/>
  <c r="E153" i="14"/>
  <c r="G152" i="14"/>
  <c r="E152" i="14"/>
  <c r="G151" i="14"/>
  <c r="E151" i="14"/>
  <c r="G150" i="14"/>
  <c r="E150" i="14"/>
  <c r="G149" i="14"/>
  <c r="E149" i="14"/>
  <c r="G148" i="14"/>
  <c r="E148" i="14"/>
  <c r="G147" i="14"/>
  <c r="E147" i="14"/>
  <c r="G146" i="14"/>
  <c r="E146" i="14"/>
  <c r="C146" i="14"/>
  <c r="G145" i="14"/>
  <c r="E145" i="14"/>
  <c r="G144" i="14"/>
  <c r="E144" i="14"/>
  <c r="G143" i="14"/>
  <c r="E143" i="14"/>
  <c r="G142" i="14"/>
  <c r="E142" i="14"/>
  <c r="G141" i="14"/>
  <c r="E141" i="14"/>
  <c r="G140" i="14"/>
  <c r="E140" i="14"/>
  <c r="G139" i="14"/>
  <c r="E139" i="14"/>
  <c r="G138" i="14"/>
  <c r="E138" i="14"/>
  <c r="C138" i="14"/>
  <c r="G137" i="14"/>
  <c r="E137" i="14"/>
  <c r="G136" i="14"/>
  <c r="E136" i="14"/>
  <c r="G135" i="14"/>
  <c r="E135" i="14"/>
  <c r="G134" i="14"/>
  <c r="E134" i="14"/>
  <c r="G133" i="14"/>
  <c r="E133" i="14"/>
  <c r="G132" i="14"/>
  <c r="E132" i="14"/>
  <c r="G131" i="14"/>
  <c r="E131" i="14"/>
  <c r="G130" i="14"/>
  <c r="E130" i="14"/>
  <c r="G129" i="14"/>
  <c r="E129" i="14"/>
  <c r="G128" i="14"/>
  <c r="E128" i="14"/>
  <c r="G127" i="14"/>
  <c r="E127" i="14"/>
  <c r="G126" i="14"/>
  <c r="E126" i="14"/>
  <c r="G125" i="14"/>
  <c r="E125" i="14"/>
  <c r="C125" i="14"/>
  <c r="G124" i="14"/>
  <c r="E124" i="14"/>
  <c r="G123" i="14"/>
  <c r="E123" i="14"/>
  <c r="G122" i="14"/>
  <c r="E122" i="14"/>
  <c r="G121" i="14"/>
  <c r="E121" i="14"/>
  <c r="G120" i="14"/>
  <c r="E120" i="14"/>
  <c r="G119" i="14"/>
  <c r="E119" i="14"/>
  <c r="G118" i="14"/>
  <c r="E118" i="14"/>
  <c r="G117" i="14"/>
  <c r="E117" i="14"/>
  <c r="G116" i="14"/>
  <c r="E116" i="14"/>
  <c r="G115" i="14"/>
  <c r="E115" i="14"/>
  <c r="G114" i="14"/>
  <c r="E114" i="14"/>
  <c r="G113" i="14"/>
  <c r="E113" i="14"/>
  <c r="G112" i="14"/>
  <c r="E112" i="14"/>
  <c r="C112" i="14"/>
  <c r="G111" i="14"/>
  <c r="E111" i="14"/>
  <c r="G110" i="14"/>
  <c r="E110" i="14"/>
  <c r="G109" i="14"/>
  <c r="E109" i="14"/>
  <c r="G108" i="14"/>
  <c r="E108" i="14"/>
  <c r="G107" i="14"/>
  <c r="E107" i="14"/>
  <c r="G106" i="14"/>
  <c r="E106" i="14"/>
  <c r="G105" i="14"/>
  <c r="E105" i="14"/>
  <c r="G104" i="14"/>
  <c r="E104" i="14"/>
  <c r="C104" i="14"/>
  <c r="G103" i="14"/>
  <c r="E103" i="14"/>
  <c r="G102" i="14"/>
  <c r="E102" i="14"/>
  <c r="G101" i="14"/>
  <c r="E101" i="14"/>
  <c r="G100" i="14"/>
  <c r="E100" i="14"/>
  <c r="G99" i="14"/>
  <c r="E99" i="14"/>
  <c r="G98" i="14"/>
  <c r="E98" i="14"/>
  <c r="G97" i="14"/>
  <c r="E97" i="14"/>
  <c r="G96" i="14"/>
  <c r="E96" i="14"/>
  <c r="C96" i="14"/>
  <c r="G95" i="14"/>
  <c r="E95" i="14"/>
  <c r="G94" i="14"/>
  <c r="E94" i="14"/>
  <c r="G93" i="14"/>
  <c r="E93" i="14"/>
  <c r="G92" i="14"/>
  <c r="E92" i="14"/>
  <c r="G91" i="14"/>
  <c r="E91" i="14"/>
  <c r="G90" i="14"/>
  <c r="E90" i="14"/>
  <c r="G89" i="14"/>
  <c r="E89" i="14"/>
  <c r="G88" i="14"/>
  <c r="E88" i="14"/>
  <c r="G87" i="14"/>
  <c r="E87" i="14"/>
  <c r="G86" i="14"/>
  <c r="E86" i="14"/>
  <c r="G85" i="14"/>
  <c r="E85" i="14"/>
  <c r="G84" i="14"/>
  <c r="E84" i="14"/>
  <c r="C84" i="14"/>
  <c r="G83" i="14"/>
  <c r="E83" i="14"/>
  <c r="G82" i="14"/>
  <c r="E82" i="14"/>
  <c r="G81" i="14"/>
  <c r="E81" i="14"/>
  <c r="G80" i="14"/>
  <c r="E80" i="14"/>
  <c r="G79" i="14"/>
  <c r="E79" i="14"/>
  <c r="G78" i="14"/>
  <c r="E78" i="14"/>
  <c r="G77" i="14"/>
  <c r="E77" i="14"/>
  <c r="G76" i="14"/>
  <c r="E76" i="14"/>
  <c r="G75" i="14"/>
  <c r="E75" i="14"/>
  <c r="C75" i="14"/>
  <c r="G74" i="14"/>
  <c r="E74" i="14"/>
  <c r="G73" i="14"/>
  <c r="E73" i="14"/>
  <c r="G72" i="14"/>
  <c r="E72" i="14"/>
  <c r="G71" i="14"/>
  <c r="E71" i="14"/>
  <c r="G70" i="14"/>
  <c r="E70" i="14"/>
  <c r="G69" i="14"/>
  <c r="E69" i="14"/>
  <c r="G68" i="14"/>
  <c r="E68" i="14"/>
  <c r="G67" i="14"/>
  <c r="E67" i="14"/>
  <c r="G66" i="14"/>
  <c r="E66" i="14"/>
  <c r="G65" i="14"/>
  <c r="E65" i="14"/>
  <c r="G64" i="14"/>
  <c r="E64" i="14"/>
  <c r="C64" i="14"/>
  <c r="G63" i="14"/>
  <c r="E63" i="14"/>
  <c r="G62" i="14"/>
  <c r="E62" i="14"/>
  <c r="G61" i="14"/>
  <c r="E61" i="14"/>
  <c r="G60" i="14"/>
  <c r="E60" i="14"/>
  <c r="G59" i="14"/>
  <c r="E59" i="14"/>
  <c r="G58" i="14"/>
  <c r="E58" i="14"/>
  <c r="G57" i="14"/>
  <c r="E57" i="14"/>
  <c r="C57" i="14"/>
  <c r="G56" i="14"/>
  <c r="E56" i="14"/>
  <c r="G55" i="14"/>
  <c r="E55" i="14"/>
  <c r="C55" i="14"/>
  <c r="G54" i="14"/>
  <c r="E54" i="14"/>
  <c r="G53" i="14"/>
  <c r="E53" i="14"/>
  <c r="G52" i="14"/>
  <c r="E52" i="14"/>
  <c r="G51" i="14"/>
  <c r="E51" i="14"/>
  <c r="G50" i="14"/>
  <c r="E50" i="14"/>
  <c r="G49" i="14"/>
  <c r="E49" i="14"/>
  <c r="G48" i="14"/>
  <c r="E48" i="14"/>
  <c r="G47" i="14"/>
  <c r="E47" i="14"/>
  <c r="C47" i="14"/>
  <c r="G46" i="14"/>
  <c r="E46" i="14"/>
  <c r="G45" i="14"/>
  <c r="E45" i="14"/>
  <c r="C45" i="14"/>
  <c r="G44" i="14"/>
  <c r="E44" i="14"/>
  <c r="G43" i="14"/>
  <c r="E43" i="14"/>
  <c r="G42" i="14"/>
  <c r="E42" i="14"/>
  <c r="G41" i="14"/>
  <c r="E41" i="14"/>
  <c r="G40" i="14"/>
  <c r="E40" i="14"/>
  <c r="C40" i="14"/>
  <c r="G39" i="14"/>
  <c r="E39" i="14"/>
  <c r="G38" i="14"/>
  <c r="E38" i="14"/>
  <c r="G37" i="14"/>
  <c r="E37" i="14"/>
  <c r="G36" i="14"/>
  <c r="E36" i="14"/>
  <c r="G35" i="14"/>
  <c r="E35" i="14"/>
  <c r="G34" i="14"/>
  <c r="E34" i="14"/>
  <c r="G33" i="14"/>
  <c r="E33" i="14"/>
  <c r="G32" i="14"/>
  <c r="E32" i="14"/>
  <c r="C32" i="14"/>
  <c r="G31" i="14"/>
  <c r="E31" i="14"/>
  <c r="G30" i="14"/>
  <c r="E30" i="14"/>
  <c r="G29" i="14"/>
  <c r="E29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C19" i="14"/>
  <c r="G18" i="14"/>
  <c r="E18" i="14"/>
  <c r="G17" i="14"/>
  <c r="E17" i="14"/>
  <c r="G16" i="14"/>
  <c r="E16" i="14"/>
  <c r="G15" i="14"/>
  <c r="E15" i="14"/>
  <c r="G14" i="14"/>
  <c r="E14" i="14"/>
  <c r="C14" i="14"/>
  <c r="G13" i="14"/>
  <c r="E13" i="14"/>
  <c r="G12" i="14"/>
  <c r="E12" i="14"/>
  <c r="G11" i="14"/>
  <c r="E11" i="14"/>
  <c r="G10" i="14"/>
  <c r="E10" i="14"/>
  <c r="G9" i="14"/>
  <c r="E9" i="14"/>
  <c r="C9" i="14"/>
  <c r="G8" i="14"/>
  <c r="E8" i="14"/>
  <c r="G7" i="14"/>
  <c r="E7" i="14"/>
  <c r="G6" i="14"/>
  <c r="E6" i="14"/>
  <c r="G5" i="14"/>
  <c r="E5" i="14"/>
  <c r="E4" i="14"/>
  <c r="D237" i="15"/>
  <c r="E236" i="15" s="1"/>
  <c r="B237" i="15"/>
  <c r="G235" i="15"/>
  <c r="E232" i="15"/>
  <c r="G231" i="15"/>
  <c r="E231" i="15"/>
  <c r="G229" i="15"/>
  <c r="C229" i="15"/>
  <c r="G227" i="15"/>
  <c r="C227" i="15"/>
  <c r="G226" i="15"/>
  <c r="G225" i="15"/>
  <c r="G224" i="15"/>
  <c r="E224" i="15"/>
  <c r="E222" i="15"/>
  <c r="E220" i="15"/>
  <c r="G219" i="15"/>
  <c r="E219" i="15"/>
  <c r="G217" i="15"/>
  <c r="C217" i="15"/>
  <c r="G216" i="15"/>
  <c r="G215" i="15"/>
  <c r="G214" i="15"/>
  <c r="E214" i="15"/>
  <c r="G212" i="15"/>
  <c r="C212" i="15"/>
  <c r="E210" i="15"/>
  <c r="G209" i="15"/>
  <c r="E208" i="15"/>
  <c r="G207" i="15"/>
  <c r="G206" i="15"/>
  <c r="E205" i="15"/>
  <c r="G204" i="15"/>
  <c r="G203" i="15"/>
  <c r="C203" i="15"/>
  <c r="G202" i="15"/>
  <c r="G201" i="15"/>
  <c r="E200" i="15"/>
  <c r="G199" i="15"/>
  <c r="G198" i="15"/>
  <c r="C198" i="15"/>
  <c r="G197" i="15"/>
  <c r="E196" i="15"/>
  <c r="G195" i="15"/>
  <c r="E195" i="15"/>
  <c r="G194" i="15"/>
  <c r="E193" i="15"/>
  <c r="G192" i="15"/>
  <c r="E191" i="15"/>
  <c r="G190" i="15"/>
  <c r="E189" i="15"/>
  <c r="G188" i="15"/>
  <c r="E187" i="15"/>
  <c r="G186" i="15"/>
  <c r="E185" i="15"/>
  <c r="G184" i="15"/>
  <c r="G183" i="15"/>
  <c r="C183" i="15"/>
  <c r="G182" i="15"/>
  <c r="G181" i="15"/>
  <c r="C181" i="15"/>
  <c r="G180" i="15"/>
  <c r="E179" i="15"/>
  <c r="G178" i="15"/>
  <c r="G177" i="15"/>
  <c r="C177" i="15"/>
  <c r="G176" i="15"/>
  <c r="E175" i="15"/>
  <c r="G174" i="15"/>
  <c r="G173" i="15"/>
  <c r="G172" i="15"/>
  <c r="C172" i="15"/>
  <c r="G171" i="15"/>
  <c r="G170" i="15"/>
  <c r="C170" i="15"/>
  <c r="G169" i="15"/>
  <c r="G168" i="15"/>
  <c r="G167" i="15"/>
  <c r="G166" i="15"/>
  <c r="G165" i="15"/>
  <c r="E165" i="15"/>
  <c r="G164" i="15"/>
  <c r="G163" i="15"/>
  <c r="E163" i="15"/>
  <c r="G162" i="15"/>
  <c r="G161" i="15"/>
  <c r="E161" i="15"/>
  <c r="E160" i="15"/>
  <c r="G159" i="15"/>
  <c r="G158" i="15"/>
  <c r="C158" i="15"/>
  <c r="G157" i="15"/>
  <c r="E156" i="15"/>
  <c r="G155" i="15"/>
  <c r="E154" i="15"/>
  <c r="G153" i="15"/>
  <c r="E152" i="15"/>
  <c r="G151" i="15"/>
  <c r="E150" i="15"/>
  <c r="G149" i="15"/>
  <c r="G148" i="15"/>
  <c r="G147" i="15"/>
  <c r="C147" i="15"/>
  <c r="G146" i="15"/>
  <c r="G145" i="15"/>
  <c r="E145" i="15"/>
  <c r="E144" i="15"/>
  <c r="G143" i="15"/>
  <c r="E142" i="15"/>
  <c r="G141" i="15"/>
  <c r="G140" i="15"/>
  <c r="G139" i="15"/>
  <c r="C139" i="15"/>
  <c r="G138" i="15"/>
  <c r="E137" i="15"/>
  <c r="G136" i="15"/>
  <c r="G135" i="15"/>
  <c r="E135" i="15"/>
  <c r="E134" i="15"/>
  <c r="G133" i="15"/>
  <c r="E133" i="15"/>
  <c r="G132" i="15"/>
  <c r="E132" i="15"/>
  <c r="G131" i="15"/>
  <c r="E131" i="15"/>
  <c r="E130" i="15"/>
  <c r="G129" i="15"/>
  <c r="E128" i="15"/>
  <c r="G127" i="15"/>
  <c r="E126" i="15"/>
  <c r="G125" i="15"/>
  <c r="E125" i="15"/>
  <c r="E124" i="15"/>
  <c r="G123" i="15"/>
  <c r="G122" i="15"/>
  <c r="C122" i="15"/>
  <c r="G121" i="15"/>
  <c r="E121" i="15"/>
  <c r="G120" i="15"/>
  <c r="E120" i="15"/>
  <c r="G119" i="15"/>
  <c r="E119" i="15"/>
  <c r="E118" i="15"/>
  <c r="G117" i="15"/>
  <c r="E116" i="15"/>
  <c r="G115" i="15"/>
  <c r="E115" i="15"/>
  <c r="G114" i="15"/>
  <c r="E114" i="15"/>
  <c r="G113" i="15"/>
  <c r="E112" i="15"/>
  <c r="G111" i="15"/>
  <c r="E111" i="15"/>
  <c r="G110" i="15"/>
  <c r="E110" i="15"/>
  <c r="E109" i="15"/>
  <c r="G108" i="15"/>
  <c r="E108" i="15"/>
  <c r="E107" i="15"/>
  <c r="G106" i="15"/>
  <c r="G105" i="15"/>
  <c r="E105" i="15"/>
  <c r="G104" i="15"/>
  <c r="C104" i="15"/>
  <c r="G103" i="15"/>
  <c r="E103" i="15"/>
  <c r="E102" i="15"/>
  <c r="G101" i="15"/>
  <c r="E101" i="15"/>
  <c r="E100" i="15"/>
  <c r="G99" i="15"/>
  <c r="E99" i="15"/>
  <c r="E98" i="15"/>
  <c r="G97" i="15"/>
  <c r="E97" i="15"/>
  <c r="E96" i="15"/>
  <c r="G95" i="15"/>
  <c r="E95" i="15"/>
  <c r="G94" i="15"/>
  <c r="G93" i="15"/>
  <c r="E93" i="15"/>
  <c r="E92" i="15"/>
  <c r="G91" i="15"/>
  <c r="E91" i="15"/>
  <c r="E90" i="15"/>
  <c r="G89" i="15"/>
  <c r="E89" i="15"/>
  <c r="G88" i="15"/>
  <c r="E87" i="15"/>
  <c r="G86" i="15"/>
  <c r="E86" i="15"/>
  <c r="E85" i="15"/>
  <c r="G84" i="15"/>
  <c r="E84" i="15"/>
  <c r="E83" i="15"/>
  <c r="G82" i="15"/>
  <c r="E82" i="15"/>
  <c r="G81" i="15"/>
  <c r="C81" i="15"/>
  <c r="G80" i="15"/>
  <c r="E80" i="15"/>
  <c r="G79" i="15"/>
  <c r="G78" i="15"/>
  <c r="E78" i="15"/>
  <c r="E77" i="15"/>
  <c r="G76" i="15"/>
  <c r="E76" i="15"/>
  <c r="G75" i="15"/>
  <c r="C75" i="15"/>
  <c r="G74" i="15"/>
  <c r="E74" i="15"/>
  <c r="G73" i="15"/>
  <c r="E73" i="15"/>
  <c r="G72" i="15"/>
  <c r="E72" i="15"/>
  <c r="G71" i="15"/>
  <c r="G70" i="15"/>
  <c r="E70" i="15"/>
  <c r="G69" i="15"/>
  <c r="E69" i="15"/>
  <c r="G68" i="15"/>
  <c r="E68" i="15"/>
  <c r="G67" i="15"/>
  <c r="E67" i="15"/>
  <c r="G66" i="15"/>
  <c r="E66" i="15"/>
  <c r="G65" i="15"/>
  <c r="C65" i="15"/>
  <c r="G64" i="15"/>
  <c r="E64" i="15"/>
  <c r="G63" i="15"/>
  <c r="G62" i="15"/>
  <c r="E62" i="15"/>
  <c r="G61" i="15"/>
  <c r="G60" i="15"/>
  <c r="E60" i="15"/>
  <c r="G59" i="15"/>
  <c r="E59" i="15"/>
  <c r="G58" i="15"/>
  <c r="E58" i="15"/>
  <c r="G57" i="15"/>
  <c r="E57" i="15"/>
  <c r="G56" i="15"/>
  <c r="E56" i="15"/>
  <c r="G55" i="15"/>
  <c r="E55" i="15"/>
  <c r="G54" i="15"/>
  <c r="E54" i="15"/>
  <c r="G53" i="15"/>
  <c r="E53" i="15"/>
  <c r="G52" i="15"/>
  <c r="E52" i="15"/>
  <c r="G51" i="15"/>
  <c r="E51" i="15"/>
  <c r="G50" i="15"/>
  <c r="G49" i="15"/>
  <c r="E49" i="15"/>
  <c r="G48" i="15"/>
  <c r="C48" i="15"/>
  <c r="G47" i="15"/>
  <c r="E47" i="15"/>
  <c r="G46" i="15"/>
  <c r="G45" i="15"/>
  <c r="E45" i="15"/>
  <c r="G44" i="15"/>
  <c r="G43" i="15"/>
  <c r="E43" i="15"/>
  <c r="G42" i="15"/>
  <c r="G41" i="15"/>
  <c r="E41" i="15"/>
  <c r="G40" i="15"/>
  <c r="C40" i="15"/>
  <c r="G39" i="15"/>
  <c r="E39" i="15"/>
  <c r="G38" i="15"/>
  <c r="E38" i="15"/>
  <c r="G37" i="15"/>
  <c r="G36" i="15"/>
  <c r="E36" i="15"/>
  <c r="G35" i="15"/>
  <c r="E35" i="15"/>
  <c r="G34" i="15"/>
  <c r="E34" i="15"/>
  <c r="G33" i="15"/>
  <c r="G32" i="15"/>
  <c r="E32" i="15"/>
  <c r="G31" i="15"/>
  <c r="C31" i="15"/>
  <c r="G30" i="15"/>
  <c r="E30" i="15"/>
  <c r="G29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G22" i="15"/>
  <c r="E22" i="15"/>
  <c r="G21" i="15"/>
  <c r="E21" i="15"/>
  <c r="G20" i="15"/>
  <c r="C20" i="15"/>
  <c r="G19" i="15"/>
  <c r="E19" i="15"/>
  <c r="G18" i="15"/>
  <c r="G17" i="15"/>
  <c r="E17" i="15"/>
  <c r="G16" i="15"/>
  <c r="G15" i="15"/>
  <c r="E15" i="15"/>
  <c r="G14" i="15"/>
  <c r="G13" i="15"/>
  <c r="E13" i="15"/>
  <c r="G12" i="15"/>
  <c r="C12" i="15"/>
  <c r="G11" i="15"/>
  <c r="E11" i="15"/>
  <c r="G10" i="15"/>
  <c r="C10" i="15"/>
  <c r="G9" i="15"/>
  <c r="E9" i="15"/>
  <c r="G8" i="15"/>
  <c r="E8" i="15"/>
  <c r="G7" i="15"/>
  <c r="E7" i="15"/>
  <c r="G6" i="15"/>
  <c r="E6" i="15"/>
  <c r="G5" i="15"/>
  <c r="E4" i="15"/>
  <c r="I265" i="13"/>
  <c r="G268" i="13"/>
  <c r="F268" i="13"/>
  <c r="D268" i="13"/>
  <c r="B268" i="13"/>
  <c r="E264" i="13"/>
  <c r="I263" i="13"/>
  <c r="I262" i="13"/>
  <c r="J261" i="13"/>
  <c r="E261" i="13"/>
  <c r="I260" i="13"/>
  <c r="E260" i="13"/>
  <c r="I258" i="13"/>
  <c r="I257" i="13"/>
  <c r="J256" i="13"/>
  <c r="I256" i="13"/>
  <c r="J254" i="13"/>
  <c r="J253" i="13"/>
  <c r="J251" i="13"/>
  <c r="J250" i="13"/>
  <c r="E250" i="13"/>
  <c r="J249" i="13"/>
  <c r="I246" i="13"/>
  <c r="E245" i="13"/>
  <c r="I242" i="13"/>
  <c r="I241" i="13"/>
  <c r="J240" i="13"/>
  <c r="I239" i="13"/>
  <c r="E239" i="13"/>
  <c r="J238" i="13"/>
  <c r="E238" i="13"/>
  <c r="I237" i="13"/>
  <c r="J236" i="13"/>
  <c r="I235" i="13"/>
  <c r="E235" i="13"/>
  <c r="J234" i="13"/>
  <c r="E234" i="13"/>
  <c r="I233" i="13"/>
  <c r="J232" i="13"/>
  <c r="I231" i="13"/>
  <c r="E231" i="13"/>
  <c r="J230" i="13"/>
  <c r="E230" i="13"/>
  <c r="J229" i="13"/>
  <c r="E228" i="13"/>
  <c r="I227" i="13"/>
  <c r="E224" i="13"/>
  <c r="J223" i="13"/>
  <c r="I222" i="13"/>
  <c r="I221" i="13"/>
  <c r="J220" i="13"/>
  <c r="J219" i="13"/>
  <c r="J218" i="13"/>
  <c r="E218" i="13"/>
  <c r="I217" i="13"/>
  <c r="J216" i="13"/>
  <c r="I215" i="13"/>
  <c r="I214" i="13"/>
  <c r="I213" i="13"/>
  <c r="J212" i="13"/>
  <c r="I210" i="13"/>
  <c r="J209" i="13"/>
  <c r="E208" i="13"/>
  <c r="I207" i="13"/>
  <c r="I205" i="13"/>
  <c r="J204" i="13"/>
  <c r="E204" i="13"/>
  <c r="E203" i="13"/>
  <c r="J202" i="13"/>
  <c r="E202" i="13"/>
  <c r="J201" i="13"/>
  <c r="J199" i="13"/>
  <c r="I199" i="13"/>
  <c r="J198" i="13"/>
  <c r="J197" i="13"/>
  <c r="E196" i="13"/>
  <c r="I195" i="13"/>
  <c r="I194" i="13"/>
  <c r="E193" i="13"/>
  <c r="I192" i="13"/>
  <c r="E191" i="13"/>
  <c r="I190" i="13"/>
  <c r="C190" i="13"/>
  <c r="E189" i="13"/>
  <c r="I188" i="13"/>
  <c r="J187" i="13"/>
  <c r="I187" i="13"/>
  <c r="C187" i="13"/>
  <c r="I185" i="13"/>
  <c r="E184" i="13"/>
  <c r="C184" i="13"/>
  <c r="I183" i="13"/>
  <c r="J182" i="13"/>
  <c r="I182" i="13"/>
  <c r="I181" i="13"/>
  <c r="J180" i="13"/>
  <c r="J178" i="13"/>
  <c r="I178" i="13"/>
  <c r="I177" i="13"/>
  <c r="J176" i="13"/>
  <c r="J174" i="13"/>
  <c r="E174" i="13"/>
  <c r="E173" i="13"/>
  <c r="I172" i="13"/>
  <c r="J171" i="13"/>
  <c r="E171" i="13"/>
  <c r="J170" i="13"/>
  <c r="J169" i="13"/>
  <c r="E168" i="13"/>
  <c r="I167" i="13"/>
  <c r="I165" i="13"/>
  <c r="J164" i="13"/>
  <c r="I164" i="13"/>
  <c r="I162" i="13"/>
  <c r="I161" i="13"/>
  <c r="E161" i="13"/>
  <c r="E160" i="13"/>
  <c r="E159" i="13"/>
  <c r="I158" i="13"/>
  <c r="J157" i="13"/>
  <c r="I156" i="13"/>
  <c r="E156" i="13"/>
  <c r="J155" i="13"/>
  <c r="E153" i="13"/>
  <c r="I152" i="13"/>
  <c r="J149" i="13"/>
  <c r="I149" i="13"/>
  <c r="I148" i="13"/>
  <c r="J147" i="13"/>
  <c r="I147" i="13"/>
  <c r="I146" i="13"/>
  <c r="J145" i="13"/>
  <c r="I144" i="13"/>
  <c r="E144" i="13"/>
  <c r="I143" i="13"/>
  <c r="J142" i="13"/>
  <c r="I141" i="13"/>
  <c r="J140" i="13"/>
  <c r="I140" i="13"/>
  <c r="I139" i="13"/>
  <c r="I138" i="13"/>
  <c r="E137" i="13"/>
  <c r="I136" i="13"/>
  <c r="I135" i="13"/>
  <c r="I134" i="13"/>
  <c r="J133" i="13"/>
  <c r="E133" i="13"/>
  <c r="J132" i="13"/>
  <c r="I131" i="13"/>
  <c r="I130" i="13"/>
  <c r="E130" i="13"/>
  <c r="J129" i="13"/>
  <c r="J128" i="13"/>
  <c r="E128" i="13"/>
  <c r="J127" i="13"/>
  <c r="C127" i="13"/>
  <c r="J126" i="13"/>
  <c r="E126" i="13"/>
  <c r="I125" i="13"/>
  <c r="E125" i="13"/>
  <c r="J124" i="13"/>
  <c r="E124" i="13"/>
  <c r="I123" i="13"/>
  <c r="E123" i="13"/>
  <c r="J122" i="13"/>
  <c r="E122" i="13"/>
  <c r="I121" i="13"/>
  <c r="E121" i="13"/>
  <c r="I120" i="13"/>
  <c r="J119" i="13"/>
  <c r="I119" i="13"/>
  <c r="I118" i="13"/>
  <c r="J117" i="13"/>
  <c r="I117" i="13"/>
  <c r="I116" i="13"/>
  <c r="J115" i="13"/>
  <c r="I115" i="13"/>
  <c r="J114" i="13"/>
  <c r="I114" i="13"/>
  <c r="E114" i="13"/>
  <c r="J113" i="13"/>
  <c r="I113" i="13"/>
  <c r="E113" i="13"/>
  <c r="J112" i="13"/>
  <c r="I112" i="13"/>
  <c r="E112" i="13"/>
  <c r="J111" i="13"/>
  <c r="I111" i="13"/>
  <c r="J110" i="13"/>
  <c r="I110" i="13"/>
  <c r="E110" i="13"/>
  <c r="J109" i="13"/>
  <c r="E109" i="13"/>
  <c r="J108" i="13"/>
  <c r="I108" i="13"/>
  <c r="E108" i="13"/>
  <c r="J107" i="13"/>
  <c r="I107" i="13"/>
  <c r="E107" i="13"/>
  <c r="J106" i="13"/>
  <c r="E106" i="13"/>
  <c r="J105" i="13"/>
  <c r="I105" i="13"/>
  <c r="E105" i="13"/>
  <c r="J104" i="13"/>
  <c r="I104" i="13"/>
  <c r="E104" i="13"/>
  <c r="J103" i="13"/>
  <c r="I103" i="13"/>
  <c r="J102" i="13"/>
  <c r="I102" i="13"/>
  <c r="E102" i="13"/>
  <c r="J101" i="13"/>
  <c r="I101" i="13"/>
  <c r="E101" i="13"/>
  <c r="J100" i="13"/>
  <c r="I100" i="13"/>
  <c r="E100" i="13"/>
  <c r="C100" i="13"/>
  <c r="J99" i="13"/>
  <c r="I99" i="13"/>
  <c r="E99" i="13"/>
  <c r="J98" i="13"/>
  <c r="I98" i="13"/>
  <c r="E98" i="13"/>
  <c r="J97" i="13"/>
  <c r="I97" i="13"/>
  <c r="E97" i="13"/>
  <c r="J96" i="13"/>
  <c r="I96" i="13"/>
  <c r="E96" i="13"/>
  <c r="J95" i="13"/>
  <c r="I95" i="13"/>
  <c r="E95" i="13"/>
  <c r="J94" i="13"/>
  <c r="I94" i="13"/>
  <c r="E94" i="13"/>
  <c r="J93" i="13"/>
  <c r="I93" i="13"/>
  <c r="E93" i="13"/>
  <c r="J92" i="13"/>
  <c r="I92" i="13"/>
  <c r="E92" i="13"/>
  <c r="J91" i="13"/>
  <c r="I91" i="13"/>
  <c r="E91" i="13"/>
  <c r="J90" i="13"/>
  <c r="I90" i="13"/>
  <c r="E90" i="13"/>
  <c r="J89" i="13"/>
  <c r="I89" i="13"/>
  <c r="E89" i="13"/>
  <c r="J88" i="13"/>
  <c r="I88" i="13"/>
  <c r="E88" i="13"/>
  <c r="J87" i="13"/>
  <c r="I87" i="13"/>
  <c r="E87" i="13"/>
  <c r="J86" i="13"/>
  <c r="I86" i="13"/>
  <c r="E86" i="13"/>
  <c r="J85" i="13"/>
  <c r="I85" i="13"/>
  <c r="E85" i="13"/>
  <c r="C85" i="13"/>
  <c r="J84" i="13"/>
  <c r="I84" i="13"/>
  <c r="E84" i="13"/>
  <c r="J83" i="13"/>
  <c r="I83" i="13"/>
  <c r="E83" i="13"/>
  <c r="C83" i="13"/>
  <c r="J82" i="13"/>
  <c r="I82" i="13"/>
  <c r="E82" i="13"/>
  <c r="J81" i="13"/>
  <c r="I81" i="13"/>
  <c r="E81" i="13"/>
  <c r="J80" i="13"/>
  <c r="I80" i="13"/>
  <c r="E80" i="13"/>
  <c r="J79" i="13"/>
  <c r="I79" i="13"/>
  <c r="E79" i="13"/>
  <c r="J78" i="13"/>
  <c r="I78" i="13"/>
  <c r="E78" i="13"/>
  <c r="J77" i="13"/>
  <c r="I77" i="13"/>
  <c r="E77" i="13"/>
  <c r="J76" i="13"/>
  <c r="I76" i="13"/>
  <c r="E76" i="13"/>
  <c r="J75" i="13"/>
  <c r="I75" i="13"/>
  <c r="E75" i="13"/>
  <c r="C75" i="13"/>
  <c r="J74" i="13"/>
  <c r="I74" i="13"/>
  <c r="E74" i="13"/>
  <c r="J73" i="13"/>
  <c r="I73" i="13"/>
  <c r="E73" i="13"/>
  <c r="J72" i="13"/>
  <c r="I72" i="13"/>
  <c r="E72" i="13"/>
  <c r="J71" i="13"/>
  <c r="I71" i="13"/>
  <c r="E71" i="13"/>
  <c r="J70" i="13"/>
  <c r="I70" i="13"/>
  <c r="E70" i="13"/>
  <c r="J69" i="13"/>
  <c r="I69" i="13"/>
  <c r="E69" i="13"/>
  <c r="J68" i="13"/>
  <c r="I68" i="13"/>
  <c r="E68" i="13"/>
  <c r="J67" i="13"/>
  <c r="I67" i="13"/>
  <c r="E67" i="13"/>
  <c r="J66" i="13"/>
  <c r="I66" i="13"/>
  <c r="E66" i="13"/>
  <c r="J65" i="13"/>
  <c r="I65" i="13"/>
  <c r="E65" i="13"/>
  <c r="J64" i="13"/>
  <c r="I64" i="13"/>
  <c r="E64" i="13"/>
  <c r="J63" i="13"/>
  <c r="I63" i="13"/>
  <c r="E63" i="13"/>
  <c r="J62" i="13"/>
  <c r="I62" i="13"/>
  <c r="E62" i="13"/>
  <c r="C62" i="13"/>
  <c r="J61" i="13"/>
  <c r="I61" i="13"/>
  <c r="E61" i="13"/>
  <c r="J60" i="13"/>
  <c r="I60" i="13"/>
  <c r="E60" i="13"/>
  <c r="J59" i="13"/>
  <c r="I59" i="13"/>
  <c r="E59" i="13"/>
  <c r="J58" i="13"/>
  <c r="I58" i="13"/>
  <c r="E58" i="13"/>
  <c r="J57" i="13"/>
  <c r="I57" i="13"/>
  <c r="E57" i="13"/>
  <c r="J56" i="13"/>
  <c r="I56" i="13"/>
  <c r="E56" i="13"/>
  <c r="J55" i="13"/>
  <c r="I55" i="13"/>
  <c r="E55" i="13"/>
  <c r="C55" i="13"/>
  <c r="J54" i="13"/>
  <c r="I54" i="13"/>
  <c r="E54" i="13"/>
  <c r="J53" i="13"/>
  <c r="I53" i="13"/>
  <c r="E53" i="13"/>
  <c r="J52" i="13"/>
  <c r="I52" i="13"/>
  <c r="E52" i="13"/>
  <c r="J51" i="13"/>
  <c r="I51" i="13"/>
  <c r="E51" i="13"/>
  <c r="J50" i="13"/>
  <c r="I50" i="13"/>
  <c r="E50" i="13"/>
  <c r="J49" i="13"/>
  <c r="I49" i="13"/>
  <c r="E49" i="13"/>
  <c r="J48" i="13"/>
  <c r="I48" i="13"/>
  <c r="E48" i="13"/>
  <c r="J47" i="13"/>
  <c r="I47" i="13"/>
  <c r="E47" i="13"/>
  <c r="J46" i="13"/>
  <c r="I46" i="13"/>
  <c r="E46" i="13"/>
  <c r="J45" i="13"/>
  <c r="I45" i="13"/>
  <c r="E45" i="13"/>
  <c r="J44" i="13"/>
  <c r="I44" i="13"/>
  <c r="E44" i="13"/>
  <c r="J43" i="13"/>
  <c r="I43" i="13"/>
  <c r="E43" i="13"/>
  <c r="C43" i="13"/>
  <c r="J42" i="13"/>
  <c r="I42" i="13"/>
  <c r="E42" i="13"/>
  <c r="J41" i="13"/>
  <c r="I41" i="13"/>
  <c r="E41" i="13"/>
  <c r="J40" i="13"/>
  <c r="I40" i="13"/>
  <c r="E40" i="13"/>
  <c r="J39" i="13"/>
  <c r="I39" i="13"/>
  <c r="E39" i="13"/>
  <c r="J38" i="13"/>
  <c r="I38" i="13"/>
  <c r="E38" i="13"/>
  <c r="J37" i="13"/>
  <c r="I37" i="13"/>
  <c r="E37" i="13"/>
  <c r="J36" i="13"/>
  <c r="I36" i="13"/>
  <c r="E36" i="13"/>
  <c r="J35" i="13"/>
  <c r="I35" i="13"/>
  <c r="E35" i="13"/>
  <c r="J34" i="13"/>
  <c r="I34" i="13"/>
  <c r="E34" i="13"/>
  <c r="J33" i="13"/>
  <c r="I33" i="13"/>
  <c r="E33" i="13"/>
  <c r="J32" i="13"/>
  <c r="I32" i="13"/>
  <c r="E32" i="13"/>
  <c r="J31" i="13"/>
  <c r="I31" i="13"/>
  <c r="E31" i="13"/>
  <c r="J30" i="13"/>
  <c r="I30" i="13"/>
  <c r="E30" i="13"/>
  <c r="J29" i="13"/>
  <c r="I29" i="13"/>
  <c r="E29" i="13"/>
  <c r="J28" i="13"/>
  <c r="I28" i="13"/>
  <c r="E28" i="13"/>
  <c r="J27" i="13"/>
  <c r="I27" i="13"/>
  <c r="E27" i="13"/>
  <c r="J26" i="13"/>
  <c r="I26" i="13"/>
  <c r="E26" i="13"/>
  <c r="J25" i="13"/>
  <c r="I25" i="13"/>
  <c r="E25" i="13"/>
  <c r="C25" i="13"/>
  <c r="J24" i="13"/>
  <c r="I24" i="13"/>
  <c r="E24" i="13"/>
  <c r="J23" i="13"/>
  <c r="I23" i="13"/>
  <c r="E23" i="13"/>
  <c r="J22" i="13"/>
  <c r="I22" i="13"/>
  <c r="E22" i="13"/>
  <c r="J21" i="13"/>
  <c r="I21" i="13"/>
  <c r="E21" i="13"/>
  <c r="J20" i="13"/>
  <c r="I20" i="13"/>
  <c r="E20" i="13"/>
  <c r="J19" i="13"/>
  <c r="I19" i="13"/>
  <c r="E19" i="13"/>
  <c r="J18" i="13"/>
  <c r="I18" i="13"/>
  <c r="E18" i="13"/>
  <c r="J17" i="13"/>
  <c r="I17" i="13"/>
  <c r="E17" i="13"/>
  <c r="I16" i="13"/>
  <c r="E16" i="13"/>
  <c r="J15" i="13"/>
  <c r="I15" i="13"/>
  <c r="E15" i="13"/>
  <c r="J14" i="13"/>
  <c r="I14" i="13"/>
  <c r="E14" i="13"/>
  <c r="J13" i="13"/>
  <c r="I13" i="13"/>
  <c r="E13" i="13"/>
  <c r="J12" i="13"/>
  <c r="I12" i="13"/>
  <c r="E12" i="13"/>
  <c r="J11" i="13"/>
  <c r="I11" i="13"/>
  <c r="E11" i="13"/>
  <c r="J10" i="13"/>
  <c r="I10" i="13"/>
  <c r="E10" i="13"/>
  <c r="J9" i="13"/>
  <c r="I9" i="13"/>
  <c r="E9" i="13"/>
  <c r="J8" i="13"/>
  <c r="I8" i="13"/>
  <c r="E8" i="13"/>
  <c r="J7" i="13"/>
  <c r="I7" i="13"/>
  <c r="E7" i="13"/>
  <c r="J6" i="13"/>
  <c r="I6" i="13"/>
  <c r="E6" i="13"/>
  <c r="J5" i="13"/>
  <c r="I5" i="13"/>
  <c r="E5" i="13"/>
  <c r="J4" i="13"/>
  <c r="I4" i="13"/>
  <c r="E4" i="13"/>
  <c r="D188" i="12"/>
  <c r="E12" i="12" s="1"/>
  <c r="G9" i="12"/>
  <c r="G11" i="12"/>
  <c r="G12" i="12"/>
  <c r="G17" i="12"/>
  <c r="G19" i="12"/>
  <c r="G20" i="12"/>
  <c r="G25" i="12"/>
  <c r="G27" i="12"/>
  <c r="G28" i="12"/>
  <c r="G33" i="12"/>
  <c r="G35" i="12"/>
  <c r="G36" i="12"/>
  <c r="G41" i="12"/>
  <c r="G43" i="12"/>
  <c r="G44" i="12"/>
  <c r="G49" i="12"/>
  <c r="G51" i="12"/>
  <c r="G52" i="12"/>
  <c r="G57" i="12"/>
  <c r="G59" i="12"/>
  <c r="G60" i="12"/>
  <c r="G65" i="12"/>
  <c r="G67" i="12"/>
  <c r="G68" i="12"/>
  <c r="G73" i="12"/>
  <c r="G75" i="12"/>
  <c r="G76" i="12"/>
  <c r="G81" i="12"/>
  <c r="G83" i="12"/>
  <c r="G84" i="12"/>
  <c r="G89" i="12"/>
  <c r="G91" i="12"/>
  <c r="G92" i="12"/>
  <c r="G97" i="12"/>
  <c r="G99" i="12"/>
  <c r="G100" i="12"/>
  <c r="G105" i="12"/>
  <c r="G107" i="12"/>
  <c r="G108" i="12"/>
  <c r="G113" i="12"/>
  <c r="G115" i="12"/>
  <c r="G116" i="12"/>
  <c r="G121" i="12"/>
  <c r="G123" i="12"/>
  <c r="G124" i="12"/>
  <c r="G129" i="12"/>
  <c r="G131" i="12"/>
  <c r="G132" i="12"/>
  <c r="G137" i="12"/>
  <c r="G139" i="12"/>
  <c r="G140" i="12"/>
  <c r="G145" i="12"/>
  <c r="G147" i="12"/>
  <c r="G148" i="12"/>
  <c r="G153" i="12"/>
  <c r="G155" i="12"/>
  <c r="G156" i="12"/>
  <c r="G161" i="12"/>
  <c r="G163" i="12"/>
  <c r="G164" i="12"/>
  <c r="G169" i="12"/>
  <c r="G171" i="12"/>
  <c r="G172" i="12"/>
  <c r="G177" i="12"/>
  <c r="G179" i="12"/>
  <c r="G180" i="12"/>
  <c r="G185" i="12"/>
  <c r="G187" i="12"/>
  <c r="G188" i="12"/>
  <c r="E10" i="12"/>
  <c r="E11" i="12"/>
  <c r="E18" i="12"/>
  <c r="E19" i="12"/>
  <c r="E26" i="12"/>
  <c r="E27" i="12"/>
  <c r="E34" i="12"/>
  <c r="E35" i="12"/>
  <c r="E42" i="12"/>
  <c r="E43" i="12"/>
  <c r="E50" i="12"/>
  <c r="E51" i="12"/>
  <c r="E58" i="12"/>
  <c r="E59" i="12"/>
  <c r="E66" i="12"/>
  <c r="E67" i="12"/>
  <c r="E74" i="12"/>
  <c r="E75" i="12"/>
  <c r="E82" i="12"/>
  <c r="E83" i="12"/>
  <c r="E90" i="12"/>
  <c r="E91" i="12"/>
  <c r="E98" i="12"/>
  <c r="E99" i="12"/>
  <c r="E106" i="12"/>
  <c r="E107" i="12"/>
  <c r="E114" i="12"/>
  <c r="E115" i="12"/>
  <c r="E122" i="12"/>
  <c r="E123" i="12"/>
  <c r="E130" i="12"/>
  <c r="E131" i="12"/>
  <c r="E138" i="12"/>
  <c r="E139" i="12"/>
  <c r="E146" i="12"/>
  <c r="E147" i="12"/>
  <c r="E154" i="12"/>
  <c r="E155" i="12"/>
  <c r="E162" i="12"/>
  <c r="E163" i="12"/>
  <c r="E170" i="12"/>
  <c r="E171" i="12"/>
  <c r="E178" i="12"/>
  <c r="E179" i="12"/>
  <c r="E186" i="12"/>
  <c r="E187" i="12"/>
  <c r="E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4" i="12"/>
  <c r="B188" i="12"/>
  <c r="H187" i="12"/>
  <c r="H186" i="12"/>
  <c r="H185" i="12"/>
  <c r="I184" i="12"/>
  <c r="H184" i="12"/>
  <c r="H183" i="12"/>
  <c r="H182" i="12"/>
  <c r="I179" i="12"/>
  <c r="H179" i="12"/>
  <c r="H178" i="12"/>
  <c r="H177" i="12"/>
  <c r="I176" i="12"/>
  <c r="H176" i="12"/>
  <c r="H175" i="12"/>
  <c r="I174" i="12"/>
  <c r="H173" i="12"/>
  <c r="I172" i="12"/>
  <c r="I171" i="12"/>
  <c r="I170" i="12"/>
  <c r="I169" i="12"/>
  <c r="H169" i="12"/>
  <c r="H168" i="12"/>
  <c r="H167" i="12"/>
  <c r="I165" i="12"/>
  <c r="H164" i="12"/>
  <c r="I163" i="12"/>
  <c r="H163" i="12"/>
  <c r="I162" i="12"/>
  <c r="H162" i="12"/>
  <c r="I160" i="12"/>
  <c r="H160" i="12"/>
  <c r="I159" i="12"/>
  <c r="H159" i="12"/>
  <c r="H158" i="12"/>
  <c r="I157" i="12"/>
  <c r="H157" i="12"/>
  <c r="I156" i="12"/>
  <c r="H155" i="12"/>
  <c r="I154" i="12"/>
  <c r="H154" i="12"/>
  <c r="H153" i="12"/>
  <c r="I152" i="12"/>
  <c r="H152" i="12"/>
  <c r="I151" i="12"/>
  <c r="I150" i="12"/>
  <c r="H150" i="12"/>
  <c r="H149" i="12"/>
  <c r="H148" i="12"/>
  <c r="I147" i="12"/>
  <c r="H147" i="12"/>
  <c r="H146" i="12"/>
  <c r="I144" i="12"/>
  <c r="H144" i="12"/>
  <c r="H141" i="12"/>
  <c r="I140" i="12"/>
  <c r="H140" i="12"/>
  <c r="I139" i="12"/>
  <c r="I138" i="12"/>
  <c r="H138" i="12"/>
  <c r="H137" i="12"/>
  <c r="H134" i="12"/>
  <c r="I133" i="12"/>
  <c r="H133" i="12"/>
  <c r="H132" i="12"/>
  <c r="I130" i="12"/>
  <c r="H130" i="12"/>
  <c r="I129" i="12"/>
  <c r="H129" i="12"/>
  <c r="I125" i="12"/>
  <c r="H124" i="12"/>
  <c r="H122" i="12"/>
  <c r="I121" i="12"/>
  <c r="H121" i="12"/>
  <c r="H120" i="12"/>
  <c r="I119" i="12"/>
  <c r="H119" i="12"/>
  <c r="I118" i="12"/>
  <c r="I117" i="12"/>
  <c r="H117" i="12"/>
  <c r="I116" i="12"/>
  <c r="H116" i="12"/>
  <c r="H114" i="12"/>
  <c r="I113" i="12"/>
  <c r="H113" i="12"/>
  <c r="H112" i="12"/>
  <c r="I111" i="12"/>
  <c r="H111" i="12"/>
  <c r="I110" i="12"/>
  <c r="H110" i="12"/>
  <c r="I109" i="12"/>
  <c r="H109" i="12"/>
  <c r="I108" i="12"/>
  <c r="H108" i="12"/>
  <c r="I107" i="12"/>
  <c r="H107" i="12"/>
  <c r="I106" i="12"/>
  <c r="H106" i="12"/>
  <c r="I105" i="12"/>
  <c r="H105" i="12"/>
  <c r="I104" i="12"/>
  <c r="H104" i="12"/>
  <c r="I103" i="12"/>
  <c r="H103" i="12"/>
  <c r="I102" i="12"/>
  <c r="H102" i="12"/>
  <c r="I101" i="12"/>
  <c r="H101" i="12"/>
  <c r="I100" i="12"/>
  <c r="H100" i="12"/>
  <c r="H99" i="12"/>
  <c r="I98" i="12"/>
  <c r="H98" i="12"/>
  <c r="I97" i="12"/>
  <c r="H97" i="12"/>
  <c r="I96" i="12"/>
  <c r="H96" i="12"/>
  <c r="I95" i="12"/>
  <c r="H95" i="12"/>
  <c r="I94" i="12"/>
  <c r="I93" i="12"/>
  <c r="H93" i="12"/>
  <c r="I92" i="12"/>
  <c r="H92" i="12"/>
  <c r="H91" i="12"/>
  <c r="I90" i="12"/>
  <c r="H90" i="12"/>
  <c r="I89" i="12"/>
  <c r="H89" i="12"/>
  <c r="I88" i="12"/>
  <c r="H88" i="12"/>
  <c r="I86" i="12"/>
  <c r="H86" i="12"/>
  <c r="I85" i="12"/>
  <c r="H85" i="12"/>
  <c r="I84" i="12"/>
  <c r="H84" i="12"/>
  <c r="I83" i="12"/>
  <c r="H83" i="12"/>
  <c r="I82" i="12"/>
  <c r="H82" i="12"/>
  <c r="I81" i="12"/>
  <c r="H81" i="12"/>
  <c r="I80" i="12"/>
  <c r="H80" i="12"/>
  <c r="I79" i="12"/>
  <c r="H79" i="12"/>
  <c r="I78" i="12"/>
  <c r="H78" i="12"/>
  <c r="I77" i="12"/>
  <c r="H77" i="12"/>
  <c r="H76" i="12"/>
  <c r="I75" i="12"/>
  <c r="H75" i="12"/>
  <c r="I74" i="12"/>
  <c r="H74" i="12"/>
  <c r="I73" i="12"/>
  <c r="H73" i="12"/>
  <c r="I72" i="12"/>
  <c r="H72" i="12"/>
  <c r="I71" i="12"/>
  <c r="H71" i="12"/>
  <c r="I70" i="12"/>
  <c r="H70" i="12"/>
  <c r="I69" i="12"/>
  <c r="H69" i="12"/>
  <c r="I68" i="12"/>
  <c r="H68" i="12"/>
  <c r="I67" i="12"/>
  <c r="H67" i="12"/>
  <c r="I66" i="12"/>
  <c r="H66" i="12"/>
  <c r="I65" i="12"/>
  <c r="H65" i="12"/>
  <c r="I64" i="12"/>
  <c r="H64" i="12"/>
  <c r="I63" i="12"/>
  <c r="H63" i="12"/>
  <c r="I62" i="12"/>
  <c r="H62" i="12"/>
  <c r="I61" i="12"/>
  <c r="H61" i="12"/>
  <c r="I60" i="12"/>
  <c r="H60" i="12"/>
  <c r="I59" i="12"/>
  <c r="H59" i="12"/>
  <c r="I58" i="12"/>
  <c r="H58" i="12"/>
  <c r="I57" i="12"/>
  <c r="H57" i="12"/>
  <c r="I56" i="12"/>
  <c r="H56" i="12"/>
  <c r="I55" i="12"/>
  <c r="H55" i="12"/>
  <c r="I54" i="12"/>
  <c r="H54" i="12"/>
  <c r="I53" i="12"/>
  <c r="H53" i="12"/>
  <c r="I51" i="12"/>
  <c r="H51" i="12"/>
  <c r="I50" i="12"/>
  <c r="H50" i="12"/>
  <c r="I49" i="12"/>
  <c r="H49" i="12"/>
  <c r="I48" i="12"/>
  <c r="H48" i="12"/>
  <c r="I47" i="12"/>
  <c r="H47" i="12"/>
  <c r="H46" i="12"/>
  <c r="I45" i="12"/>
  <c r="H45" i="12"/>
  <c r="I44" i="12"/>
  <c r="H44" i="12"/>
  <c r="I43" i="12"/>
  <c r="H43" i="12"/>
  <c r="I42" i="12"/>
  <c r="H42" i="12"/>
  <c r="I41" i="12"/>
  <c r="H41" i="12"/>
  <c r="I40" i="12"/>
  <c r="H40" i="12"/>
  <c r="I39" i="12"/>
  <c r="H39" i="12"/>
  <c r="I38" i="12"/>
  <c r="H38" i="12"/>
  <c r="I37" i="12"/>
  <c r="H37" i="12"/>
  <c r="I36" i="12"/>
  <c r="H36" i="12"/>
  <c r="I35" i="12"/>
  <c r="H35" i="12"/>
  <c r="I34" i="12"/>
  <c r="H34" i="12"/>
  <c r="I33" i="12"/>
  <c r="H33" i="12"/>
  <c r="I32" i="12"/>
  <c r="H32" i="12"/>
  <c r="I31" i="12"/>
  <c r="H31" i="12"/>
  <c r="I30" i="12"/>
  <c r="H30" i="12"/>
  <c r="I29" i="12"/>
  <c r="H29" i="12"/>
  <c r="I28" i="12"/>
  <c r="H28" i="12"/>
  <c r="I27" i="12"/>
  <c r="H27" i="12"/>
  <c r="I26" i="12"/>
  <c r="H26" i="12"/>
  <c r="I25" i="12"/>
  <c r="H25" i="12"/>
  <c r="I24" i="12"/>
  <c r="H24" i="12"/>
  <c r="I23" i="12"/>
  <c r="H23" i="12"/>
  <c r="I22" i="12"/>
  <c r="H22" i="12"/>
  <c r="I21" i="12"/>
  <c r="H21" i="12"/>
  <c r="I19" i="12"/>
  <c r="H19" i="12"/>
  <c r="I18" i="12"/>
  <c r="H18" i="12"/>
  <c r="I17" i="12"/>
  <c r="H17" i="12"/>
  <c r="I16" i="12"/>
  <c r="H16" i="12"/>
  <c r="I15" i="12"/>
  <c r="I14" i="12"/>
  <c r="H14" i="12"/>
  <c r="I13" i="12"/>
  <c r="H13" i="12"/>
  <c r="I12" i="12"/>
  <c r="H12" i="12"/>
  <c r="H11" i="12"/>
  <c r="I10" i="12"/>
  <c r="H10" i="12"/>
  <c r="I9" i="12"/>
  <c r="H9" i="12"/>
  <c r="I8" i="12"/>
  <c r="H8" i="12"/>
  <c r="I6" i="12"/>
  <c r="H6" i="12"/>
  <c r="I5" i="12"/>
  <c r="H5" i="12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C4" i="11"/>
  <c r="C5" i="11"/>
  <c r="C6" i="11"/>
  <c r="C136" i="11" s="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B136" i="11"/>
  <c r="H134" i="11"/>
  <c r="H127" i="11"/>
  <c r="H126" i="11"/>
  <c r="H125" i="11"/>
  <c r="H120" i="11"/>
  <c r="H119" i="11"/>
  <c r="H117" i="11"/>
  <c r="H116" i="11"/>
  <c r="H113" i="11"/>
  <c r="H112" i="11"/>
  <c r="H109" i="11"/>
  <c r="H108" i="11"/>
  <c r="H107" i="11"/>
  <c r="H106" i="11"/>
  <c r="H105" i="11"/>
  <c r="H103" i="11"/>
  <c r="H100" i="11"/>
  <c r="H97" i="11"/>
  <c r="H95" i="11"/>
  <c r="H94" i="11"/>
  <c r="H93" i="11"/>
  <c r="H92" i="11"/>
  <c r="H91" i="11"/>
  <c r="H90" i="11"/>
  <c r="H89" i="11"/>
  <c r="H88" i="11"/>
  <c r="H87" i="11"/>
  <c r="H85" i="11"/>
  <c r="H82" i="11"/>
  <c r="H81" i="11"/>
  <c r="H79" i="11"/>
  <c r="H78" i="11"/>
  <c r="H77" i="11"/>
  <c r="H76" i="11"/>
  <c r="H73" i="11"/>
  <c r="H72" i="11"/>
  <c r="H71" i="11"/>
  <c r="H70" i="11"/>
  <c r="H69" i="11"/>
  <c r="H67" i="11"/>
  <c r="H66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8" i="11"/>
  <c r="H27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E136" i="11"/>
  <c r="D252" i="54"/>
  <c r="C252" i="54"/>
  <c r="B252" i="54"/>
  <c r="D4" i="54"/>
  <c r="D25" i="54"/>
  <c r="D214" i="54"/>
  <c r="D135" i="54"/>
  <c r="D121" i="54"/>
  <c r="D28" i="54"/>
  <c r="D134" i="54"/>
  <c r="D178" i="54"/>
  <c r="D240" i="54"/>
  <c r="D13" i="54"/>
  <c r="D103" i="54"/>
  <c r="D110" i="54"/>
  <c r="D133" i="54"/>
  <c r="D114" i="54"/>
  <c r="D89" i="54"/>
  <c r="D202" i="54"/>
  <c r="D102" i="54"/>
  <c r="D204" i="54"/>
  <c r="D81" i="54"/>
  <c r="D216" i="54"/>
  <c r="D152" i="54"/>
  <c r="D146" i="54"/>
  <c r="D228" i="54"/>
  <c r="D162" i="54"/>
  <c r="D169" i="54"/>
  <c r="D205" i="54"/>
  <c r="D208" i="54"/>
  <c r="D189" i="54"/>
  <c r="D219" i="54"/>
  <c r="D129" i="54"/>
  <c r="D106" i="54"/>
  <c r="D65" i="54"/>
  <c r="D207" i="54"/>
  <c r="D231" i="54"/>
  <c r="D100" i="54"/>
  <c r="D157" i="54"/>
  <c r="D130" i="54"/>
  <c r="D227" i="54"/>
  <c r="D185" i="54"/>
  <c r="D249" i="54"/>
  <c r="D245" i="54"/>
  <c r="D222" i="54"/>
  <c r="D15" i="54"/>
  <c r="D210" i="54"/>
  <c r="D159" i="54"/>
  <c r="D186" i="54"/>
  <c r="D213" i="54"/>
  <c r="D224" i="54"/>
  <c r="D246" i="54"/>
  <c r="D84" i="54"/>
  <c r="D83" i="54"/>
  <c r="D167" i="54"/>
  <c r="D112" i="54"/>
  <c r="D221" i="54"/>
  <c r="D172" i="54"/>
  <c r="D120" i="54"/>
  <c r="D199" i="54"/>
  <c r="D237" i="54"/>
  <c r="D132" i="54"/>
  <c r="D174" i="54"/>
  <c r="D197" i="54"/>
  <c r="D218" i="54"/>
  <c r="D239" i="54"/>
  <c r="D195" i="54"/>
  <c r="D92" i="54"/>
  <c r="D71" i="54"/>
  <c r="D70" i="54"/>
  <c r="D109" i="54"/>
  <c r="D235" i="54"/>
  <c r="D131" i="54"/>
  <c r="D104" i="54"/>
  <c r="D105" i="54"/>
  <c r="D98" i="54"/>
  <c r="D248" i="54"/>
  <c r="D33" i="54"/>
  <c r="D180" i="54"/>
  <c r="D137" i="54"/>
  <c r="D184" i="54"/>
  <c r="D30" i="54"/>
  <c r="D198" i="54"/>
  <c r="D56" i="54"/>
  <c r="D55" i="54"/>
  <c r="D230" i="54"/>
  <c r="D153" i="54"/>
  <c r="D122" i="54"/>
  <c r="D191" i="54"/>
  <c r="D190" i="54"/>
  <c r="D182" i="54"/>
  <c r="D148" i="54"/>
  <c r="D170" i="54"/>
  <c r="D39" i="54"/>
  <c r="D37" i="54"/>
  <c r="D42" i="54"/>
  <c r="D111" i="54"/>
  <c r="D45" i="54"/>
  <c r="D8" i="54"/>
  <c r="D41" i="54"/>
  <c r="D244" i="54"/>
  <c r="D124" i="54"/>
  <c r="D35" i="54"/>
  <c r="D192" i="54"/>
  <c r="D88" i="54"/>
  <c r="D176" i="54"/>
  <c r="D187" i="54"/>
  <c r="D52" i="54"/>
  <c r="D126" i="54"/>
  <c r="D3" i="54"/>
  <c r="D113" i="54"/>
  <c r="D201" i="54"/>
  <c r="D125" i="54"/>
  <c r="D136" i="54"/>
  <c r="D164" i="54"/>
  <c r="D24" i="54"/>
  <c r="D108" i="54"/>
  <c r="D194" i="54"/>
  <c r="D168" i="54"/>
  <c r="D91" i="54"/>
  <c r="D69" i="54"/>
  <c r="D97" i="54"/>
  <c r="D118" i="54"/>
  <c r="D67" i="54"/>
  <c r="D82" i="54"/>
  <c r="D229" i="54"/>
  <c r="D220" i="54"/>
  <c r="D147" i="54"/>
  <c r="D138" i="54"/>
  <c r="D49" i="54"/>
  <c r="D175" i="54"/>
  <c r="D236" i="54"/>
  <c r="D139" i="54"/>
  <c r="D36" i="54"/>
  <c r="D74" i="54"/>
  <c r="D22" i="54"/>
  <c r="D47" i="54"/>
  <c r="D206" i="54"/>
  <c r="D142" i="54"/>
  <c r="D166" i="54"/>
  <c r="D143" i="54"/>
  <c r="D160" i="54"/>
  <c r="D63" i="54"/>
  <c r="D151" i="54"/>
  <c r="D181" i="54"/>
  <c r="D158" i="54"/>
  <c r="D119" i="54"/>
  <c r="D86" i="54"/>
  <c r="D80" i="54"/>
  <c r="D183" i="54"/>
  <c r="D234" i="54"/>
  <c r="D241" i="54"/>
  <c r="D156" i="54"/>
  <c r="D243" i="54"/>
  <c r="D212" i="54"/>
  <c r="D179" i="54"/>
  <c r="D87" i="54"/>
  <c r="D94" i="54"/>
  <c r="D79" i="54"/>
  <c r="D193" i="54"/>
  <c r="D203" i="54"/>
  <c r="D247" i="54"/>
  <c r="D21" i="54"/>
  <c r="D62" i="54"/>
  <c r="D144" i="54"/>
  <c r="D85" i="54"/>
  <c r="D68" i="54"/>
  <c r="D76" i="54"/>
  <c r="D73" i="54"/>
  <c r="D101" i="54"/>
  <c r="D211" i="54"/>
  <c r="D54" i="54"/>
  <c r="D116" i="54"/>
  <c r="D107" i="54"/>
  <c r="D149" i="54"/>
  <c r="D123" i="54"/>
  <c r="D40" i="54"/>
  <c r="D19" i="54"/>
  <c r="D115" i="54"/>
  <c r="D154" i="54"/>
  <c r="D90" i="54"/>
  <c r="D38" i="54"/>
  <c r="D20" i="54"/>
  <c r="D9" i="54"/>
  <c r="D7" i="54"/>
  <c r="D238" i="54"/>
  <c r="D27" i="54"/>
  <c r="D16" i="54"/>
  <c r="D51" i="54"/>
  <c r="D23" i="54"/>
  <c r="D60" i="54"/>
  <c r="D18" i="54"/>
  <c r="D17" i="54"/>
  <c r="D31" i="54"/>
  <c r="D78" i="54"/>
  <c r="D48" i="54"/>
  <c r="D77" i="54"/>
  <c r="D50" i="54"/>
  <c r="D64" i="54"/>
  <c r="D53" i="54"/>
  <c r="D32" i="54"/>
  <c r="D155" i="54"/>
  <c r="D128" i="54"/>
  <c r="D58" i="54"/>
  <c r="D11" i="54"/>
  <c r="D46" i="54"/>
  <c r="D72" i="54"/>
  <c r="D44" i="54"/>
  <c r="D96" i="54"/>
  <c r="D57" i="54"/>
  <c r="D43" i="54"/>
  <c r="D75" i="54"/>
  <c r="D215" i="54"/>
  <c r="D232" i="54"/>
  <c r="D209" i="54"/>
  <c r="D226" i="54"/>
  <c r="D145" i="54"/>
  <c r="D223" i="54"/>
  <c r="D163" i="54"/>
  <c r="D117" i="54"/>
  <c r="D165" i="54"/>
  <c r="D59" i="54"/>
  <c r="D140" i="54"/>
  <c r="D171" i="54"/>
  <c r="D242" i="54"/>
  <c r="D200" i="54"/>
  <c r="D150" i="54"/>
  <c r="D6" i="54"/>
  <c r="D188" i="54"/>
  <c r="D177" i="54"/>
  <c r="D225" i="54"/>
  <c r="D29" i="54"/>
  <c r="D61" i="54"/>
  <c r="D95" i="54"/>
  <c r="D233" i="54"/>
  <c r="D217" i="54"/>
  <c r="D93" i="54"/>
  <c r="D127" i="54"/>
  <c r="D14" i="54"/>
  <c r="D26" i="54"/>
  <c r="D5" i="54"/>
  <c r="D34" i="54"/>
  <c r="D161" i="54"/>
  <c r="D99" i="54"/>
  <c r="D196" i="54"/>
  <c r="D173" i="54"/>
  <c r="D66" i="54"/>
  <c r="D141" i="54"/>
  <c r="D12" i="54"/>
  <c r="D10" i="54"/>
  <c r="D156" i="52"/>
  <c r="D162" i="52"/>
  <c r="D120" i="52"/>
  <c r="D94" i="52"/>
  <c r="D134" i="52"/>
  <c r="D143" i="52"/>
  <c r="D102" i="52"/>
  <c r="D36" i="52"/>
  <c r="D11" i="52"/>
  <c r="D78" i="52"/>
  <c r="D43" i="52"/>
  <c r="D8" i="52"/>
  <c r="D109" i="52"/>
  <c r="D68" i="52"/>
  <c r="D67" i="52"/>
  <c r="D139" i="52"/>
  <c r="D27" i="52"/>
  <c r="D22" i="52"/>
  <c r="D52" i="52"/>
  <c r="D74" i="52"/>
  <c r="D136" i="52"/>
  <c r="D97" i="52"/>
  <c r="D95" i="52"/>
  <c r="D19" i="52"/>
  <c r="D77" i="52"/>
  <c r="D53" i="52"/>
  <c r="D98" i="52"/>
  <c r="D90" i="52"/>
  <c r="D96" i="52"/>
  <c r="D34" i="52"/>
  <c r="D41" i="52"/>
  <c r="D144" i="52"/>
  <c r="D23" i="52"/>
  <c r="D20" i="52"/>
  <c r="D105" i="52"/>
  <c r="D7" i="52"/>
  <c r="D116" i="52"/>
  <c r="D150" i="52"/>
  <c r="D63" i="52"/>
  <c r="D44" i="52"/>
  <c r="D137" i="52"/>
  <c r="D114" i="52"/>
  <c r="D128" i="52"/>
  <c r="D100" i="52"/>
  <c r="D118" i="52"/>
  <c r="D146" i="52"/>
  <c r="D69" i="52"/>
  <c r="D32" i="52"/>
  <c r="D47" i="52"/>
  <c r="D42" i="52"/>
  <c r="D129" i="52"/>
  <c r="D117" i="52"/>
  <c r="D49" i="52"/>
  <c r="D76" i="52"/>
  <c r="D152" i="52"/>
  <c r="D161" i="52"/>
  <c r="D101" i="52"/>
  <c r="D147" i="52"/>
  <c r="D158" i="52"/>
  <c r="D18" i="52"/>
  <c r="D16" i="52"/>
  <c r="D138" i="52"/>
  <c r="D38" i="52"/>
  <c r="D153" i="52"/>
  <c r="D73" i="52"/>
  <c r="D81" i="52"/>
  <c r="D91" i="52"/>
  <c r="D84" i="52"/>
  <c r="D31" i="52"/>
  <c r="D45" i="52"/>
  <c r="D106" i="52"/>
  <c r="D110" i="52"/>
  <c r="D54" i="52"/>
  <c r="D127" i="52"/>
  <c r="D39" i="52"/>
  <c r="D48" i="52"/>
  <c r="D51" i="52"/>
  <c r="D132" i="52"/>
  <c r="D60" i="52"/>
  <c r="D111" i="52"/>
  <c r="D140" i="52"/>
  <c r="D133" i="52"/>
  <c r="D33" i="52"/>
  <c r="D92" i="52"/>
  <c r="D62" i="52"/>
  <c r="D141" i="52"/>
  <c r="D13" i="52"/>
  <c r="D88" i="52"/>
  <c r="D103" i="52"/>
  <c r="D145" i="52"/>
  <c r="D58" i="52"/>
  <c r="D75" i="52"/>
  <c r="D93" i="52"/>
  <c r="D149" i="52"/>
  <c r="D124" i="52"/>
  <c r="D29" i="52"/>
  <c r="D50" i="52"/>
  <c r="D99" i="52"/>
  <c r="D130" i="52"/>
  <c r="D56" i="52"/>
  <c r="D108" i="52"/>
  <c r="D15" i="52"/>
  <c r="D25" i="52"/>
  <c r="D83" i="52"/>
  <c r="D125" i="52"/>
  <c r="D122" i="52"/>
  <c r="D119" i="52"/>
  <c r="D135" i="52"/>
  <c r="D70" i="52"/>
  <c r="D155" i="52"/>
  <c r="D80" i="52"/>
  <c r="D14" i="52"/>
  <c r="D28" i="52"/>
  <c r="D159" i="52"/>
  <c r="D55" i="52"/>
  <c r="D64" i="52"/>
  <c r="D86" i="52"/>
  <c r="D71" i="52"/>
  <c r="D89" i="52"/>
  <c r="D30" i="52"/>
  <c r="D12" i="52"/>
  <c r="D37" i="52"/>
  <c r="D148" i="52"/>
  <c r="D112" i="52"/>
  <c r="D61" i="52"/>
  <c r="D113" i="52"/>
  <c r="D59" i="52"/>
  <c r="D85" i="52"/>
  <c r="D9" i="52"/>
  <c r="D131" i="52"/>
  <c r="D57" i="52"/>
  <c r="D151" i="52"/>
  <c r="D17" i="52"/>
  <c r="D126" i="52"/>
  <c r="D107" i="52"/>
  <c r="D142" i="52"/>
  <c r="D157" i="52"/>
  <c r="D87" i="52"/>
  <c r="D72" i="52"/>
  <c r="D121" i="52"/>
  <c r="D24" i="52"/>
  <c r="D115" i="52"/>
  <c r="D6" i="52"/>
  <c r="D46" i="52"/>
  <c r="D160" i="52"/>
  <c r="D40" i="52"/>
  <c r="D79" i="52"/>
  <c r="D82" i="52"/>
  <c r="D26" i="52"/>
  <c r="D21" i="52"/>
  <c r="D35" i="52"/>
  <c r="D154" i="52"/>
  <c r="D66" i="52"/>
  <c r="D104" i="52"/>
  <c r="D123" i="52"/>
  <c r="D10" i="52"/>
  <c r="D65" i="52"/>
  <c r="E3" i="9"/>
  <c r="E4" i="9"/>
  <c r="E5" i="9"/>
  <c r="E6" i="9"/>
  <c r="E7" i="9"/>
  <c r="E8" i="9"/>
  <c r="E9" i="9"/>
  <c r="E10" i="9"/>
  <c r="E11" i="9"/>
  <c r="E12" i="9"/>
  <c r="E13" i="9"/>
  <c r="E14" i="9"/>
  <c r="E15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G7" i="8"/>
  <c r="G5" i="8"/>
  <c r="G6" i="8"/>
  <c r="G8" i="8"/>
  <c r="G9" i="8"/>
  <c r="G10" i="8"/>
  <c r="G12" i="8"/>
  <c r="G13" i="8"/>
  <c r="G14" i="8"/>
  <c r="E5" i="8"/>
  <c r="E6" i="8"/>
  <c r="E7" i="8"/>
  <c r="E8" i="8"/>
  <c r="E9" i="8"/>
  <c r="E10" i="8"/>
  <c r="E11" i="8"/>
  <c r="E12" i="8"/>
  <c r="E13" i="8"/>
  <c r="E14" i="8"/>
  <c r="E4" i="8"/>
  <c r="C5" i="8"/>
  <c r="C6" i="8"/>
  <c r="C7" i="8"/>
  <c r="C8" i="8"/>
  <c r="C9" i="8"/>
  <c r="C10" i="8"/>
  <c r="C11" i="8"/>
  <c r="C12" i="8"/>
  <c r="C13" i="8"/>
  <c r="C14" i="8"/>
  <c r="C4" i="8"/>
  <c r="H14" i="8"/>
  <c r="B14" i="8"/>
  <c r="H12" i="8"/>
  <c r="H11" i="8"/>
  <c r="H10" i="8"/>
  <c r="H9" i="8"/>
  <c r="H8" i="8"/>
  <c r="H6" i="8"/>
  <c r="G4" i="7"/>
  <c r="G5" i="7"/>
  <c r="G6" i="7"/>
  <c r="G7" i="7"/>
  <c r="G8" i="7"/>
  <c r="G9" i="7"/>
  <c r="G10" i="7"/>
  <c r="G11" i="7"/>
  <c r="G12" i="7"/>
  <c r="G13" i="7"/>
  <c r="D13" i="7"/>
  <c r="B13" i="7"/>
  <c r="C10" i="7" s="1"/>
  <c r="G6" i="6"/>
  <c r="G9" i="6"/>
  <c r="G11" i="6"/>
  <c r="G12" i="6"/>
  <c r="G13" i="6"/>
  <c r="E4" i="6"/>
  <c r="E5" i="6"/>
  <c r="E6" i="6"/>
  <c r="E7" i="6"/>
  <c r="E8" i="6"/>
  <c r="E9" i="6"/>
  <c r="E10" i="6"/>
  <c r="E11" i="6"/>
  <c r="E12" i="6"/>
  <c r="E13" i="6"/>
  <c r="C4" i="6"/>
  <c r="C5" i="6"/>
  <c r="C6" i="6"/>
  <c r="C7" i="6"/>
  <c r="C8" i="6"/>
  <c r="C9" i="6"/>
  <c r="C10" i="6"/>
  <c r="C11" i="6"/>
  <c r="C12" i="6"/>
  <c r="C13" i="6"/>
  <c r="B13" i="6"/>
  <c r="E12" i="55"/>
  <c r="D12" i="55"/>
  <c r="E11" i="55"/>
  <c r="D11" i="55"/>
  <c r="E10" i="55"/>
  <c r="D10" i="55"/>
  <c r="E9" i="55"/>
  <c r="D9" i="55"/>
  <c r="E8" i="55"/>
  <c r="D8" i="55"/>
  <c r="E7" i="55"/>
  <c r="D7" i="55"/>
  <c r="E6" i="55"/>
  <c r="D6" i="55"/>
  <c r="E5" i="55"/>
  <c r="D5" i="55"/>
  <c r="E4" i="55"/>
  <c r="D4" i="55"/>
  <c r="E3" i="55"/>
  <c r="D3" i="55"/>
  <c r="E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E3" i="4"/>
  <c r="D3" i="4"/>
  <c r="H275" i="2"/>
  <c r="C5" i="2" s="1"/>
  <c r="G275" i="2"/>
  <c r="B5" i="2" s="1"/>
  <c r="C275" i="2"/>
  <c r="B275" i="2"/>
  <c r="B4" i="2" s="1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275" i="2" s="1"/>
  <c r="I11" i="2"/>
  <c r="C4" i="2"/>
  <c r="G1" i="13"/>
  <c r="B6" i="2" l="1"/>
  <c r="D6" i="2" s="1"/>
  <c r="D4" i="2"/>
  <c r="E4" i="2"/>
  <c r="C8" i="7"/>
  <c r="C5" i="7"/>
  <c r="E13" i="7"/>
  <c r="E11" i="7"/>
  <c r="E10" i="7"/>
  <c r="E9" i="7"/>
  <c r="C13" i="7"/>
  <c r="E7" i="7"/>
  <c r="C9" i="7"/>
  <c r="E6" i="7"/>
  <c r="C7" i="7"/>
  <c r="C6" i="7"/>
  <c r="E8" i="7"/>
  <c r="C12" i="7"/>
  <c r="C4" i="7"/>
  <c r="E5" i="7"/>
  <c r="C11" i="7"/>
  <c r="E12" i="7"/>
  <c r="E4" i="7"/>
  <c r="C25" i="49"/>
  <c r="C19" i="49"/>
  <c r="C11" i="49"/>
  <c r="C20" i="49"/>
  <c r="E13" i="49"/>
  <c r="E22" i="49"/>
  <c r="C14" i="49"/>
  <c r="C23" i="49"/>
  <c r="G268" i="14"/>
  <c r="C9" i="24"/>
  <c r="E11" i="24"/>
  <c r="C8" i="24"/>
  <c r="E10" i="24"/>
  <c r="G11" i="24"/>
  <c r="H13" i="24"/>
  <c r="C7" i="24"/>
  <c r="E9" i="24"/>
  <c r="G10" i="24"/>
  <c r="C6" i="24"/>
  <c r="E8" i="24"/>
  <c r="G9" i="24"/>
  <c r="C4" i="24"/>
  <c r="C5" i="24"/>
  <c r="E7" i="24"/>
  <c r="C11" i="24"/>
  <c r="I13" i="24"/>
  <c r="C12" i="24"/>
  <c r="E4" i="24"/>
  <c r="E6" i="24"/>
  <c r="G7" i="24"/>
  <c r="E5" i="24"/>
  <c r="G6" i="24"/>
  <c r="E10" i="49"/>
  <c r="C15" i="49"/>
  <c r="E19" i="49"/>
  <c r="C24" i="49"/>
  <c r="C7" i="49"/>
  <c r="E11" i="49"/>
  <c r="C16" i="49"/>
  <c r="C21" i="49"/>
  <c r="E25" i="49"/>
  <c r="E7" i="49"/>
  <c r="C12" i="49"/>
  <c r="C17" i="49"/>
  <c r="E21" i="49"/>
  <c r="C26" i="49"/>
  <c r="C8" i="49"/>
  <c r="C13" i="49"/>
  <c r="E17" i="49"/>
  <c r="C22" i="49"/>
  <c r="E26" i="49"/>
  <c r="C27" i="49"/>
  <c r="E27" i="49"/>
  <c r="C28" i="49"/>
  <c r="E8" i="49"/>
  <c r="E12" i="49"/>
  <c r="E16" i="49"/>
  <c r="E20" i="49"/>
  <c r="E24" i="49"/>
  <c r="E28" i="49"/>
  <c r="C6" i="14"/>
  <c r="C11" i="14"/>
  <c r="C24" i="14"/>
  <c r="C29" i="14"/>
  <c r="C37" i="14"/>
  <c r="C52" i="14"/>
  <c r="C59" i="14"/>
  <c r="C69" i="14"/>
  <c r="C71" i="14"/>
  <c r="C73" i="14"/>
  <c r="C77" i="14"/>
  <c r="C82" i="14"/>
  <c r="C89" i="14"/>
  <c r="C93" i="14"/>
  <c r="C101" i="14"/>
  <c r="C109" i="14"/>
  <c r="C117" i="14"/>
  <c r="C122" i="14"/>
  <c r="C130" i="14"/>
  <c r="C135" i="14"/>
  <c r="C143" i="14"/>
  <c r="C151" i="14"/>
  <c r="C159" i="14"/>
  <c r="C169" i="14"/>
  <c r="C174" i="14"/>
  <c r="C187" i="14"/>
  <c r="C195" i="14"/>
  <c r="C203" i="14"/>
  <c r="C211" i="14"/>
  <c r="C219" i="14"/>
  <c r="C224" i="14"/>
  <c r="C229" i="14"/>
  <c r="C236" i="14"/>
  <c r="C250" i="14"/>
  <c r="C255" i="14"/>
  <c r="C263" i="14"/>
  <c r="C16" i="14"/>
  <c r="C21" i="14"/>
  <c r="C26" i="14"/>
  <c r="C34" i="14"/>
  <c r="C42" i="14"/>
  <c r="C49" i="14"/>
  <c r="C66" i="14"/>
  <c r="C79" i="14"/>
  <c r="C86" i="14"/>
  <c r="C98" i="14"/>
  <c r="C106" i="14"/>
  <c r="C114" i="14"/>
  <c r="C127" i="14"/>
  <c r="C132" i="14"/>
  <c r="C140" i="14"/>
  <c r="C148" i="14"/>
  <c r="C156" i="14"/>
  <c r="C164" i="14"/>
  <c r="C166" i="14"/>
  <c r="C179" i="14"/>
  <c r="C184" i="14"/>
  <c r="C192" i="14"/>
  <c r="C200" i="14"/>
  <c r="C208" i="14"/>
  <c r="C216" i="14"/>
  <c r="C221" i="14"/>
  <c r="C226" i="14"/>
  <c r="C231" i="14"/>
  <c r="C238" i="14"/>
  <c r="C244" i="14"/>
  <c r="C246" i="14"/>
  <c r="C248" i="14"/>
  <c r="C253" i="14"/>
  <c r="C258" i="14"/>
  <c r="C266" i="14"/>
  <c r="C8" i="14"/>
  <c r="C13" i="14"/>
  <c r="C31" i="14"/>
  <c r="C39" i="14"/>
  <c r="C44" i="14"/>
  <c r="C46" i="14"/>
  <c r="C54" i="14"/>
  <c r="C61" i="14"/>
  <c r="C63" i="14"/>
  <c r="C95" i="14"/>
  <c r="C103" i="14"/>
  <c r="C111" i="14"/>
  <c r="C119" i="14"/>
  <c r="C124" i="14"/>
  <c r="C137" i="14"/>
  <c r="C145" i="14"/>
  <c r="C153" i="14"/>
  <c r="C161" i="14"/>
  <c r="C171" i="14"/>
  <c r="C176" i="14"/>
  <c r="C181" i="14"/>
  <c r="C189" i="14"/>
  <c r="C197" i="14"/>
  <c r="C205" i="14"/>
  <c r="C213" i="14"/>
  <c r="C240" i="14"/>
  <c r="C261" i="14"/>
  <c r="C5" i="14"/>
  <c r="C18" i="14"/>
  <c r="C23" i="14"/>
  <c r="C28" i="14"/>
  <c r="C36" i="14"/>
  <c r="C51" i="14"/>
  <c r="C68" i="14"/>
  <c r="C81" i="14"/>
  <c r="C83" i="14"/>
  <c r="C88" i="14"/>
  <c r="C90" i="14"/>
  <c r="C92" i="14"/>
  <c r="C100" i="14"/>
  <c r="C108" i="14"/>
  <c r="C116" i="14"/>
  <c r="C121" i="14"/>
  <c r="C129" i="14"/>
  <c r="C134" i="14"/>
  <c r="C142" i="14"/>
  <c r="C150" i="14"/>
  <c r="C158" i="14"/>
  <c r="C168" i="14"/>
  <c r="C173" i="14"/>
  <c r="C186" i="14"/>
  <c r="C194" i="14"/>
  <c r="C202" i="14"/>
  <c r="C210" i="14"/>
  <c r="C218" i="14"/>
  <c r="C223" i="14"/>
  <c r="C228" i="14"/>
  <c r="C233" i="14"/>
  <c r="C235" i="14"/>
  <c r="C242" i="14"/>
  <c r="C251" i="14"/>
  <c r="C256" i="14"/>
  <c r="C264" i="14"/>
  <c r="C10" i="14"/>
  <c r="C15" i="14"/>
  <c r="C20" i="14"/>
  <c r="C33" i="14"/>
  <c r="C41" i="14"/>
  <c r="C48" i="14"/>
  <c r="C56" i="14"/>
  <c r="C58" i="14"/>
  <c r="C65" i="14"/>
  <c r="C70" i="14"/>
  <c r="C72" i="14"/>
  <c r="C74" i="14"/>
  <c r="C76" i="14"/>
  <c r="C78" i="14"/>
  <c r="C85" i="14"/>
  <c r="C97" i="14"/>
  <c r="C105" i="14"/>
  <c r="C113" i="14"/>
  <c r="C126" i="14"/>
  <c r="C139" i="14"/>
  <c r="C147" i="14"/>
  <c r="C155" i="14"/>
  <c r="C163" i="14"/>
  <c r="C178" i="14"/>
  <c r="C183" i="14"/>
  <c r="C191" i="14"/>
  <c r="C199" i="14"/>
  <c r="C207" i="14"/>
  <c r="C215" i="14"/>
  <c r="C225" i="14"/>
  <c r="C237" i="14"/>
  <c r="E256" i="14"/>
  <c r="E268" i="14" s="1"/>
  <c r="C259" i="14"/>
  <c r="C267" i="14"/>
  <c r="C7" i="14"/>
  <c r="C12" i="14"/>
  <c r="C25" i="14"/>
  <c r="C30" i="14"/>
  <c r="C38" i="14"/>
  <c r="C43" i="14"/>
  <c r="C53" i="14"/>
  <c r="C60" i="14"/>
  <c r="C62" i="14"/>
  <c r="C94" i="14"/>
  <c r="C102" i="14"/>
  <c r="C110" i="14"/>
  <c r="C118" i="14"/>
  <c r="C123" i="14"/>
  <c r="C131" i="14"/>
  <c r="C136" i="14"/>
  <c r="C144" i="14"/>
  <c r="C152" i="14"/>
  <c r="C160" i="14"/>
  <c r="C165" i="14"/>
  <c r="C170" i="14"/>
  <c r="C175" i="14"/>
  <c r="C188" i="14"/>
  <c r="C196" i="14"/>
  <c r="C204" i="14"/>
  <c r="C212" i="14"/>
  <c r="C220" i="14"/>
  <c r="C230" i="14"/>
  <c r="C247" i="14"/>
  <c r="C249" i="14"/>
  <c r="C254" i="14"/>
  <c r="C262" i="14"/>
  <c r="C260" i="14"/>
  <c r="C4" i="14"/>
  <c r="C17" i="14"/>
  <c r="C22" i="14"/>
  <c r="C27" i="14"/>
  <c r="C35" i="14"/>
  <c r="C50" i="14"/>
  <c r="C67" i="14"/>
  <c r="C80" i="14"/>
  <c r="C87" i="14"/>
  <c r="C91" i="14"/>
  <c r="C99" i="14"/>
  <c r="C107" i="14"/>
  <c r="C115" i="14"/>
  <c r="C120" i="14"/>
  <c r="C128" i="14"/>
  <c r="C133" i="14"/>
  <c r="C141" i="14"/>
  <c r="C149" i="14"/>
  <c r="C157" i="14"/>
  <c r="C167" i="14"/>
  <c r="C172" i="14"/>
  <c r="C180" i="14"/>
  <c r="C185" i="14"/>
  <c r="C193" i="14"/>
  <c r="C201" i="14"/>
  <c r="C209" i="14"/>
  <c r="C217" i="14"/>
  <c r="C222" i="14"/>
  <c r="C227" i="14"/>
  <c r="C232" i="14"/>
  <c r="C234" i="14"/>
  <c r="C239" i="14"/>
  <c r="C241" i="14"/>
  <c r="C243" i="14"/>
  <c r="C245" i="14"/>
  <c r="C252" i="14"/>
  <c r="C257" i="14"/>
  <c r="C265" i="14"/>
  <c r="E234" i="15"/>
  <c r="G236" i="15"/>
  <c r="E10" i="15"/>
  <c r="E12" i="15"/>
  <c r="E20" i="15"/>
  <c r="C28" i="15"/>
  <c r="E31" i="15"/>
  <c r="C35" i="15"/>
  <c r="E40" i="15"/>
  <c r="E48" i="15"/>
  <c r="C52" i="15"/>
  <c r="C54" i="15"/>
  <c r="C56" i="15"/>
  <c r="C58" i="15"/>
  <c r="E65" i="15"/>
  <c r="C67" i="15"/>
  <c r="C69" i="15"/>
  <c r="C73" i="15"/>
  <c r="E75" i="15"/>
  <c r="C77" i="15"/>
  <c r="E81" i="15"/>
  <c r="C83" i="15"/>
  <c r="C85" i="15"/>
  <c r="G87" i="15"/>
  <c r="C90" i="15"/>
  <c r="C92" i="15"/>
  <c r="C96" i="15"/>
  <c r="C98" i="15"/>
  <c r="C100" i="15"/>
  <c r="C102" i="15"/>
  <c r="E104" i="15"/>
  <c r="G107" i="15"/>
  <c r="C109" i="15"/>
  <c r="G112" i="15"/>
  <c r="G116" i="15"/>
  <c r="G118" i="15"/>
  <c r="E122" i="15"/>
  <c r="C124" i="15"/>
  <c r="C126" i="15"/>
  <c r="C128" i="15"/>
  <c r="C130" i="15"/>
  <c r="C134" i="15"/>
  <c r="G137" i="15"/>
  <c r="E139" i="15"/>
  <c r="G142" i="15"/>
  <c r="C144" i="15"/>
  <c r="E147" i="15"/>
  <c r="G150" i="15"/>
  <c r="G152" i="15"/>
  <c r="G154" i="15"/>
  <c r="G156" i="15"/>
  <c r="E158" i="15"/>
  <c r="C160" i="15"/>
  <c r="E170" i="15"/>
  <c r="E172" i="15"/>
  <c r="G175" i="15"/>
  <c r="E177" i="15"/>
  <c r="C179" i="15"/>
  <c r="E181" i="15"/>
  <c r="E183" i="15"/>
  <c r="C185" i="15"/>
  <c r="C187" i="15"/>
  <c r="C189" i="15"/>
  <c r="G191" i="15"/>
  <c r="G193" i="15"/>
  <c r="C196" i="15"/>
  <c r="E198" i="15"/>
  <c r="G200" i="15"/>
  <c r="E203" i="15"/>
  <c r="G205" i="15"/>
  <c r="C208" i="15"/>
  <c r="G210" i="15"/>
  <c r="E212" i="15"/>
  <c r="E217" i="15"/>
  <c r="C220" i="15"/>
  <c r="G222" i="15"/>
  <c r="E227" i="15"/>
  <c r="E229" i="15"/>
  <c r="C232" i="15"/>
  <c r="G234" i="15"/>
  <c r="C5" i="15"/>
  <c r="C14" i="15"/>
  <c r="C16" i="15"/>
  <c r="C18" i="15"/>
  <c r="C23" i="15"/>
  <c r="C33" i="15"/>
  <c r="C37" i="15"/>
  <c r="C42" i="15"/>
  <c r="C44" i="15"/>
  <c r="C46" i="15"/>
  <c r="C50" i="15"/>
  <c r="C61" i="15"/>
  <c r="C63" i="15"/>
  <c r="C71" i="15"/>
  <c r="C79" i="15"/>
  <c r="C88" i="15"/>
  <c r="C94" i="15"/>
  <c r="C106" i="15"/>
  <c r="C113" i="15"/>
  <c r="C117" i="15"/>
  <c r="C136" i="15"/>
  <c r="C141" i="15"/>
  <c r="C149" i="15"/>
  <c r="C151" i="15"/>
  <c r="C166" i="15"/>
  <c r="C168" i="15"/>
  <c r="C174" i="15"/>
  <c r="C201" i="15"/>
  <c r="C206" i="15"/>
  <c r="C215" i="15"/>
  <c r="C225" i="15"/>
  <c r="C235" i="15"/>
  <c r="E5" i="15"/>
  <c r="C7" i="15"/>
  <c r="C9" i="15"/>
  <c r="E14" i="15"/>
  <c r="E16" i="15"/>
  <c r="E18" i="15"/>
  <c r="E23" i="15"/>
  <c r="C25" i="15"/>
  <c r="C30" i="15"/>
  <c r="E33" i="15"/>
  <c r="E37" i="15"/>
  <c r="C39" i="15"/>
  <c r="E42" i="15"/>
  <c r="E44" i="15"/>
  <c r="E46" i="15"/>
  <c r="E50" i="15"/>
  <c r="E61" i="15"/>
  <c r="E63" i="15"/>
  <c r="E71" i="15"/>
  <c r="G77" i="15"/>
  <c r="E79" i="15"/>
  <c r="G83" i="15"/>
  <c r="G85" i="15"/>
  <c r="E88" i="15"/>
  <c r="G90" i="15"/>
  <c r="G92" i="15"/>
  <c r="E94" i="15"/>
  <c r="G96" i="15"/>
  <c r="G98" i="15"/>
  <c r="G100" i="15"/>
  <c r="G102" i="15"/>
  <c r="E106" i="15"/>
  <c r="G109" i="15"/>
  <c r="C111" i="15"/>
  <c r="E113" i="15"/>
  <c r="C115" i="15"/>
  <c r="E117" i="15"/>
  <c r="C119" i="15"/>
  <c r="C121" i="15"/>
  <c r="G124" i="15"/>
  <c r="G126" i="15"/>
  <c r="G128" i="15"/>
  <c r="G130" i="15"/>
  <c r="C132" i="15"/>
  <c r="G134" i="15"/>
  <c r="E136" i="15"/>
  <c r="E141" i="15"/>
  <c r="G144" i="15"/>
  <c r="C146" i="15"/>
  <c r="E149" i="15"/>
  <c r="E151" i="15"/>
  <c r="C153" i="15"/>
  <c r="C155" i="15"/>
  <c r="C157" i="15"/>
  <c r="G160" i="15"/>
  <c r="C162" i="15"/>
  <c r="C164" i="15"/>
  <c r="E166" i="15"/>
  <c r="E168" i="15"/>
  <c r="E174" i="15"/>
  <c r="C176" i="15"/>
  <c r="G179" i="15"/>
  <c r="C182" i="15"/>
  <c r="G185" i="15"/>
  <c r="G187" i="15"/>
  <c r="G189" i="15"/>
  <c r="C194" i="15"/>
  <c r="G196" i="15"/>
  <c r="E201" i="15"/>
  <c r="C204" i="15"/>
  <c r="E206" i="15"/>
  <c r="G208" i="15"/>
  <c r="C211" i="15"/>
  <c r="C213" i="15"/>
  <c r="E215" i="15"/>
  <c r="C218" i="15"/>
  <c r="G220" i="15"/>
  <c r="C223" i="15"/>
  <c r="E225" i="15"/>
  <c r="C230" i="15"/>
  <c r="G232" i="15"/>
  <c r="E235" i="15"/>
  <c r="C21" i="15"/>
  <c r="C27" i="15"/>
  <c r="C59" i="15"/>
  <c r="C66" i="15"/>
  <c r="C74" i="15"/>
  <c r="C76" i="15"/>
  <c r="C82" i="15"/>
  <c r="C86" i="15"/>
  <c r="C97" i="15"/>
  <c r="C108" i="15"/>
  <c r="C123" i="15"/>
  <c r="C129" i="15"/>
  <c r="C138" i="15"/>
  <c r="C143" i="15"/>
  <c r="E146" i="15"/>
  <c r="E153" i="15"/>
  <c r="E155" i="15"/>
  <c r="E157" i="15"/>
  <c r="E162" i="15"/>
  <c r="E164" i="15"/>
  <c r="C171" i="15"/>
  <c r="E176" i="15"/>
  <c r="C178" i="15"/>
  <c r="C180" i="15"/>
  <c r="E182" i="15"/>
  <c r="C184" i="15"/>
  <c r="C186" i="15"/>
  <c r="C190" i="15"/>
  <c r="C192" i="15"/>
  <c r="E194" i="15"/>
  <c r="C199" i="15"/>
  <c r="E204" i="15"/>
  <c r="C209" i="15"/>
  <c r="E211" i="15"/>
  <c r="E213" i="15"/>
  <c r="E218" i="15"/>
  <c r="C221" i="15"/>
  <c r="E223" i="15"/>
  <c r="C228" i="15"/>
  <c r="E230" i="15"/>
  <c r="C233" i="15"/>
  <c r="C4" i="15"/>
  <c r="C11" i="15"/>
  <c r="C13" i="15"/>
  <c r="C15" i="15"/>
  <c r="C19" i="15"/>
  <c r="C32" i="15"/>
  <c r="C34" i="15"/>
  <c r="C36" i="15"/>
  <c r="C41" i="15"/>
  <c r="C43" i="15"/>
  <c r="C47" i="15"/>
  <c r="C49" i="15"/>
  <c r="C51" i="15"/>
  <c r="C53" i="15"/>
  <c r="C62" i="15"/>
  <c r="C64" i="15"/>
  <c r="C80" i="15"/>
  <c r="C89" i="15"/>
  <c r="C93" i="15"/>
  <c r="C95" i="15"/>
  <c r="C103" i="15"/>
  <c r="C105" i="15"/>
  <c r="E123" i="15"/>
  <c r="C127" i="15"/>
  <c r="E129" i="15"/>
  <c r="E138" i="15"/>
  <c r="C140" i="15"/>
  <c r="E143" i="15"/>
  <c r="C148" i="15"/>
  <c r="C159" i="15"/>
  <c r="C167" i="15"/>
  <c r="C169" i="15"/>
  <c r="E171" i="15"/>
  <c r="C173" i="15"/>
  <c r="E178" i="15"/>
  <c r="E180" i="15"/>
  <c r="E184" i="15"/>
  <c r="E186" i="15"/>
  <c r="C188" i="15"/>
  <c r="E190" i="15"/>
  <c r="E192" i="15"/>
  <c r="C197" i="15"/>
  <c r="E199" i="15"/>
  <c r="C202" i="15"/>
  <c r="C207" i="15"/>
  <c r="E209" i="15"/>
  <c r="G211" i="15"/>
  <c r="G213" i="15"/>
  <c r="C216" i="15"/>
  <c r="G218" i="15"/>
  <c r="E221" i="15"/>
  <c r="G223" i="15"/>
  <c r="C226" i="15"/>
  <c r="E228" i="15"/>
  <c r="G230" i="15"/>
  <c r="E233" i="15"/>
  <c r="C236" i="15"/>
  <c r="C6" i="15"/>
  <c r="C17" i="15"/>
  <c r="C29" i="15"/>
  <c r="C45" i="15"/>
  <c r="C55" i="15"/>
  <c r="C57" i="15"/>
  <c r="C68" i="15"/>
  <c r="C70" i="15"/>
  <c r="C72" i="15"/>
  <c r="C78" i="15"/>
  <c r="C84" i="15"/>
  <c r="C91" i="15"/>
  <c r="C99" i="15"/>
  <c r="C101" i="15"/>
  <c r="C110" i="15"/>
  <c r="C114" i="15"/>
  <c r="C120" i="15"/>
  <c r="C125" i="15"/>
  <c r="E127" i="15"/>
  <c r="C131" i="15"/>
  <c r="C133" i="15"/>
  <c r="C135" i="15"/>
  <c r="E140" i="15"/>
  <c r="C145" i="15"/>
  <c r="E148" i="15"/>
  <c r="E159" i="15"/>
  <c r="C161" i="15"/>
  <c r="C163" i="15"/>
  <c r="C165" i="15"/>
  <c r="E167" i="15"/>
  <c r="E169" i="15"/>
  <c r="E173" i="15"/>
  <c r="E188" i="15"/>
  <c r="C195" i="15"/>
  <c r="E197" i="15"/>
  <c r="E202" i="15"/>
  <c r="E207" i="15"/>
  <c r="C214" i="15"/>
  <c r="E216" i="15"/>
  <c r="C219" i="15"/>
  <c r="G221" i="15"/>
  <c r="C224" i="15"/>
  <c r="E226" i="15"/>
  <c r="G228" i="15"/>
  <c r="C231" i="15"/>
  <c r="G233" i="15"/>
  <c r="C8" i="15"/>
  <c r="C22" i="15"/>
  <c r="C24" i="15"/>
  <c r="C26" i="15"/>
  <c r="C38" i="15"/>
  <c r="C60" i="15"/>
  <c r="C87" i="15"/>
  <c r="C107" i="15"/>
  <c r="C112" i="15"/>
  <c r="C116" i="15"/>
  <c r="C118" i="15"/>
  <c r="C137" i="15"/>
  <c r="C142" i="15"/>
  <c r="C150" i="15"/>
  <c r="C152" i="15"/>
  <c r="C154" i="15"/>
  <c r="C156" i="15"/>
  <c r="C175" i="15"/>
  <c r="C191" i="15"/>
  <c r="C193" i="15"/>
  <c r="C200" i="15"/>
  <c r="C205" i="15"/>
  <c r="C210" i="15"/>
  <c r="C222" i="15"/>
  <c r="C234" i="15"/>
  <c r="C262" i="13"/>
  <c r="C260" i="13"/>
  <c r="C258" i="13"/>
  <c r="C241" i="13"/>
  <c r="C239" i="13"/>
  <c r="C237" i="13"/>
  <c r="C235" i="13"/>
  <c r="C233" i="13"/>
  <c r="C231" i="13"/>
  <c r="C217" i="13"/>
  <c r="C203" i="13"/>
  <c r="C173" i="13"/>
  <c r="C161" i="13"/>
  <c r="C159" i="13"/>
  <c r="C156" i="13"/>
  <c r="C144" i="13"/>
  <c r="C130" i="13"/>
  <c r="C125" i="13"/>
  <c r="C123" i="13"/>
  <c r="C121" i="13"/>
  <c r="C252" i="13"/>
  <c r="C250" i="13"/>
  <c r="C229" i="13"/>
  <c r="C220" i="13"/>
  <c r="C212" i="13"/>
  <c r="C204" i="13"/>
  <c r="C197" i="13"/>
  <c r="C174" i="13"/>
  <c r="C171" i="13"/>
  <c r="C169" i="13"/>
  <c r="C157" i="13"/>
  <c r="C145" i="13"/>
  <c r="C133" i="13"/>
  <c r="C128" i="13"/>
  <c r="C267" i="13"/>
  <c r="C261" i="13"/>
  <c r="C259" i="13"/>
  <c r="C240" i="13"/>
  <c r="C238" i="13"/>
  <c r="C236" i="13"/>
  <c r="C234" i="13"/>
  <c r="C232" i="13"/>
  <c r="C230" i="13"/>
  <c r="C223" i="13"/>
  <c r="C218" i="13"/>
  <c r="C202" i="13"/>
  <c r="C160" i="13"/>
  <c r="C126" i="13"/>
  <c r="C124" i="13"/>
  <c r="C122" i="13"/>
  <c r="C257" i="13"/>
  <c r="C255" i="13"/>
  <c r="C221" i="13"/>
  <c r="C213" i="13"/>
  <c r="C210" i="13"/>
  <c r="C205" i="13"/>
  <c r="C200" i="13"/>
  <c r="C188" i="13"/>
  <c r="C181" i="13"/>
  <c r="C179" i="13"/>
  <c r="C177" i="13"/>
  <c r="C175" i="13"/>
  <c r="C172" i="13"/>
  <c r="C165" i="13"/>
  <c r="C163" i="13"/>
  <c r="C158" i="13"/>
  <c r="C148" i="13"/>
  <c r="C146" i="13"/>
  <c r="C143" i="13"/>
  <c r="C141" i="13"/>
  <c r="C139" i="13"/>
  <c r="C136" i="13"/>
  <c r="C134" i="13"/>
  <c r="C120" i="13"/>
  <c r="C118" i="13"/>
  <c r="C116" i="13"/>
  <c r="C113" i="13"/>
  <c r="C105" i="13"/>
  <c r="C5" i="13"/>
  <c r="C8" i="13"/>
  <c r="C27" i="13"/>
  <c r="C29" i="13"/>
  <c r="C31" i="13"/>
  <c r="C33" i="13"/>
  <c r="C38" i="13"/>
  <c r="C40" i="13"/>
  <c r="C48" i="13"/>
  <c r="C50" i="13"/>
  <c r="C52" i="13"/>
  <c r="C57" i="13"/>
  <c r="C59" i="13"/>
  <c r="C64" i="13"/>
  <c r="C66" i="13"/>
  <c r="C90" i="13"/>
  <c r="C92" i="13"/>
  <c r="C95" i="13"/>
  <c r="C117" i="13"/>
  <c r="C140" i="13"/>
  <c r="C153" i="13"/>
  <c r="C168" i="13"/>
  <c r="C178" i="13"/>
  <c r="C182" i="13"/>
  <c r="C196" i="13"/>
  <c r="C199" i="13"/>
  <c r="C208" i="13"/>
  <c r="C224" i="13"/>
  <c r="C228" i="13"/>
  <c r="C242" i="13"/>
  <c r="C246" i="13"/>
  <c r="C264" i="13"/>
  <c r="E256" i="13"/>
  <c r="E254" i="13"/>
  <c r="E222" i="13"/>
  <c r="E214" i="13"/>
  <c r="E209" i="13"/>
  <c r="E201" i="13"/>
  <c r="E199" i="13"/>
  <c r="E194" i="13"/>
  <c r="E187" i="13"/>
  <c r="E182" i="13"/>
  <c r="E180" i="13"/>
  <c r="E178" i="13"/>
  <c r="E176" i="13"/>
  <c r="E164" i="13"/>
  <c r="E149" i="13"/>
  <c r="E147" i="13"/>
  <c r="E142" i="13"/>
  <c r="E140" i="13"/>
  <c r="E135" i="13"/>
  <c r="E119" i="13"/>
  <c r="E117" i="13"/>
  <c r="E265" i="13"/>
  <c r="E263" i="13"/>
  <c r="E248" i="13"/>
  <c r="E246" i="13"/>
  <c r="E244" i="13"/>
  <c r="E242" i="13"/>
  <c r="E227" i="13"/>
  <c r="E225" i="13"/>
  <c r="E215" i="13"/>
  <c r="E207" i="13"/>
  <c r="E195" i="13"/>
  <c r="E192" i="13"/>
  <c r="E190" i="13"/>
  <c r="E185" i="13"/>
  <c r="E183" i="13"/>
  <c r="E167" i="13"/>
  <c r="E162" i="13"/>
  <c r="E154" i="13"/>
  <c r="E152" i="13"/>
  <c r="E150" i="13"/>
  <c r="E138" i="13"/>
  <c r="E131" i="13"/>
  <c r="E115" i="13"/>
  <c r="E257" i="13"/>
  <c r="E255" i="13"/>
  <c r="E221" i="13"/>
  <c r="E213" i="13"/>
  <c r="E210" i="13"/>
  <c r="E205" i="13"/>
  <c r="E200" i="13"/>
  <c r="E188" i="13"/>
  <c r="E181" i="13"/>
  <c r="E179" i="13"/>
  <c r="E177" i="13"/>
  <c r="E175" i="13"/>
  <c r="E172" i="13"/>
  <c r="E165" i="13"/>
  <c r="E163" i="13"/>
  <c r="E158" i="13"/>
  <c r="E148" i="13"/>
  <c r="E146" i="13"/>
  <c r="E143" i="13"/>
  <c r="E141" i="13"/>
  <c r="E139" i="13"/>
  <c r="E136" i="13"/>
  <c r="E134" i="13"/>
  <c r="E120" i="13"/>
  <c r="E118" i="13"/>
  <c r="E116" i="13"/>
  <c r="E253" i="13"/>
  <c r="E251" i="13"/>
  <c r="E249" i="13"/>
  <c r="E219" i="13"/>
  <c r="E216" i="13"/>
  <c r="E198" i="13"/>
  <c r="E186" i="13"/>
  <c r="E170" i="13"/>
  <c r="E155" i="13"/>
  <c r="E132" i="13"/>
  <c r="E129" i="13"/>
  <c r="E268" i="13" s="1"/>
  <c r="E127" i="13"/>
  <c r="E111" i="13"/>
  <c r="E103" i="13"/>
  <c r="C17" i="13"/>
  <c r="C20" i="13"/>
  <c r="C22" i="13"/>
  <c r="C45" i="13"/>
  <c r="C54" i="13"/>
  <c r="C61" i="13"/>
  <c r="C68" i="13"/>
  <c r="C74" i="13"/>
  <c r="C77" i="13"/>
  <c r="C87" i="13"/>
  <c r="C97" i="13"/>
  <c r="C102" i="13"/>
  <c r="C104" i="13"/>
  <c r="C109" i="13"/>
  <c r="C111" i="13"/>
  <c r="C137" i="13"/>
  <c r="C147" i="13"/>
  <c r="C162" i="13"/>
  <c r="C185" i="13"/>
  <c r="C191" i="13"/>
  <c r="C194" i="13"/>
  <c r="C214" i="13"/>
  <c r="C216" i="13"/>
  <c r="C222" i="13"/>
  <c r="C4" i="13"/>
  <c r="C7" i="13"/>
  <c r="C10" i="13"/>
  <c r="C12" i="13"/>
  <c r="C15" i="13"/>
  <c r="C35" i="13"/>
  <c r="C37" i="13"/>
  <c r="C71" i="13"/>
  <c r="C79" i="13"/>
  <c r="C82" i="13"/>
  <c r="C106" i="13"/>
  <c r="C115" i="13"/>
  <c r="C131" i="13"/>
  <c r="C150" i="13"/>
  <c r="C154" i="13"/>
  <c r="C211" i="13"/>
  <c r="C225" i="13"/>
  <c r="C243" i="13"/>
  <c r="C247" i="13"/>
  <c r="C254" i="13"/>
  <c r="C265" i="13"/>
  <c r="C249" i="13"/>
  <c r="C19" i="13"/>
  <c r="C24" i="13"/>
  <c r="C26" i="13"/>
  <c r="C42" i="13"/>
  <c r="C47" i="13"/>
  <c r="C56" i="13"/>
  <c r="C63" i="13"/>
  <c r="C73" i="13"/>
  <c r="C84" i="13"/>
  <c r="C89" i="13"/>
  <c r="C94" i="13"/>
  <c r="C99" i="13"/>
  <c r="C101" i="13"/>
  <c r="C129" i="13"/>
  <c r="C135" i="13"/>
  <c r="C138" i="13"/>
  <c r="I150" i="13"/>
  <c r="I154" i="13"/>
  <c r="I159" i="13"/>
  <c r="E169" i="13"/>
  <c r="I175" i="13"/>
  <c r="I179" i="13"/>
  <c r="C192" i="13"/>
  <c r="J194" i="13"/>
  <c r="E197" i="13"/>
  <c r="I200" i="13"/>
  <c r="I203" i="13"/>
  <c r="E211" i="13"/>
  <c r="J214" i="13"/>
  <c r="C219" i="13"/>
  <c r="J222" i="13"/>
  <c r="I225" i="13"/>
  <c r="E229" i="13"/>
  <c r="E232" i="13"/>
  <c r="E236" i="13"/>
  <c r="E240" i="13"/>
  <c r="E243" i="13"/>
  <c r="E247" i="13"/>
  <c r="C251" i="13"/>
  <c r="I254" i="13"/>
  <c r="E258" i="13"/>
  <c r="E262" i="13"/>
  <c r="C6" i="13"/>
  <c r="C14" i="13"/>
  <c r="C28" i="13"/>
  <c r="C30" i="13"/>
  <c r="C32" i="13"/>
  <c r="C34" i="13"/>
  <c r="C39" i="13"/>
  <c r="C49" i="13"/>
  <c r="C51" i="13"/>
  <c r="C58" i="13"/>
  <c r="C65" i="13"/>
  <c r="C70" i="13"/>
  <c r="C81" i="13"/>
  <c r="C91" i="13"/>
  <c r="C96" i="13"/>
  <c r="C108" i="13"/>
  <c r="C112" i="13"/>
  <c r="C114" i="13"/>
  <c r="C119" i="13"/>
  <c r="C142" i="13"/>
  <c r="C151" i="13"/>
  <c r="C166" i="13"/>
  <c r="C176" i="13"/>
  <c r="C180" i="13"/>
  <c r="C186" i="13"/>
  <c r="C201" i="13"/>
  <c r="C206" i="13"/>
  <c r="C209" i="13"/>
  <c r="C226" i="13"/>
  <c r="C244" i="13"/>
  <c r="C248" i="13"/>
  <c r="C266" i="13"/>
  <c r="J265" i="13"/>
  <c r="J263" i="13"/>
  <c r="I252" i="13"/>
  <c r="I250" i="13"/>
  <c r="J248" i="13"/>
  <c r="J246" i="13"/>
  <c r="J244" i="13"/>
  <c r="J242" i="13"/>
  <c r="I229" i="13"/>
  <c r="J227" i="13"/>
  <c r="J225" i="13"/>
  <c r="I220" i="13"/>
  <c r="J215" i="13"/>
  <c r="I212" i="13"/>
  <c r="J207" i="13"/>
  <c r="I204" i="13"/>
  <c r="I197" i="13"/>
  <c r="J195" i="13"/>
  <c r="J192" i="13"/>
  <c r="J190" i="13"/>
  <c r="J185" i="13"/>
  <c r="J183" i="13"/>
  <c r="I174" i="13"/>
  <c r="I171" i="13"/>
  <c r="I169" i="13"/>
  <c r="J167" i="13"/>
  <c r="J162" i="13"/>
  <c r="I157" i="13"/>
  <c r="J154" i="13"/>
  <c r="J152" i="13"/>
  <c r="J150" i="13"/>
  <c r="I145" i="13"/>
  <c r="J138" i="13"/>
  <c r="I133" i="13"/>
  <c r="J131" i="13"/>
  <c r="I128" i="13"/>
  <c r="J267" i="13"/>
  <c r="I261" i="13"/>
  <c r="I259" i="13"/>
  <c r="J257" i="13"/>
  <c r="J255" i="13"/>
  <c r="I240" i="13"/>
  <c r="I238" i="13"/>
  <c r="I236" i="13"/>
  <c r="I234" i="13"/>
  <c r="I232" i="13"/>
  <c r="I230" i="13"/>
  <c r="I223" i="13"/>
  <c r="J221" i="13"/>
  <c r="I218" i="13"/>
  <c r="J213" i="13"/>
  <c r="J210" i="13"/>
  <c r="J205" i="13"/>
  <c r="I202" i="13"/>
  <c r="J200" i="13"/>
  <c r="J188" i="13"/>
  <c r="J181" i="13"/>
  <c r="J179" i="13"/>
  <c r="J177" i="13"/>
  <c r="J175" i="13"/>
  <c r="J172" i="13"/>
  <c r="J165" i="13"/>
  <c r="J163" i="13"/>
  <c r="I160" i="13"/>
  <c r="J158" i="13"/>
  <c r="J148" i="13"/>
  <c r="J146" i="13"/>
  <c r="J143" i="13"/>
  <c r="J141" i="13"/>
  <c r="J139" i="13"/>
  <c r="J136" i="13"/>
  <c r="J134" i="13"/>
  <c r="I126" i="13"/>
  <c r="I124" i="13"/>
  <c r="I122" i="13"/>
  <c r="J120" i="13"/>
  <c r="J118" i="13"/>
  <c r="J116" i="13"/>
  <c r="J264" i="13"/>
  <c r="I253" i="13"/>
  <c r="I251" i="13"/>
  <c r="I249" i="13"/>
  <c r="J247" i="13"/>
  <c r="J245" i="13"/>
  <c r="J243" i="13"/>
  <c r="J228" i="13"/>
  <c r="J226" i="13"/>
  <c r="J224" i="13"/>
  <c r="I219" i="13"/>
  <c r="I216" i="13"/>
  <c r="J211" i="13"/>
  <c r="J208" i="13"/>
  <c r="J206" i="13"/>
  <c r="I198" i="13"/>
  <c r="J196" i="13"/>
  <c r="J193" i="13"/>
  <c r="J191" i="13"/>
  <c r="J189" i="13"/>
  <c r="I186" i="13"/>
  <c r="J184" i="13"/>
  <c r="I170" i="13"/>
  <c r="J168" i="13"/>
  <c r="J166" i="13"/>
  <c r="I155" i="13"/>
  <c r="J153" i="13"/>
  <c r="J151" i="13"/>
  <c r="J137" i="13"/>
  <c r="I132" i="13"/>
  <c r="I129" i="13"/>
  <c r="I127" i="13"/>
  <c r="J266" i="13"/>
  <c r="I264" i="13"/>
  <c r="J262" i="13"/>
  <c r="J260" i="13"/>
  <c r="J258" i="13"/>
  <c r="I247" i="13"/>
  <c r="I245" i="13"/>
  <c r="I243" i="13"/>
  <c r="J241" i="13"/>
  <c r="J239" i="13"/>
  <c r="J237" i="13"/>
  <c r="J235" i="13"/>
  <c r="J233" i="13"/>
  <c r="J231" i="13"/>
  <c r="I228" i="13"/>
  <c r="I226" i="13"/>
  <c r="I224" i="13"/>
  <c r="J217" i="13"/>
  <c r="I211" i="13"/>
  <c r="I208" i="13"/>
  <c r="I206" i="13"/>
  <c r="J203" i="13"/>
  <c r="I196" i="13"/>
  <c r="I193" i="13"/>
  <c r="I191" i="13"/>
  <c r="I189" i="13"/>
  <c r="I184" i="13"/>
  <c r="J173" i="13"/>
  <c r="I168" i="13"/>
  <c r="I166" i="13"/>
  <c r="J161" i="13"/>
  <c r="J159" i="13"/>
  <c r="J156" i="13"/>
  <c r="I153" i="13"/>
  <c r="I151" i="13"/>
  <c r="J144" i="13"/>
  <c r="I137" i="13"/>
  <c r="J130" i="13"/>
  <c r="J125" i="13"/>
  <c r="J123" i="13"/>
  <c r="J121" i="13"/>
  <c r="I109" i="13"/>
  <c r="I106" i="13"/>
  <c r="C18" i="13"/>
  <c r="C21" i="13"/>
  <c r="C44" i="13"/>
  <c r="C46" i="13"/>
  <c r="C53" i="13"/>
  <c r="C60" i="13"/>
  <c r="C67" i="13"/>
  <c r="C76" i="13"/>
  <c r="C78" i="13"/>
  <c r="C86" i="13"/>
  <c r="C98" i="13"/>
  <c r="C103" i="13"/>
  <c r="C110" i="13"/>
  <c r="C132" i="13"/>
  <c r="J135" i="13"/>
  <c r="I142" i="13"/>
  <c r="E145" i="13"/>
  <c r="C149" i="13"/>
  <c r="E151" i="13"/>
  <c r="C155" i="13"/>
  <c r="E157" i="13"/>
  <c r="J160" i="13"/>
  <c r="I163" i="13"/>
  <c r="E166" i="13"/>
  <c r="C170" i="13"/>
  <c r="I173" i="13"/>
  <c r="I176" i="13"/>
  <c r="I180" i="13"/>
  <c r="C183" i="13"/>
  <c r="J186" i="13"/>
  <c r="C189" i="13"/>
  <c r="C193" i="13"/>
  <c r="C198" i="13"/>
  <c r="I201" i="13"/>
  <c r="E206" i="13"/>
  <c r="I209" i="13"/>
  <c r="E212" i="13"/>
  <c r="E217" i="13"/>
  <c r="E220" i="13"/>
  <c r="E223" i="13"/>
  <c r="E226" i="13"/>
  <c r="E233" i="13"/>
  <c r="E237" i="13"/>
  <c r="E241" i="13"/>
  <c r="I244" i="13"/>
  <c r="I248" i="13"/>
  <c r="E252" i="13"/>
  <c r="I255" i="13"/>
  <c r="E259" i="13"/>
  <c r="I266" i="13"/>
  <c r="C253" i="13"/>
  <c r="C9" i="13"/>
  <c r="C11" i="13"/>
  <c r="C13" i="13"/>
  <c r="C16" i="13"/>
  <c r="C23" i="13"/>
  <c r="C36" i="13"/>
  <c r="C41" i="13"/>
  <c r="C69" i="13"/>
  <c r="C72" i="13"/>
  <c r="C80" i="13"/>
  <c r="C88" i="13"/>
  <c r="C93" i="13"/>
  <c r="C107" i="13"/>
  <c r="C152" i="13"/>
  <c r="C164" i="13"/>
  <c r="C167" i="13"/>
  <c r="C195" i="13"/>
  <c r="C207" i="13"/>
  <c r="C215" i="13"/>
  <c r="C227" i="13"/>
  <c r="C245" i="13"/>
  <c r="J252" i="13"/>
  <c r="C256" i="13"/>
  <c r="J259" i="13"/>
  <c r="C263" i="13"/>
  <c r="I267" i="13"/>
  <c r="G186" i="12"/>
  <c r="G178" i="12"/>
  <c r="G170" i="12"/>
  <c r="G162" i="12"/>
  <c r="G154" i="12"/>
  <c r="G146" i="12"/>
  <c r="G138" i="12"/>
  <c r="G130" i="12"/>
  <c r="G122" i="12"/>
  <c r="G114" i="12"/>
  <c r="G106" i="12"/>
  <c r="G98" i="12"/>
  <c r="G90" i="12"/>
  <c r="G82" i="12"/>
  <c r="G74" i="12"/>
  <c r="G66" i="12"/>
  <c r="G58" i="12"/>
  <c r="G50" i="12"/>
  <c r="G42" i="12"/>
  <c r="G34" i="12"/>
  <c r="G26" i="12"/>
  <c r="G18" i="12"/>
  <c r="G10" i="12"/>
  <c r="G184" i="12"/>
  <c r="G176" i="12"/>
  <c r="G168" i="12"/>
  <c r="G160" i="12"/>
  <c r="G152" i="12"/>
  <c r="G144" i="12"/>
  <c r="G136" i="12"/>
  <c r="G128" i="12"/>
  <c r="G120" i="12"/>
  <c r="G112" i="12"/>
  <c r="G104" i="12"/>
  <c r="G96" i="12"/>
  <c r="G88" i="12"/>
  <c r="G80" i="12"/>
  <c r="G72" i="12"/>
  <c r="G64" i="12"/>
  <c r="G56" i="12"/>
  <c r="G48" i="12"/>
  <c r="G40" i="12"/>
  <c r="G32" i="12"/>
  <c r="G24" i="12"/>
  <c r="G16" i="12"/>
  <c r="G8" i="12"/>
  <c r="G183" i="12"/>
  <c r="G175" i="12"/>
  <c r="G167" i="12"/>
  <c r="G159" i="12"/>
  <c r="G151" i="12"/>
  <c r="G143" i="12"/>
  <c r="G135" i="12"/>
  <c r="G127" i="12"/>
  <c r="G119" i="12"/>
  <c r="G111" i="12"/>
  <c r="G103" i="12"/>
  <c r="G95" i="12"/>
  <c r="G87" i="12"/>
  <c r="G79" i="12"/>
  <c r="G71" i="12"/>
  <c r="G63" i="12"/>
  <c r="G55" i="12"/>
  <c r="G47" i="12"/>
  <c r="G39" i="12"/>
  <c r="G31" i="12"/>
  <c r="G23" i="12"/>
  <c r="G15" i="12"/>
  <c r="G7" i="12"/>
  <c r="G182" i="12"/>
  <c r="G174" i="12"/>
  <c r="G166" i="12"/>
  <c r="G158" i="12"/>
  <c r="G150" i="12"/>
  <c r="G142" i="12"/>
  <c r="G134" i="12"/>
  <c r="G126" i="12"/>
  <c r="G118" i="12"/>
  <c r="G110" i="12"/>
  <c r="G102" i="12"/>
  <c r="G94" i="12"/>
  <c r="G86" i="12"/>
  <c r="G78" i="12"/>
  <c r="G70" i="12"/>
  <c r="G62" i="12"/>
  <c r="G54" i="12"/>
  <c r="G46" i="12"/>
  <c r="G38" i="12"/>
  <c r="G30" i="12"/>
  <c r="G22" i="12"/>
  <c r="G14" i="12"/>
  <c r="G6" i="12"/>
  <c r="G181" i="12"/>
  <c r="G173" i="12"/>
  <c r="G165" i="12"/>
  <c r="G157" i="12"/>
  <c r="G149" i="12"/>
  <c r="G141" i="12"/>
  <c r="G133" i="12"/>
  <c r="G125" i="12"/>
  <c r="G117" i="12"/>
  <c r="G109" i="12"/>
  <c r="G101" i="12"/>
  <c r="G93" i="12"/>
  <c r="G85" i="12"/>
  <c r="G77" i="12"/>
  <c r="G69" i="12"/>
  <c r="G61" i="12"/>
  <c r="G53" i="12"/>
  <c r="G45" i="12"/>
  <c r="G37" i="12"/>
  <c r="G29" i="12"/>
  <c r="G21" i="12"/>
  <c r="G13" i="12"/>
  <c r="E185" i="12"/>
  <c r="E177" i="12"/>
  <c r="E169" i="12"/>
  <c r="E161" i="12"/>
  <c r="E153" i="12"/>
  <c r="E145" i="12"/>
  <c r="E137" i="12"/>
  <c r="E129" i="12"/>
  <c r="E121" i="12"/>
  <c r="E113" i="12"/>
  <c r="E105" i="12"/>
  <c r="E97" i="12"/>
  <c r="E89" i="12"/>
  <c r="E81" i="12"/>
  <c r="E73" i="12"/>
  <c r="E65" i="12"/>
  <c r="E57" i="12"/>
  <c r="E49" i="12"/>
  <c r="E41" i="12"/>
  <c r="E33" i="12"/>
  <c r="E25" i="12"/>
  <c r="E17" i="12"/>
  <c r="E9" i="12"/>
  <c r="E184" i="12"/>
  <c r="E176" i="12"/>
  <c r="E168" i="12"/>
  <c r="E160" i="12"/>
  <c r="E152" i="12"/>
  <c r="E144" i="12"/>
  <c r="E136" i="12"/>
  <c r="E128" i="12"/>
  <c r="E120" i="12"/>
  <c r="E112" i="12"/>
  <c r="E104" i="12"/>
  <c r="E96" i="12"/>
  <c r="E88" i="12"/>
  <c r="E80" i="12"/>
  <c r="E72" i="12"/>
  <c r="E64" i="12"/>
  <c r="E56" i="12"/>
  <c r="E48" i="12"/>
  <c r="E40" i="12"/>
  <c r="E32" i="12"/>
  <c r="E24" i="12"/>
  <c r="E16" i="12"/>
  <c r="E8" i="12"/>
  <c r="E183" i="12"/>
  <c r="E175" i="12"/>
  <c r="E167" i="12"/>
  <c r="E159" i="12"/>
  <c r="E151" i="12"/>
  <c r="E143" i="12"/>
  <c r="E135" i="12"/>
  <c r="E127" i="12"/>
  <c r="E119" i="12"/>
  <c r="E111" i="12"/>
  <c r="E103" i="12"/>
  <c r="E95" i="12"/>
  <c r="E87" i="12"/>
  <c r="E79" i="12"/>
  <c r="E71" i="12"/>
  <c r="E63" i="12"/>
  <c r="E55" i="12"/>
  <c r="E47" i="12"/>
  <c r="E39" i="12"/>
  <c r="E31" i="12"/>
  <c r="E23" i="12"/>
  <c r="E15" i="12"/>
  <c r="E7" i="12"/>
  <c r="E182" i="12"/>
  <c r="E174" i="12"/>
  <c r="E166" i="12"/>
  <c r="E158" i="12"/>
  <c r="E150" i="12"/>
  <c r="E142" i="12"/>
  <c r="E134" i="12"/>
  <c r="E126" i="12"/>
  <c r="E118" i="12"/>
  <c r="E110" i="12"/>
  <c r="E102" i="12"/>
  <c r="E94" i="12"/>
  <c r="E86" i="12"/>
  <c r="E78" i="12"/>
  <c r="E70" i="12"/>
  <c r="E62" i="12"/>
  <c r="E54" i="12"/>
  <c r="E46" i="12"/>
  <c r="E38" i="12"/>
  <c r="E30" i="12"/>
  <c r="E22" i="12"/>
  <c r="E14" i="12"/>
  <c r="E6" i="12"/>
  <c r="E181" i="12"/>
  <c r="E173" i="12"/>
  <c r="E165" i="12"/>
  <c r="E157" i="12"/>
  <c r="E149" i="12"/>
  <c r="E141" i="12"/>
  <c r="E133" i="12"/>
  <c r="E125" i="12"/>
  <c r="E117" i="12"/>
  <c r="E109" i="12"/>
  <c r="E101" i="12"/>
  <c r="E93" i="12"/>
  <c r="E85" i="12"/>
  <c r="E77" i="12"/>
  <c r="E69" i="12"/>
  <c r="E61" i="12"/>
  <c r="E53" i="12"/>
  <c r="E45" i="12"/>
  <c r="E37" i="12"/>
  <c r="E29" i="12"/>
  <c r="E21" i="12"/>
  <c r="E13" i="12"/>
  <c r="E5" i="12"/>
  <c r="E188" i="12"/>
  <c r="E180" i="12"/>
  <c r="E172" i="12"/>
  <c r="E164" i="12"/>
  <c r="E156" i="12"/>
  <c r="E148" i="12"/>
  <c r="E140" i="12"/>
  <c r="E132" i="12"/>
  <c r="E124" i="12"/>
  <c r="E116" i="12"/>
  <c r="E108" i="12"/>
  <c r="E100" i="12"/>
  <c r="E92" i="12"/>
  <c r="E84" i="12"/>
  <c r="E76" i="12"/>
  <c r="E68" i="12"/>
  <c r="E60" i="12"/>
  <c r="E52" i="12"/>
  <c r="E44" i="12"/>
  <c r="E36" i="12"/>
  <c r="E28" i="12"/>
  <c r="E20" i="12"/>
  <c r="G136" i="11"/>
  <c r="G11" i="8"/>
  <c r="G4" i="8"/>
  <c r="H13" i="6"/>
  <c r="G10" i="6"/>
  <c r="G8" i="6"/>
  <c r="G7" i="6"/>
  <c r="E5" i="2"/>
  <c r="C6" i="2"/>
  <c r="B18" i="29"/>
  <c r="C30" i="49" l="1"/>
  <c r="J268" i="13"/>
  <c r="I268" i="13"/>
  <c r="E30" i="49"/>
  <c r="C268" i="14"/>
  <c r="G237" i="15"/>
  <c r="E237" i="15"/>
  <c r="C237" i="15"/>
  <c r="C268" i="13"/>
  <c r="E6" i="2"/>
  <c r="F6" i="29" l="1"/>
  <c r="F17" i="29"/>
  <c r="F16" i="29"/>
  <c r="F15" i="29"/>
  <c r="F14" i="29"/>
  <c r="F13" i="29"/>
  <c r="F12" i="29"/>
  <c r="F11" i="29"/>
  <c r="F10" i="29"/>
  <c r="F9" i="29"/>
  <c r="F8" i="29"/>
  <c r="F7" i="29"/>
  <c r="D9" i="43"/>
  <c r="C9" i="43"/>
  <c r="B9" i="43"/>
  <c r="D8" i="44"/>
  <c r="C8" i="44"/>
  <c r="B8" i="44"/>
  <c r="G5" i="26"/>
  <c r="G6" i="26"/>
  <c r="G7" i="26"/>
  <c r="G8" i="26"/>
  <c r="E5" i="26"/>
  <c r="E7" i="26"/>
  <c r="D9" i="26"/>
  <c r="H9" i="26" l="1"/>
  <c r="E6" i="26"/>
  <c r="E4" i="26"/>
  <c r="C7" i="26"/>
  <c r="C5" i="26"/>
  <c r="C4" i="26"/>
  <c r="C6" i="26"/>
  <c r="I9" i="26"/>
  <c r="G9" i="26"/>
  <c r="E18" i="29"/>
  <c r="D10" i="27" l="1"/>
  <c r="B10" i="27"/>
  <c r="C6" i="27" l="1"/>
  <c r="C7" i="27"/>
  <c r="C8" i="27"/>
  <c r="C10" i="27"/>
  <c r="C9" i="27"/>
  <c r="C4" i="27"/>
  <c r="C5" i="27"/>
  <c r="E5" i="27"/>
  <c r="E6" i="27"/>
  <c r="E7" i="27"/>
  <c r="E8" i="27"/>
  <c r="E10" i="27"/>
  <c r="E4" i="27"/>
  <c r="G9" i="27"/>
  <c r="G7" i="27"/>
  <c r="G8" i="27"/>
  <c r="G10" i="27"/>
  <c r="C18" i="29" l="1"/>
</calcChain>
</file>

<file path=xl/sharedStrings.xml><?xml version="1.0" encoding="utf-8"?>
<sst xmlns="http://schemas.openxmlformats.org/spreadsheetml/2006/main" count="7313" uniqueCount="736">
  <si>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</si>
  <si>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</si>
  <si>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</si>
  <si>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</si>
  <si>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</si>
  <si>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</si>
  <si>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</si>
  <si>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</si>
  <si>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</si>
  <si>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</si>
  <si>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</si>
  <si>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</si>
  <si>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</si>
  <si>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</si>
  <si>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</si>
  <si>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</si>
  <si>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</si>
  <si>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</si>
  <si>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</si>
  <si>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</si>
  <si>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</si>
  <si>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</si>
  <si>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</si>
  <si>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</si>
  <si>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</si>
  <si>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</si>
  <si>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</si>
  <si>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</si>
  <si>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</si>
  <si>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</si>
  <si>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</si>
  <si>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</si>
  <si>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</si>
  <si>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</si>
  <si>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</si>
  <si>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</si>
  <si>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</si>
  <si>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</si>
  <si>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</si>
  <si>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</si>
  <si>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</si>
  <si>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</si>
  <si>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</si>
  <si>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</si>
  <si>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</si>
  <si>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</si>
  <si>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</si>
  <si>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</si>
  <si>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</si>
  <si>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</si>
  <si>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</si>
  <si>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</si>
  <si>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</si>
  <si>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</si>
  <si>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</si>
  <si>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</si>
  <si>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</si>
  <si>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</si>
  <si>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</si>
  <si>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</si>
  <si>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</si>
  <si>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</si>
  <si>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</si>
  <si>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</si>
  <si>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</si>
  <si>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</si>
  <si>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</si>
  <si>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</si>
  <si>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</si>
  <si>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</si>
  <si>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</si>
  <si>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</si>
  <si>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</si>
  <si>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</si>
  <si>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</si>
  <si>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</si>
  <si>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</si>
  <si>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</si>
  <si>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</si>
  <si>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</si>
  <si>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</si>
  <si>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</si>
  <si>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</si>
  <si>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</si>
  <si>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</si>
  <si>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</si>
  <si>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</si>
  <si>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</si>
  <si>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</si>
  <si>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</si>
  <si>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</si>
  <si>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</si>
  <si>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</si>
  <si>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</si>
  <si>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</si>
  <si>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</si>
  <si>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</si>
  <si>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</si>
  <si>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</si>
  <si>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</si>
  <si>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</si>
  <si>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</si>
  <si>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</si>
  <si>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</si>
  <si>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</si>
  <si>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</si>
  <si>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</si>
  <si>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</si>
  <si>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</si>
  <si>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</si>
  <si>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</si>
  <si>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</si>
  <si>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</si>
  <si>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</si>
  <si>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</si>
  <si>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</si>
  <si>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</si>
  <si>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</si>
  <si>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</si>
  <si>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</si>
  <si>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</si>
  <si>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</si>
  <si>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</si>
  <si>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</si>
  <si>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</si>
  <si>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</si>
  <si>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</si>
  <si>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</si>
  <si>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</si>
  <si>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</si>
  <si>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</si>
  <si>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</si>
  <si>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</si>
  <si>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</si>
  <si>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</si>
  <si>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</si>
  <si>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</si>
  <si>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</si>
  <si>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</si>
  <si>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</si>
  <si>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</si>
  <si>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</si>
  <si>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</si>
  <si>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</si>
  <si>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</si>
  <si>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</si>
  <si>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</si>
  <si>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</si>
  <si>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</si>
  <si>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</si>
  <si>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</si>
  <si>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</si>
  <si>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</si>
  <si>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</si>
  <si>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</si>
  <si>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</si>
  <si>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</si>
  <si>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</si>
  <si>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</si>
  <si>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</si>
  <si>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</si>
  <si>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</si>
  <si>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</si>
  <si>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</si>
  <si>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</si>
  <si>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</si>
  <si>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</si>
  <si>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</si>
  <si>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</si>
  <si>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</si>
  <si>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</si>
  <si>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</si>
  <si>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</si>
  <si>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</si>
  <si>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</si>
  <si>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</si>
  <si>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</si>
  <si>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</si>
  <si>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</si>
  <si>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</si>
  <si>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</si>
  <si>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</si>
  <si>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</si>
  <si>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</si>
  <si>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</si>
  <si>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</si>
  <si>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</si>
  <si>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</si>
  <si>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</si>
  <si>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</si>
  <si>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</si>
  <si>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</si>
  <si>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</si>
  <si>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</si>
  <si>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</si>
  <si>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</si>
  <si>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</si>
  <si>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</si>
  <si>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</si>
  <si>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</si>
  <si>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</si>
  <si>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</si>
  <si>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</si>
  <si>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</si>
  <si>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</si>
  <si>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</si>
  <si>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</si>
  <si>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</si>
  <si>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</si>
  <si>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</si>
  <si>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</si>
  <si>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</si>
  <si>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</si>
  <si>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</si>
  <si>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</si>
  <si>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</si>
  <si>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</si>
  <si>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</si>
  <si>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</si>
  <si>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</si>
  <si>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</si>
  <si>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</si>
  <si>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</si>
  <si>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</si>
  <si>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</si>
  <si>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</si>
  <si>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</si>
  <si>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</si>
  <si>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</si>
  <si>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</si>
  <si>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</si>
  <si>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</si>
  <si>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</si>
  <si>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</si>
  <si>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</si>
  <si>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</si>
  <si>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</si>
  <si>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</si>
  <si>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</si>
  <si>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</si>
  <si>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</si>
  <si>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</si>
  <si>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</si>
  <si>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</si>
  <si>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</si>
  <si>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</si>
  <si>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</si>
  <si>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</si>
  <si>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</si>
  <si>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</si>
  <si>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</si>
  <si>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</si>
  <si>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</si>
  <si>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</si>
  <si>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</si>
  <si>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</si>
  <si>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</si>
  <si>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</si>
  <si>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</si>
  <si>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</si>
  <si>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</si>
  <si>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</si>
  <si>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</si>
  <si>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</si>
  <si>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</si>
  <si>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</si>
  <si>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</si>
  <si>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</si>
  <si>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</si>
  <si>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</si>
  <si>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</si>
  <si>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</si>
  <si>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</si>
  <si>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</si>
  <si>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</si>
  <si>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</si>
  <si>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</si>
  <si>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</si>
  <si>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</si>
  <si>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</si>
  <si>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</si>
  <si>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</si>
  <si>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</si>
  <si>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</si>
  <si>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</si>
  <si>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</si>
  <si>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</si>
  <si>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</si>
  <si>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</si>
  <si>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</si>
  <si>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</si>
  <si>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</si>
  <si>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</si>
  <si>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</si>
  <si>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</si>
  <si>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</si>
  <si>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</si>
  <si>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</si>
  <si>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</si>
  <si>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</si>
  <si>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</si>
  <si>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</si>
  <si>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</si>
  <si>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</si>
  <si>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</si>
  <si>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</si>
  <si>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</si>
  <si>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</si>
  <si>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</si>
  <si>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</si>
  <si>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</si>
  <si>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</si>
  <si>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</si>
  <si>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</si>
  <si>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</si>
  <si>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</si>
  <si>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EU</t>
  </si>
  <si>
    <t>BRIC</t>
  </si>
  <si>
    <t>SACU</t>
  </si>
  <si>
    <t>SITC \ Partner</t>
  </si>
  <si>
    <t>Regional Grouping</t>
  </si>
  <si>
    <t>Mode of Transport</t>
  </si>
  <si>
    <t>∆y/y</t>
  </si>
  <si>
    <t>∆m/m</t>
  </si>
  <si>
    <t>average</t>
  </si>
  <si>
    <t>Months</t>
  </si>
  <si>
    <t>TABLE OF CONTENT</t>
  </si>
  <si>
    <t>2015</t>
  </si>
  <si>
    <t>2016</t>
  </si>
  <si>
    <t>2017</t>
  </si>
  <si>
    <t>2018</t>
  </si>
  <si>
    <t>2019</t>
  </si>
  <si>
    <t>2020</t>
  </si>
  <si>
    <t>2021</t>
  </si>
  <si>
    <t>2022</t>
  </si>
  <si>
    <t>Total Exports</t>
  </si>
  <si>
    <t>% Share</t>
  </si>
  <si>
    <t>Partner \ SITC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</si>
  <si>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</si>
  <si>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</si>
  <si>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</si>
  <si>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</si>
  <si>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</si>
  <si>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</si>
  <si>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</si>
  <si>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</si>
  <si>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</si>
  <si>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</si>
  <si>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</si>
  <si>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</si>
  <si>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</si>
  <si>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</si>
  <si>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</si>
  <si>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</si>
  <si>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</si>
  <si>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</si>
  <si>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</si>
  <si>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</si>
  <si>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</si>
  <si>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</si>
  <si>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</si>
  <si>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</si>
  <si>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</si>
  <si>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</si>
  <si>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</si>
  <si>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</si>
  <si>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</si>
  <si>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</si>
  <si>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</si>
  <si>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</si>
  <si>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</si>
  <si>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</si>
  <si>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</si>
  <si>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</si>
  <si>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</si>
  <si>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</si>
  <si>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</si>
  <si>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</si>
  <si>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</si>
  <si>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</si>
  <si>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</si>
  <si>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</si>
  <si>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</si>
  <si>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</si>
  <si>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</si>
  <si>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</si>
  <si>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</si>
  <si>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</si>
  <si>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</si>
  <si>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</si>
  <si>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</si>
  <si>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</si>
  <si>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</si>
  <si>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</si>
  <si>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</si>
  <si>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</si>
  <si>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</si>
  <si>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</si>
  <si>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</si>
  <si>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</si>
  <si>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</si>
  <si>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</si>
  <si>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</si>
  <si>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</si>
  <si>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</si>
  <si>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</si>
  <si>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</si>
  <si>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</si>
  <si>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</si>
  <si>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</si>
  <si>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</si>
  <si>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</si>
  <si>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</si>
  <si>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</si>
  <si>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</si>
  <si>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</si>
  <si>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</si>
  <si>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</si>
  <si>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</si>
  <si>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</si>
  <si>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</si>
  <si>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</si>
  <si>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</si>
  <si>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</si>
  <si>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</si>
  <si>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</si>
  <si>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</si>
  <si>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</si>
  <si>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</si>
  <si>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</si>
  <si>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</si>
  <si>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</si>
  <si>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</si>
  <si>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</si>
  <si>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</si>
  <si>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</si>
  <si>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</si>
  <si>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</si>
  <si>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</si>
  <si>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</si>
  <si>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</si>
  <si>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</si>
  <si>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</si>
  <si>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</si>
  <si>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</si>
  <si>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</si>
  <si>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</si>
  <si>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</si>
  <si>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</si>
  <si>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</si>
  <si>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</si>
  <si>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</si>
  <si>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</si>
  <si>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</si>
  <si>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</si>
  <si>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</si>
  <si>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</si>
  <si>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</si>
  <si>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</si>
  <si>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</si>
  <si>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</si>
  <si>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</si>
  <si>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</si>
  <si>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</si>
  <si>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Imports</t>
  </si>
  <si>
    <t>Exports</t>
  </si>
  <si>
    <t xml:space="preserve"> </t>
  </si>
  <si>
    <t>Oshakati</t>
  </si>
  <si>
    <t>Table 14: Imports by Products</t>
  </si>
  <si>
    <t>Table 13: Re-exports by Product</t>
  </si>
  <si>
    <t>Table 12: Exports by Product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</si>
  <si>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</si>
  <si>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</si>
  <si>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</si>
  <si>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</si>
  <si>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</si>
  <si>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</si>
  <si>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</si>
  <si>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</si>
  <si>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</si>
  <si>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</si>
  <si>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</si>
  <si>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</si>
  <si>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</si>
  <si>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</si>
  <si>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</si>
  <si>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</si>
  <si>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</si>
  <si>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</si>
  <si>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</si>
  <si>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</si>
  <si>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</si>
  <si>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</si>
  <si>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</si>
  <si>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</si>
  <si>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</si>
  <si>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</si>
  <si>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</si>
  <si>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Bermuda</t>
  </si>
  <si>
    <t>Reunion</t>
  </si>
  <si>
    <t>Marshall Islands</t>
  </si>
  <si>
    <t>Bahamas</t>
  </si>
  <si>
    <t>Liberia</t>
  </si>
  <si>
    <t>St.Vincent And The Grenadines</t>
  </si>
  <si>
    <t>Guinea</t>
  </si>
  <si>
    <t>SITC/COMMODITY DESCRIPTION</t>
  </si>
  <si>
    <t>Nicaragua</t>
  </si>
  <si>
    <t>Imports (-)</t>
  </si>
  <si>
    <t>Table 11: Imports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</si>
  <si>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</si>
  <si>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</si>
  <si>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</si>
  <si>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</si>
  <si>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</si>
  <si>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Table 29: AfCFTA</t>
  </si>
  <si>
    <t>Brunei Darassalam</t>
  </si>
  <si>
    <t>Algeria</t>
  </si>
  <si>
    <t>El Salvador</t>
  </si>
  <si>
    <t>Belize</t>
  </si>
  <si>
    <t>Table 2: Cumulative Trade Value(N$ m) - 2022</t>
  </si>
  <si>
    <t>Christmas Island</t>
  </si>
  <si>
    <t>Albania</t>
  </si>
  <si>
    <t>Bhutan</t>
  </si>
  <si>
    <t>Monaco</t>
  </si>
  <si>
    <t>Somalia</t>
  </si>
  <si>
    <t>Guatemala</t>
  </si>
  <si>
    <t>Palau</t>
  </si>
  <si>
    <t xml:space="preserve">Partner </t>
  </si>
  <si>
    <t>Electricity, gas, steam and air conditioning supply</t>
  </si>
  <si>
    <t>Benin</t>
  </si>
  <si>
    <t>Walvis Bay</t>
  </si>
  <si>
    <t>Ariamsvlei</t>
  </si>
  <si>
    <t>Noordoewer</t>
  </si>
  <si>
    <t>Oranjemund</t>
  </si>
  <si>
    <t>Wenela</t>
  </si>
  <si>
    <t>Ngoma</t>
  </si>
  <si>
    <t>Oshikango</t>
  </si>
  <si>
    <t>Luderitz</t>
  </si>
  <si>
    <t>Mohembo</t>
  </si>
  <si>
    <t>International Airport-Walvis Bay</t>
  </si>
  <si>
    <t>Impalila Island</t>
  </si>
  <si>
    <t>Omahenene</t>
  </si>
  <si>
    <t>Table 3: Cumulative Trade value - 2023</t>
  </si>
  <si>
    <t>2023</t>
  </si>
  <si>
    <t>Africa</t>
  </si>
  <si>
    <t xml:space="preserve">Table 10: Exports by partner </t>
  </si>
  <si>
    <t>Table 15:  Top five export products by Partner (N$ m)</t>
  </si>
  <si>
    <t>Table 16: Top five re-export products by Partner (N$ m)</t>
  </si>
  <si>
    <t>Table 17: Top five import products by Partner (N$ m)</t>
  </si>
  <si>
    <t>Value(N$ m)</t>
  </si>
  <si>
    <t>Table 23: Exported commodities by mode of transport (N$ m)</t>
  </si>
  <si>
    <t>Table 25: Imported commodities by mode of transport (N$ m)</t>
  </si>
  <si>
    <t>Imports(N$ m)</t>
  </si>
  <si>
    <t>St.Helena</t>
  </si>
  <si>
    <t>Barbados</t>
  </si>
  <si>
    <t>Djibouti</t>
  </si>
  <si>
    <t>Equatorial Guinea</t>
  </si>
  <si>
    <t>Bolivia</t>
  </si>
  <si>
    <t>Office</t>
  </si>
  <si>
    <t>Road</t>
  </si>
  <si>
    <t>Cumulative imports 2022</t>
  </si>
  <si>
    <t>Cumulative exports 2022</t>
  </si>
  <si>
    <t>Cumulative exports 2023</t>
  </si>
  <si>
    <t>Cumulative imports 2023</t>
  </si>
  <si>
    <t>Re-export % Share</t>
  </si>
  <si>
    <t>Domestic exports %Share</t>
  </si>
  <si>
    <t>Re-exports(N$ m)</t>
  </si>
  <si>
    <t>Domestic exports(N$ m)</t>
  </si>
  <si>
    <t>% Δ-IM</t>
  </si>
  <si>
    <t>Domestic Exports(N$ m)</t>
  </si>
  <si>
    <t>Exports(N$ m)</t>
  </si>
  <si>
    <t>Imports(N$)</t>
  </si>
  <si>
    <t>682:Copper and articles of copper</t>
  </si>
  <si>
    <t xml:space="preserve">Table 20: Imports by economic regions, Percent  </t>
  </si>
  <si>
    <t>Table 3: Cumulative Trade Value (N$ m) - 2023</t>
  </si>
  <si>
    <t>Table 18: Export by economic regions, Percent</t>
  </si>
  <si>
    <t>sul:</t>
  </si>
  <si>
    <t>Human health and social work activities</t>
  </si>
  <si>
    <t>Professional, scientific and technical activities</t>
  </si>
  <si>
    <t>Libyan Arab Jamahiriya</t>
  </si>
  <si>
    <t>Syrian Arab Republic</t>
  </si>
  <si>
    <t>Paraguay</t>
  </si>
  <si>
    <t>MERCOSUR</t>
  </si>
  <si>
    <t>Sarusungu Border Post</t>
  </si>
  <si>
    <t>Various Countries</t>
  </si>
  <si>
    <r>
      <t>%</t>
    </r>
    <r>
      <rPr>
        <b/>
        <sz val="9"/>
        <color indexed="8"/>
        <rFont val="Arial"/>
        <family val="2"/>
      </rPr>
      <t>∆y/y</t>
    </r>
  </si>
  <si>
    <t>Total Exports(N$ m)</t>
  </si>
  <si>
    <t>Exports(N$)</t>
  </si>
  <si>
    <t>Azerbaijan</t>
  </si>
  <si>
    <t>Venezuela</t>
  </si>
  <si>
    <t>Sudan</t>
  </si>
  <si>
    <t>OECD</t>
  </si>
  <si>
    <t>m-m</t>
  </si>
  <si>
    <t>Armenia</t>
  </si>
  <si>
    <t>Burundi</t>
  </si>
  <si>
    <t>Eritria</t>
  </si>
  <si>
    <t>Liechtenstein</t>
  </si>
  <si>
    <t>EXPORTS</t>
  </si>
  <si>
    <t>IMPORTS</t>
  </si>
  <si>
    <t>Netherlands Antilles</t>
  </si>
  <si>
    <t>TOTAL</t>
  </si>
  <si>
    <t>Air</t>
  </si>
  <si>
    <t>Sea</t>
  </si>
  <si>
    <t>Guadeloupe</t>
  </si>
  <si>
    <t>Palestinian Territory</t>
  </si>
  <si>
    <t>British Virgin Islands</t>
  </si>
  <si>
    <t>Gibraltar</t>
  </si>
  <si>
    <t>Fiji</t>
  </si>
  <si>
    <t>Rundu</t>
  </si>
  <si>
    <t>SADC-excl-SACU</t>
  </si>
  <si>
    <t>COMESA-excl-SADC</t>
  </si>
  <si>
    <t xml:space="preserve">Sea </t>
  </si>
  <si>
    <t xml:space="preserve">Air </t>
  </si>
  <si>
    <t xml:space="preserve">Road </t>
  </si>
  <si>
    <t xml:space="preserve">Rail </t>
  </si>
  <si>
    <t xml:space="preserve">Multimodal </t>
  </si>
  <si>
    <t xml:space="preserve">Inland Waterways </t>
  </si>
  <si>
    <t>Re-exports</t>
  </si>
  <si>
    <t>COMESA</t>
  </si>
  <si>
    <t>Republic Of Yemen</t>
  </si>
  <si>
    <t>Martinique</t>
  </si>
  <si>
    <t>Nauru</t>
  </si>
  <si>
    <t>As reported in Nov_2023  Bulletin (N$ m)</t>
  </si>
  <si>
    <t>Mayote</t>
  </si>
  <si>
    <t>Haiti</t>
  </si>
  <si>
    <t>Papua New Guinea</t>
  </si>
  <si>
    <t>Serbia And Monetenegro</t>
  </si>
  <si>
    <t>Samao</t>
  </si>
  <si>
    <t>Sao Tome And Principe</t>
  </si>
  <si>
    <t>British Indian Ocean Territory</t>
  </si>
  <si>
    <t>Kazakhstan</t>
  </si>
  <si>
    <t>Maldives</t>
  </si>
  <si>
    <t>Central African Republic</t>
  </si>
  <si>
    <t>United States Minor O/Lying Islands</t>
  </si>
  <si>
    <t>Other Windhoek Offices</t>
  </si>
  <si>
    <r>
      <t>%</t>
    </r>
    <r>
      <rPr>
        <b/>
        <sz val="10"/>
        <color indexed="8"/>
        <rFont val="Arial"/>
        <family val="2"/>
      </rPr>
      <t>∆y/y</t>
    </r>
  </si>
  <si>
    <t xml:space="preserve">682:Copper and articles of copper </t>
  </si>
  <si>
    <t>Table 1: November 2023 Revisions by Value (N$ m)</t>
  </si>
  <si>
    <t>As reported in Dec_2023  Bulletin (N$ m)</t>
  </si>
  <si>
    <t>Table 8: Trade balance by Partner (N$ m), Dec 2023</t>
  </si>
  <si>
    <t>Table 9: Trade balance by Product (N$ m), Dec 2023</t>
  </si>
  <si>
    <t>Dec-22</t>
  </si>
  <si>
    <t>Nov-23</t>
  </si>
  <si>
    <t>Dec-23</t>
  </si>
  <si>
    <r>
      <t>Table 7: Import</t>
    </r>
    <r>
      <rPr>
        <sz val="10"/>
        <color theme="1"/>
        <rFont val="Arial"/>
        <family val="2"/>
      </rPr>
      <t>s</t>
    </r>
    <r>
      <rPr>
        <b/>
        <sz val="10"/>
        <color theme="1"/>
        <rFont val="Arial"/>
        <family val="2"/>
      </rPr>
      <t>/Exports/Trade bal (N$ m) Dec 2022 to Dec 2023</t>
    </r>
  </si>
  <si>
    <t>Cape Verde</t>
  </si>
  <si>
    <t>Gambia</t>
  </si>
  <si>
    <t>San Marino</t>
  </si>
  <si>
    <t>Virgin Islands Of The United States</t>
  </si>
  <si>
    <t>Wallis And Futuna</t>
  </si>
  <si>
    <t>Faroe Islands</t>
  </si>
  <si>
    <t>Chad</t>
  </si>
  <si>
    <t>Tavulu</t>
  </si>
  <si>
    <t>South Georgia &amp; South S/Wich Island</t>
  </si>
  <si>
    <t>Montserrat</t>
  </si>
  <si>
    <t>334:Petroleum oils</t>
  </si>
  <si>
    <t>782:Motor vehicles for the transport of goods</t>
  </si>
  <si>
    <t>723:Civil engineering and contractors' equipment</t>
  </si>
  <si>
    <t>728:Other machinery and equipment specialized for particular industries</t>
  </si>
  <si>
    <t>Democratic Republic of Congo</t>
  </si>
  <si>
    <t>Time series-Noordoewer</t>
  </si>
  <si>
    <t>Ondangwa</t>
  </si>
  <si>
    <t>Swakopmund</t>
  </si>
  <si>
    <t>Grootfontein</t>
  </si>
  <si>
    <t>Table 28: Trade by border post/office (N$ m) for the month of Dec 2023</t>
  </si>
  <si>
    <t>SITC Commodity description</t>
  </si>
  <si>
    <t>872:Instruments and appliances for medical, surgical, dental or veterinary purposes</t>
  </si>
  <si>
    <t>United States of America</t>
  </si>
  <si>
    <t xml:space="preserve">542:Medicaments </t>
  </si>
  <si>
    <t>Rail</t>
  </si>
  <si>
    <t>Inland waterways</t>
  </si>
  <si>
    <t>682:Copper</t>
  </si>
  <si>
    <t xml:space="preserve">Inland waterways </t>
  </si>
  <si>
    <r>
      <t>Country of Destination and Origin for Beer</t>
    </r>
    <r>
      <rPr>
        <b/>
        <sz val="10"/>
        <rFont val="Arial"/>
        <family val="2"/>
      </rPr>
      <t xml:space="preserve"> - December 2023</t>
    </r>
  </si>
  <si>
    <t>Trade in  Beer  (Dec 2022 - Dec 2023)</t>
  </si>
  <si>
    <t>Table 30: Commodity of the month - Beer</t>
  </si>
  <si>
    <t>Table 22: Exports by Mode of Transport (December 2023), Perecent</t>
  </si>
  <si>
    <t>Table 24: Imports by mode of Transport (December 2023), Percent</t>
  </si>
  <si>
    <t>Table 30: Commodity of the Month-Beer</t>
  </si>
  <si>
    <t>SITC Description</t>
  </si>
  <si>
    <t>TransType</t>
  </si>
  <si>
    <t xml:space="preserve">Postal </t>
  </si>
  <si>
    <t>Transport On Fixed Installations</t>
  </si>
  <si>
    <t>COMESA excl. SADC</t>
  </si>
  <si>
    <t>SADC excl. SACU</t>
  </si>
  <si>
    <t>Table 31: Annual (2023) Trade Highlights</t>
  </si>
  <si>
    <t>Table 32: Export by products (Annual)</t>
  </si>
  <si>
    <t>Table 34: Export by Transport (Annual)</t>
  </si>
  <si>
    <t xml:space="preserve">Table 29: Africa Continental Free Trade Area (N$ m) - Uganda </t>
  </si>
  <si>
    <t>Table 32: Exports by products(Annual figures)</t>
  </si>
  <si>
    <t>Table 33: Imports by products(Annual figures)</t>
  </si>
  <si>
    <t>Table 31: Overall trade highlights for the period of 2019 to 2023</t>
  </si>
  <si>
    <t>Partner \ Year</t>
  </si>
  <si>
    <t>N$</t>
  </si>
  <si>
    <t>Cook Island</t>
  </si>
  <si>
    <t>Norfolk Island</t>
  </si>
  <si>
    <t>Guinea-Bissau</t>
  </si>
  <si>
    <t>Comoros</t>
  </si>
  <si>
    <t>Saint Kitts And Nevis</t>
  </si>
  <si>
    <t>Antarctica</t>
  </si>
  <si>
    <t>Trinadad &amp; Tobago</t>
  </si>
  <si>
    <t>Guyana</t>
  </si>
  <si>
    <t>Burkinafaso</t>
  </si>
  <si>
    <t>Mongolia</t>
  </si>
  <si>
    <t>Grenada</t>
  </si>
  <si>
    <t>Iraq</t>
  </si>
  <si>
    <t>Saint Lucia</t>
  </si>
  <si>
    <t>Pitcairn</t>
  </si>
  <si>
    <t>Belarus</t>
  </si>
  <si>
    <t>Anguilla</t>
  </si>
  <si>
    <t>Solomon Islands</t>
  </si>
  <si>
    <t>American Samoa</t>
  </si>
  <si>
    <t>Cocos Island</t>
  </si>
  <si>
    <t>New Caledonia</t>
  </si>
  <si>
    <t>Kyrgyzstan</t>
  </si>
  <si>
    <t>Niue</t>
  </si>
  <si>
    <t>Aruba</t>
  </si>
  <si>
    <t>Guam</t>
  </si>
  <si>
    <t>Kiribati</t>
  </si>
  <si>
    <t>Turkmenistan</t>
  </si>
  <si>
    <t>Tonga</t>
  </si>
  <si>
    <t>Uzberkistan</t>
  </si>
  <si>
    <t>Table 33: Imports by products (Annual)</t>
  </si>
  <si>
    <t>Table 35: Imports by transport (Annual)</t>
  </si>
  <si>
    <t>Table 36: Exports by Patner (Annual)</t>
  </si>
  <si>
    <t>Table 37: Imports by Patner (Annual)</t>
  </si>
  <si>
    <t>Table 38: Exports by Economic regions (Annual)</t>
  </si>
  <si>
    <t>Table 39: Imports by Economic regions (Annual)</t>
  </si>
  <si>
    <t xml:space="preserve">Table 39: Imports by economic regions (Annual figures)  </t>
  </si>
  <si>
    <t xml:space="preserve">Table 38: Exports by economic regions (Annual figures)  </t>
  </si>
  <si>
    <t>Table 35: Imports by mode of transport (Annual figures)</t>
  </si>
  <si>
    <t>Table 34: Exports by mode of transport (Annual figures)</t>
  </si>
  <si>
    <t>Table 1: November 2023 Revisions</t>
  </si>
  <si>
    <t>Table 2: Cumulative Trade Value - 2022</t>
  </si>
  <si>
    <t>Tab 36:Exports by partner (Annual figures)</t>
  </si>
  <si>
    <t>Tab 37: Imports by Partner (Annual figures)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</si>
</sst>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[$-409]mmm\-yy;@"/>
    <numFmt numFmtId="172" formatCode="_(* #,##0.000_);_(* \(#,##0.000\);_(* &quot;-&quot;??_);_(@_)"/>
    <numFmt numFmtId="173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 tint="4.9989318521683403E-2"/>
      <name val="Arial"/>
      <family val="2"/>
    </font>
    <font>
      <sz val="10"/>
      <color theme="1" tint="4.9989318521683403E-2"/>
      <name val="Arial"/>
      <family val="2"/>
    </font>
    <font>
      <u/>
      <sz val="10"/>
      <color theme="10"/>
      <name val="Arial"/>
      <family val="2"/>
    </font>
    <font>
      <b/>
      <u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92D050"/>
      <name val="Arial"/>
      <family val="2"/>
    </font>
    <font>
      <b/>
      <u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</borders>
  <cellStyleXfs count="280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0">
    <xf numFmtId="0" fontId="0" fillId="0" borderId="0" xfId="0"/>
    <xf numFmtId="0" fontId="7" fillId="3" borderId="0" xfId="0" applyFont="1" applyFill="1"/>
    <xf numFmtId="0" fontId="8" fillId="3" borderId="0" xfId="0" applyFont="1" applyFill="1"/>
    <xf numFmtId="0" fontId="5" fillId="3" borderId="0" xfId="0" applyFont="1" applyFill="1"/>
    <xf numFmtId="0" fontId="6" fillId="3" borderId="0" xfId="282" applyFont="1" applyFill="1"/>
    <xf numFmtId="0" fontId="6" fillId="3" borderId="0" xfId="282" quotePrefix="1" applyFont="1" applyFill="1"/>
    <xf numFmtId="0" fontId="10" fillId="0" borderId="0" xfId="0" applyFont="1"/>
    <xf numFmtId="167" fontId="10" fillId="0" borderId="0" xfId="280" applyNumberFormat="1" applyFont="1"/>
    <xf numFmtId="166" fontId="10" fillId="0" borderId="0" xfId="0" applyNumberFormat="1" applyFont="1"/>
    <xf numFmtId="0" fontId="9" fillId="0" borderId="0" xfId="0" applyFont="1"/>
    <xf numFmtId="165" fontId="10" fillId="0" borderId="0" xfId="0" applyNumberFormat="1" applyFont="1"/>
    <xf numFmtId="0" fontId="11" fillId="0" borderId="0" xfId="282" applyFont="1"/>
    <xf numFmtId="169" fontId="10" fillId="0" borderId="0" xfId="0" applyNumberFormat="1" applyFont="1"/>
    <xf numFmtId="0" fontId="9" fillId="0" borderId="0" xfId="0" applyFont="1" applyAlignment="1">
      <alignment horizontal="center" vertical="center"/>
    </xf>
    <xf numFmtId="0" fontId="9" fillId="4" borderId="2" xfId="0" applyFont="1" applyFill="1" applyBorder="1"/>
    <xf numFmtId="0" fontId="9" fillId="4" borderId="2" xfId="0" applyFont="1" applyFill="1" applyBorder="1" applyAlignment="1">
      <alignment vertical="center"/>
    </xf>
    <xf numFmtId="165" fontId="10" fillId="0" borderId="0" xfId="1" applyNumberFormat="1" applyFont="1"/>
    <xf numFmtId="0" fontId="14" fillId="0" borderId="0" xfId="0" applyFont="1"/>
    <xf numFmtId="167" fontId="10" fillId="0" borderId="0" xfId="280" applyNumberFormat="1" applyFont="1" applyBorder="1"/>
    <xf numFmtId="0" fontId="9" fillId="0" borderId="0" xfId="0" applyFont="1" applyAlignment="1">
      <alignment vertical="top"/>
    </xf>
    <xf numFmtId="166" fontId="10" fillId="0" borderId="0" xfId="1" applyNumberFormat="1" applyFont="1"/>
    <xf numFmtId="0" fontId="11" fillId="0" borderId="0" xfId="282" applyFont="1" applyFill="1" applyBorder="1" applyAlignment="1"/>
    <xf numFmtId="165" fontId="9" fillId="4" borderId="2" xfId="1" applyNumberFormat="1" applyFont="1" applyFill="1" applyBorder="1"/>
    <xf numFmtId="169" fontId="9" fillId="4" borderId="2" xfId="1" applyNumberFormat="1" applyFont="1" applyFill="1" applyBorder="1"/>
    <xf numFmtId="167" fontId="10" fillId="0" borderId="0" xfId="0" applyNumberFormat="1" applyFont="1"/>
    <xf numFmtId="166" fontId="10" fillId="0" borderId="15" xfId="0" applyNumberFormat="1" applyFont="1" applyBorder="1"/>
    <xf numFmtId="169" fontId="10" fillId="0" borderId="0" xfId="1" applyNumberFormat="1" applyFont="1"/>
    <xf numFmtId="167" fontId="9" fillId="0" borderId="0" xfId="280" applyNumberFormat="1" applyFont="1" applyFill="1" applyBorder="1" applyAlignment="1">
      <alignment horizontal="right"/>
    </xf>
    <xf numFmtId="165" fontId="9" fillId="4" borderId="1" xfId="1" applyNumberFormat="1" applyFont="1" applyFill="1" applyBorder="1" applyAlignment="1"/>
    <xf numFmtId="165" fontId="9" fillId="4" borderId="4" xfId="1" applyNumberFormat="1" applyFont="1" applyFill="1" applyBorder="1"/>
    <xf numFmtId="0" fontId="9" fillId="4" borderId="4" xfId="0" applyFont="1" applyFill="1" applyBorder="1"/>
    <xf numFmtId="167" fontId="10" fillId="0" borderId="0" xfId="280" applyNumberFormat="1" applyFont="1" applyBorder="1" applyAlignment="1">
      <alignment horizontal="right"/>
    </xf>
    <xf numFmtId="9" fontId="10" fillId="0" borderId="0" xfId="280" applyFont="1"/>
    <xf numFmtId="49" fontId="10" fillId="0" borderId="0" xfId="280" applyNumberFormat="1" applyFont="1"/>
    <xf numFmtId="0" fontId="10" fillId="0" borderId="0" xfId="0" applyFont="1" applyAlignment="1">
      <alignment vertical="center"/>
    </xf>
    <xf numFmtId="0" fontId="10" fillId="0" borderId="0" xfId="285" applyFont="1"/>
    <xf numFmtId="0" fontId="10" fillId="0" borderId="0" xfId="0" applyFont="1" applyAlignment="1">
      <alignment wrapText="1"/>
    </xf>
    <xf numFmtId="3" fontId="10" fillId="0" borderId="0" xfId="286" applyNumberFormat="1" applyFont="1"/>
    <xf numFmtId="0" fontId="10" fillId="0" borderId="0" xfId="0" applyFont="1" applyAlignment="1">
      <alignment horizontal="left"/>
    </xf>
    <xf numFmtId="165" fontId="12" fillId="0" borderId="0" xfId="1" applyNumberFormat="1" applyFont="1"/>
    <xf numFmtId="0" fontId="16" fillId="0" borderId="0" xfId="0" applyFont="1"/>
    <xf numFmtId="0" fontId="17" fillId="5" borderId="2" xfId="0" applyFont="1" applyFill="1" applyBorder="1" applyAlignment="1">
      <alignment vertical="top"/>
    </xf>
    <xf numFmtId="165" fontId="16" fillId="0" borderId="1" xfId="0" applyNumberFormat="1" applyFont="1" applyBorder="1"/>
    <xf numFmtId="3" fontId="16" fillId="0" borderId="1" xfId="0" applyNumberFormat="1" applyFont="1" applyBorder="1"/>
    <xf numFmtId="167" fontId="16" fillId="0" borderId="1" xfId="280" applyNumberFormat="1" applyFont="1" applyBorder="1"/>
    <xf numFmtId="165" fontId="16" fillId="0" borderId="0" xfId="0" applyNumberFormat="1" applyFont="1"/>
    <xf numFmtId="3" fontId="17" fillId="5" borderId="1" xfId="0" applyNumberFormat="1" applyFont="1" applyFill="1" applyBorder="1"/>
    <xf numFmtId="167" fontId="17" fillId="5" borderId="1" xfId="280" applyNumberFormat="1" applyFont="1" applyFill="1" applyBorder="1"/>
    <xf numFmtId="0" fontId="17" fillId="0" borderId="0" xfId="0" applyFont="1"/>
    <xf numFmtId="3" fontId="17" fillId="0" borderId="0" xfId="0" applyNumberFormat="1" applyFont="1"/>
    <xf numFmtId="4" fontId="17" fillId="0" borderId="0" xfId="0" applyNumberFormat="1" applyFont="1"/>
    <xf numFmtId="9" fontId="17" fillId="0" borderId="0" xfId="280" applyFont="1" applyFill="1" applyBorder="1"/>
    <xf numFmtId="3" fontId="20" fillId="0" borderId="0" xfId="0" applyNumberFormat="1" applyFont="1"/>
    <xf numFmtId="9" fontId="20" fillId="0" borderId="0" xfId="280" applyFont="1" applyFill="1" applyBorder="1"/>
    <xf numFmtId="0" fontId="21" fillId="0" borderId="0" xfId="0" applyFont="1"/>
    <xf numFmtId="165" fontId="17" fillId="0" borderId="0" xfId="0" applyNumberFormat="1" applyFont="1"/>
    <xf numFmtId="165" fontId="16" fillId="0" borderId="0" xfId="1" applyNumberFormat="1" applyFont="1" applyFill="1"/>
    <xf numFmtId="165" fontId="16" fillId="0" borderId="0" xfId="1" applyNumberFormat="1" applyFont="1"/>
    <xf numFmtId="169" fontId="9" fillId="4" borderId="1" xfId="1" applyNumberFormat="1" applyFont="1" applyFill="1" applyBorder="1" applyAlignment="1"/>
    <xf numFmtId="49" fontId="9" fillId="4" borderId="2" xfId="0" applyNumberFormat="1" applyFont="1" applyFill="1" applyBorder="1"/>
    <xf numFmtId="2" fontId="10" fillId="0" borderId="0" xfId="280" applyNumberFormat="1" applyFont="1"/>
    <xf numFmtId="0" fontId="12" fillId="6" borderId="20" xfId="0" applyFont="1" applyFill="1" applyBorder="1"/>
    <xf numFmtId="166" fontId="13" fillId="0" borderId="0" xfId="0" applyNumberFormat="1" applyFont="1"/>
    <xf numFmtId="167" fontId="10" fillId="0" borderId="15" xfId="280" applyNumberFormat="1" applyFont="1" applyBorder="1" applyAlignment="1">
      <alignment horizontal="right"/>
    </xf>
    <xf numFmtId="0" fontId="16" fillId="0" borderId="2" xfId="0" applyFont="1" applyBorder="1"/>
    <xf numFmtId="0" fontId="16" fillId="0" borderId="4" xfId="0" applyFont="1" applyBorder="1"/>
    <xf numFmtId="169" fontId="16" fillId="0" borderId="4" xfId="1" applyNumberFormat="1" applyFont="1" applyBorder="1"/>
    <xf numFmtId="0" fontId="16" fillId="0" borderId="3" xfId="0" applyFont="1" applyBorder="1"/>
    <xf numFmtId="165" fontId="17" fillId="0" borderId="1" xfId="1" applyNumberFormat="1" applyFont="1" applyBorder="1"/>
    <xf numFmtId="0" fontId="16" fillId="0" borderId="17" xfId="0" applyFont="1" applyBorder="1"/>
    <xf numFmtId="169" fontId="16" fillId="0" borderId="15" xfId="1" applyNumberFormat="1" applyFont="1" applyBorder="1"/>
    <xf numFmtId="165" fontId="17" fillId="0" borderId="4" xfId="2776" applyNumberFormat="1" applyFont="1" applyBorder="1"/>
    <xf numFmtId="169" fontId="17" fillId="0" borderId="4" xfId="1" applyNumberFormat="1" applyFont="1" applyBorder="1"/>
    <xf numFmtId="169" fontId="17" fillId="0" borderId="15" xfId="1" applyNumberFormat="1" applyFont="1" applyBorder="1"/>
    <xf numFmtId="0" fontId="17" fillId="4" borderId="2" xfId="0" applyFont="1" applyFill="1" applyBorder="1"/>
    <xf numFmtId="0" fontId="24" fillId="0" borderId="2" xfId="0" applyFont="1" applyBorder="1"/>
    <xf numFmtId="165" fontId="24" fillId="0" borderId="2" xfId="2800" applyNumberFormat="1" applyFont="1" applyBorder="1"/>
    <xf numFmtId="0" fontId="24" fillId="0" borderId="4" xfId="0" applyFont="1" applyBorder="1"/>
    <xf numFmtId="165" fontId="24" fillId="0" borderId="4" xfId="2800" applyNumberFormat="1" applyFont="1" applyBorder="1"/>
    <xf numFmtId="169" fontId="16" fillId="0" borderId="2" xfId="1" applyNumberFormat="1" applyFont="1" applyBorder="1" applyAlignment="1">
      <alignment horizontal="right"/>
    </xf>
    <xf numFmtId="169" fontId="16" fillId="0" borderId="4" xfId="1" applyNumberFormat="1" applyFont="1" applyBorder="1" applyAlignment="1">
      <alignment horizontal="right"/>
    </xf>
    <xf numFmtId="169" fontId="16" fillId="0" borderId="15" xfId="1" applyNumberFormat="1" applyFont="1" applyBorder="1" applyAlignment="1">
      <alignment horizontal="right"/>
    </xf>
    <xf numFmtId="165" fontId="17" fillId="0" borderId="17" xfId="1" applyNumberFormat="1" applyFont="1" applyBorder="1"/>
    <xf numFmtId="165" fontId="17" fillId="0" borderId="4" xfId="1" applyNumberFormat="1" applyFont="1" applyBorder="1"/>
    <xf numFmtId="169" fontId="17" fillId="0" borderId="4" xfId="1" applyNumberFormat="1" applyFont="1" applyBorder="1" applyAlignment="1">
      <alignment horizontal="right"/>
    </xf>
    <xf numFmtId="169" fontId="17" fillId="0" borderId="15" xfId="1" applyNumberFormat="1" applyFont="1" applyBorder="1" applyAlignment="1">
      <alignment horizontal="right"/>
    </xf>
    <xf numFmtId="0" fontId="17" fillId="0" borderId="3" xfId="0" applyFont="1" applyBorder="1"/>
    <xf numFmtId="0" fontId="25" fillId="0" borderId="0" xfId="282" applyFont="1"/>
    <xf numFmtId="0" fontId="17" fillId="0" borderId="0" xfId="0" applyFont="1" applyAlignment="1">
      <alignment horizontal="center"/>
    </xf>
    <xf numFmtId="0" fontId="16" fillId="2" borderId="0" xfId="0" applyFont="1" applyFill="1"/>
    <xf numFmtId="0" fontId="16" fillId="0" borderId="7" xfId="0" applyFont="1" applyBorder="1"/>
    <xf numFmtId="0" fontId="16" fillId="2" borderId="7" xfId="0" applyFont="1" applyFill="1" applyBorder="1"/>
    <xf numFmtId="166" fontId="16" fillId="0" borderId="0" xfId="284" applyNumberFormat="1" applyFont="1" applyBorder="1"/>
    <xf numFmtId="166" fontId="16" fillId="0" borderId="0" xfId="284" applyNumberFormat="1" applyFont="1"/>
    <xf numFmtId="0" fontId="23" fillId="0" borderId="0" xfId="0" applyFont="1"/>
    <xf numFmtId="0" fontId="23" fillId="0" borderId="3" xfId="0" applyFont="1" applyBorder="1"/>
    <xf numFmtId="0" fontId="22" fillId="0" borderId="0" xfId="17" applyFont="1"/>
    <xf numFmtId="0" fontId="16" fillId="0" borderId="0" xfId="10" applyFont="1"/>
    <xf numFmtId="0" fontId="25" fillId="0" borderId="0" xfId="282" applyFont="1" applyAlignment="1">
      <alignment horizontal="center"/>
    </xf>
    <xf numFmtId="0" fontId="17" fillId="4" borderId="4" xfId="0" applyFont="1" applyFill="1" applyBorder="1"/>
    <xf numFmtId="167" fontId="16" fillId="0" borderId="0" xfId="280" applyNumberFormat="1" applyFont="1"/>
    <xf numFmtId="0" fontId="16" fillId="0" borderId="0" xfId="17" applyFont="1"/>
    <xf numFmtId="164" fontId="16" fillId="0" borderId="0" xfId="10" applyNumberFormat="1" applyFont="1"/>
    <xf numFmtId="166" fontId="16" fillId="0" borderId="0" xfId="10" applyNumberFormat="1" applyFont="1"/>
    <xf numFmtId="3" fontId="16" fillId="0" borderId="0" xfId="0" applyNumberFormat="1" applyFont="1"/>
    <xf numFmtId="0" fontId="17" fillId="2" borderId="0" xfId="0" applyFont="1" applyFill="1"/>
    <xf numFmtId="0" fontId="17" fillId="0" borderId="0" xfId="10" applyFont="1"/>
    <xf numFmtId="0" fontId="17" fillId="0" borderId="0" xfId="0" applyFont="1" applyAlignment="1">
      <alignment vertical="center"/>
    </xf>
    <xf numFmtId="0" fontId="17" fillId="4" borderId="2" xfId="0" applyFont="1" applyFill="1" applyBorder="1" applyAlignment="1">
      <alignment vertical="center"/>
    </xf>
    <xf numFmtId="166" fontId="17" fillId="0" borderId="3" xfId="284" applyNumberFormat="1" applyFont="1" applyBorder="1"/>
    <xf numFmtId="167" fontId="16" fillId="0" borderId="0" xfId="280" applyNumberFormat="1" applyFont="1" applyBorder="1"/>
    <xf numFmtId="0" fontId="17" fillId="0" borderId="17" xfId="0" applyFont="1" applyBorder="1"/>
    <xf numFmtId="166" fontId="17" fillId="0" borderId="4" xfId="284" applyNumberFormat="1" applyFont="1" applyBorder="1"/>
    <xf numFmtId="166" fontId="17" fillId="0" borderId="15" xfId="284" applyNumberFormat="1" applyFont="1" applyBorder="1"/>
    <xf numFmtId="168" fontId="16" fillId="0" borderId="2" xfId="0" applyNumberFormat="1" applyFont="1" applyBorder="1" applyAlignment="1">
      <alignment horizontal="right"/>
    </xf>
    <xf numFmtId="167" fontId="16" fillId="0" borderId="2" xfId="280" applyNumberFormat="1" applyFont="1" applyFill="1" applyBorder="1" applyAlignment="1">
      <alignment horizontal="right"/>
    </xf>
    <xf numFmtId="168" fontId="16" fillId="0" borderId="4" xfId="0" applyNumberFormat="1" applyFont="1" applyBorder="1" applyAlignment="1">
      <alignment horizontal="right"/>
    </xf>
    <xf numFmtId="167" fontId="16" fillId="0" borderId="4" xfId="280" applyNumberFormat="1" applyFont="1" applyFill="1" applyBorder="1" applyAlignment="1">
      <alignment horizontal="right"/>
    </xf>
    <xf numFmtId="165" fontId="17" fillId="4" borderId="2" xfId="2779" applyNumberFormat="1" applyFont="1" applyFill="1" applyBorder="1"/>
    <xf numFmtId="169" fontId="17" fillId="4" borderId="2" xfId="2779" applyNumberFormat="1" applyFont="1" applyFill="1" applyBorder="1"/>
    <xf numFmtId="165" fontId="17" fillId="0" borderId="4" xfId="2773" applyNumberFormat="1" applyFont="1" applyBorder="1"/>
    <xf numFmtId="0" fontId="17" fillId="4" borderId="2" xfId="0" applyFont="1" applyFill="1" applyBorder="1" applyAlignment="1">
      <alignment horizontal="center" vertical="center"/>
    </xf>
    <xf numFmtId="169" fontId="16" fillId="0" borderId="4" xfId="1" applyNumberFormat="1" applyFont="1" applyFill="1" applyBorder="1" applyAlignment="1">
      <alignment horizontal="right"/>
    </xf>
    <xf numFmtId="169" fontId="16" fillId="0" borderId="15" xfId="1" applyNumberFormat="1" applyFont="1" applyFill="1" applyBorder="1" applyAlignment="1">
      <alignment horizontal="right"/>
    </xf>
    <xf numFmtId="169" fontId="17" fillId="0" borderId="4" xfId="1" applyNumberFormat="1" applyFont="1" applyFill="1" applyBorder="1" applyAlignment="1">
      <alignment horizontal="right"/>
    </xf>
    <xf numFmtId="0" fontId="17" fillId="0" borderId="1" xfId="0" applyFont="1" applyBorder="1"/>
    <xf numFmtId="165" fontId="17" fillId="0" borderId="17" xfId="2776" applyNumberFormat="1" applyFont="1" applyBorder="1"/>
    <xf numFmtId="165" fontId="17" fillId="0" borderId="4" xfId="1" applyNumberFormat="1" applyFont="1" applyBorder="1" applyAlignment="1"/>
    <xf numFmtId="0" fontId="16" fillId="0" borderId="0" xfId="0" applyFont="1" applyAlignment="1">
      <alignment vertical="top" wrapText="1"/>
    </xf>
    <xf numFmtId="0" fontId="16" fillId="0" borderId="0" xfId="0" applyFont="1" applyAlignment="1">
      <alignment wrapText="1"/>
    </xf>
    <xf numFmtId="0" fontId="17" fillId="5" borderId="1" xfId="0" applyFont="1" applyFill="1" applyBorder="1" applyAlignment="1">
      <alignment horizontal="center" vertical="top" wrapText="1"/>
    </xf>
    <xf numFmtId="0" fontId="17" fillId="5" borderId="2" xfId="0" applyFont="1" applyFill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7" fillId="5" borderId="1" xfId="0" applyFont="1" applyFill="1" applyBorder="1" applyAlignment="1">
      <alignment vertical="top" wrapText="1"/>
    </xf>
    <xf numFmtId="0" fontId="17" fillId="0" borderId="0" xfId="0" applyFont="1" applyAlignment="1">
      <alignment vertical="top" wrapText="1"/>
    </xf>
    <xf numFmtId="0" fontId="20" fillId="0" borderId="0" xfId="0" applyFont="1" applyAlignment="1">
      <alignment vertical="top" wrapText="1"/>
    </xf>
    <xf numFmtId="165" fontId="16" fillId="0" borderId="0" xfId="0" applyNumberFormat="1" applyFont="1" applyAlignment="1">
      <alignment wrapText="1"/>
    </xf>
    <xf numFmtId="0" fontId="16" fillId="0" borderId="21" xfId="0" applyFont="1" applyBorder="1"/>
    <xf numFmtId="165" fontId="17" fillId="0" borderId="3" xfId="1" applyNumberFormat="1" applyFont="1" applyFill="1" applyBorder="1"/>
    <xf numFmtId="165" fontId="16" fillId="0" borderId="2" xfId="1" applyNumberFormat="1" applyFont="1" applyBorder="1"/>
    <xf numFmtId="165" fontId="16" fillId="0" borderId="2" xfId="0" applyNumberFormat="1" applyFont="1" applyBorder="1"/>
    <xf numFmtId="165" fontId="16" fillId="0" borderId="4" xfId="1" applyNumberFormat="1" applyFont="1" applyBorder="1"/>
    <xf numFmtId="165" fontId="16" fillId="0" borderId="4" xfId="0" applyNumberFormat="1" applyFont="1" applyBorder="1"/>
    <xf numFmtId="165" fontId="16" fillId="0" borderId="3" xfId="0" applyNumberFormat="1" applyFont="1" applyBorder="1"/>
    <xf numFmtId="0" fontId="16" fillId="0" borderId="15" xfId="0" applyFont="1" applyBorder="1"/>
    <xf numFmtId="169" fontId="16" fillId="0" borderId="4" xfId="1" applyNumberFormat="1" applyFont="1" applyFill="1" applyBorder="1"/>
    <xf numFmtId="3" fontId="16" fillId="0" borderId="4" xfId="1" applyNumberFormat="1" applyFont="1" applyBorder="1"/>
    <xf numFmtId="165" fontId="17" fillId="0" borderId="3" xfId="0" applyNumberFormat="1" applyFont="1" applyBorder="1"/>
    <xf numFmtId="165" fontId="16" fillId="0" borderId="15" xfId="0" applyNumberFormat="1" applyFont="1" applyBorder="1"/>
    <xf numFmtId="0" fontId="22" fillId="0" borderId="0" xfId="0" applyFont="1"/>
    <xf numFmtId="165" fontId="17" fillId="0" borderId="4" xfId="0" applyNumberFormat="1" applyFont="1" applyBorder="1"/>
    <xf numFmtId="165" fontId="17" fillId="0" borderId="2" xfId="1" applyNumberFormat="1" applyFont="1" applyFill="1" applyBorder="1" applyAlignment="1"/>
    <xf numFmtId="165" fontId="16" fillId="0" borderId="4" xfId="1" applyNumberFormat="1" applyFont="1" applyFill="1" applyBorder="1"/>
    <xf numFmtId="0" fontId="17" fillId="4" borderId="1" xfId="0" applyFont="1" applyFill="1" applyBorder="1" applyAlignment="1">
      <alignment horizontal="center" vertical="center"/>
    </xf>
    <xf numFmtId="164" fontId="16" fillId="0" borderId="0" xfId="0" applyNumberFormat="1" applyFont="1"/>
    <xf numFmtId="165" fontId="17" fillId="4" borderId="2" xfId="1" applyNumberFormat="1" applyFont="1" applyFill="1" applyBorder="1"/>
    <xf numFmtId="169" fontId="17" fillId="4" borderId="2" xfId="1" applyNumberFormat="1" applyFont="1" applyFill="1" applyBorder="1"/>
    <xf numFmtId="167" fontId="16" fillId="0" borderId="0" xfId="0" applyNumberFormat="1" applyFont="1"/>
    <xf numFmtId="166" fontId="16" fillId="0" borderId="0" xfId="0" applyNumberFormat="1" applyFont="1"/>
    <xf numFmtId="43" fontId="16" fillId="0" borderId="0" xfId="0" applyNumberFormat="1" applyFont="1"/>
    <xf numFmtId="43" fontId="10" fillId="0" borderId="0" xfId="0" applyNumberFormat="1" applyFont="1"/>
    <xf numFmtId="172" fontId="10" fillId="0" borderId="0" xfId="0" applyNumberFormat="1" applyFont="1"/>
    <xf numFmtId="169" fontId="16" fillId="0" borderId="0" xfId="1" applyNumberFormat="1" applyFont="1"/>
    <xf numFmtId="43" fontId="16" fillId="0" borderId="0" xfId="1" applyFont="1"/>
    <xf numFmtId="0" fontId="19" fillId="6" borderId="6" xfId="0" applyFont="1" applyFill="1" applyBorder="1"/>
    <xf numFmtId="165" fontId="16" fillId="0" borderId="0" xfId="2754" applyNumberFormat="1" applyFont="1" applyBorder="1"/>
    <xf numFmtId="0" fontId="17" fillId="0" borderId="0" xfId="286" applyFont="1" applyAlignment="1">
      <alignment wrapText="1"/>
    </xf>
    <xf numFmtId="0" fontId="17" fillId="0" borderId="0" xfId="0" applyFont="1" applyAlignment="1">
      <alignment wrapText="1"/>
    </xf>
    <xf numFmtId="165" fontId="16" fillId="0" borderId="4" xfId="2795" applyNumberFormat="1" applyFont="1" applyFill="1" applyBorder="1"/>
    <xf numFmtId="165" fontId="0" fillId="0" borderId="4" xfId="2803" applyNumberFormat="1" applyFont="1" applyBorder="1"/>
    <xf numFmtId="165" fontId="16" fillId="0" borderId="15" xfId="2792" applyNumberFormat="1" applyFont="1" applyFill="1" applyBorder="1" applyAlignment="1">
      <alignment wrapText="1"/>
    </xf>
    <xf numFmtId="165" fontId="16" fillId="0" borderId="4" xfId="2803" applyNumberFormat="1" applyFont="1" applyBorder="1"/>
    <xf numFmtId="165" fontId="16" fillId="0" borderId="4" xfId="2795" applyNumberFormat="1" applyFont="1" applyFill="1" applyBorder="1" applyAlignment="1">
      <alignment wrapText="1"/>
    </xf>
    <xf numFmtId="165" fontId="17" fillId="0" borderId="4" xfId="2795" applyNumberFormat="1" applyFont="1" applyFill="1" applyBorder="1"/>
    <xf numFmtId="165" fontId="17" fillId="0" borderId="15" xfId="2792" applyNumberFormat="1" applyFont="1" applyFill="1" applyBorder="1" applyAlignment="1">
      <alignment wrapText="1"/>
    </xf>
    <xf numFmtId="165" fontId="16" fillId="0" borderId="2" xfId="2804" applyNumberFormat="1" applyFont="1" applyBorder="1"/>
    <xf numFmtId="165" fontId="16" fillId="0" borderId="6" xfId="2804" applyNumberFormat="1" applyFont="1" applyBorder="1"/>
    <xf numFmtId="165" fontId="16" fillId="0" borderId="4" xfId="2804" applyNumberFormat="1" applyFont="1" applyBorder="1"/>
    <xf numFmtId="165" fontId="16" fillId="0" borderId="17" xfId="2804" applyNumberFormat="1" applyFont="1" applyBorder="1"/>
    <xf numFmtId="165" fontId="16" fillId="0" borderId="3" xfId="2804" applyNumberFormat="1" applyFont="1" applyBorder="1"/>
    <xf numFmtId="165" fontId="16" fillId="0" borderId="18" xfId="2804" applyNumberFormat="1" applyFont="1" applyBorder="1"/>
    <xf numFmtId="165" fontId="0" fillId="0" borderId="4" xfId="0" applyNumberFormat="1" applyBorder="1"/>
    <xf numFmtId="165" fontId="16" fillId="0" borderId="2" xfId="2803" applyNumberFormat="1" applyFont="1" applyBorder="1"/>
    <xf numFmtId="165" fontId="16" fillId="0" borderId="15" xfId="1" applyNumberFormat="1" applyFont="1" applyBorder="1"/>
    <xf numFmtId="165" fontId="17" fillId="0" borderId="4" xfId="1" applyNumberFormat="1" applyFont="1" applyFill="1" applyBorder="1"/>
    <xf numFmtId="165" fontId="17" fillId="0" borderId="15" xfId="1" applyNumberFormat="1" applyFont="1" applyBorder="1"/>
    <xf numFmtId="166" fontId="17" fillId="0" borderId="4" xfId="0" applyNumberFormat="1" applyFont="1" applyBorder="1"/>
    <xf numFmtId="166" fontId="17" fillId="0" borderId="15" xfId="0" applyNumberFormat="1" applyFont="1" applyBorder="1"/>
    <xf numFmtId="3" fontId="16" fillId="0" borderId="15" xfId="0" applyNumberFormat="1" applyFont="1" applyBorder="1"/>
    <xf numFmtId="0" fontId="25" fillId="0" borderId="0" xfId="282" applyFont="1" applyFill="1" applyAlignment="1"/>
    <xf numFmtId="0" fontId="22" fillId="4" borderId="17" xfId="0" applyFont="1" applyFill="1" applyBorder="1"/>
    <xf numFmtId="0" fontId="22" fillId="4" borderId="4" xfId="0" applyFont="1" applyFill="1" applyBorder="1"/>
    <xf numFmtId="0" fontId="22" fillId="4" borderId="15" xfId="0" applyFont="1" applyFill="1" applyBorder="1"/>
    <xf numFmtId="17" fontId="16" fillId="0" borderId="0" xfId="0" applyNumberFormat="1" applyFont="1"/>
    <xf numFmtId="165" fontId="16" fillId="0" borderId="4" xfId="2795" applyNumberFormat="1" applyFont="1" applyBorder="1" applyAlignment="1">
      <alignment horizontal="right"/>
    </xf>
    <xf numFmtId="165" fontId="16" fillId="0" borderId="4" xfId="0" applyNumberFormat="1" applyFont="1" applyBorder="1" applyAlignment="1">
      <alignment horizontal="right"/>
    </xf>
    <xf numFmtId="169" fontId="16" fillId="0" borderId="4" xfId="0" applyNumberFormat="1" applyFont="1" applyBorder="1" applyAlignment="1">
      <alignment horizontal="right"/>
    </xf>
    <xf numFmtId="169" fontId="16" fillId="0" borderId="15" xfId="0" applyNumberFormat="1" applyFont="1" applyBorder="1" applyAlignment="1">
      <alignment horizontal="right"/>
    </xf>
    <xf numFmtId="169" fontId="17" fillId="0" borderId="3" xfId="1" applyNumberFormat="1" applyFont="1" applyBorder="1" applyAlignment="1">
      <alignment horizontal="right"/>
    </xf>
    <xf numFmtId="169" fontId="16" fillId="0" borderId="3" xfId="1" applyNumberFormat="1" applyFont="1" applyBorder="1" applyAlignment="1">
      <alignment horizontal="right"/>
    </xf>
    <xf numFmtId="165" fontId="16" fillId="0" borderId="3" xfId="2803" applyNumberFormat="1" applyFont="1" applyBorder="1"/>
    <xf numFmtId="0" fontId="19" fillId="0" borderId="6" xfId="0" applyFont="1" applyBorder="1"/>
    <xf numFmtId="165" fontId="19" fillId="0" borderId="2" xfId="2803" applyNumberFormat="1" applyFont="1" applyBorder="1"/>
    <xf numFmtId="0" fontId="19" fillId="0" borderId="17" xfId="0" applyFont="1" applyBorder="1"/>
    <xf numFmtId="165" fontId="19" fillId="0" borderId="4" xfId="2803" applyNumberFormat="1" applyFont="1" applyBorder="1"/>
    <xf numFmtId="0" fontId="22" fillId="7" borderId="17" xfId="0" applyFont="1" applyFill="1" applyBorder="1" applyAlignment="1">
      <alignment vertical="top"/>
    </xf>
    <xf numFmtId="0" fontId="22" fillId="7" borderId="4" xfId="0" applyFont="1" applyFill="1" applyBorder="1" applyAlignment="1">
      <alignment vertical="top"/>
    </xf>
    <xf numFmtId="0" fontId="22" fillId="7" borderId="15" xfId="0" applyFont="1" applyFill="1" applyBorder="1" applyAlignment="1">
      <alignment vertical="top"/>
    </xf>
    <xf numFmtId="0" fontId="19" fillId="0" borderId="4" xfId="0" applyFont="1" applyBorder="1"/>
    <xf numFmtId="0" fontId="19" fillId="0" borderId="3" xfId="0" applyFont="1" applyBorder="1"/>
    <xf numFmtId="165" fontId="19" fillId="0" borderId="3" xfId="2803" applyNumberFormat="1" applyFont="1" applyBorder="1"/>
    <xf numFmtId="0" fontId="22" fillId="7" borderId="2" xfId="0" applyFont="1" applyFill="1" applyBorder="1" applyAlignment="1">
      <alignment wrapText="1"/>
    </xf>
    <xf numFmtId="0" fontId="22" fillId="4" borderId="2" xfId="0" applyFont="1" applyFill="1" applyBorder="1"/>
    <xf numFmtId="0" fontId="22" fillId="4" borderId="2" xfId="0" applyFont="1" applyFill="1" applyBorder="1" applyAlignment="1">
      <alignment wrapText="1"/>
    </xf>
    <xf numFmtId="165" fontId="19" fillId="0" borderId="4" xfId="2803" applyNumberFormat="1" applyFont="1" applyBorder="1" applyAlignment="1"/>
    <xf numFmtId="0" fontId="17" fillId="0" borderId="6" xfId="10" applyFont="1" applyBorder="1"/>
    <xf numFmtId="165" fontId="17" fillId="0" borderId="2" xfId="0" applyNumberFormat="1" applyFont="1" applyBorder="1" applyAlignment="1">
      <alignment horizontal="right"/>
    </xf>
    <xf numFmtId="169" fontId="17" fillId="0" borderId="2" xfId="0" applyNumberFormat="1" applyFont="1" applyBorder="1" applyAlignment="1">
      <alignment horizontal="right"/>
    </xf>
    <xf numFmtId="169" fontId="17" fillId="0" borderId="2" xfId="1" applyNumberFormat="1" applyFont="1" applyBorder="1"/>
    <xf numFmtId="169" fontId="17" fillId="0" borderId="9" xfId="1" applyNumberFormat="1" applyFont="1" applyBorder="1"/>
    <xf numFmtId="165" fontId="17" fillId="0" borderId="0" xfId="1" applyNumberFormat="1" applyFont="1"/>
    <xf numFmtId="165" fontId="28" fillId="0" borderId="0" xfId="1" applyNumberFormat="1" applyFont="1"/>
    <xf numFmtId="165" fontId="17" fillId="0" borderId="0" xfId="1" applyNumberFormat="1" applyFont="1" applyBorder="1"/>
    <xf numFmtId="165" fontId="29" fillId="0" borderId="0" xfId="1" applyNumberFormat="1" applyFont="1"/>
    <xf numFmtId="0" fontId="19" fillId="0" borderId="2" xfId="0" applyFont="1" applyBorder="1"/>
    <xf numFmtId="169" fontId="16" fillId="0" borderId="6" xfId="1" applyNumberFormat="1" applyFont="1" applyBorder="1"/>
    <xf numFmtId="0" fontId="17" fillId="4" borderId="6" xfId="0" applyFont="1" applyFill="1" applyBorder="1"/>
    <xf numFmtId="0" fontId="16" fillId="0" borderId="0" xfId="10" applyFont="1" applyAlignment="1">
      <alignment wrapText="1"/>
    </xf>
    <xf numFmtId="0" fontId="30" fillId="0" borderId="0" xfId="282" applyFont="1"/>
    <xf numFmtId="165" fontId="16" fillId="0" borderId="0" xfId="2783" applyNumberFormat="1" applyFont="1"/>
    <xf numFmtId="165" fontId="16" fillId="0" borderId="0" xfId="2772" applyNumberFormat="1" applyFont="1" applyFill="1" applyBorder="1"/>
    <xf numFmtId="165" fontId="16" fillId="0" borderId="0" xfId="2803" applyNumberFormat="1" applyFont="1"/>
    <xf numFmtId="0" fontId="25" fillId="0" borderId="0" xfId="282" quotePrefix="1" applyFont="1"/>
    <xf numFmtId="169" fontId="16" fillId="0" borderId="0" xfId="0" applyNumberFormat="1" applyFont="1"/>
    <xf numFmtId="0" fontId="16" fillId="4" borderId="2" xfId="0" applyFont="1" applyFill="1" applyBorder="1"/>
    <xf numFmtId="165" fontId="17" fillId="0" borderId="3" xfId="2803" applyNumberFormat="1" applyFont="1" applyBorder="1"/>
    <xf numFmtId="165" fontId="16" fillId="0" borderId="0" xfId="2746" applyNumberFormat="1" applyFont="1" applyBorder="1"/>
    <xf numFmtId="165" fontId="19" fillId="0" borderId="0" xfId="2805" applyNumberFormat="1" applyFont="1"/>
    <xf numFmtId="0" fontId="16" fillId="0" borderId="17" xfId="0" applyFont="1" applyBorder="1" applyAlignment="1">
      <alignment wrapText="1"/>
    </xf>
    <xf numFmtId="165" fontId="0" fillId="0" borderId="4" xfId="2803" applyNumberFormat="1" applyFont="1" applyBorder="1" applyAlignment="1">
      <alignment wrapText="1"/>
    </xf>
    <xf numFmtId="165" fontId="16" fillId="0" borderId="0" xfId="1" applyNumberFormat="1" applyFont="1" applyAlignment="1">
      <alignment vertical="top" wrapText="1"/>
    </xf>
    <xf numFmtId="165" fontId="16" fillId="0" borderId="0" xfId="1" applyNumberFormat="1" applyFont="1" applyAlignment="1">
      <alignment vertical="top"/>
    </xf>
    <xf numFmtId="165" fontId="18" fillId="0" borderId="0" xfId="1" applyNumberFormat="1" applyFont="1" applyFill="1" applyAlignment="1">
      <alignment vertical="top" wrapText="1"/>
    </xf>
    <xf numFmtId="165" fontId="19" fillId="0" borderId="0" xfId="1" applyNumberFormat="1" applyFont="1" applyAlignment="1">
      <alignment vertical="top"/>
    </xf>
    <xf numFmtId="165" fontId="21" fillId="0" borderId="0" xfId="1" applyNumberFormat="1" applyFont="1" applyAlignment="1">
      <alignment vertical="top" wrapText="1"/>
    </xf>
    <xf numFmtId="165" fontId="21" fillId="0" borderId="0" xfId="1" applyNumberFormat="1" applyFont="1" applyAlignment="1">
      <alignment vertical="top"/>
    </xf>
    <xf numFmtId="165" fontId="17" fillId="5" borderId="2" xfId="1" applyNumberFormat="1" applyFont="1" applyFill="1" applyBorder="1" applyAlignment="1">
      <alignment vertical="top" wrapText="1"/>
    </xf>
    <xf numFmtId="165" fontId="16" fillId="0" borderId="17" xfId="1" applyNumberFormat="1" applyFont="1" applyBorder="1" applyAlignment="1">
      <alignment vertical="top"/>
    </xf>
    <xf numFmtId="165" fontId="16" fillId="0" borderId="4" xfId="1" applyNumberFormat="1" applyFont="1" applyBorder="1" applyAlignment="1">
      <alignment vertical="top"/>
    </xf>
    <xf numFmtId="165" fontId="16" fillId="0" borderId="4" xfId="1" applyNumberFormat="1" applyFont="1" applyBorder="1" applyAlignment="1">
      <alignment vertical="top" wrapText="1"/>
    </xf>
    <xf numFmtId="165" fontId="17" fillId="0" borderId="17" xfId="1" applyNumberFormat="1" applyFont="1" applyBorder="1" applyAlignment="1">
      <alignment vertical="top"/>
    </xf>
    <xf numFmtId="165" fontId="17" fillId="0" borderId="4" xfId="1" applyNumberFormat="1" applyFont="1" applyBorder="1" applyAlignment="1">
      <alignment vertical="top"/>
    </xf>
    <xf numFmtId="0" fontId="22" fillId="5" borderId="2" xfId="0" applyFont="1" applyFill="1" applyBorder="1" applyAlignment="1">
      <alignment vertical="top" wrapText="1"/>
    </xf>
    <xf numFmtId="165" fontId="17" fillId="0" borderId="3" xfId="1" applyNumberFormat="1" applyFont="1" applyBorder="1"/>
    <xf numFmtId="165" fontId="17" fillId="0" borderId="17" xfId="1" applyNumberFormat="1" applyFont="1" applyBorder="1" applyAlignment="1">
      <alignment horizontal="right"/>
    </xf>
    <xf numFmtId="165" fontId="16" fillId="0" borderId="4" xfId="1" applyNumberFormat="1" applyFont="1" applyBorder="1" applyAlignment="1">
      <alignment horizontal="right"/>
    </xf>
    <xf numFmtId="165" fontId="17" fillId="0" borderId="4" xfId="1" applyNumberFormat="1" applyFont="1" applyBorder="1" applyAlignment="1">
      <alignment horizontal="right"/>
    </xf>
    <xf numFmtId="165" fontId="22" fillId="0" borderId="0" xfId="1" applyNumberFormat="1" applyFont="1"/>
    <xf numFmtId="171" fontId="14" fillId="4" borderId="2" xfId="0" applyNumberFormat="1" applyFont="1" applyFill="1" applyBorder="1"/>
    <xf numFmtId="166" fontId="16" fillId="0" borderId="2" xfId="284" applyNumberFormat="1" applyFont="1" applyBorder="1"/>
    <xf numFmtId="166" fontId="16" fillId="0" borderId="4" xfId="284" applyNumberFormat="1" applyFont="1" applyBorder="1"/>
    <xf numFmtId="0" fontId="17" fillId="0" borderId="4" xfId="0" applyFont="1" applyBorder="1"/>
    <xf numFmtId="166" fontId="16" fillId="0" borderId="4" xfId="284" applyNumberFormat="1" applyFont="1" applyFill="1" applyBorder="1"/>
    <xf numFmtId="165" fontId="22" fillId="0" borderId="3" xfId="1" applyNumberFormat="1" applyFont="1" applyBorder="1"/>
    <xf numFmtId="171" fontId="22" fillId="4" borderId="2" xfId="0" applyNumberFormat="1" applyFont="1" applyFill="1" applyBorder="1"/>
    <xf numFmtId="0" fontId="16" fillId="0" borderId="2" xfId="10" applyFont="1" applyBorder="1"/>
    <xf numFmtId="165" fontId="16" fillId="0" borderId="2" xfId="2739" applyNumberFormat="1" applyFont="1" applyBorder="1"/>
    <xf numFmtId="165" fontId="16" fillId="0" borderId="4" xfId="2739" applyNumberFormat="1" applyFont="1" applyBorder="1"/>
    <xf numFmtId="0" fontId="16" fillId="0" borderId="4" xfId="10" applyFont="1" applyBorder="1"/>
    <xf numFmtId="0" fontId="17" fillId="0" borderId="4" xfId="10" applyFont="1" applyBorder="1"/>
    <xf numFmtId="165" fontId="17" fillId="0" borderId="4" xfId="2739" applyNumberFormat="1" applyFont="1" applyBorder="1"/>
    <xf numFmtId="165" fontId="23" fillId="0" borderId="3" xfId="2800" applyNumberFormat="1" applyFont="1" applyBorder="1"/>
    <xf numFmtId="17" fontId="17" fillId="4" borderId="2" xfId="0" applyNumberFormat="1" applyFont="1" applyFill="1" applyBorder="1"/>
    <xf numFmtId="3" fontId="16" fillId="0" borderId="2" xfId="0" applyNumberFormat="1" applyFont="1" applyBorder="1"/>
    <xf numFmtId="3" fontId="16" fillId="0" borderId="4" xfId="0" applyNumberFormat="1" applyFont="1" applyBorder="1"/>
    <xf numFmtId="3" fontId="16" fillId="0" borderId="3" xfId="0" applyNumberFormat="1" applyFont="1" applyBorder="1"/>
    <xf numFmtId="168" fontId="16" fillId="5" borderId="4" xfId="0" applyNumberFormat="1" applyFont="1" applyFill="1" applyBorder="1" applyAlignment="1">
      <alignment horizontal="right"/>
    </xf>
    <xf numFmtId="0" fontId="25" fillId="0" borderId="0" xfId="282" applyFont="1" applyFill="1"/>
    <xf numFmtId="0" fontId="17" fillId="0" borderId="5" xfId="0" applyFont="1" applyBorder="1"/>
    <xf numFmtId="0" fontId="17" fillId="6" borderId="1" xfId="0" applyFont="1" applyFill="1" applyBorder="1"/>
    <xf numFmtId="168" fontId="16" fillId="0" borderId="0" xfId="0" applyNumberFormat="1" applyFont="1"/>
    <xf numFmtId="169" fontId="16" fillId="0" borderId="0" xfId="2734" applyNumberFormat="1" applyFont="1" applyFill="1" applyBorder="1"/>
    <xf numFmtId="167" fontId="16" fillId="0" borderId="0" xfId="280" applyNumberFormat="1" applyFont="1" applyFill="1" applyBorder="1"/>
    <xf numFmtId="0" fontId="17" fillId="0" borderId="7" xfId="0" applyFont="1" applyBorder="1"/>
    <xf numFmtId="169" fontId="17" fillId="0" borderId="1" xfId="1" applyNumberFormat="1" applyFont="1" applyBorder="1"/>
    <xf numFmtId="170" fontId="17" fillId="0" borderId="5" xfId="0" applyNumberFormat="1" applyFont="1" applyBorder="1"/>
    <xf numFmtId="170" fontId="22" fillId="0" borderId="1" xfId="0" applyNumberFormat="1" applyFont="1" applyBorder="1"/>
    <xf numFmtId="0" fontId="16" fillId="6" borderId="1" xfId="0" applyFont="1" applyFill="1" applyBorder="1"/>
    <xf numFmtId="17" fontId="16" fillId="0" borderId="17" xfId="0" applyNumberFormat="1" applyFont="1" applyBorder="1"/>
    <xf numFmtId="169" fontId="16" fillId="0" borderId="15" xfId="0" applyNumberFormat="1" applyFont="1" applyBorder="1"/>
    <xf numFmtId="166" fontId="16" fillId="0" borderId="15" xfId="0" applyNumberFormat="1" applyFont="1" applyBorder="1"/>
    <xf numFmtId="170" fontId="16" fillId="0" borderId="4" xfId="0" applyNumberFormat="1" applyFont="1" applyBorder="1"/>
    <xf numFmtId="168" fontId="17" fillId="0" borderId="3" xfId="0" applyNumberFormat="1" applyFont="1" applyBorder="1" applyAlignment="1">
      <alignment horizontal="right"/>
    </xf>
    <xf numFmtId="169" fontId="17" fillId="0" borderId="3" xfId="0" applyNumberFormat="1" applyFont="1" applyBorder="1" applyAlignment="1">
      <alignment horizontal="right"/>
    </xf>
    <xf numFmtId="3" fontId="16" fillId="0" borderId="4" xfId="0" applyNumberFormat="1" applyFont="1" applyBorder="1" applyAlignment="1">
      <alignment horizontal="right"/>
    </xf>
    <xf numFmtId="3" fontId="16" fillId="0" borderId="0" xfId="0" applyNumberFormat="1" applyFont="1" applyAlignment="1">
      <alignment horizontal="right"/>
    </xf>
    <xf numFmtId="165" fontId="16" fillId="0" borderId="0" xfId="10" applyNumberFormat="1" applyFont="1"/>
    <xf numFmtId="168" fontId="16" fillId="0" borderId="0" xfId="10" applyNumberFormat="1" applyFont="1"/>
    <xf numFmtId="164" fontId="16" fillId="0" borderId="0" xfId="284" applyFont="1"/>
    <xf numFmtId="0" fontId="17" fillId="6" borderId="5" xfId="0" applyFont="1" applyFill="1" applyBorder="1"/>
    <xf numFmtId="0" fontId="17" fillId="6" borderId="2" xfId="0" applyFont="1" applyFill="1" applyBorder="1"/>
    <xf numFmtId="0" fontId="17" fillId="6" borderId="6" xfId="0" applyFont="1" applyFill="1" applyBorder="1"/>
    <xf numFmtId="0" fontId="16" fillId="6" borderId="0" xfId="0" applyFont="1" applyFill="1"/>
    <xf numFmtId="0" fontId="16" fillId="6" borderId="3" xfId="0" applyFont="1" applyFill="1" applyBorder="1"/>
    <xf numFmtId="165" fontId="16" fillId="6" borderId="3" xfId="1" applyNumberFormat="1" applyFont="1" applyFill="1" applyBorder="1"/>
    <xf numFmtId="165" fontId="16" fillId="6" borderId="2" xfId="2803" applyNumberFormat="1" applyFont="1" applyFill="1" applyBorder="1"/>
    <xf numFmtId="169" fontId="16" fillId="6" borderId="2" xfId="1" applyNumberFormat="1" applyFont="1" applyFill="1" applyBorder="1"/>
    <xf numFmtId="0" fontId="16" fillId="6" borderId="4" xfId="0" applyFont="1" applyFill="1" applyBorder="1"/>
    <xf numFmtId="165" fontId="16" fillId="6" borderId="4" xfId="2803" applyNumberFormat="1" applyFont="1" applyFill="1" applyBorder="1"/>
    <xf numFmtId="169" fontId="16" fillId="6" borderId="4" xfId="1" applyNumberFormat="1" applyFont="1" applyFill="1" applyBorder="1"/>
    <xf numFmtId="0" fontId="17" fillId="8" borderId="2" xfId="0" applyFont="1" applyFill="1" applyBorder="1"/>
    <xf numFmtId="0" fontId="16" fillId="6" borderId="15" xfId="0" applyFont="1" applyFill="1" applyBorder="1"/>
    <xf numFmtId="169" fontId="16" fillId="0" borderId="3" xfId="1" applyNumberFormat="1" applyFont="1" applyBorder="1"/>
    <xf numFmtId="165" fontId="17" fillId="0" borderId="19" xfId="1" applyNumberFormat="1" applyFont="1" applyBorder="1"/>
    <xf numFmtId="0" fontId="17" fillId="8" borderId="8" xfId="0" applyFont="1" applyFill="1" applyBorder="1"/>
    <xf numFmtId="0" fontId="17" fillId="6" borderId="3" xfId="0" applyFont="1" applyFill="1" applyBorder="1"/>
    <xf numFmtId="165" fontId="17" fillId="6" borderId="3" xfId="1" applyNumberFormat="1" applyFont="1" applyFill="1" applyBorder="1"/>
    <xf numFmtId="165" fontId="17" fillId="6" borderId="1" xfId="2803" applyNumberFormat="1" applyFont="1" applyFill="1" applyBorder="1"/>
    <xf numFmtId="169" fontId="17" fillId="6" borderId="1" xfId="1" applyNumberFormat="1" applyFont="1" applyFill="1" applyBorder="1"/>
    <xf numFmtId="165" fontId="17" fillId="6" borderId="1" xfId="1" applyNumberFormat="1" applyFont="1" applyFill="1" applyBorder="1"/>
    <xf numFmtId="173" fontId="17" fillId="0" borderId="0" xfId="0" applyNumberFormat="1" applyFont="1"/>
    <xf numFmtId="173" fontId="16" fillId="0" borderId="0" xfId="0" applyNumberFormat="1" applyFont="1"/>
    <xf numFmtId="43" fontId="10" fillId="0" borderId="0" xfId="1" applyFont="1"/>
    <xf numFmtId="0" fontId="17" fillId="4" borderId="1" xfId="0" applyFont="1" applyFill="1" applyBorder="1"/>
    <xf numFmtId="0" fontId="17" fillId="0" borderId="4" xfId="0" applyFont="1" applyBorder="1" applyAlignment="1">
      <alignment vertical="top"/>
    </xf>
    <xf numFmtId="0" fontId="16" fillId="0" borderId="0" xfId="0" applyFont="1" applyAlignment="1">
      <alignment horizontal="center" vertical="center"/>
    </xf>
    <xf numFmtId="165" fontId="16" fillId="0" borderId="0" xfId="2803" applyNumberFormat="1" applyFont="1" applyFill="1" applyBorder="1"/>
    <xf numFmtId="169" fontId="16" fillId="0" borderId="9" xfId="1" applyNumberFormat="1" applyFont="1" applyBorder="1" applyAlignment="1">
      <alignment horizontal="right"/>
    </xf>
    <xf numFmtId="169" fontId="16" fillId="0" borderId="19" xfId="1" applyNumberFormat="1" applyFont="1" applyBorder="1" applyAlignment="1">
      <alignment horizontal="right"/>
    </xf>
    <xf numFmtId="165" fontId="17" fillId="0" borderId="10" xfId="1" applyNumberFormat="1" applyFont="1" applyBorder="1"/>
    <xf numFmtId="169" fontId="16" fillId="0" borderId="6" xfId="1" applyNumberFormat="1" applyFont="1" applyBorder="1" applyAlignment="1">
      <alignment horizontal="right"/>
    </xf>
    <xf numFmtId="169" fontId="16" fillId="0" borderId="17" xfId="1" applyNumberFormat="1" applyFont="1" applyBorder="1" applyAlignment="1">
      <alignment horizontal="right"/>
    </xf>
    <xf numFmtId="169" fontId="17" fillId="0" borderId="18" xfId="1" applyNumberFormat="1" applyFont="1" applyBorder="1" applyAlignment="1">
      <alignment horizontal="right"/>
    </xf>
    <xf numFmtId="165" fontId="16" fillId="0" borderId="15" xfId="2772" applyNumberFormat="1" applyFont="1" applyFill="1" applyBorder="1"/>
    <xf numFmtId="167" fontId="16" fillId="5" borderId="4" xfId="280" applyNumberFormat="1" applyFont="1" applyFill="1" applyBorder="1" applyAlignment="1">
      <alignment horizontal="right"/>
    </xf>
    <xf numFmtId="0" fontId="16" fillId="5" borderId="3" xfId="0" applyFont="1" applyFill="1" applyBorder="1"/>
    <xf numFmtId="165" fontId="16" fillId="5" borderId="3" xfId="2803" applyNumberFormat="1" applyFont="1" applyFill="1" applyBorder="1"/>
    <xf numFmtId="169" fontId="16" fillId="5" borderId="18" xfId="1" applyNumberFormat="1" applyFont="1" applyFill="1" applyBorder="1"/>
    <xf numFmtId="0" fontId="17" fillId="5" borderId="3" xfId="0" applyFont="1" applyFill="1" applyBorder="1" applyAlignment="1">
      <alignment vertical="top"/>
    </xf>
    <xf numFmtId="0" fontId="16" fillId="5" borderId="4" xfId="0" applyFont="1" applyFill="1" applyBorder="1"/>
    <xf numFmtId="165" fontId="16" fillId="5" borderId="4" xfId="2803" applyNumberFormat="1" applyFont="1" applyFill="1" applyBorder="1"/>
    <xf numFmtId="0" fontId="17" fillId="5" borderId="3" xfId="0" applyFont="1" applyFill="1" applyBorder="1"/>
    <xf numFmtId="165" fontId="17" fillId="5" borderId="3" xfId="2746" applyNumberFormat="1" applyFont="1" applyFill="1" applyBorder="1"/>
    <xf numFmtId="9" fontId="17" fillId="5" borderId="3" xfId="280" applyFont="1" applyFill="1" applyBorder="1"/>
    <xf numFmtId="165" fontId="17" fillId="5" borderId="3" xfId="2803" applyNumberFormat="1" applyFont="1" applyFill="1" applyBorder="1"/>
    <xf numFmtId="165" fontId="17" fillId="6" borderId="4" xfId="1" applyNumberFormat="1" applyFont="1" applyFill="1" applyBorder="1"/>
    <xf numFmtId="165" fontId="17" fillId="6" borderId="4" xfId="1" applyNumberFormat="1" applyFont="1" applyFill="1" applyBorder="1" applyAlignment="1">
      <alignment horizontal="center"/>
    </xf>
    <xf numFmtId="165" fontId="16" fillId="6" borderId="4" xfId="1" applyNumberFormat="1" applyFont="1" applyFill="1" applyBorder="1"/>
    <xf numFmtId="165" fontId="16" fillId="6" borderId="4" xfId="1" applyNumberFormat="1" applyFont="1" applyFill="1" applyBorder="1" applyAlignment="1">
      <alignment horizontal="right"/>
    </xf>
    <xf numFmtId="169" fontId="16" fillId="6" borderId="4" xfId="1" applyNumberFormat="1" applyFont="1" applyFill="1" applyBorder="1" applyAlignment="1">
      <alignment horizontal="right"/>
    </xf>
    <xf numFmtId="165" fontId="16" fillId="6" borderId="4" xfId="1" applyNumberFormat="1" applyFont="1" applyFill="1" applyBorder="1" applyAlignment="1">
      <alignment horizontal="center"/>
    </xf>
    <xf numFmtId="165" fontId="17" fillId="0" borderId="3" xfId="1" applyNumberFormat="1" applyFont="1" applyBorder="1" applyAlignment="1">
      <alignment horizontal="right"/>
    </xf>
    <xf numFmtId="165" fontId="17" fillId="6" borderId="2" xfId="1" applyNumberFormat="1" applyFont="1" applyFill="1" applyBorder="1" applyAlignment="1">
      <alignment horizontal="center"/>
    </xf>
    <xf numFmtId="165" fontId="16" fillId="6" borderId="4" xfId="1" applyNumberFormat="1" applyFont="1" applyFill="1" applyBorder="1" applyAlignment="1"/>
    <xf numFmtId="169" fontId="17" fillId="6" borderId="4" xfId="1" applyNumberFormat="1" applyFont="1" applyFill="1" applyBorder="1" applyAlignment="1">
      <alignment horizontal="center"/>
    </xf>
    <xf numFmtId="169" fontId="16" fillId="6" borderId="4" xfId="1" applyNumberFormat="1" applyFont="1" applyFill="1" applyBorder="1" applyAlignment="1"/>
    <xf numFmtId="169" fontId="16" fillId="6" borderId="4" xfId="1" applyNumberFormat="1" applyFont="1" applyFill="1" applyBorder="1" applyAlignment="1">
      <alignment horizontal="center"/>
    </xf>
    <xf numFmtId="0" fontId="11" fillId="0" borderId="0" xfId="282" applyFont="1" applyAlignment="1"/>
    <xf numFmtId="0" fontId="6" fillId="0" borderId="0" xfId="282" applyFont="1"/>
    <xf numFmtId="0" fontId="7" fillId="3" borderId="0" xfId="0" applyFont="1" applyFill="1" applyAlignment="1">
      <alignment horizontal="left"/>
    </xf>
    <xf numFmtId="0" fontId="17" fillId="3" borderId="12" xfId="0" applyFont="1" applyFill="1" applyBorder="1" applyAlignment="1">
      <alignment horizontal="left"/>
    </xf>
    <xf numFmtId="0" fontId="17" fillId="3" borderId="13" xfId="0" applyFont="1" applyFill="1" applyBorder="1" applyAlignment="1">
      <alignment horizontal="left"/>
    </xf>
    <xf numFmtId="0" fontId="17" fillId="3" borderId="14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165" fontId="17" fillId="5" borderId="1" xfId="1" applyNumberFormat="1" applyFont="1" applyFill="1" applyBorder="1" applyAlignment="1">
      <alignment horizontal="center" vertical="top" wrapText="1"/>
    </xf>
    <xf numFmtId="0" fontId="9" fillId="2" borderId="0" xfId="0" applyFont="1" applyFill="1" applyAlignment="1">
      <alignment horizontal="left"/>
    </xf>
    <xf numFmtId="0" fontId="11" fillId="0" borderId="0" xfId="282" applyFont="1" applyFill="1" applyAlignment="1">
      <alignment horizontal="center"/>
    </xf>
    <xf numFmtId="0" fontId="17" fillId="0" borderId="16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9" fillId="4" borderId="10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11" fillId="0" borderId="0" xfId="282" applyFont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9" fillId="4" borderId="1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171" fontId="9" fillId="4" borderId="1" xfId="0" applyNumberFormat="1" applyFont="1" applyFill="1" applyBorder="1" applyAlignment="1">
      <alignment horizontal="center"/>
    </xf>
    <xf numFmtId="169" fontId="9" fillId="4" borderId="1" xfId="1" applyNumberFormat="1" applyFont="1" applyFill="1" applyBorder="1" applyAlignment="1">
      <alignment horizontal="center" vertical="center"/>
    </xf>
    <xf numFmtId="169" fontId="9" fillId="4" borderId="2" xfId="1" applyNumberFormat="1" applyFont="1" applyFill="1" applyBorder="1" applyAlignment="1">
      <alignment horizontal="center" vertical="center"/>
    </xf>
    <xf numFmtId="0" fontId="26" fillId="0" borderId="0" xfId="282" applyFont="1" applyFill="1" applyAlignment="1">
      <alignment horizontal="center"/>
    </xf>
    <xf numFmtId="0" fontId="17" fillId="4" borderId="1" xfId="0" applyFont="1" applyFill="1" applyBorder="1" applyAlignment="1">
      <alignment vertical="center"/>
    </xf>
    <xf numFmtId="0" fontId="17" fillId="4" borderId="2" xfId="0" applyFont="1" applyFill="1" applyBorder="1" applyAlignment="1">
      <alignment vertical="center"/>
    </xf>
    <xf numFmtId="169" fontId="17" fillId="4" borderId="1" xfId="1" applyNumberFormat="1" applyFont="1" applyFill="1" applyBorder="1" applyAlignment="1">
      <alignment horizontal="center" vertical="center"/>
    </xf>
    <xf numFmtId="169" fontId="17" fillId="4" borderId="2" xfId="1" applyNumberFormat="1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165" fontId="9" fillId="4" borderId="2" xfId="1" applyNumberFormat="1" applyFont="1" applyFill="1" applyBorder="1" applyAlignment="1">
      <alignment horizontal="center" vertical="center"/>
    </xf>
    <xf numFmtId="165" fontId="9" fillId="4" borderId="3" xfId="1" applyNumberFormat="1" applyFont="1" applyFill="1" applyBorder="1" applyAlignment="1">
      <alignment horizontal="center" vertical="center"/>
    </xf>
    <xf numFmtId="171" fontId="9" fillId="4" borderId="10" xfId="0" applyNumberFormat="1" applyFont="1" applyFill="1" applyBorder="1" applyAlignment="1">
      <alignment horizontal="center"/>
    </xf>
    <xf numFmtId="171" fontId="9" fillId="4" borderId="11" xfId="0" applyNumberFormat="1" applyFont="1" applyFill="1" applyBorder="1" applyAlignment="1">
      <alignment horizontal="center"/>
    </xf>
    <xf numFmtId="171" fontId="9" fillId="4" borderId="5" xfId="0" applyNumberFormat="1" applyFont="1" applyFill="1" applyBorder="1" applyAlignment="1">
      <alignment horizontal="center"/>
    </xf>
    <xf numFmtId="0" fontId="9" fillId="4" borderId="9" xfId="0" applyFont="1" applyFill="1" applyBorder="1" applyAlignment="1">
      <alignment horizontal="center" vertical="center"/>
    </xf>
    <xf numFmtId="0" fontId="11" fillId="0" borderId="0" xfId="282" quotePrefix="1" applyFont="1" applyAlignment="1">
      <alignment horizontal="center"/>
    </xf>
    <xf numFmtId="0" fontId="9" fillId="0" borderId="0" xfId="285" applyFont="1" applyAlignment="1">
      <alignment horizontal="left"/>
    </xf>
    <xf numFmtId="165" fontId="25" fillId="0" borderId="0" xfId="1" applyNumberFormat="1" applyFont="1" applyAlignment="1">
      <alignment horizontal="center"/>
    </xf>
    <xf numFmtId="0" fontId="17" fillId="4" borderId="1" xfId="10" applyFont="1" applyFill="1" applyBorder="1" applyAlignment="1">
      <alignment horizontal="center" vertical="center"/>
    </xf>
    <xf numFmtId="0" fontId="17" fillId="4" borderId="2" xfId="10" applyFont="1" applyFill="1" applyBorder="1" applyAlignment="1">
      <alignment horizontal="center" vertical="center"/>
    </xf>
    <xf numFmtId="171" fontId="17" fillId="4" borderId="1" xfId="0" applyNumberFormat="1" applyFont="1" applyFill="1" applyBorder="1" applyAlignment="1">
      <alignment horizontal="center"/>
    </xf>
    <xf numFmtId="0" fontId="25" fillId="0" borderId="0" xfId="282" applyFont="1" applyAlignment="1">
      <alignment horizontal="center"/>
    </xf>
    <xf numFmtId="0" fontId="17" fillId="4" borderId="9" xfId="1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7" fillId="4" borderId="4" xfId="0" applyFont="1" applyFill="1" applyBorder="1" applyAlignment="1">
      <alignment horizontal="center" vertical="center"/>
    </xf>
    <xf numFmtId="0" fontId="17" fillId="4" borderId="4" xfId="10" applyFont="1" applyFill="1" applyBorder="1" applyAlignment="1">
      <alignment horizontal="center" vertical="center"/>
    </xf>
    <xf numFmtId="0" fontId="17" fillId="4" borderId="1" xfId="10" applyFont="1" applyFill="1" applyBorder="1" applyAlignment="1">
      <alignment horizontal="center"/>
    </xf>
    <xf numFmtId="0" fontId="17" fillId="4" borderId="10" xfId="0" applyFont="1" applyFill="1" applyBorder="1" applyAlignment="1">
      <alignment horizontal="center"/>
    </xf>
    <xf numFmtId="0" fontId="17" fillId="4" borderId="11" xfId="0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0" fontId="17" fillId="4" borderId="9" xfId="0" applyFont="1" applyFill="1" applyBorder="1" applyAlignment="1">
      <alignment horizontal="center"/>
    </xf>
    <xf numFmtId="0" fontId="17" fillId="4" borderId="6" xfId="0" applyFont="1" applyFill="1" applyBorder="1" applyAlignment="1">
      <alignment horizontal="center"/>
    </xf>
    <xf numFmtId="0" fontId="25" fillId="0" borderId="0" xfId="282" applyFont="1" applyFill="1" applyAlignment="1">
      <alignment horizontal="center"/>
    </xf>
    <xf numFmtId="0" fontId="17" fillId="4" borderId="10" xfId="10" applyFont="1" applyFill="1" applyBorder="1" applyAlignment="1">
      <alignment horizontal="center"/>
    </xf>
    <xf numFmtId="0" fontId="17" fillId="4" borderId="11" xfId="10" applyFont="1" applyFill="1" applyBorder="1" applyAlignment="1">
      <alignment horizontal="center"/>
    </xf>
    <xf numFmtId="0" fontId="17" fillId="4" borderId="5" xfId="10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4" borderId="2" xfId="0" applyFont="1" applyFill="1" applyBorder="1" applyAlignment="1">
      <alignment horizontal="center" vertical="center" textRotation="45"/>
    </xf>
    <xf numFmtId="0" fontId="17" fillId="4" borderId="4" xfId="0" applyFont="1" applyFill="1" applyBorder="1" applyAlignment="1">
      <alignment horizontal="center" vertical="center" textRotation="45"/>
    </xf>
    <xf numFmtId="0" fontId="17" fillId="4" borderId="3" xfId="0" applyFont="1" applyFill="1" applyBorder="1" applyAlignment="1">
      <alignment horizontal="center" vertical="center" textRotation="45"/>
    </xf>
    <xf numFmtId="0" fontId="22" fillId="0" borderId="0" xfId="0" applyFont="1" applyAlignment="1">
      <alignment horizontal="left"/>
    </xf>
    <xf numFmtId="0" fontId="17" fillId="4" borderId="19" xfId="0" applyFont="1" applyFill="1" applyBorder="1" applyAlignment="1">
      <alignment horizontal="center"/>
    </xf>
    <xf numFmtId="0" fontId="17" fillId="4" borderId="8" xfId="0" applyFont="1" applyFill="1" applyBorder="1" applyAlignment="1">
      <alignment horizontal="center"/>
    </xf>
    <xf numFmtId="0" fontId="17" fillId="4" borderId="15" xfId="0" applyFont="1" applyFill="1" applyBorder="1" applyAlignment="1">
      <alignment horizontal="center" wrapText="1"/>
    </xf>
    <xf numFmtId="0" fontId="17" fillId="4" borderId="0" xfId="0" applyFont="1" applyFill="1" applyAlignment="1">
      <alignment horizontal="center" wrapText="1"/>
    </xf>
    <xf numFmtId="0" fontId="22" fillId="0" borderId="8" xfId="0" applyFont="1" applyBorder="1" applyAlignment="1">
      <alignment horizontal="left"/>
    </xf>
    <xf numFmtId="165" fontId="17" fillId="6" borderId="1" xfId="1" applyNumberFormat="1" applyFont="1" applyFill="1" applyBorder="1" applyAlignment="1">
      <alignment horizontal="center"/>
    </xf>
  </cellXfs>
  <cellStyles count="2806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5992DEB1-4214-4C1D-A7E5-864675850EE4}"/>
    <cellStyle name="Comma 10 11" xfId="318" xr:uid="{00000000-0005-0000-0000-000009000000}"/>
    <cellStyle name="Comma 10 2" xfId="42" xr:uid="{00000000-0005-0000-0000-00000A000000}"/>
    <cellStyle name="Comma 10 2 10" xfId="322" xr:uid="{00000000-0005-0000-0000-00000B000000}"/>
    <cellStyle name="Comma 10 2 2" xfId="6" xr:uid="{00000000-0005-0000-0000-00000C000000}"/>
    <cellStyle name="Comma 10 2 2 2" xfId="7" xr:uid="{00000000-0005-0000-0000-00000D000000}"/>
    <cellStyle name="Comma 10 2 2 2 2" xfId="16" xr:uid="{00000000-0005-0000-0000-00000E000000}"/>
    <cellStyle name="Comma 10 2 2 2 2 2" xfId="273" xr:uid="{00000000-0005-0000-0000-00000F000000}"/>
    <cellStyle name="Comma 10 2 2 2 2 2 2" xfId="820" xr:uid="{00000000-0005-0000-0000-000010000000}"/>
    <cellStyle name="Comma 10 2 2 2 2 2 2 2" xfId="289" xr:uid="{00000000-0005-0000-0000-000011000000}"/>
    <cellStyle name="Comma 10 2 2 2 2 2 2 2 2" xfId="295" xr:uid="{00000000-0005-0000-0000-000012000000}"/>
    <cellStyle name="Comma 10 2 2 2 2 2 2 2 2 2" xfId="2438" xr:uid="{00000000-0005-0000-0000-000013000000}"/>
    <cellStyle name="Comma 10 2 2 2 2 2 2 2 3" xfId="2726" xr:uid="{00000000-0005-0000-0000-000014000000}"/>
    <cellStyle name="Comma 10 2 2 2 2 2 2 2 4" xfId="1358" xr:uid="{00000000-0005-0000-0000-000015000000}"/>
    <cellStyle name="Comma 10 2 2 2 2 2 2 3" xfId="1900" xr:uid="{00000000-0005-0000-0000-000016000000}"/>
    <cellStyle name="Comma 10 2 2 2 2 2 3" xfId="1091" xr:uid="{00000000-0005-0000-0000-000017000000}"/>
    <cellStyle name="Comma 10 2 2 2 2 2 3 2" xfId="2171" xr:uid="{00000000-0005-0000-0000-000018000000}"/>
    <cellStyle name="Comma 10 2 2 2 2 2 4" xfId="1633" xr:uid="{00000000-0005-0000-0000-000019000000}"/>
    <cellStyle name="Comma 10 2 2 2 2 2 5" xfId="2714" xr:uid="{00000000-0005-0000-0000-00001A000000}"/>
    <cellStyle name="Comma 10 2 2 2 2 2 6" xfId="553" xr:uid="{00000000-0005-0000-0000-00001B000000}"/>
    <cellStyle name="Comma 10 2 2 2 2 3" xfId="577" xr:uid="{00000000-0005-0000-0000-00001C000000}"/>
    <cellStyle name="Comma 10 2 2 2 2 3 2" xfId="1115" xr:uid="{00000000-0005-0000-0000-00001D000000}"/>
    <cellStyle name="Comma 10 2 2 2 2 3 2 2" xfId="2195" xr:uid="{00000000-0005-0000-0000-00001E000000}"/>
    <cellStyle name="Comma 10 2 2 2 2 3 3" xfId="1657" xr:uid="{00000000-0005-0000-0000-00001F000000}"/>
    <cellStyle name="Comma 10 2 2 2 2 4" xfId="848" xr:uid="{00000000-0005-0000-0000-000020000000}"/>
    <cellStyle name="Comma 10 2 2 2 2 4 2" xfId="1928" xr:uid="{00000000-0005-0000-0000-000021000000}"/>
    <cellStyle name="Comma 10 2 2 2 2 5" xfId="1390" xr:uid="{00000000-0005-0000-0000-000022000000}"/>
    <cellStyle name="Comma 10 2 2 2 2 6" xfId="2471" xr:uid="{00000000-0005-0000-0000-000023000000}"/>
    <cellStyle name="Comma 10 2 2 2 2 7" xfId="310" xr:uid="{00000000-0005-0000-0000-000024000000}"/>
    <cellStyle name="Comma 10 2 2 2 3" xfId="209" xr:uid="{00000000-0005-0000-0000-000025000000}"/>
    <cellStyle name="Comma 10 2 2 2 3 2" xfId="756" xr:uid="{00000000-0005-0000-0000-000026000000}"/>
    <cellStyle name="Comma 10 2 2 2 3 2 2" xfId="1294" xr:uid="{00000000-0005-0000-0000-000027000000}"/>
    <cellStyle name="Comma 10 2 2 2 3 2 2 2" xfId="2374" xr:uid="{00000000-0005-0000-0000-000028000000}"/>
    <cellStyle name="Comma 10 2 2 2 3 2 3" xfId="1836" xr:uid="{00000000-0005-0000-0000-000029000000}"/>
    <cellStyle name="Comma 10 2 2 2 3 3" xfId="1027" xr:uid="{00000000-0005-0000-0000-00002A000000}"/>
    <cellStyle name="Comma 10 2 2 2 3 3 2" xfId="2107" xr:uid="{00000000-0005-0000-0000-00002B000000}"/>
    <cellStyle name="Comma 10 2 2 2 3 4" xfId="1569" xr:uid="{00000000-0005-0000-0000-00002C000000}"/>
    <cellStyle name="Comma 10 2 2 2 3 5" xfId="2650" xr:uid="{00000000-0005-0000-0000-00002D000000}"/>
    <cellStyle name="Comma 10 2 2 2 3 6" xfId="489" xr:uid="{00000000-0005-0000-0000-00002E000000}"/>
    <cellStyle name="Comma 10 2 2 2 4" xfId="571" xr:uid="{00000000-0005-0000-0000-00002F000000}"/>
    <cellStyle name="Comma 10 2 2 2 4 2" xfId="1109" xr:uid="{00000000-0005-0000-0000-000030000000}"/>
    <cellStyle name="Comma 10 2 2 2 4 2 2" xfId="2189" xr:uid="{00000000-0005-0000-0000-000031000000}"/>
    <cellStyle name="Comma 10 2 2 2 4 3" xfId="1651" xr:uid="{00000000-0005-0000-0000-000032000000}"/>
    <cellStyle name="Comma 10 2 2 2 5" xfId="842" xr:uid="{00000000-0005-0000-0000-000033000000}"/>
    <cellStyle name="Comma 10 2 2 2 5 2" xfId="1922" xr:uid="{00000000-0005-0000-0000-000034000000}"/>
    <cellStyle name="Comma 10 2 2 2 6" xfId="1384" xr:uid="{00000000-0005-0000-0000-000035000000}"/>
    <cellStyle name="Comma 10 2 2 2 7" xfId="2465" xr:uid="{00000000-0005-0000-0000-000036000000}"/>
    <cellStyle name="Comma 10 2 2 2 8" xfId="304" xr:uid="{00000000-0005-0000-0000-000037000000}"/>
    <cellStyle name="Comma 10 2 2 3" xfId="115" xr:uid="{00000000-0005-0000-0000-000038000000}"/>
    <cellStyle name="Comma 10 2 2 3 2" xfId="241" xr:uid="{00000000-0005-0000-0000-000039000000}"/>
    <cellStyle name="Comma 10 2 2 3 2 2" xfId="788" xr:uid="{00000000-0005-0000-0000-00003A000000}"/>
    <cellStyle name="Comma 10 2 2 3 2 2 2" xfId="1326" xr:uid="{00000000-0005-0000-0000-00003B000000}"/>
    <cellStyle name="Comma 10 2 2 3 2 2 2 2" xfId="2406" xr:uid="{00000000-0005-0000-0000-00003C000000}"/>
    <cellStyle name="Comma 10 2 2 3 2 2 3" xfId="1868" xr:uid="{00000000-0005-0000-0000-00003D000000}"/>
    <cellStyle name="Comma 10 2 2 3 2 3" xfId="1059" xr:uid="{00000000-0005-0000-0000-00003E000000}"/>
    <cellStyle name="Comma 10 2 2 3 2 3 2" xfId="2139" xr:uid="{00000000-0005-0000-0000-00003F000000}"/>
    <cellStyle name="Comma 10 2 2 3 2 4" xfId="1601" xr:uid="{00000000-0005-0000-0000-000040000000}"/>
    <cellStyle name="Comma 10 2 2 3 2 5" xfId="2682" xr:uid="{00000000-0005-0000-0000-000041000000}"/>
    <cellStyle name="Comma 10 2 2 3 2 6" xfId="521" xr:uid="{00000000-0005-0000-0000-000042000000}"/>
    <cellStyle name="Comma 10 2 2 3 3" xfId="662" xr:uid="{00000000-0005-0000-0000-000043000000}"/>
    <cellStyle name="Comma 10 2 2 3 3 2" xfId="1200" xr:uid="{00000000-0005-0000-0000-000044000000}"/>
    <cellStyle name="Comma 10 2 2 3 3 2 2" xfId="2280" xr:uid="{00000000-0005-0000-0000-000045000000}"/>
    <cellStyle name="Comma 10 2 2 3 3 3" xfId="1742" xr:uid="{00000000-0005-0000-0000-000046000000}"/>
    <cellStyle name="Comma 10 2 2 3 4" xfId="933" xr:uid="{00000000-0005-0000-0000-000047000000}"/>
    <cellStyle name="Comma 10 2 2 3 4 2" xfId="2013" xr:uid="{00000000-0005-0000-0000-000048000000}"/>
    <cellStyle name="Comma 10 2 2 3 5" xfId="1475" xr:uid="{00000000-0005-0000-0000-000049000000}"/>
    <cellStyle name="Comma 10 2 2 3 6" xfId="2556" xr:uid="{00000000-0005-0000-0000-00004A000000}"/>
    <cellStyle name="Comma 10 2 2 3 7" xfId="395" xr:uid="{00000000-0005-0000-0000-00004B000000}"/>
    <cellStyle name="Comma 10 2 2 4" xfId="177" xr:uid="{00000000-0005-0000-0000-00004C000000}"/>
    <cellStyle name="Comma 10 2 2 4 2" xfId="724" xr:uid="{00000000-0005-0000-0000-00004D000000}"/>
    <cellStyle name="Comma 10 2 2 4 2 2" xfId="1262" xr:uid="{00000000-0005-0000-0000-00004E000000}"/>
    <cellStyle name="Comma 10 2 2 4 2 2 2" xfId="2342" xr:uid="{00000000-0005-0000-0000-00004F000000}"/>
    <cellStyle name="Comma 10 2 2 4 2 3" xfId="1804" xr:uid="{00000000-0005-0000-0000-000050000000}"/>
    <cellStyle name="Comma 10 2 2 4 3" xfId="995" xr:uid="{00000000-0005-0000-0000-000051000000}"/>
    <cellStyle name="Comma 10 2 2 4 3 2" xfId="2075" xr:uid="{00000000-0005-0000-0000-000052000000}"/>
    <cellStyle name="Comma 10 2 2 4 4" xfId="1537" xr:uid="{00000000-0005-0000-0000-000053000000}"/>
    <cellStyle name="Comma 10 2 2 4 5" xfId="2618" xr:uid="{00000000-0005-0000-0000-000054000000}"/>
    <cellStyle name="Comma 10 2 2 4 6" xfId="457" xr:uid="{00000000-0005-0000-0000-000055000000}"/>
    <cellStyle name="Comma 10 2 2 5" xfId="570" xr:uid="{00000000-0005-0000-0000-000056000000}"/>
    <cellStyle name="Comma 10 2 2 5 2" xfId="1108" xr:uid="{00000000-0005-0000-0000-000057000000}"/>
    <cellStyle name="Comma 10 2 2 5 2 2" xfId="2188" xr:uid="{00000000-0005-0000-0000-000058000000}"/>
    <cellStyle name="Comma 10 2 2 5 3" xfId="1650" xr:uid="{00000000-0005-0000-0000-000059000000}"/>
    <cellStyle name="Comma 10 2 2 6" xfId="841" xr:uid="{00000000-0005-0000-0000-00005A000000}"/>
    <cellStyle name="Comma 10 2 2 6 2" xfId="1921" xr:uid="{00000000-0005-0000-0000-00005B000000}"/>
    <cellStyle name="Comma 10 2 2 7" xfId="1383" xr:uid="{00000000-0005-0000-0000-00005C000000}"/>
    <cellStyle name="Comma 10 2 2 8" xfId="2464" xr:uid="{00000000-0005-0000-0000-00005D000000}"/>
    <cellStyle name="Comma 10 2 2 9" xfId="303" xr:uid="{00000000-0005-0000-0000-00005E000000}"/>
    <cellStyle name="Comma 10 2 3" xfId="70" xr:uid="{00000000-0005-0000-0000-00005F000000}"/>
    <cellStyle name="Comma 10 2 3 2" xfId="132" xr:uid="{00000000-0005-0000-0000-000060000000}"/>
    <cellStyle name="Comma 10 2 3 2 2" xfId="258" xr:uid="{00000000-0005-0000-0000-000061000000}"/>
    <cellStyle name="Comma 10 2 3 2 2 2" xfId="805" xr:uid="{00000000-0005-0000-0000-000062000000}"/>
    <cellStyle name="Comma 10 2 3 2 2 2 2" xfId="1343" xr:uid="{00000000-0005-0000-0000-000063000000}"/>
    <cellStyle name="Comma 10 2 3 2 2 2 2 2" xfId="2423" xr:uid="{00000000-0005-0000-0000-000064000000}"/>
    <cellStyle name="Comma 10 2 3 2 2 2 3" xfId="1885" xr:uid="{00000000-0005-0000-0000-000065000000}"/>
    <cellStyle name="Comma 10 2 3 2 2 3" xfId="1076" xr:uid="{00000000-0005-0000-0000-000066000000}"/>
    <cellStyle name="Comma 10 2 3 2 2 3 2" xfId="2156" xr:uid="{00000000-0005-0000-0000-000067000000}"/>
    <cellStyle name="Comma 10 2 3 2 2 4" xfId="1618" xr:uid="{00000000-0005-0000-0000-000068000000}"/>
    <cellStyle name="Comma 10 2 3 2 2 5" xfId="2699" xr:uid="{00000000-0005-0000-0000-000069000000}"/>
    <cellStyle name="Comma 10 2 3 2 2 6" xfId="538" xr:uid="{00000000-0005-0000-0000-00006A000000}"/>
    <cellStyle name="Comma 10 2 3 2 3" xfId="679" xr:uid="{00000000-0005-0000-0000-00006B000000}"/>
    <cellStyle name="Comma 10 2 3 2 3 2" xfId="1217" xr:uid="{00000000-0005-0000-0000-00006C000000}"/>
    <cellStyle name="Comma 10 2 3 2 3 2 2" xfId="2297" xr:uid="{00000000-0005-0000-0000-00006D000000}"/>
    <cellStyle name="Comma 10 2 3 2 3 3" xfId="1759" xr:uid="{00000000-0005-0000-0000-00006E000000}"/>
    <cellStyle name="Comma 10 2 3 2 4" xfId="950" xr:uid="{00000000-0005-0000-0000-00006F000000}"/>
    <cellStyle name="Comma 10 2 3 2 4 2" xfId="2030" xr:uid="{00000000-0005-0000-0000-000070000000}"/>
    <cellStyle name="Comma 10 2 3 2 5" xfId="1492" xr:uid="{00000000-0005-0000-0000-000071000000}"/>
    <cellStyle name="Comma 10 2 3 2 6" xfId="2573" xr:uid="{00000000-0005-0000-0000-000072000000}"/>
    <cellStyle name="Comma 10 2 3 2 7" xfId="412" xr:uid="{00000000-0005-0000-0000-000073000000}"/>
    <cellStyle name="Comma 10 2 3 3" xfId="194" xr:uid="{00000000-0005-0000-0000-000074000000}"/>
    <cellStyle name="Comma 10 2 3 3 2" xfId="741" xr:uid="{00000000-0005-0000-0000-000075000000}"/>
    <cellStyle name="Comma 10 2 3 3 2 2" xfId="1279" xr:uid="{00000000-0005-0000-0000-000076000000}"/>
    <cellStyle name="Comma 10 2 3 3 2 2 2" xfId="2359" xr:uid="{00000000-0005-0000-0000-000077000000}"/>
    <cellStyle name="Comma 10 2 3 3 2 3" xfId="1821" xr:uid="{00000000-0005-0000-0000-000078000000}"/>
    <cellStyle name="Comma 10 2 3 3 3" xfId="1012" xr:uid="{00000000-0005-0000-0000-000079000000}"/>
    <cellStyle name="Comma 10 2 3 3 3 2" xfId="2092" xr:uid="{00000000-0005-0000-0000-00007A000000}"/>
    <cellStyle name="Comma 10 2 3 3 4" xfId="1554" xr:uid="{00000000-0005-0000-0000-00007B000000}"/>
    <cellStyle name="Comma 10 2 3 3 5" xfId="2635" xr:uid="{00000000-0005-0000-0000-00007C000000}"/>
    <cellStyle name="Comma 10 2 3 3 6" xfId="474" xr:uid="{00000000-0005-0000-0000-00007D000000}"/>
    <cellStyle name="Comma 10 2 3 4" xfId="617" xr:uid="{00000000-0005-0000-0000-00007E000000}"/>
    <cellStyle name="Comma 10 2 3 4 2" xfId="1155" xr:uid="{00000000-0005-0000-0000-00007F000000}"/>
    <cellStyle name="Comma 10 2 3 4 2 2" xfId="2235" xr:uid="{00000000-0005-0000-0000-000080000000}"/>
    <cellStyle name="Comma 10 2 3 4 3" xfId="1697" xr:uid="{00000000-0005-0000-0000-000081000000}"/>
    <cellStyle name="Comma 10 2 3 5" xfId="888" xr:uid="{00000000-0005-0000-0000-000082000000}"/>
    <cellStyle name="Comma 10 2 3 5 2" xfId="1968" xr:uid="{00000000-0005-0000-0000-000083000000}"/>
    <cellStyle name="Comma 10 2 3 6" xfId="1430" xr:uid="{00000000-0005-0000-0000-000084000000}"/>
    <cellStyle name="Comma 10 2 3 7" xfId="2511" xr:uid="{00000000-0005-0000-0000-000085000000}"/>
    <cellStyle name="Comma 10 2 3 8" xfId="350" xr:uid="{00000000-0005-0000-0000-000086000000}"/>
    <cellStyle name="Comma 10 2 4" xfId="100" xr:uid="{00000000-0005-0000-0000-000087000000}"/>
    <cellStyle name="Comma 10 2 4 2" xfId="226" xr:uid="{00000000-0005-0000-0000-000088000000}"/>
    <cellStyle name="Comma 10 2 4 2 2" xfId="773" xr:uid="{00000000-0005-0000-0000-000089000000}"/>
    <cellStyle name="Comma 10 2 4 2 2 2" xfId="1311" xr:uid="{00000000-0005-0000-0000-00008A000000}"/>
    <cellStyle name="Comma 10 2 4 2 2 2 2" xfId="2391" xr:uid="{00000000-0005-0000-0000-00008B000000}"/>
    <cellStyle name="Comma 10 2 4 2 2 3" xfId="1853" xr:uid="{00000000-0005-0000-0000-00008C000000}"/>
    <cellStyle name="Comma 10 2 4 2 3" xfId="1044" xr:uid="{00000000-0005-0000-0000-00008D000000}"/>
    <cellStyle name="Comma 10 2 4 2 3 2" xfId="2124" xr:uid="{00000000-0005-0000-0000-00008E000000}"/>
    <cellStyle name="Comma 10 2 4 2 4" xfId="1586" xr:uid="{00000000-0005-0000-0000-00008F000000}"/>
    <cellStyle name="Comma 10 2 4 2 5" xfId="2667" xr:uid="{00000000-0005-0000-0000-000090000000}"/>
    <cellStyle name="Comma 10 2 4 2 6" xfId="506" xr:uid="{00000000-0005-0000-0000-000091000000}"/>
    <cellStyle name="Comma 10 2 4 3" xfId="647" xr:uid="{00000000-0005-0000-0000-000092000000}"/>
    <cellStyle name="Comma 10 2 4 3 2" xfId="1185" xr:uid="{00000000-0005-0000-0000-000093000000}"/>
    <cellStyle name="Comma 10 2 4 3 2 2" xfId="2265" xr:uid="{00000000-0005-0000-0000-000094000000}"/>
    <cellStyle name="Comma 10 2 4 3 3" xfId="1727" xr:uid="{00000000-0005-0000-0000-000095000000}"/>
    <cellStyle name="Comma 10 2 4 4" xfId="918" xr:uid="{00000000-0005-0000-0000-000096000000}"/>
    <cellStyle name="Comma 10 2 4 4 2" xfId="1998" xr:uid="{00000000-0005-0000-0000-000097000000}"/>
    <cellStyle name="Comma 10 2 4 5" xfId="1460" xr:uid="{00000000-0005-0000-0000-000098000000}"/>
    <cellStyle name="Comma 10 2 4 6" xfId="2541" xr:uid="{00000000-0005-0000-0000-000099000000}"/>
    <cellStyle name="Comma 10 2 4 7" xfId="380" xr:uid="{00000000-0005-0000-0000-00009A000000}"/>
    <cellStyle name="Comma 10 2 5" xfId="162" xr:uid="{00000000-0005-0000-0000-00009B000000}"/>
    <cellStyle name="Comma 10 2 5 2" xfId="709" xr:uid="{00000000-0005-0000-0000-00009C000000}"/>
    <cellStyle name="Comma 10 2 5 2 2" xfId="1247" xr:uid="{00000000-0005-0000-0000-00009D000000}"/>
    <cellStyle name="Comma 10 2 5 2 2 2" xfId="2327" xr:uid="{00000000-0005-0000-0000-00009E000000}"/>
    <cellStyle name="Comma 10 2 5 2 3" xfId="1789" xr:uid="{00000000-0005-0000-0000-00009F000000}"/>
    <cellStyle name="Comma 10 2 5 3" xfId="980" xr:uid="{00000000-0005-0000-0000-0000A0000000}"/>
    <cellStyle name="Comma 10 2 5 3 2" xfId="2060" xr:uid="{00000000-0005-0000-0000-0000A1000000}"/>
    <cellStyle name="Comma 10 2 5 4" xfId="1522" xr:uid="{00000000-0005-0000-0000-0000A2000000}"/>
    <cellStyle name="Comma 10 2 5 5" xfId="2603" xr:uid="{00000000-0005-0000-0000-0000A3000000}"/>
    <cellStyle name="Comma 10 2 5 6" xfId="442" xr:uid="{00000000-0005-0000-0000-0000A4000000}"/>
    <cellStyle name="Comma 10 2 6" xfId="589" xr:uid="{00000000-0005-0000-0000-0000A5000000}"/>
    <cellStyle name="Comma 10 2 6 2" xfId="1127" xr:uid="{00000000-0005-0000-0000-0000A6000000}"/>
    <cellStyle name="Comma 10 2 6 2 2" xfId="2207" xr:uid="{00000000-0005-0000-0000-0000A7000000}"/>
    <cellStyle name="Comma 10 2 6 3" xfId="1669" xr:uid="{00000000-0005-0000-0000-0000A8000000}"/>
    <cellStyle name="Comma 10 2 7" xfId="860" xr:uid="{00000000-0005-0000-0000-0000A9000000}"/>
    <cellStyle name="Comma 10 2 7 2" xfId="1940" xr:uid="{00000000-0005-0000-0000-0000AA000000}"/>
    <cellStyle name="Comma 10 2 8" xfId="1402" xr:uid="{00000000-0005-0000-0000-0000AB000000}"/>
    <cellStyle name="Comma 10 2 9" xfId="2483" xr:uid="{00000000-0005-0000-0000-0000AC000000}"/>
    <cellStyle name="Comma 10 3" xfId="51" xr:uid="{00000000-0005-0000-0000-0000AD000000}"/>
    <cellStyle name="Comma 10 3 2" xfId="80" xr:uid="{00000000-0005-0000-0000-0000AE000000}"/>
    <cellStyle name="Comma 10 3 2 2" xfId="142" xr:uid="{00000000-0005-0000-0000-0000AF000000}"/>
    <cellStyle name="Comma 10 3 2 2 2" xfId="268" xr:uid="{00000000-0005-0000-0000-0000B0000000}"/>
    <cellStyle name="Comma 10 3 2 2 2 2" xfId="815" xr:uid="{00000000-0005-0000-0000-0000B1000000}"/>
    <cellStyle name="Comma 10 3 2 2 2 2 2" xfId="1353" xr:uid="{00000000-0005-0000-0000-0000B2000000}"/>
    <cellStyle name="Comma 10 3 2 2 2 2 2 2" xfId="2433" xr:uid="{00000000-0005-0000-0000-0000B3000000}"/>
    <cellStyle name="Comma 10 3 2 2 2 2 3" xfId="1895" xr:uid="{00000000-0005-0000-0000-0000B4000000}"/>
    <cellStyle name="Comma 10 3 2 2 2 3" xfId="1086" xr:uid="{00000000-0005-0000-0000-0000B5000000}"/>
    <cellStyle name="Comma 10 3 2 2 2 3 2" xfId="2166" xr:uid="{00000000-0005-0000-0000-0000B6000000}"/>
    <cellStyle name="Comma 10 3 2 2 2 4" xfId="1628" xr:uid="{00000000-0005-0000-0000-0000B7000000}"/>
    <cellStyle name="Comma 10 3 2 2 2 5" xfId="2709" xr:uid="{00000000-0005-0000-0000-0000B8000000}"/>
    <cellStyle name="Comma 10 3 2 2 2 6" xfId="548" xr:uid="{00000000-0005-0000-0000-0000B9000000}"/>
    <cellStyle name="Comma 10 3 2 2 3" xfId="689" xr:uid="{00000000-0005-0000-0000-0000BA000000}"/>
    <cellStyle name="Comma 10 3 2 2 3 2" xfId="1227" xr:uid="{00000000-0005-0000-0000-0000BB000000}"/>
    <cellStyle name="Comma 10 3 2 2 3 2 2" xfId="2307" xr:uid="{00000000-0005-0000-0000-0000BC000000}"/>
    <cellStyle name="Comma 10 3 2 2 3 3" xfId="1769" xr:uid="{00000000-0005-0000-0000-0000BD000000}"/>
    <cellStyle name="Comma 10 3 2 2 4" xfId="960" xr:uid="{00000000-0005-0000-0000-0000BE000000}"/>
    <cellStyle name="Comma 10 3 2 2 4 2" xfId="2040" xr:uid="{00000000-0005-0000-0000-0000BF000000}"/>
    <cellStyle name="Comma 10 3 2 2 5" xfId="1502" xr:uid="{00000000-0005-0000-0000-0000C0000000}"/>
    <cellStyle name="Comma 10 3 2 2 6" xfId="2583" xr:uid="{00000000-0005-0000-0000-0000C1000000}"/>
    <cellStyle name="Comma 10 3 2 2 7" xfId="422" xr:uid="{00000000-0005-0000-0000-0000C2000000}"/>
    <cellStyle name="Comma 10 3 2 3" xfId="204" xr:uid="{00000000-0005-0000-0000-0000C3000000}"/>
    <cellStyle name="Comma 10 3 2 3 2" xfId="751" xr:uid="{00000000-0005-0000-0000-0000C4000000}"/>
    <cellStyle name="Comma 10 3 2 3 2 2" xfId="1289" xr:uid="{00000000-0005-0000-0000-0000C5000000}"/>
    <cellStyle name="Comma 10 3 2 3 2 2 2" xfId="2369" xr:uid="{00000000-0005-0000-0000-0000C6000000}"/>
    <cellStyle name="Comma 10 3 2 3 2 3" xfId="1831" xr:uid="{00000000-0005-0000-0000-0000C7000000}"/>
    <cellStyle name="Comma 10 3 2 3 3" xfId="1022" xr:uid="{00000000-0005-0000-0000-0000C8000000}"/>
    <cellStyle name="Comma 10 3 2 3 3 2" xfId="2102" xr:uid="{00000000-0005-0000-0000-0000C9000000}"/>
    <cellStyle name="Comma 10 3 2 3 4" xfId="1564" xr:uid="{00000000-0005-0000-0000-0000CA000000}"/>
    <cellStyle name="Comma 10 3 2 3 5" xfId="2645" xr:uid="{00000000-0005-0000-0000-0000CB000000}"/>
    <cellStyle name="Comma 10 3 2 3 6" xfId="484" xr:uid="{00000000-0005-0000-0000-0000CC000000}"/>
    <cellStyle name="Comma 10 3 2 4" xfId="627" xr:uid="{00000000-0005-0000-0000-0000CD000000}"/>
    <cellStyle name="Comma 10 3 2 4 2" xfId="1165" xr:uid="{00000000-0005-0000-0000-0000CE000000}"/>
    <cellStyle name="Comma 10 3 2 4 2 2" xfId="2245" xr:uid="{00000000-0005-0000-0000-0000CF000000}"/>
    <cellStyle name="Comma 10 3 2 4 3" xfId="1707" xr:uid="{00000000-0005-0000-0000-0000D0000000}"/>
    <cellStyle name="Comma 10 3 2 5" xfId="898" xr:uid="{00000000-0005-0000-0000-0000D1000000}"/>
    <cellStyle name="Comma 10 3 2 5 2" xfId="1978" xr:uid="{00000000-0005-0000-0000-0000D2000000}"/>
    <cellStyle name="Comma 10 3 2 6" xfId="1440" xr:uid="{00000000-0005-0000-0000-0000D3000000}"/>
    <cellStyle name="Comma 10 3 2 7" xfId="2521" xr:uid="{00000000-0005-0000-0000-0000D4000000}"/>
    <cellStyle name="Comma 10 3 2 8" xfId="360" xr:uid="{00000000-0005-0000-0000-0000D5000000}"/>
    <cellStyle name="Comma 10 3 3" xfId="110" xr:uid="{00000000-0005-0000-0000-0000D6000000}"/>
    <cellStyle name="Comma 10 3 3 2" xfId="236" xr:uid="{00000000-0005-0000-0000-0000D7000000}"/>
    <cellStyle name="Comma 10 3 3 2 2" xfId="783" xr:uid="{00000000-0005-0000-0000-0000D8000000}"/>
    <cellStyle name="Comma 10 3 3 2 2 2" xfId="1321" xr:uid="{00000000-0005-0000-0000-0000D9000000}"/>
    <cellStyle name="Comma 10 3 3 2 2 2 2" xfId="2401" xr:uid="{00000000-0005-0000-0000-0000DA000000}"/>
    <cellStyle name="Comma 10 3 3 2 2 3" xfId="1863" xr:uid="{00000000-0005-0000-0000-0000DB000000}"/>
    <cellStyle name="Comma 10 3 3 2 3" xfId="1054" xr:uid="{00000000-0005-0000-0000-0000DC000000}"/>
    <cellStyle name="Comma 10 3 3 2 3 2" xfId="2134" xr:uid="{00000000-0005-0000-0000-0000DD000000}"/>
    <cellStyle name="Comma 10 3 3 2 4" xfId="1596" xr:uid="{00000000-0005-0000-0000-0000DE000000}"/>
    <cellStyle name="Comma 10 3 3 2 5" xfId="2677" xr:uid="{00000000-0005-0000-0000-0000DF000000}"/>
    <cellStyle name="Comma 10 3 3 2 6" xfId="516" xr:uid="{00000000-0005-0000-0000-0000E0000000}"/>
    <cellStyle name="Comma 10 3 3 3" xfId="657" xr:uid="{00000000-0005-0000-0000-0000E1000000}"/>
    <cellStyle name="Comma 10 3 3 3 2" xfId="1195" xr:uid="{00000000-0005-0000-0000-0000E2000000}"/>
    <cellStyle name="Comma 10 3 3 3 2 2" xfId="2275" xr:uid="{00000000-0005-0000-0000-0000E3000000}"/>
    <cellStyle name="Comma 10 3 3 3 3" xfId="1737" xr:uid="{00000000-0005-0000-0000-0000E4000000}"/>
    <cellStyle name="Comma 10 3 3 4" xfId="928" xr:uid="{00000000-0005-0000-0000-0000E5000000}"/>
    <cellStyle name="Comma 10 3 3 4 2" xfId="2008" xr:uid="{00000000-0005-0000-0000-0000E6000000}"/>
    <cellStyle name="Comma 10 3 3 5" xfId="1470" xr:uid="{00000000-0005-0000-0000-0000E7000000}"/>
    <cellStyle name="Comma 10 3 3 6" xfId="2551" xr:uid="{00000000-0005-0000-0000-0000E8000000}"/>
    <cellStyle name="Comma 10 3 3 7" xfId="390" xr:uid="{00000000-0005-0000-0000-0000E9000000}"/>
    <cellStyle name="Comma 10 3 4" xfId="172" xr:uid="{00000000-0005-0000-0000-0000EA000000}"/>
    <cellStyle name="Comma 10 3 4 2" xfId="719" xr:uid="{00000000-0005-0000-0000-0000EB000000}"/>
    <cellStyle name="Comma 10 3 4 2 2" xfId="1257" xr:uid="{00000000-0005-0000-0000-0000EC000000}"/>
    <cellStyle name="Comma 10 3 4 2 2 2" xfId="2337" xr:uid="{00000000-0005-0000-0000-0000ED000000}"/>
    <cellStyle name="Comma 10 3 4 2 3" xfId="1799" xr:uid="{00000000-0005-0000-0000-0000EE000000}"/>
    <cellStyle name="Comma 10 3 4 3" xfId="990" xr:uid="{00000000-0005-0000-0000-0000EF000000}"/>
    <cellStyle name="Comma 10 3 4 3 2" xfId="2070" xr:uid="{00000000-0005-0000-0000-0000F0000000}"/>
    <cellStyle name="Comma 10 3 4 4" xfId="1532" xr:uid="{00000000-0005-0000-0000-0000F1000000}"/>
    <cellStyle name="Comma 10 3 4 5" xfId="2613" xr:uid="{00000000-0005-0000-0000-0000F2000000}"/>
    <cellStyle name="Comma 10 3 4 6" xfId="452" xr:uid="{00000000-0005-0000-0000-0000F3000000}"/>
    <cellStyle name="Comma 10 3 5" xfId="598" xr:uid="{00000000-0005-0000-0000-0000F4000000}"/>
    <cellStyle name="Comma 10 3 5 2" xfId="1136" xr:uid="{00000000-0005-0000-0000-0000F5000000}"/>
    <cellStyle name="Comma 10 3 5 2 2" xfId="2216" xr:uid="{00000000-0005-0000-0000-0000F6000000}"/>
    <cellStyle name="Comma 10 3 5 3" xfId="1678" xr:uid="{00000000-0005-0000-0000-0000F7000000}"/>
    <cellStyle name="Comma 10 3 6" xfId="869" xr:uid="{00000000-0005-0000-0000-0000F8000000}"/>
    <cellStyle name="Comma 10 3 6 2" xfId="1949" xr:uid="{00000000-0005-0000-0000-0000F9000000}"/>
    <cellStyle name="Comma 10 3 7" xfId="1411" xr:uid="{00000000-0005-0000-0000-0000FA000000}"/>
    <cellStyle name="Comma 10 3 8" xfId="2492" xr:uid="{00000000-0005-0000-0000-0000FB000000}"/>
    <cellStyle name="Comma 10 3 9" xfId="331" xr:uid="{00000000-0005-0000-0000-0000FC000000}"/>
    <cellStyle name="Comma 10 4" xfId="65" xr:uid="{00000000-0005-0000-0000-0000FD000000}"/>
    <cellStyle name="Comma 10 4 2" xfId="127" xr:uid="{00000000-0005-0000-0000-0000FE000000}"/>
    <cellStyle name="Comma 10 4 2 2" xfId="253" xr:uid="{00000000-0005-0000-0000-0000FF000000}"/>
    <cellStyle name="Comma 10 4 2 2 2" xfId="800" xr:uid="{00000000-0005-0000-0000-000000010000}"/>
    <cellStyle name="Comma 10 4 2 2 2 2" xfId="1338" xr:uid="{00000000-0005-0000-0000-000001010000}"/>
    <cellStyle name="Comma 10 4 2 2 2 2 2" xfId="2418" xr:uid="{00000000-0005-0000-0000-000002010000}"/>
    <cellStyle name="Comma 10 4 2 2 2 3" xfId="1880" xr:uid="{00000000-0005-0000-0000-000003010000}"/>
    <cellStyle name="Comma 10 4 2 2 3" xfId="1071" xr:uid="{00000000-0005-0000-0000-000004010000}"/>
    <cellStyle name="Comma 10 4 2 2 3 2" xfId="2151" xr:uid="{00000000-0005-0000-0000-000005010000}"/>
    <cellStyle name="Comma 10 4 2 2 4" xfId="1613" xr:uid="{00000000-0005-0000-0000-000006010000}"/>
    <cellStyle name="Comma 10 4 2 2 5" xfId="2694" xr:uid="{00000000-0005-0000-0000-000007010000}"/>
    <cellStyle name="Comma 10 4 2 2 6" xfId="533" xr:uid="{00000000-0005-0000-0000-000008010000}"/>
    <cellStyle name="Comma 10 4 2 3" xfId="674" xr:uid="{00000000-0005-0000-0000-000009010000}"/>
    <cellStyle name="Comma 10 4 2 3 2" xfId="1212" xr:uid="{00000000-0005-0000-0000-00000A010000}"/>
    <cellStyle name="Comma 10 4 2 3 2 2" xfId="2292" xr:uid="{00000000-0005-0000-0000-00000B010000}"/>
    <cellStyle name="Comma 10 4 2 3 3" xfId="1754" xr:uid="{00000000-0005-0000-0000-00000C010000}"/>
    <cellStyle name="Comma 10 4 2 4" xfId="945" xr:uid="{00000000-0005-0000-0000-00000D010000}"/>
    <cellStyle name="Comma 10 4 2 4 2" xfId="2025" xr:uid="{00000000-0005-0000-0000-00000E010000}"/>
    <cellStyle name="Comma 10 4 2 5" xfId="1487" xr:uid="{00000000-0005-0000-0000-00000F010000}"/>
    <cellStyle name="Comma 10 4 2 6" xfId="2568" xr:uid="{00000000-0005-0000-0000-000010010000}"/>
    <cellStyle name="Comma 10 4 2 7" xfId="407" xr:uid="{00000000-0005-0000-0000-000011010000}"/>
    <cellStyle name="Comma 10 4 3" xfId="189" xr:uid="{00000000-0005-0000-0000-000012010000}"/>
    <cellStyle name="Comma 10 4 3 2" xfId="736" xr:uid="{00000000-0005-0000-0000-000013010000}"/>
    <cellStyle name="Comma 10 4 3 2 2" xfId="1274" xr:uid="{00000000-0005-0000-0000-000014010000}"/>
    <cellStyle name="Comma 10 4 3 2 2 2" xfId="2354" xr:uid="{00000000-0005-0000-0000-000015010000}"/>
    <cellStyle name="Comma 10 4 3 2 3" xfId="1816" xr:uid="{00000000-0005-0000-0000-000016010000}"/>
    <cellStyle name="Comma 10 4 3 3" xfId="1007" xr:uid="{00000000-0005-0000-0000-000017010000}"/>
    <cellStyle name="Comma 10 4 3 3 2" xfId="2087" xr:uid="{00000000-0005-0000-0000-000018010000}"/>
    <cellStyle name="Comma 10 4 3 4" xfId="1549" xr:uid="{00000000-0005-0000-0000-000019010000}"/>
    <cellStyle name="Comma 10 4 3 5" xfId="2630" xr:uid="{00000000-0005-0000-0000-00001A010000}"/>
    <cellStyle name="Comma 10 4 3 6" xfId="469" xr:uid="{00000000-0005-0000-0000-00001B010000}"/>
    <cellStyle name="Comma 10 4 4" xfId="612" xr:uid="{00000000-0005-0000-0000-00001C010000}"/>
    <cellStyle name="Comma 10 4 4 2" xfId="1150" xr:uid="{00000000-0005-0000-0000-00001D010000}"/>
    <cellStyle name="Comma 10 4 4 2 2" xfId="2230" xr:uid="{00000000-0005-0000-0000-00001E010000}"/>
    <cellStyle name="Comma 10 4 4 3" xfId="1692" xr:uid="{00000000-0005-0000-0000-00001F010000}"/>
    <cellStyle name="Comma 10 4 5" xfId="883" xr:uid="{00000000-0005-0000-0000-000020010000}"/>
    <cellStyle name="Comma 10 4 5 2" xfId="1963" xr:uid="{00000000-0005-0000-0000-000021010000}"/>
    <cellStyle name="Comma 10 4 6" xfId="1425" xr:uid="{00000000-0005-0000-0000-000022010000}"/>
    <cellStyle name="Comma 10 4 7" xfId="2506" xr:uid="{00000000-0005-0000-0000-000023010000}"/>
    <cellStyle name="Comma 10 4 8" xfId="345" xr:uid="{00000000-0005-0000-0000-000024010000}"/>
    <cellStyle name="Comma 10 5" xfId="95" xr:uid="{00000000-0005-0000-0000-000025010000}"/>
    <cellStyle name="Comma 10 5 2" xfId="221" xr:uid="{00000000-0005-0000-0000-000026010000}"/>
    <cellStyle name="Comma 10 5 2 2" xfId="768" xr:uid="{00000000-0005-0000-0000-000027010000}"/>
    <cellStyle name="Comma 10 5 2 2 2" xfId="1306" xr:uid="{00000000-0005-0000-0000-000028010000}"/>
    <cellStyle name="Comma 10 5 2 2 2 2" xfId="2386" xr:uid="{00000000-0005-0000-0000-000029010000}"/>
    <cellStyle name="Comma 10 5 2 2 3" xfId="1848" xr:uid="{00000000-0005-0000-0000-00002A010000}"/>
    <cellStyle name="Comma 10 5 2 3" xfId="1039" xr:uid="{00000000-0005-0000-0000-00002B010000}"/>
    <cellStyle name="Comma 10 5 2 3 2" xfId="2119" xr:uid="{00000000-0005-0000-0000-00002C010000}"/>
    <cellStyle name="Comma 10 5 2 4" xfId="1581" xr:uid="{00000000-0005-0000-0000-00002D010000}"/>
    <cellStyle name="Comma 10 5 2 5" xfId="2662" xr:uid="{00000000-0005-0000-0000-00002E010000}"/>
    <cellStyle name="Comma 10 5 2 6" xfId="501" xr:uid="{00000000-0005-0000-0000-00002F010000}"/>
    <cellStyle name="Comma 10 5 3" xfId="642" xr:uid="{00000000-0005-0000-0000-000030010000}"/>
    <cellStyle name="Comma 10 5 3 2" xfId="1180" xr:uid="{00000000-0005-0000-0000-000031010000}"/>
    <cellStyle name="Comma 10 5 3 2 2" xfId="2260" xr:uid="{00000000-0005-0000-0000-000032010000}"/>
    <cellStyle name="Comma 10 5 3 3" xfId="1722" xr:uid="{00000000-0005-0000-0000-000033010000}"/>
    <cellStyle name="Comma 10 5 4" xfId="913" xr:uid="{00000000-0005-0000-0000-000034010000}"/>
    <cellStyle name="Comma 10 5 4 2" xfId="1993" xr:uid="{00000000-0005-0000-0000-000035010000}"/>
    <cellStyle name="Comma 10 5 5" xfId="1455" xr:uid="{00000000-0005-0000-0000-000036010000}"/>
    <cellStyle name="Comma 10 5 6" xfId="2536" xr:uid="{00000000-0005-0000-0000-000037010000}"/>
    <cellStyle name="Comma 10 5 7" xfId="375" xr:uid="{00000000-0005-0000-0000-000038010000}"/>
    <cellStyle name="Comma 10 6" xfId="157" xr:uid="{00000000-0005-0000-0000-000039010000}"/>
    <cellStyle name="Comma 10 6 2" xfId="704" xr:uid="{00000000-0005-0000-0000-00003A010000}"/>
    <cellStyle name="Comma 10 6 2 2" xfId="1242" xr:uid="{00000000-0005-0000-0000-00003B010000}"/>
    <cellStyle name="Comma 10 6 2 2 2" xfId="2322" xr:uid="{00000000-0005-0000-0000-00003C010000}"/>
    <cellStyle name="Comma 10 6 2 3" xfId="1784" xr:uid="{00000000-0005-0000-0000-00003D010000}"/>
    <cellStyle name="Comma 10 6 3" xfId="975" xr:uid="{00000000-0005-0000-0000-00003E010000}"/>
    <cellStyle name="Comma 10 6 3 2" xfId="2055" xr:uid="{00000000-0005-0000-0000-00003F010000}"/>
    <cellStyle name="Comma 10 6 4" xfId="1517" xr:uid="{00000000-0005-0000-0000-000040010000}"/>
    <cellStyle name="Comma 10 6 5" xfId="2598" xr:uid="{00000000-0005-0000-0000-000041010000}"/>
    <cellStyle name="Comma 10 6 6" xfId="437" xr:uid="{00000000-0005-0000-0000-000042010000}"/>
    <cellStyle name="Comma 10 7" xfId="585" xr:uid="{00000000-0005-0000-0000-000043010000}"/>
    <cellStyle name="Comma 10 7 2" xfId="1123" xr:uid="{00000000-0005-0000-0000-000044010000}"/>
    <cellStyle name="Comma 10 7 2 2" xfId="2203" xr:uid="{00000000-0005-0000-0000-000045010000}"/>
    <cellStyle name="Comma 10 7 3" xfId="1665" xr:uid="{00000000-0005-0000-0000-000046010000}"/>
    <cellStyle name="Comma 10 8" xfId="856" xr:uid="{00000000-0005-0000-0000-000047010000}"/>
    <cellStyle name="Comma 10 8 2" xfId="1936" xr:uid="{00000000-0005-0000-0000-000048010000}"/>
    <cellStyle name="Comma 10 9" xfId="1398" xr:uid="{00000000-0005-0000-0000-000049010000}"/>
    <cellStyle name="Comma 11" xfId="4" xr:uid="{00000000-0005-0000-0000-00004A010000}"/>
    <cellStyle name="Comma 11 10" xfId="301" xr:uid="{00000000-0005-0000-0000-00004B010000}"/>
    <cellStyle name="Comma 11 2" xfId="53" xr:uid="{00000000-0005-0000-0000-00004C010000}"/>
    <cellStyle name="Comma 11 2 2" xfId="82" xr:uid="{00000000-0005-0000-0000-00004D010000}"/>
    <cellStyle name="Comma 11 2 2 2" xfId="144" xr:uid="{00000000-0005-0000-0000-00004E010000}"/>
    <cellStyle name="Comma 11 2 2 2 2" xfId="270" xr:uid="{00000000-0005-0000-0000-00004F010000}"/>
    <cellStyle name="Comma 11 2 2 2 2 2" xfId="817" xr:uid="{00000000-0005-0000-0000-000050010000}"/>
    <cellStyle name="Comma 11 2 2 2 2 2 2" xfId="1355" xr:uid="{00000000-0005-0000-0000-000051010000}"/>
    <cellStyle name="Comma 11 2 2 2 2 2 2 2" xfId="2435" xr:uid="{00000000-0005-0000-0000-000052010000}"/>
    <cellStyle name="Comma 11 2 2 2 2 2 3" xfId="1897" xr:uid="{00000000-0005-0000-0000-000053010000}"/>
    <cellStyle name="Comma 11 2 2 2 2 3" xfId="1088" xr:uid="{00000000-0005-0000-0000-000054010000}"/>
    <cellStyle name="Comma 11 2 2 2 2 3 2" xfId="2168" xr:uid="{00000000-0005-0000-0000-000055010000}"/>
    <cellStyle name="Comma 11 2 2 2 2 4" xfId="1630" xr:uid="{00000000-0005-0000-0000-000056010000}"/>
    <cellStyle name="Comma 11 2 2 2 2 5" xfId="2711" xr:uid="{00000000-0005-0000-0000-000057010000}"/>
    <cellStyle name="Comma 11 2 2 2 2 6" xfId="550" xr:uid="{00000000-0005-0000-0000-000058010000}"/>
    <cellStyle name="Comma 11 2 2 2 3" xfId="691" xr:uid="{00000000-0005-0000-0000-000059010000}"/>
    <cellStyle name="Comma 11 2 2 2 3 2" xfId="1229" xr:uid="{00000000-0005-0000-0000-00005A010000}"/>
    <cellStyle name="Comma 11 2 2 2 3 2 2" xfId="2309" xr:uid="{00000000-0005-0000-0000-00005B010000}"/>
    <cellStyle name="Comma 11 2 2 2 3 3" xfId="1771" xr:uid="{00000000-0005-0000-0000-00005C010000}"/>
    <cellStyle name="Comma 11 2 2 2 4" xfId="962" xr:uid="{00000000-0005-0000-0000-00005D010000}"/>
    <cellStyle name="Comma 11 2 2 2 4 2" xfId="2042" xr:uid="{00000000-0005-0000-0000-00005E010000}"/>
    <cellStyle name="Comma 11 2 2 2 5" xfId="1504" xr:uid="{00000000-0005-0000-0000-00005F010000}"/>
    <cellStyle name="Comma 11 2 2 2 6" xfId="2585" xr:uid="{00000000-0005-0000-0000-000060010000}"/>
    <cellStyle name="Comma 11 2 2 2 7" xfId="424" xr:uid="{00000000-0005-0000-0000-000061010000}"/>
    <cellStyle name="Comma 11 2 2 3" xfId="206" xr:uid="{00000000-0005-0000-0000-000062010000}"/>
    <cellStyle name="Comma 11 2 2 3 2" xfId="753" xr:uid="{00000000-0005-0000-0000-000063010000}"/>
    <cellStyle name="Comma 11 2 2 3 2 2" xfId="1291" xr:uid="{00000000-0005-0000-0000-000064010000}"/>
    <cellStyle name="Comma 11 2 2 3 2 2 2" xfId="2371" xr:uid="{00000000-0005-0000-0000-000065010000}"/>
    <cellStyle name="Comma 11 2 2 3 2 3" xfId="1833" xr:uid="{00000000-0005-0000-0000-000066010000}"/>
    <cellStyle name="Comma 11 2 2 3 3" xfId="1024" xr:uid="{00000000-0005-0000-0000-000067010000}"/>
    <cellStyle name="Comma 11 2 2 3 3 2" xfId="2104" xr:uid="{00000000-0005-0000-0000-000068010000}"/>
    <cellStyle name="Comma 11 2 2 3 4" xfId="1566" xr:uid="{00000000-0005-0000-0000-000069010000}"/>
    <cellStyle name="Comma 11 2 2 3 5" xfId="2647" xr:uid="{00000000-0005-0000-0000-00006A010000}"/>
    <cellStyle name="Comma 11 2 2 3 6" xfId="486" xr:uid="{00000000-0005-0000-0000-00006B010000}"/>
    <cellStyle name="Comma 11 2 2 4" xfId="629" xr:uid="{00000000-0005-0000-0000-00006C010000}"/>
    <cellStyle name="Comma 11 2 2 4 2" xfId="1167" xr:uid="{00000000-0005-0000-0000-00006D010000}"/>
    <cellStyle name="Comma 11 2 2 4 2 2" xfId="2247" xr:uid="{00000000-0005-0000-0000-00006E010000}"/>
    <cellStyle name="Comma 11 2 2 4 3" xfId="1709" xr:uid="{00000000-0005-0000-0000-00006F010000}"/>
    <cellStyle name="Comma 11 2 2 5" xfId="900" xr:uid="{00000000-0005-0000-0000-000070010000}"/>
    <cellStyle name="Comma 11 2 2 5 2" xfId="1980" xr:uid="{00000000-0005-0000-0000-000071010000}"/>
    <cellStyle name="Comma 11 2 2 6" xfId="1442" xr:uid="{00000000-0005-0000-0000-000072010000}"/>
    <cellStyle name="Comma 11 2 2 7" xfId="2523" xr:uid="{00000000-0005-0000-0000-000073010000}"/>
    <cellStyle name="Comma 11 2 2 8" xfId="362" xr:uid="{00000000-0005-0000-0000-000074010000}"/>
    <cellStyle name="Comma 11 2 3" xfId="112" xr:uid="{00000000-0005-0000-0000-000075010000}"/>
    <cellStyle name="Comma 11 2 3 2" xfId="238" xr:uid="{00000000-0005-0000-0000-000076010000}"/>
    <cellStyle name="Comma 11 2 3 2 2" xfId="785" xr:uid="{00000000-0005-0000-0000-000077010000}"/>
    <cellStyle name="Comma 11 2 3 2 2 2" xfId="1323" xr:uid="{00000000-0005-0000-0000-000078010000}"/>
    <cellStyle name="Comma 11 2 3 2 2 2 2" xfId="2403" xr:uid="{00000000-0005-0000-0000-000079010000}"/>
    <cellStyle name="Comma 11 2 3 2 2 3" xfId="1865" xr:uid="{00000000-0005-0000-0000-00007A010000}"/>
    <cellStyle name="Comma 11 2 3 2 3" xfId="1056" xr:uid="{00000000-0005-0000-0000-00007B010000}"/>
    <cellStyle name="Comma 11 2 3 2 3 2" xfId="2136" xr:uid="{00000000-0005-0000-0000-00007C010000}"/>
    <cellStyle name="Comma 11 2 3 2 4" xfId="1598" xr:uid="{00000000-0005-0000-0000-00007D010000}"/>
    <cellStyle name="Comma 11 2 3 2 5" xfId="2679" xr:uid="{00000000-0005-0000-0000-00007E010000}"/>
    <cellStyle name="Comma 11 2 3 2 6" xfId="518" xr:uid="{00000000-0005-0000-0000-00007F010000}"/>
    <cellStyle name="Comma 11 2 3 3" xfId="659" xr:uid="{00000000-0005-0000-0000-000080010000}"/>
    <cellStyle name="Comma 11 2 3 3 2" xfId="1197" xr:uid="{00000000-0005-0000-0000-000081010000}"/>
    <cellStyle name="Comma 11 2 3 3 2 2" xfId="2277" xr:uid="{00000000-0005-0000-0000-000082010000}"/>
    <cellStyle name="Comma 11 2 3 3 3" xfId="1739" xr:uid="{00000000-0005-0000-0000-000083010000}"/>
    <cellStyle name="Comma 11 2 3 4" xfId="930" xr:uid="{00000000-0005-0000-0000-000084010000}"/>
    <cellStyle name="Comma 11 2 3 4 2" xfId="2010" xr:uid="{00000000-0005-0000-0000-000085010000}"/>
    <cellStyle name="Comma 11 2 3 5" xfId="1472" xr:uid="{00000000-0005-0000-0000-000086010000}"/>
    <cellStyle name="Comma 11 2 3 6" xfId="2553" xr:uid="{00000000-0005-0000-0000-000087010000}"/>
    <cellStyle name="Comma 11 2 3 7" xfId="392" xr:uid="{00000000-0005-0000-0000-000088010000}"/>
    <cellStyle name="Comma 11 2 4" xfId="174" xr:uid="{00000000-0005-0000-0000-000089010000}"/>
    <cellStyle name="Comma 11 2 4 2" xfId="721" xr:uid="{00000000-0005-0000-0000-00008A010000}"/>
    <cellStyle name="Comma 11 2 4 2 2" xfId="1259" xr:uid="{00000000-0005-0000-0000-00008B010000}"/>
    <cellStyle name="Comma 11 2 4 2 2 2" xfId="2339" xr:uid="{00000000-0005-0000-0000-00008C010000}"/>
    <cellStyle name="Comma 11 2 4 2 3" xfId="1801" xr:uid="{00000000-0005-0000-0000-00008D010000}"/>
    <cellStyle name="Comma 11 2 4 3" xfId="992" xr:uid="{00000000-0005-0000-0000-00008E010000}"/>
    <cellStyle name="Comma 11 2 4 3 2" xfId="2072" xr:uid="{00000000-0005-0000-0000-00008F010000}"/>
    <cellStyle name="Comma 11 2 4 4" xfId="1534" xr:uid="{00000000-0005-0000-0000-000090010000}"/>
    <cellStyle name="Comma 11 2 4 5" xfId="2615" xr:uid="{00000000-0005-0000-0000-000091010000}"/>
    <cellStyle name="Comma 11 2 4 6" xfId="454" xr:uid="{00000000-0005-0000-0000-000092010000}"/>
    <cellStyle name="Comma 11 2 5" xfId="600" xr:uid="{00000000-0005-0000-0000-000093010000}"/>
    <cellStyle name="Comma 11 2 5 2" xfId="1138" xr:uid="{00000000-0005-0000-0000-000094010000}"/>
    <cellStyle name="Comma 11 2 5 2 2" xfId="2218" xr:uid="{00000000-0005-0000-0000-000095010000}"/>
    <cellStyle name="Comma 11 2 5 3" xfId="1680" xr:uid="{00000000-0005-0000-0000-000096010000}"/>
    <cellStyle name="Comma 11 2 6" xfId="871" xr:uid="{00000000-0005-0000-0000-000097010000}"/>
    <cellStyle name="Comma 11 2 6 2" xfId="1951" xr:uid="{00000000-0005-0000-0000-000098010000}"/>
    <cellStyle name="Comma 11 2 7" xfId="1413" xr:uid="{00000000-0005-0000-0000-000099010000}"/>
    <cellStyle name="Comma 11 2 8" xfId="2494" xr:uid="{00000000-0005-0000-0000-00009A010000}"/>
    <cellStyle name="Comma 11 2 9" xfId="333" xr:uid="{00000000-0005-0000-0000-00009B010000}"/>
    <cellStyle name="Comma 11 3" xfId="67" xr:uid="{00000000-0005-0000-0000-00009C010000}"/>
    <cellStyle name="Comma 11 3 2" xfId="129" xr:uid="{00000000-0005-0000-0000-00009D010000}"/>
    <cellStyle name="Comma 11 3 2 2" xfId="255" xr:uid="{00000000-0005-0000-0000-00009E010000}"/>
    <cellStyle name="Comma 11 3 2 2 2" xfId="802" xr:uid="{00000000-0005-0000-0000-00009F010000}"/>
    <cellStyle name="Comma 11 3 2 2 2 2" xfId="1340" xr:uid="{00000000-0005-0000-0000-0000A0010000}"/>
    <cellStyle name="Comma 11 3 2 2 2 2 2" xfId="2420" xr:uid="{00000000-0005-0000-0000-0000A1010000}"/>
    <cellStyle name="Comma 11 3 2 2 2 3" xfId="1882" xr:uid="{00000000-0005-0000-0000-0000A2010000}"/>
    <cellStyle name="Comma 11 3 2 2 3" xfId="1073" xr:uid="{00000000-0005-0000-0000-0000A3010000}"/>
    <cellStyle name="Comma 11 3 2 2 3 2" xfId="2153" xr:uid="{00000000-0005-0000-0000-0000A4010000}"/>
    <cellStyle name="Comma 11 3 2 2 4" xfId="1615" xr:uid="{00000000-0005-0000-0000-0000A5010000}"/>
    <cellStyle name="Comma 11 3 2 2 5" xfId="2696" xr:uid="{00000000-0005-0000-0000-0000A6010000}"/>
    <cellStyle name="Comma 11 3 2 2 6" xfId="535" xr:uid="{00000000-0005-0000-0000-0000A7010000}"/>
    <cellStyle name="Comma 11 3 2 3" xfId="676" xr:uid="{00000000-0005-0000-0000-0000A8010000}"/>
    <cellStyle name="Comma 11 3 2 3 2" xfId="1214" xr:uid="{00000000-0005-0000-0000-0000A9010000}"/>
    <cellStyle name="Comma 11 3 2 3 2 2" xfId="2294" xr:uid="{00000000-0005-0000-0000-0000AA010000}"/>
    <cellStyle name="Comma 11 3 2 3 3" xfId="1756" xr:uid="{00000000-0005-0000-0000-0000AB010000}"/>
    <cellStyle name="Comma 11 3 2 4" xfId="947" xr:uid="{00000000-0005-0000-0000-0000AC010000}"/>
    <cellStyle name="Comma 11 3 2 4 2" xfId="2027" xr:uid="{00000000-0005-0000-0000-0000AD010000}"/>
    <cellStyle name="Comma 11 3 2 5" xfId="1489" xr:uid="{00000000-0005-0000-0000-0000AE010000}"/>
    <cellStyle name="Comma 11 3 2 6" xfId="2570" xr:uid="{00000000-0005-0000-0000-0000AF010000}"/>
    <cellStyle name="Comma 11 3 2 7" xfId="409" xr:uid="{00000000-0005-0000-0000-0000B0010000}"/>
    <cellStyle name="Comma 11 3 3" xfId="191" xr:uid="{00000000-0005-0000-0000-0000B1010000}"/>
    <cellStyle name="Comma 11 3 3 2" xfId="738" xr:uid="{00000000-0005-0000-0000-0000B2010000}"/>
    <cellStyle name="Comma 11 3 3 2 2" xfId="1276" xr:uid="{00000000-0005-0000-0000-0000B3010000}"/>
    <cellStyle name="Comma 11 3 3 2 2 2" xfId="2356" xr:uid="{00000000-0005-0000-0000-0000B4010000}"/>
    <cellStyle name="Comma 11 3 3 2 3" xfId="1818" xr:uid="{00000000-0005-0000-0000-0000B5010000}"/>
    <cellStyle name="Comma 11 3 3 3" xfId="1009" xr:uid="{00000000-0005-0000-0000-0000B6010000}"/>
    <cellStyle name="Comma 11 3 3 3 2" xfId="2089" xr:uid="{00000000-0005-0000-0000-0000B7010000}"/>
    <cellStyle name="Comma 11 3 3 4" xfId="1551" xr:uid="{00000000-0005-0000-0000-0000B8010000}"/>
    <cellStyle name="Comma 11 3 3 5" xfId="2632" xr:uid="{00000000-0005-0000-0000-0000B9010000}"/>
    <cellStyle name="Comma 11 3 3 6" xfId="471" xr:uid="{00000000-0005-0000-0000-0000BA010000}"/>
    <cellStyle name="Comma 11 3 4" xfId="614" xr:uid="{00000000-0005-0000-0000-0000BB010000}"/>
    <cellStyle name="Comma 11 3 4 2" xfId="1152" xr:uid="{00000000-0005-0000-0000-0000BC010000}"/>
    <cellStyle name="Comma 11 3 4 2 2" xfId="2232" xr:uid="{00000000-0005-0000-0000-0000BD010000}"/>
    <cellStyle name="Comma 11 3 4 3" xfId="1694" xr:uid="{00000000-0005-0000-0000-0000BE010000}"/>
    <cellStyle name="Comma 11 3 5" xfId="885" xr:uid="{00000000-0005-0000-0000-0000BF010000}"/>
    <cellStyle name="Comma 11 3 5 2" xfId="1965" xr:uid="{00000000-0005-0000-0000-0000C0010000}"/>
    <cellStyle name="Comma 11 3 6" xfId="1427" xr:uid="{00000000-0005-0000-0000-0000C1010000}"/>
    <cellStyle name="Comma 11 3 7" xfId="2508" xr:uid="{00000000-0005-0000-0000-0000C2010000}"/>
    <cellStyle name="Comma 11 3 8" xfId="347" xr:uid="{00000000-0005-0000-0000-0000C3010000}"/>
    <cellStyle name="Comma 11 4" xfId="97" xr:uid="{00000000-0005-0000-0000-0000C4010000}"/>
    <cellStyle name="Comma 11 4 2" xfId="223" xr:uid="{00000000-0005-0000-0000-0000C5010000}"/>
    <cellStyle name="Comma 11 4 2 2" xfId="770" xr:uid="{00000000-0005-0000-0000-0000C6010000}"/>
    <cellStyle name="Comma 11 4 2 2 2" xfId="1308" xr:uid="{00000000-0005-0000-0000-0000C7010000}"/>
    <cellStyle name="Comma 11 4 2 2 2 2" xfId="2388" xr:uid="{00000000-0005-0000-0000-0000C8010000}"/>
    <cellStyle name="Comma 11 4 2 2 3" xfId="1850" xr:uid="{00000000-0005-0000-0000-0000C9010000}"/>
    <cellStyle name="Comma 11 4 2 3" xfId="1041" xr:uid="{00000000-0005-0000-0000-0000CA010000}"/>
    <cellStyle name="Comma 11 4 2 3 2" xfId="2121" xr:uid="{00000000-0005-0000-0000-0000CB010000}"/>
    <cellStyle name="Comma 11 4 2 4" xfId="1583" xr:uid="{00000000-0005-0000-0000-0000CC010000}"/>
    <cellStyle name="Comma 11 4 2 5" xfId="2664" xr:uid="{00000000-0005-0000-0000-0000CD010000}"/>
    <cellStyle name="Comma 11 4 2 6" xfId="503" xr:uid="{00000000-0005-0000-0000-0000CE010000}"/>
    <cellStyle name="Comma 11 4 3" xfId="644" xr:uid="{00000000-0005-0000-0000-0000CF010000}"/>
    <cellStyle name="Comma 11 4 3 2" xfId="1182" xr:uid="{00000000-0005-0000-0000-0000D0010000}"/>
    <cellStyle name="Comma 11 4 3 2 2" xfId="2262" xr:uid="{00000000-0005-0000-0000-0000D1010000}"/>
    <cellStyle name="Comma 11 4 3 3" xfId="1724" xr:uid="{00000000-0005-0000-0000-0000D2010000}"/>
    <cellStyle name="Comma 11 4 4" xfId="915" xr:uid="{00000000-0005-0000-0000-0000D3010000}"/>
    <cellStyle name="Comma 11 4 4 2" xfId="1995" xr:uid="{00000000-0005-0000-0000-0000D4010000}"/>
    <cellStyle name="Comma 11 4 5" xfId="1457" xr:uid="{00000000-0005-0000-0000-0000D5010000}"/>
    <cellStyle name="Comma 11 4 6" xfId="2538" xr:uid="{00000000-0005-0000-0000-0000D6010000}"/>
    <cellStyle name="Comma 11 4 7" xfId="377" xr:uid="{00000000-0005-0000-0000-0000D7010000}"/>
    <cellStyle name="Comma 11 5" xfId="159" xr:uid="{00000000-0005-0000-0000-0000D8010000}"/>
    <cellStyle name="Comma 11 5 2" xfId="706" xr:uid="{00000000-0005-0000-0000-0000D9010000}"/>
    <cellStyle name="Comma 11 5 2 2" xfId="1244" xr:uid="{00000000-0005-0000-0000-0000DA010000}"/>
    <cellStyle name="Comma 11 5 2 2 2" xfId="2324" xr:uid="{00000000-0005-0000-0000-0000DB010000}"/>
    <cellStyle name="Comma 11 5 2 3" xfId="1786" xr:uid="{00000000-0005-0000-0000-0000DC010000}"/>
    <cellStyle name="Comma 11 5 3" xfId="977" xr:uid="{00000000-0005-0000-0000-0000DD010000}"/>
    <cellStyle name="Comma 11 5 3 2" xfId="2057" xr:uid="{00000000-0005-0000-0000-0000DE010000}"/>
    <cellStyle name="Comma 11 5 4" xfId="1519" xr:uid="{00000000-0005-0000-0000-0000DF010000}"/>
    <cellStyle name="Comma 11 5 5" xfId="2600" xr:uid="{00000000-0005-0000-0000-0000E0010000}"/>
    <cellStyle name="Comma 11 5 6" xfId="439" xr:uid="{00000000-0005-0000-0000-0000E1010000}"/>
    <cellStyle name="Comma 11 6" xfId="568" xr:uid="{00000000-0005-0000-0000-0000E2010000}"/>
    <cellStyle name="Comma 11 6 2" xfId="1106" xr:uid="{00000000-0005-0000-0000-0000E3010000}"/>
    <cellStyle name="Comma 11 6 2 2" xfId="2186" xr:uid="{00000000-0005-0000-0000-0000E4010000}"/>
    <cellStyle name="Comma 11 6 3" xfId="1648" xr:uid="{00000000-0005-0000-0000-0000E5010000}"/>
    <cellStyle name="Comma 11 7" xfId="839" xr:uid="{00000000-0005-0000-0000-0000E6010000}"/>
    <cellStyle name="Comma 11 7 2" xfId="1919" xr:uid="{00000000-0005-0000-0000-0000E7010000}"/>
    <cellStyle name="Comma 11 8" xfId="1381" xr:uid="{00000000-0005-0000-0000-0000E8010000}"/>
    <cellStyle name="Comma 11 9" xfId="2462" xr:uid="{00000000-0005-0000-0000-0000E9010000}"/>
    <cellStyle name="Comma 12" xfId="3" xr:uid="{00000000-0005-0000-0000-0000EA010000}"/>
    <cellStyle name="Comma 12 2" xfId="72" xr:uid="{00000000-0005-0000-0000-0000EB010000}"/>
    <cellStyle name="Comma 12 2 2" xfId="134" xr:uid="{00000000-0005-0000-0000-0000EC010000}"/>
    <cellStyle name="Comma 12 2 2 2" xfId="260" xr:uid="{00000000-0005-0000-0000-0000ED010000}"/>
    <cellStyle name="Comma 12 2 2 2 2" xfId="807" xr:uid="{00000000-0005-0000-0000-0000EE010000}"/>
    <cellStyle name="Comma 12 2 2 2 2 2" xfId="1345" xr:uid="{00000000-0005-0000-0000-0000EF010000}"/>
    <cellStyle name="Comma 12 2 2 2 2 2 2" xfId="2425" xr:uid="{00000000-0005-0000-0000-0000F0010000}"/>
    <cellStyle name="Comma 12 2 2 2 2 3" xfId="1887" xr:uid="{00000000-0005-0000-0000-0000F1010000}"/>
    <cellStyle name="Comma 12 2 2 2 3" xfId="1078" xr:uid="{00000000-0005-0000-0000-0000F2010000}"/>
    <cellStyle name="Comma 12 2 2 2 3 2" xfId="2158" xr:uid="{00000000-0005-0000-0000-0000F3010000}"/>
    <cellStyle name="Comma 12 2 2 2 4" xfId="1620" xr:uid="{00000000-0005-0000-0000-0000F4010000}"/>
    <cellStyle name="Comma 12 2 2 2 5" xfId="2701" xr:uid="{00000000-0005-0000-0000-0000F5010000}"/>
    <cellStyle name="Comma 12 2 2 2 6" xfId="540" xr:uid="{00000000-0005-0000-0000-0000F6010000}"/>
    <cellStyle name="Comma 12 2 2 3" xfId="681" xr:uid="{00000000-0005-0000-0000-0000F7010000}"/>
    <cellStyle name="Comma 12 2 2 3 2" xfId="1219" xr:uid="{00000000-0005-0000-0000-0000F8010000}"/>
    <cellStyle name="Comma 12 2 2 3 2 2" xfId="2299" xr:uid="{00000000-0005-0000-0000-0000F9010000}"/>
    <cellStyle name="Comma 12 2 2 3 3" xfId="1761" xr:uid="{00000000-0005-0000-0000-0000FA010000}"/>
    <cellStyle name="Comma 12 2 2 4" xfId="952" xr:uid="{00000000-0005-0000-0000-0000FB010000}"/>
    <cellStyle name="Comma 12 2 2 4 2" xfId="2032" xr:uid="{00000000-0005-0000-0000-0000FC010000}"/>
    <cellStyle name="Comma 12 2 2 5" xfId="1494" xr:uid="{00000000-0005-0000-0000-0000FD010000}"/>
    <cellStyle name="Comma 12 2 2 6" xfId="2575" xr:uid="{00000000-0005-0000-0000-0000FE010000}"/>
    <cellStyle name="Comma 12 2 2 7" xfId="414" xr:uid="{00000000-0005-0000-0000-0000FF010000}"/>
    <cellStyle name="Comma 12 2 3" xfId="196" xr:uid="{00000000-0005-0000-0000-000000020000}"/>
    <cellStyle name="Comma 12 2 3 2" xfId="743" xr:uid="{00000000-0005-0000-0000-000001020000}"/>
    <cellStyle name="Comma 12 2 3 2 2" xfId="1281" xr:uid="{00000000-0005-0000-0000-000002020000}"/>
    <cellStyle name="Comma 12 2 3 2 2 2" xfId="2361" xr:uid="{00000000-0005-0000-0000-000003020000}"/>
    <cellStyle name="Comma 12 2 3 2 3" xfId="1823" xr:uid="{00000000-0005-0000-0000-000004020000}"/>
    <cellStyle name="Comma 12 2 3 3" xfId="1014" xr:uid="{00000000-0005-0000-0000-000005020000}"/>
    <cellStyle name="Comma 12 2 3 3 2" xfId="2094" xr:uid="{00000000-0005-0000-0000-000006020000}"/>
    <cellStyle name="Comma 12 2 3 4" xfId="1556" xr:uid="{00000000-0005-0000-0000-000007020000}"/>
    <cellStyle name="Comma 12 2 3 5" xfId="2637" xr:uid="{00000000-0005-0000-0000-000008020000}"/>
    <cellStyle name="Comma 12 2 3 6" xfId="476" xr:uid="{00000000-0005-0000-0000-000009020000}"/>
    <cellStyle name="Comma 12 2 4" xfId="619" xr:uid="{00000000-0005-0000-0000-00000A020000}"/>
    <cellStyle name="Comma 12 2 4 2" xfId="1157" xr:uid="{00000000-0005-0000-0000-00000B020000}"/>
    <cellStyle name="Comma 12 2 4 2 2" xfId="2237" xr:uid="{00000000-0005-0000-0000-00000C020000}"/>
    <cellStyle name="Comma 12 2 4 3" xfId="1699" xr:uid="{00000000-0005-0000-0000-00000D020000}"/>
    <cellStyle name="Comma 12 2 5" xfId="890" xr:uid="{00000000-0005-0000-0000-00000E020000}"/>
    <cellStyle name="Comma 12 2 5 2" xfId="1970" xr:uid="{00000000-0005-0000-0000-00000F020000}"/>
    <cellStyle name="Comma 12 2 6" xfId="1432" xr:uid="{00000000-0005-0000-0000-000010020000}"/>
    <cellStyle name="Comma 12 2 7" xfId="2513" xr:uid="{00000000-0005-0000-0000-000011020000}"/>
    <cellStyle name="Comma 12 2 8" xfId="352" xr:uid="{00000000-0005-0000-0000-000012020000}"/>
    <cellStyle name="Comma 12 3" xfId="102" xr:uid="{00000000-0005-0000-0000-000013020000}"/>
    <cellStyle name="Comma 12 3 2" xfId="228" xr:uid="{00000000-0005-0000-0000-000014020000}"/>
    <cellStyle name="Comma 12 3 2 2" xfId="775" xr:uid="{00000000-0005-0000-0000-000015020000}"/>
    <cellStyle name="Comma 12 3 2 2 2" xfId="1313" xr:uid="{00000000-0005-0000-0000-000016020000}"/>
    <cellStyle name="Comma 12 3 2 2 2 2" xfId="2393" xr:uid="{00000000-0005-0000-0000-000017020000}"/>
    <cellStyle name="Comma 12 3 2 2 3" xfId="1855" xr:uid="{00000000-0005-0000-0000-000018020000}"/>
    <cellStyle name="Comma 12 3 2 3" xfId="1046" xr:uid="{00000000-0005-0000-0000-000019020000}"/>
    <cellStyle name="Comma 12 3 2 3 2" xfId="2126" xr:uid="{00000000-0005-0000-0000-00001A020000}"/>
    <cellStyle name="Comma 12 3 2 4" xfId="1588" xr:uid="{00000000-0005-0000-0000-00001B020000}"/>
    <cellStyle name="Comma 12 3 2 5" xfId="2669" xr:uid="{00000000-0005-0000-0000-00001C020000}"/>
    <cellStyle name="Comma 12 3 2 6" xfId="508" xr:uid="{00000000-0005-0000-0000-00001D020000}"/>
    <cellStyle name="Comma 12 3 3" xfId="649" xr:uid="{00000000-0005-0000-0000-00001E020000}"/>
    <cellStyle name="Comma 12 3 3 2" xfId="1187" xr:uid="{00000000-0005-0000-0000-00001F020000}"/>
    <cellStyle name="Comma 12 3 3 2 2" xfId="2267" xr:uid="{00000000-0005-0000-0000-000020020000}"/>
    <cellStyle name="Comma 12 3 3 3" xfId="1729" xr:uid="{00000000-0005-0000-0000-000021020000}"/>
    <cellStyle name="Comma 12 3 4" xfId="920" xr:uid="{00000000-0005-0000-0000-000022020000}"/>
    <cellStyle name="Comma 12 3 4 2" xfId="2000" xr:uid="{00000000-0005-0000-0000-000023020000}"/>
    <cellStyle name="Comma 12 3 5" xfId="1462" xr:uid="{00000000-0005-0000-0000-000024020000}"/>
    <cellStyle name="Comma 12 3 6" xfId="2543" xr:uid="{00000000-0005-0000-0000-000025020000}"/>
    <cellStyle name="Comma 12 3 7" xfId="382" xr:uid="{00000000-0005-0000-0000-000026020000}"/>
    <cellStyle name="Comma 12 4" xfId="164" xr:uid="{00000000-0005-0000-0000-000027020000}"/>
    <cellStyle name="Comma 12 4 2" xfId="711" xr:uid="{00000000-0005-0000-0000-000028020000}"/>
    <cellStyle name="Comma 12 4 2 2" xfId="1249" xr:uid="{00000000-0005-0000-0000-000029020000}"/>
    <cellStyle name="Comma 12 4 2 2 2" xfId="2329" xr:uid="{00000000-0005-0000-0000-00002A020000}"/>
    <cellStyle name="Comma 12 4 2 3" xfId="1791" xr:uid="{00000000-0005-0000-0000-00002B020000}"/>
    <cellStyle name="Comma 12 4 3" xfId="982" xr:uid="{00000000-0005-0000-0000-00002C020000}"/>
    <cellStyle name="Comma 12 4 3 2" xfId="2062" xr:uid="{00000000-0005-0000-0000-00002D020000}"/>
    <cellStyle name="Comma 12 4 4" xfId="1524" xr:uid="{00000000-0005-0000-0000-00002E020000}"/>
    <cellStyle name="Comma 12 4 5" xfId="2605" xr:uid="{00000000-0005-0000-0000-00002F020000}"/>
    <cellStyle name="Comma 12 4 6" xfId="444" xr:uid="{00000000-0005-0000-0000-000030020000}"/>
    <cellStyle name="Comma 12 5" xfId="567" xr:uid="{00000000-0005-0000-0000-000031020000}"/>
    <cellStyle name="Comma 12 5 2" xfId="1105" xr:uid="{00000000-0005-0000-0000-000032020000}"/>
    <cellStyle name="Comma 12 5 2 2" xfId="2185" xr:uid="{00000000-0005-0000-0000-000033020000}"/>
    <cellStyle name="Comma 12 5 3" xfId="1647" xr:uid="{00000000-0005-0000-0000-000034020000}"/>
    <cellStyle name="Comma 12 6" xfId="838" xr:uid="{00000000-0005-0000-0000-000035020000}"/>
    <cellStyle name="Comma 12 6 2" xfId="1918" xr:uid="{00000000-0005-0000-0000-000036020000}"/>
    <cellStyle name="Comma 12 7" xfId="1380" xr:uid="{00000000-0005-0000-0000-000037020000}"/>
    <cellStyle name="Comma 12 8" xfId="2461" xr:uid="{00000000-0005-0000-0000-000038020000}"/>
    <cellStyle name="Comma 12 9" xfId="300" xr:uid="{00000000-0005-0000-0000-000039020000}"/>
    <cellStyle name="Comma 13" xfId="8" xr:uid="{00000000-0005-0000-0000-00003A020000}"/>
    <cellStyle name="Comma 13 2" xfId="86" xr:uid="{00000000-0005-0000-0000-00003B020000}"/>
    <cellStyle name="Comma 13 2 2" xfId="148" xr:uid="{00000000-0005-0000-0000-00003C020000}"/>
    <cellStyle name="Comma 13 2 2 2" xfId="275" xr:uid="{00000000-0005-0000-0000-00003D020000}"/>
    <cellStyle name="Comma 13 2 2 2 2" xfId="822" xr:uid="{00000000-0005-0000-0000-00003E020000}"/>
    <cellStyle name="Comma 13 2 2 2 2 2" xfId="1360" xr:uid="{00000000-0005-0000-0000-00003F020000}"/>
    <cellStyle name="Comma 13 2 2 2 2 2 2" xfId="2440" xr:uid="{00000000-0005-0000-0000-000040020000}"/>
    <cellStyle name="Comma 13 2 2 2 2 3" xfId="1902" xr:uid="{00000000-0005-0000-0000-000041020000}"/>
    <cellStyle name="Comma 13 2 2 2 3" xfId="1093" xr:uid="{00000000-0005-0000-0000-000042020000}"/>
    <cellStyle name="Comma 13 2 2 2 3 2" xfId="2173" xr:uid="{00000000-0005-0000-0000-000043020000}"/>
    <cellStyle name="Comma 13 2 2 2 4" xfId="1635" xr:uid="{00000000-0005-0000-0000-000044020000}"/>
    <cellStyle name="Comma 13 2 2 2 5" xfId="2716" xr:uid="{00000000-0005-0000-0000-000045020000}"/>
    <cellStyle name="Comma 13 2 2 2 6" xfId="555" xr:uid="{00000000-0005-0000-0000-000046020000}"/>
    <cellStyle name="Comma 13 2 2 3" xfId="695" xr:uid="{00000000-0005-0000-0000-000047020000}"/>
    <cellStyle name="Comma 13 2 2 3 2" xfId="1233" xr:uid="{00000000-0005-0000-0000-000048020000}"/>
    <cellStyle name="Comma 13 2 2 3 2 2" xfId="2313" xr:uid="{00000000-0005-0000-0000-000049020000}"/>
    <cellStyle name="Comma 13 2 2 3 3" xfId="1775" xr:uid="{00000000-0005-0000-0000-00004A020000}"/>
    <cellStyle name="Comma 13 2 2 4" xfId="966" xr:uid="{00000000-0005-0000-0000-00004B020000}"/>
    <cellStyle name="Comma 13 2 2 4 2" xfId="2046" xr:uid="{00000000-0005-0000-0000-00004C020000}"/>
    <cellStyle name="Comma 13 2 2 5" xfId="1508" xr:uid="{00000000-0005-0000-0000-00004D020000}"/>
    <cellStyle name="Comma 13 2 2 6" xfId="2589" xr:uid="{00000000-0005-0000-0000-00004E020000}"/>
    <cellStyle name="Comma 13 2 2 7" xfId="428" xr:uid="{00000000-0005-0000-0000-00004F020000}"/>
    <cellStyle name="Comma 13 2 3" xfId="211" xr:uid="{00000000-0005-0000-0000-000050020000}"/>
    <cellStyle name="Comma 13 2 3 2" xfId="758" xr:uid="{00000000-0005-0000-0000-000051020000}"/>
    <cellStyle name="Comma 13 2 3 2 2" xfId="1296" xr:uid="{00000000-0005-0000-0000-000052020000}"/>
    <cellStyle name="Comma 13 2 3 2 2 2" xfId="2376" xr:uid="{00000000-0005-0000-0000-000053020000}"/>
    <cellStyle name="Comma 13 2 3 2 3" xfId="1838" xr:uid="{00000000-0005-0000-0000-000054020000}"/>
    <cellStyle name="Comma 13 2 3 3" xfId="1029" xr:uid="{00000000-0005-0000-0000-000055020000}"/>
    <cellStyle name="Comma 13 2 3 3 2" xfId="2109" xr:uid="{00000000-0005-0000-0000-000056020000}"/>
    <cellStyle name="Comma 13 2 3 4" xfId="1571" xr:uid="{00000000-0005-0000-0000-000057020000}"/>
    <cellStyle name="Comma 13 2 3 5" xfId="2652" xr:uid="{00000000-0005-0000-0000-000058020000}"/>
    <cellStyle name="Comma 13 2 3 6" xfId="491" xr:uid="{00000000-0005-0000-0000-000059020000}"/>
    <cellStyle name="Comma 13 2 4" xfId="633" xr:uid="{00000000-0005-0000-0000-00005A020000}"/>
    <cellStyle name="Comma 13 2 4 2" xfId="1171" xr:uid="{00000000-0005-0000-0000-00005B020000}"/>
    <cellStyle name="Comma 13 2 4 2 2" xfId="2251" xr:uid="{00000000-0005-0000-0000-00005C020000}"/>
    <cellStyle name="Comma 13 2 4 3" xfId="1713" xr:uid="{00000000-0005-0000-0000-00005D020000}"/>
    <cellStyle name="Comma 13 2 5" xfId="904" xr:uid="{00000000-0005-0000-0000-00005E020000}"/>
    <cellStyle name="Comma 13 2 5 2" xfId="1984" xr:uid="{00000000-0005-0000-0000-00005F020000}"/>
    <cellStyle name="Comma 13 2 6" xfId="1446" xr:uid="{00000000-0005-0000-0000-000060020000}"/>
    <cellStyle name="Comma 13 2 7" xfId="2527" xr:uid="{00000000-0005-0000-0000-000061020000}"/>
    <cellStyle name="Comma 13 2 8" xfId="366" xr:uid="{00000000-0005-0000-0000-000062020000}"/>
    <cellStyle name="Comma 13 3" xfId="117" xr:uid="{00000000-0005-0000-0000-000063020000}"/>
    <cellStyle name="Comma 13 3 2" xfId="243" xr:uid="{00000000-0005-0000-0000-000064020000}"/>
    <cellStyle name="Comma 13 3 2 2" xfId="790" xr:uid="{00000000-0005-0000-0000-000065020000}"/>
    <cellStyle name="Comma 13 3 2 2 2" xfId="1328" xr:uid="{00000000-0005-0000-0000-000066020000}"/>
    <cellStyle name="Comma 13 3 2 2 2 2" xfId="2408" xr:uid="{00000000-0005-0000-0000-000067020000}"/>
    <cellStyle name="Comma 13 3 2 2 3" xfId="1870" xr:uid="{00000000-0005-0000-0000-000068020000}"/>
    <cellStyle name="Comma 13 3 2 3" xfId="1061" xr:uid="{00000000-0005-0000-0000-000069020000}"/>
    <cellStyle name="Comma 13 3 2 3 2" xfId="2141" xr:uid="{00000000-0005-0000-0000-00006A020000}"/>
    <cellStyle name="Comma 13 3 2 4" xfId="1603" xr:uid="{00000000-0005-0000-0000-00006B020000}"/>
    <cellStyle name="Comma 13 3 2 5" xfId="2684" xr:uid="{00000000-0005-0000-0000-00006C020000}"/>
    <cellStyle name="Comma 13 3 2 6" xfId="523" xr:uid="{00000000-0005-0000-0000-00006D020000}"/>
    <cellStyle name="Comma 13 3 3" xfId="664" xr:uid="{00000000-0005-0000-0000-00006E020000}"/>
    <cellStyle name="Comma 13 3 3 2" xfId="1202" xr:uid="{00000000-0005-0000-0000-00006F020000}"/>
    <cellStyle name="Comma 13 3 3 2 2" xfId="2282" xr:uid="{00000000-0005-0000-0000-000070020000}"/>
    <cellStyle name="Comma 13 3 3 3" xfId="1744" xr:uid="{00000000-0005-0000-0000-000071020000}"/>
    <cellStyle name="Comma 13 3 4" xfId="935" xr:uid="{00000000-0005-0000-0000-000072020000}"/>
    <cellStyle name="Comma 13 3 4 2" xfId="2015" xr:uid="{00000000-0005-0000-0000-000073020000}"/>
    <cellStyle name="Comma 13 3 5" xfId="1477" xr:uid="{00000000-0005-0000-0000-000074020000}"/>
    <cellStyle name="Comma 13 3 6" xfId="2558" xr:uid="{00000000-0005-0000-0000-000075020000}"/>
    <cellStyle name="Comma 13 3 7" xfId="397" xr:uid="{00000000-0005-0000-0000-000076020000}"/>
    <cellStyle name="Comma 13 4" xfId="179" xr:uid="{00000000-0005-0000-0000-000077020000}"/>
    <cellStyle name="Comma 13 4 2" xfId="726" xr:uid="{00000000-0005-0000-0000-000078020000}"/>
    <cellStyle name="Comma 13 4 2 2" xfId="1264" xr:uid="{00000000-0005-0000-0000-000079020000}"/>
    <cellStyle name="Comma 13 4 2 2 2" xfId="2344" xr:uid="{00000000-0005-0000-0000-00007A020000}"/>
    <cellStyle name="Comma 13 4 2 3" xfId="1806" xr:uid="{00000000-0005-0000-0000-00007B020000}"/>
    <cellStyle name="Comma 13 4 3" xfId="997" xr:uid="{00000000-0005-0000-0000-00007C020000}"/>
    <cellStyle name="Comma 13 4 3 2" xfId="2077" xr:uid="{00000000-0005-0000-0000-00007D020000}"/>
    <cellStyle name="Comma 13 4 4" xfId="1539" xr:uid="{00000000-0005-0000-0000-00007E020000}"/>
    <cellStyle name="Comma 13 4 5" xfId="2620" xr:uid="{00000000-0005-0000-0000-00007F020000}"/>
    <cellStyle name="Comma 13 4 6" xfId="459" xr:uid="{00000000-0005-0000-0000-000080020000}"/>
    <cellStyle name="Comma 13 5" xfId="572" xr:uid="{00000000-0005-0000-0000-000081020000}"/>
    <cellStyle name="Comma 13 5 2" xfId="1110" xr:uid="{00000000-0005-0000-0000-000082020000}"/>
    <cellStyle name="Comma 13 5 2 2" xfId="2190" xr:uid="{00000000-0005-0000-0000-000083020000}"/>
    <cellStyle name="Comma 13 5 3" xfId="1652" xr:uid="{00000000-0005-0000-0000-000084020000}"/>
    <cellStyle name="Comma 13 6" xfId="843" xr:uid="{00000000-0005-0000-0000-000085020000}"/>
    <cellStyle name="Comma 13 6 2" xfId="1923" xr:uid="{00000000-0005-0000-0000-000086020000}"/>
    <cellStyle name="Comma 13 7" xfId="1385" xr:uid="{00000000-0005-0000-0000-000087020000}"/>
    <cellStyle name="Comma 13 8" xfId="2466" xr:uid="{00000000-0005-0000-0000-000088020000}"/>
    <cellStyle name="Comma 13 9" xfId="305" xr:uid="{00000000-0005-0000-0000-000089020000}"/>
    <cellStyle name="Comma 14" xfId="9" xr:uid="{00000000-0005-0000-0000-00008A020000}"/>
    <cellStyle name="Comma 14 2" xfId="87" xr:uid="{00000000-0005-0000-0000-00008B020000}"/>
    <cellStyle name="Comma 14 2 2" xfId="149" xr:uid="{00000000-0005-0000-0000-00008C020000}"/>
    <cellStyle name="Comma 14 2 2 2" xfId="276" xr:uid="{00000000-0005-0000-0000-00008D020000}"/>
    <cellStyle name="Comma 14 2 2 2 2" xfId="823" xr:uid="{00000000-0005-0000-0000-00008E020000}"/>
    <cellStyle name="Comma 14 2 2 2 2 2" xfId="1361" xr:uid="{00000000-0005-0000-0000-00008F020000}"/>
    <cellStyle name="Comma 14 2 2 2 2 2 2" xfId="2441" xr:uid="{00000000-0005-0000-0000-000090020000}"/>
    <cellStyle name="Comma 14 2 2 2 2 3" xfId="1903" xr:uid="{00000000-0005-0000-0000-000091020000}"/>
    <cellStyle name="Comma 14 2 2 2 3" xfId="1094" xr:uid="{00000000-0005-0000-0000-000092020000}"/>
    <cellStyle name="Comma 14 2 2 2 3 2" xfId="2174" xr:uid="{00000000-0005-0000-0000-000093020000}"/>
    <cellStyle name="Comma 14 2 2 2 4" xfId="1636" xr:uid="{00000000-0005-0000-0000-000094020000}"/>
    <cellStyle name="Comma 14 2 2 2 5" xfId="2717" xr:uid="{00000000-0005-0000-0000-000095020000}"/>
    <cellStyle name="Comma 14 2 2 2 6" xfId="556" xr:uid="{00000000-0005-0000-0000-000096020000}"/>
    <cellStyle name="Comma 14 2 2 3" xfId="696" xr:uid="{00000000-0005-0000-0000-000097020000}"/>
    <cellStyle name="Comma 14 2 2 3 2" xfId="1234" xr:uid="{00000000-0005-0000-0000-000098020000}"/>
    <cellStyle name="Comma 14 2 2 3 2 2" xfId="2314" xr:uid="{00000000-0005-0000-0000-000099020000}"/>
    <cellStyle name="Comma 14 2 2 3 3" xfId="1776" xr:uid="{00000000-0005-0000-0000-00009A020000}"/>
    <cellStyle name="Comma 14 2 2 4" xfId="967" xr:uid="{00000000-0005-0000-0000-00009B020000}"/>
    <cellStyle name="Comma 14 2 2 4 2" xfId="2047" xr:uid="{00000000-0005-0000-0000-00009C020000}"/>
    <cellStyle name="Comma 14 2 2 5" xfId="1509" xr:uid="{00000000-0005-0000-0000-00009D020000}"/>
    <cellStyle name="Comma 14 2 2 6" xfId="2590" xr:uid="{00000000-0005-0000-0000-00009E020000}"/>
    <cellStyle name="Comma 14 2 2 7" xfId="429" xr:uid="{00000000-0005-0000-0000-00009F020000}"/>
    <cellStyle name="Comma 14 2 3" xfId="212" xr:uid="{00000000-0005-0000-0000-0000A0020000}"/>
    <cellStyle name="Comma 14 2 3 2" xfId="759" xr:uid="{00000000-0005-0000-0000-0000A1020000}"/>
    <cellStyle name="Comma 14 2 3 2 2" xfId="1297" xr:uid="{00000000-0005-0000-0000-0000A2020000}"/>
    <cellStyle name="Comma 14 2 3 2 2 2" xfId="2377" xr:uid="{00000000-0005-0000-0000-0000A3020000}"/>
    <cellStyle name="Comma 14 2 3 2 3" xfId="1839" xr:uid="{00000000-0005-0000-0000-0000A4020000}"/>
    <cellStyle name="Comma 14 2 3 3" xfId="1030" xr:uid="{00000000-0005-0000-0000-0000A5020000}"/>
    <cellStyle name="Comma 14 2 3 3 2" xfId="2110" xr:uid="{00000000-0005-0000-0000-0000A6020000}"/>
    <cellStyle name="Comma 14 2 3 4" xfId="1572" xr:uid="{00000000-0005-0000-0000-0000A7020000}"/>
    <cellStyle name="Comma 14 2 3 5" xfId="2653" xr:uid="{00000000-0005-0000-0000-0000A8020000}"/>
    <cellStyle name="Comma 14 2 3 6" xfId="492" xr:uid="{00000000-0005-0000-0000-0000A9020000}"/>
    <cellStyle name="Comma 14 2 4" xfId="634" xr:uid="{00000000-0005-0000-0000-0000AA020000}"/>
    <cellStyle name="Comma 14 2 4 2" xfId="1172" xr:uid="{00000000-0005-0000-0000-0000AB020000}"/>
    <cellStyle name="Comma 14 2 4 2 2" xfId="2252" xr:uid="{00000000-0005-0000-0000-0000AC020000}"/>
    <cellStyle name="Comma 14 2 4 3" xfId="1714" xr:uid="{00000000-0005-0000-0000-0000AD020000}"/>
    <cellStyle name="Comma 14 2 5" xfId="905" xr:uid="{00000000-0005-0000-0000-0000AE020000}"/>
    <cellStyle name="Comma 14 2 5 2" xfId="1985" xr:uid="{00000000-0005-0000-0000-0000AF020000}"/>
    <cellStyle name="Comma 14 2 6" xfId="1447" xr:uid="{00000000-0005-0000-0000-0000B0020000}"/>
    <cellStyle name="Comma 14 2 7" xfId="2528" xr:uid="{00000000-0005-0000-0000-0000B1020000}"/>
    <cellStyle name="Comma 14 2 8" xfId="367" xr:uid="{00000000-0005-0000-0000-0000B2020000}"/>
    <cellStyle name="Comma 14 3" xfId="118" xr:uid="{00000000-0005-0000-0000-0000B3020000}"/>
    <cellStyle name="Comma 14 3 2" xfId="244" xr:uid="{00000000-0005-0000-0000-0000B4020000}"/>
    <cellStyle name="Comma 14 3 2 2" xfId="791" xr:uid="{00000000-0005-0000-0000-0000B5020000}"/>
    <cellStyle name="Comma 14 3 2 2 2" xfId="1329" xr:uid="{00000000-0005-0000-0000-0000B6020000}"/>
    <cellStyle name="Comma 14 3 2 2 2 2" xfId="2409" xr:uid="{00000000-0005-0000-0000-0000B7020000}"/>
    <cellStyle name="Comma 14 3 2 2 3" xfId="1871" xr:uid="{00000000-0005-0000-0000-0000B8020000}"/>
    <cellStyle name="Comma 14 3 2 3" xfId="1062" xr:uid="{00000000-0005-0000-0000-0000B9020000}"/>
    <cellStyle name="Comma 14 3 2 3 2" xfId="2142" xr:uid="{00000000-0005-0000-0000-0000BA020000}"/>
    <cellStyle name="Comma 14 3 2 4" xfId="1604" xr:uid="{00000000-0005-0000-0000-0000BB020000}"/>
    <cellStyle name="Comma 14 3 2 5" xfId="2685" xr:uid="{00000000-0005-0000-0000-0000BC020000}"/>
    <cellStyle name="Comma 14 3 2 6" xfId="524" xr:uid="{00000000-0005-0000-0000-0000BD020000}"/>
    <cellStyle name="Comma 14 3 3" xfId="665" xr:uid="{00000000-0005-0000-0000-0000BE020000}"/>
    <cellStyle name="Comma 14 3 3 2" xfId="1203" xr:uid="{00000000-0005-0000-0000-0000BF020000}"/>
    <cellStyle name="Comma 14 3 3 2 2" xfId="2283" xr:uid="{00000000-0005-0000-0000-0000C0020000}"/>
    <cellStyle name="Comma 14 3 3 3" xfId="1745" xr:uid="{00000000-0005-0000-0000-0000C1020000}"/>
    <cellStyle name="Comma 14 3 4" xfId="936" xr:uid="{00000000-0005-0000-0000-0000C2020000}"/>
    <cellStyle name="Comma 14 3 4 2" xfId="2016" xr:uid="{00000000-0005-0000-0000-0000C3020000}"/>
    <cellStyle name="Comma 14 3 5" xfId="1478" xr:uid="{00000000-0005-0000-0000-0000C4020000}"/>
    <cellStyle name="Comma 14 3 6" xfId="2559" xr:uid="{00000000-0005-0000-0000-0000C5020000}"/>
    <cellStyle name="Comma 14 3 7" xfId="398" xr:uid="{00000000-0005-0000-0000-0000C6020000}"/>
    <cellStyle name="Comma 14 4" xfId="180" xr:uid="{00000000-0005-0000-0000-0000C7020000}"/>
    <cellStyle name="Comma 14 4 2" xfId="727" xr:uid="{00000000-0005-0000-0000-0000C8020000}"/>
    <cellStyle name="Comma 14 4 2 2" xfId="1265" xr:uid="{00000000-0005-0000-0000-0000C9020000}"/>
    <cellStyle name="Comma 14 4 2 2 2" xfId="2345" xr:uid="{00000000-0005-0000-0000-0000CA020000}"/>
    <cellStyle name="Comma 14 4 2 3" xfId="1807" xr:uid="{00000000-0005-0000-0000-0000CB020000}"/>
    <cellStyle name="Comma 14 4 3" xfId="998" xr:uid="{00000000-0005-0000-0000-0000CC020000}"/>
    <cellStyle name="Comma 14 4 3 2" xfId="2078" xr:uid="{00000000-0005-0000-0000-0000CD020000}"/>
    <cellStyle name="Comma 14 4 4" xfId="1540" xr:uid="{00000000-0005-0000-0000-0000CE020000}"/>
    <cellStyle name="Comma 14 4 5" xfId="2621" xr:uid="{00000000-0005-0000-0000-0000CF020000}"/>
    <cellStyle name="Comma 14 4 6" xfId="460" xr:uid="{00000000-0005-0000-0000-0000D0020000}"/>
    <cellStyle name="Comma 14 5" xfId="573" xr:uid="{00000000-0005-0000-0000-0000D1020000}"/>
    <cellStyle name="Comma 14 5 2" xfId="1111" xr:uid="{00000000-0005-0000-0000-0000D2020000}"/>
    <cellStyle name="Comma 14 5 2 2" xfId="2191" xr:uid="{00000000-0005-0000-0000-0000D3020000}"/>
    <cellStyle name="Comma 14 5 3" xfId="1653" xr:uid="{00000000-0005-0000-0000-0000D4020000}"/>
    <cellStyle name="Comma 14 6" xfId="844" xr:uid="{00000000-0005-0000-0000-0000D5020000}"/>
    <cellStyle name="Comma 14 6 2" xfId="1924" xr:uid="{00000000-0005-0000-0000-0000D6020000}"/>
    <cellStyle name="Comma 14 7" xfId="1386" xr:uid="{00000000-0005-0000-0000-0000D7020000}"/>
    <cellStyle name="Comma 14 8" xfId="2467" xr:uid="{00000000-0005-0000-0000-0000D8020000}"/>
    <cellStyle name="Comma 14 9" xfId="306" xr:uid="{00000000-0005-0000-0000-0000D9020000}"/>
    <cellStyle name="Comma 15" xfId="57" xr:uid="{00000000-0005-0000-0000-0000DA020000}"/>
    <cellStyle name="Comma 15 2" xfId="119" xr:uid="{00000000-0005-0000-0000-0000DB020000}"/>
    <cellStyle name="Comma 15 2 2" xfId="245" xr:uid="{00000000-0005-0000-0000-0000DC020000}"/>
    <cellStyle name="Comma 15 2 2 2" xfId="792" xr:uid="{00000000-0005-0000-0000-0000DD020000}"/>
    <cellStyle name="Comma 15 2 2 2 2" xfId="1330" xr:uid="{00000000-0005-0000-0000-0000DE020000}"/>
    <cellStyle name="Comma 15 2 2 2 2 2" xfId="2410" xr:uid="{00000000-0005-0000-0000-0000DF020000}"/>
    <cellStyle name="Comma 15 2 2 2 3" xfId="1872" xr:uid="{00000000-0005-0000-0000-0000E0020000}"/>
    <cellStyle name="Comma 15 2 2 3" xfId="1063" xr:uid="{00000000-0005-0000-0000-0000E1020000}"/>
    <cellStyle name="Comma 15 2 2 3 2" xfId="2143" xr:uid="{00000000-0005-0000-0000-0000E2020000}"/>
    <cellStyle name="Comma 15 2 2 4" xfId="1605" xr:uid="{00000000-0005-0000-0000-0000E3020000}"/>
    <cellStyle name="Comma 15 2 2 5" xfId="2686" xr:uid="{00000000-0005-0000-0000-0000E4020000}"/>
    <cellStyle name="Comma 15 2 2 6" xfId="525" xr:uid="{00000000-0005-0000-0000-0000E5020000}"/>
    <cellStyle name="Comma 15 2 3" xfId="666" xr:uid="{00000000-0005-0000-0000-0000E6020000}"/>
    <cellStyle name="Comma 15 2 3 2" xfId="1204" xr:uid="{00000000-0005-0000-0000-0000E7020000}"/>
    <cellStyle name="Comma 15 2 3 2 2" xfId="2284" xr:uid="{00000000-0005-0000-0000-0000E8020000}"/>
    <cellStyle name="Comma 15 2 3 3" xfId="1746" xr:uid="{00000000-0005-0000-0000-0000E9020000}"/>
    <cellStyle name="Comma 15 2 4" xfId="937" xr:uid="{00000000-0005-0000-0000-0000EA020000}"/>
    <cellStyle name="Comma 15 2 4 2" xfId="2017" xr:uid="{00000000-0005-0000-0000-0000EB020000}"/>
    <cellStyle name="Comma 15 2 5" xfId="1479" xr:uid="{00000000-0005-0000-0000-0000EC020000}"/>
    <cellStyle name="Comma 15 2 6" xfId="2560" xr:uid="{00000000-0005-0000-0000-0000ED020000}"/>
    <cellStyle name="Comma 15 2 7" xfId="399" xr:uid="{00000000-0005-0000-0000-0000EE020000}"/>
    <cellStyle name="Comma 15 3" xfId="181" xr:uid="{00000000-0005-0000-0000-0000EF020000}"/>
    <cellStyle name="Comma 15 3 2" xfId="728" xr:uid="{00000000-0005-0000-0000-0000F0020000}"/>
    <cellStyle name="Comma 15 3 2 2" xfId="1266" xr:uid="{00000000-0005-0000-0000-0000F1020000}"/>
    <cellStyle name="Comma 15 3 2 2 2" xfId="2346" xr:uid="{00000000-0005-0000-0000-0000F2020000}"/>
    <cellStyle name="Comma 15 3 2 3" xfId="1808" xr:uid="{00000000-0005-0000-0000-0000F3020000}"/>
    <cellStyle name="Comma 15 3 3" xfId="999" xr:uid="{00000000-0005-0000-0000-0000F4020000}"/>
    <cellStyle name="Comma 15 3 3 2" xfId="2079" xr:uid="{00000000-0005-0000-0000-0000F5020000}"/>
    <cellStyle name="Comma 15 3 4" xfId="1541" xr:uid="{00000000-0005-0000-0000-0000F6020000}"/>
    <cellStyle name="Comma 15 3 5" xfId="2622" xr:uid="{00000000-0005-0000-0000-0000F7020000}"/>
    <cellStyle name="Comma 15 3 6" xfId="461" xr:uid="{00000000-0005-0000-0000-0000F8020000}"/>
    <cellStyle name="Comma 15 4" xfId="604" xr:uid="{00000000-0005-0000-0000-0000F9020000}"/>
    <cellStyle name="Comma 15 4 2" xfId="1142" xr:uid="{00000000-0005-0000-0000-0000FA020000}"/>
    <cellStyle name="Comma 15 4 2 2" xfId="2222" xr:uid="{00000000-0005-0000-0000-0000FB020000}"/>
    <cellStyle name="Comma 15 4 3" xfId="1684" xr:uid="{00000000-0005-0000-0000-0000FC020000}"/>
    <cellStyle name="Comma 15 5" xfId="875" xr:uid="{00000000-0005-0000-0000-0000FD020000}"/>
    <cellStyle name="Comma 15 5 2" xfId="1955" xr:uid="{00000000-0005-0000-0000-0000FE020000}"/>
    <cellStyle name="Comma 15 6" xfId="1417" xr:uid="{00000000-0005-0000-0000-0000FF020000}"/>
    <cellStyle name="Comma 15 7" xfId="2498" xr:uid="{00000000-0005-0000-0000-000000030000}"/>
    <cellStyle name="Comma 15 8" xfId="337" xr:uid="{00000000-0005-0000-0000-000001030000}"/>
    <cellStyle name="Comma 16" xfId="13" xr:uid="{00000000-0005-0000-0000-000002030000}"/>
    <cellStyle name="Comma 16 2" xfId="213" xr:uid="{00000000-0005-0000-0000-000003030000}"/>
    <cellStyle name="Comma 16 2 2" xfId="760" xr:uid="{00000000-0005-0000-0000-000004030000}"/>
    <cellStyle name="Comma 16 2 2 2" xfId="1298" xr:uid="{00000000-0005-0000-0000-000005030000}"/>
    <cellStyle name="Comma 16 2 2 2 2" xfId="2378" xr:uid="{00000000-0005-0000-0000-000006030000}"/>
    <cellStyle name="Comma 16 2 2 3" xfId="1840" xr:uid="{00000000-0005-0000-0000-000007030000}"/>
    <cellStyle name="Comma 16 2 3" xfId="1031" xr:uid="{00000000-0005-0000-0000-000008030000}"/>
    <cellStyle name="Comma 16 2 3 2" xfId="2111" xr:uid="{00000000-0005-0000-0000-000009030000}"/>
    <cellStyle name="Comma 16 2 4" xfId="1573" xr:uid="{00000000-0005-0000-0000-00000A030000}"/>
    <cellStyle name="Comma 16 2 5" xfId="2654" xr:uid="{00000000-0005-0000-0000-00000B030000}"/>
    <cellStyle name="Comma 16 2 6" xfId="493" xr:uid="{00000000-0005-0000-0000-00000C030000}"/>
    <cellStyle name="Comma 16 3" xfId="576" xr:uid="{00000000-0005-0000-0000-00000D030000}"/>
    <cellStyle name="Comma 16 3 2" xfId="1114" xr:uid="{00000000-0005-0000-0000-00000E030000}"/>
    <cellStyle name="Comma 16 3 2 2" xfId="2194" xr:uid="{00000000-0005-0000-0000-00000F030000}"/>
    <cellStyle name="Comma 16 3 3" xfId="1656" xr:uid="{00000000-0005-0000-0000-000010030000}"/>
    <cellStyle name="Comma 16 4" xfId="847" xr:uid="{00000000-0005-0000-0000-000011030000}"/>
    <cellStyle name="Comma 16 4 2" xfId="1927" xr:uid="{00000000-0005-0000-0000-000012030000}"/>
    <cellStyle name="Comma 16 5" xfId="1389" xr:uid="{00000000-0005-0000-0000-000013030000}"/>
    <cellStyle name="Comma 16 6" xfId="2470" xr:uid="{00000000-0005-0000-0000-000014030000}"/>
    <cellStyle name="Comma 16 7" xfId="309" xr:uid="{00000000-0005-0000-0000-000015030000}"/>
    <cellStyle name="Comma 17" xfId="12" xr:uid="{00000000-0005-0000-0000-000016030000}"/>
    <cellStyle name="Comma 17 2" xfId="277" xr:uid="{00000000-0005-0000-0000-000017030000}"/>
    <cellStyle name="Comma 17 2 2" xfId="824" xr:uid="{00000000-0005-0000-0000-000018030000}"/>
    <cellStyle name="Comma 17 2 2 2" xfId="1362" xr:uid="{00000000-0005-0000-0000-000019030000}"/>
    <cellStyle name="Comma 17 2 2 2 2" xfId="2442" xr:uid="{00000000-0005-0000-0000-00001A030000}"/>
    <cellStyle name="Comma 17 2 2 3" xfId="1904" xr:uid="{00000000-0005-0000-0000-00001B030000}"/>
    <cellStyle name="Comma 17 2 3" xfId="1095" xr:uid="{00000000-0005-0000-0000-00001C030000}"/>
    <cellStyle name="Comma 17 2 3 2" xfId="2175" xr:uid="{00000000-0005-0000-0000-00001D030000}"/>
    <cellStyle name="Comma 17 2 4" xfId="1637" xr:uid="{00000000-0005-0000-0000-00001E030000}"/>
    <cellStyle name="Comma 17 2 5" xfId="2718" xr:uid="{00000000-0005-0000-0000-00001F030000}"/>
    <cellStyle name="Comma 17 2 6" xfId="557" xr:uid="{00000000-0005-0000-0000-000020030000}"/>
    <cellStyle name="Comma 17 3" xfId="575" xr:uid="{00000000-0005-0000-0000-000021030000}"/>
    <cellStyle name="Comma 17 3 2" xfId="1113" xr:uid="{00000000-0005-0000-0000-000022030000}"/>
    <cellStyle name="Comma 17 3 2 2" xfId="2193" xr:uid="{00000000-0005-0000-0000-000023030000}"/>
    <cellStyle name="Comma 17 3 3" xfId="1655" xr:uid="{00000000-0005-0000-0000-000024030000}"/>
    <cellStyle name="Comma 17 4" xfId="846" xr:uid="{00000000-0005-0000-0000-000025030000}"/>
    <cellStyle name="Comma 17 4 2" xfId="1926" xr:uid="{00000000-0005-0000-0000-000026030000}"/>
    <cellStyle name="Comma 17 5" xfId="1388" xr:uid="{00000000-0005-0000-0000-000027030000}"/>
    <cellStyle name="Comma 17 6" xfId="2469" xr:uid="{00000000-0005-0000-0000-000028030000}"/>
    <cellStyle name="Comma 17 7" xfId="308" xr:uid="{00000000-0005-0000-0000-000029030000}"/>
    <cellStyle name="Comma 18" xfId="18" xr:uid="{00000000-0005-0000-0000-00002A030000}"/>
    <cellStyle name="Comma 18 2" xfId="278" xr:uid="{00000000-0005-0000-0000-00002B030000}"/>
    <cellStyle name="Comma 18 2 2" xfId="825" xr:uid="{00000000-0005-0000-0000-00002C030000}"/>
    <cellStyle name="Comma 18 2 2 2" xfId="1363" xr:uid="{00000000-0005-0000-0000-00002D030000}"/>
    <cellStyle name="Comma 18 2 2 2 2" xfId="2443" xr:uid="{00000000-0005-0000-0000-00002E030000}"/>
    <cellStyle name="Comma 18 2 2 3" xfId="1905" xr:uid="{00000000-0005-0000-0000-00002F030000}"/>
    <cellStyle name="Comma 18 2 3" xfId="1096" xr:uid="{00000000-0005-0000-0000-000030030000}"/>
    <cellStyle name="Comma 18 2 3 2" xfId="2176" xr:uid="{00000000-0005-0000-0000-000031030000}"/>
    <cellStyle name="Comma 18 2 4" xfId="1638" xr:uid="{00000000-0005-0000-0000-000032030000}"/>
    <cellStyle name="Comma 18 2 5" xfId="2719" xr:uid="{00000000-0005-0000-0000-000033030000}"/>
    <cellStyle name="Comma 18 2 6" xfId="558" xr:uid="{00000000-0005-0000-0000-000034030000}"/>
    <cellStyle name="Comma 18 3" xfId="578" xr:uid="{00000000-0005-0000-0000-000035030000}"/>
    <cellStyle name="Comma 18 3 2" xfId="1116" xr:uid="{00000000-0005-0000-0000-000036030000}"/>
    <cellStyle name="Comma 18 3 2 2" xfId="2196" xr:uid="{00000000-0005-0000-0000-000037030000}"/>
    <cellStyle name="Comma 18 3 3" xfId="1658" xr:uid="{00000000-0005-0000-0000-000038030000}"/>
    <cellStyle name="Comma 18 4" xfId="849" xr:uid="{00000000-0005-0000-0000-000039030000}"/>
    <cellStyle name="Comma 18 4 2" xfId="1929" xr:uid="{00000000-0005-0000-0000-00003A030000}"/>
    <cellStyle name="Comma 18 5" xfId="1391" xr:uid="{00000000-0005-0000-0000-00003B030000}"/>
    <cellStyle name="Comma 18 6" xfId="2472" xr:uid="{00000000-0005-0000-0000-00003C030000}"/>
    <cellStyle name="Comma 18 7" xfId="311" xr:uid="{00000000-0005-0000-0000-00003D030000}"/>
    <cellStyle name="Comma 19" xfId="5" xr:uid="{00000000-0005-0000-0000-00003E030000}"/>
    <cellStyle name="Comma 19 2" xfId="279" xr:uid="{00000000-0005-0000-0000-00003F030000}"/>
    <cellStyle name="Comma 19 2 2" xfId="826" xr:uid="{00000000-0005-0000-0000-000040030000}"/>
    <cellStyle name="Comma 19 2 2 2" xfId="1364" xr:uid="{00000000-0005-0000-0000-000041030000}"/>
    <cellStyle name="Comma 19 2 2 2 2" xfId="2444" xr:uid="{00000000-0005-0000-0000-000042030000}"/>
    <cellStyle name="Comma 19 2 2 3" xfId="1906" xr:uid="{00000000-0005-0000-0000-000043030000}"/>
    <cellStyle name="Comma 19 2 3" xfId="1097" xr:uid="{00000000-0005-0000-0000-000044030000}"/>
    <cellStyle name="Comma 19 2 3 2" xfId="2177" xr:uid="{00000000-0005-0000-0000-000045030000}"/>
    <cellStyle name="Comma 19 2 4" xfId="1639" xr:uid="{00000000-0005-0000-0000-000046030000}"/>
    <cellStyle name="Comma 19 2 5" xfId="2720" xr:uid="{00000000-0005-0000-0000-000047030000}"/>
    <cellStyle name="Comma 19 2 6" xfId="559" xr:uid="{00000000-0005-0000-0000-000048030000}"/>
    <cellStyle name="Comma 19 3" xfId="569" xr:uid="{00000000-0005-0000-0000-000049030000}"/>
    <cellStyle name="Comma 19 3 2" xfId="1107" xr:uid="{00000000-0005-0000-0000-00004A030000}"/>
    <cellStyle name="Comma 19 3 2 2" xfId="2187" xr:uid="{00000000-0005-0000-0000-00004B030000}"/>
    <cellStyle name="Comma 19 3 3" xfId="1649" xr:uid="{00000000-0005-0000-0000-00004C030000}"/>
    <cellStyle name="Comma 19 4" xfId="840" xr:uid="{00000000-0005-0000-0000-00004D030000}"/>
    <cellStyle name="Comma 19 4 2" xfId="1920" xr:uid="{00000000-0005-0000-0000-00004E030000}"/>
    <cellStyle name="Comma 19 5" xfId="1382" xr:uid="{00000000-0005-0000-0000-00004F030000}"/>
    <cellStyle name="Comma 19 6" xfId="2463" xr:uid="{00000000-0005-0000-0000-000050030000}"/>
    <cellStyle name="Comma 19 7" xfId="302" xr:uid="{00000000-0005-0000-0000-000051030000}"/>
    <cellStyle name="Comma 2" xfId="2" xr:uid="{00000000-0005-0000-0000-000052030000}"/>
    <cellStyle name="Comma 2 10" xfId="837" xr:uid="{00000000-0005-0000-0000-000053030000}"/>
    <cellStyle name="Comma 2 10 2" xfId="1917" xr:uid="{00000000-0005-0000-0000-000054030000}"/>
    <cellStyle name="Comma 2 11" xfId="1379" xr:uid="{00000000-0005-0000-0000-000055030000}"/>
    <cellStyle name="Comma 2 12" xfId="2460" xr:uid="{00000000-0005-0000-0000-000056030000}"/>
    <cellStyle name="Comma 2 13" xfId="299" xr:uid="{00000000-0005-0000-0000-000057030000}"/>
    <cellStyle name="Comma 2 14" xfId="2742" xr:uid="{00000000-0005-0000-0000-000058030000}"/>
    <cellStyle name="Comma 2 17" xfId="2760" xr:uid="{00000000-0005-0000-0000-000059030000}"/>
    <cellStyle name="Comma 2 18" xfId="2799" xr:uid="{98A2F429-5B32-45AA-B517-175312189315}"/>
    <cellStyle name="Comma 2 2" xfId="40" xr:uid="{00000000-0005-0000-0000-00005A030000}"/>
    <cellStyle name="Comma 2 2 10" xfId="320" xr:uid="{00000000-0005-0000-0000-00005B030000}"/>
    <cellStyle name="Comma 2 2 2" xfId="54" xr:uid="{00000000-0005-0000-0000-00005C030000}"/>
    <cellStyle name="Comma 2 2 2 2" xfId="83" xr:uid="{00000000-0005-0000-0000-00005D030000}"/>
    <cellStyle name="Comma 2 2 2 2 2" xfId="145" xr:uid="{00000000-0005-0000-0000-00005E030000}"/>
    <cellStyle name="Comma 2 2 2 2 2 2" xfId="271" xr:uid="{00000000-0005-0000-0000-00005F030000}"/>
    <cellStyle name="Comma 2 2 2 2 2 2 2" xfId="818" xr:uid="{00000000-0005-0000-0000-000060030000}"/>
    <cellStyle name="Comma 2 2 2 2 2 2 2 2" xfId="1356" xr:uid="{00000000-0005-0000-0000-000061030000}"/>
    <cellStyle name="Comma 2 2 2 2 2 2 2 2 2" xfId="2436" xr:uid="{00000000-0005-0000-0000-000062030000}"/>
    <cellStyle name="Comma 2 2 2 2 2 2 2 3" xfId="1898" xr:uid="{00000000-0005-0000-0000-000063030000}"/>
    <cellStyle name="Comma 2 2 2 2 2 2 3" xfId="1089" xr:uid="{00000000-0005-0000-0000-000064030000}"/>
    <cellStyle name="Comma 2 2 2 2 2 2 3 2" xfId="2169" xr:uid="{00000000-0005-0000-0000-000065030000}"/>
    <cellStyle name="Comma 2 2 2 2 2 2 4" xfId="1631" xr:uid="{00000000-0005-0000-0000-000066030000}"/>
    <cellStyle name="Comma 2 2 2 2 2 2 5" xfId="2712" xr:uid="{00000000-0005-0000-0000-000067030000}"/>
    <cellStyle name="Comma 2 2 2 2 2 2 6" xfId="551" xr:uid="{00000000-0005-0000-0000-000068030000}"/>
    <cellStyle name="Comma 2 2 2 2 2 3" xfId="692" xr:uid="{00000000-0005-0000-0000-000069030000}"/>
    <cellStyle name="Comma 2 2 2 2 2 3 2" xfId="1230" xr:uid="{00000000-0005-0000-0000-00006A030000}"/>
    <cellStyle name="Comma 2 2 2 2 2 3 2 2" xfId="2310" xr:uid="{00000000-0005-0000-0000-00006B030000}"/>
    <cellStyle name="Comma 2 2 2 2 2 3 3" xfId="1772" xr:uid="{00000000-0005-0000-0000-00006C030000}"/>
    <cellStyle name="Comma 2 2 2 2 2 4" xfId="963" xr:uid="{00000000-0005-0000-0000-00006D030000}"/>
    <cellStyle name="Comma 2 2 2 2 2 4 2" xfId="2043" xr:uid="{00000000-0005-0000-0000-00006E030000}"/>
    <cellStyle name="Comma 2 2 2 2 2 5" xfId="1505" xr:uid="{00000000-0005-0000-0000-00006F030000}"/>
    <cellStyle name="Comma 2 2 2 2 2 6" xfId="2586" xr:uid="{00000000-0005-0000-0000-000070030000}"/>
    <cellStyle name="Comma 2 2 2 2 2 7" xfId="425" xr:uid="{00000000-0005-0000-0000-000071030000}"/>
    <cellStyle name="Comma 2 2 2 2 3" xfId="207" xr:uid="{00000000-0005-0000-0000-000072030000}"/>
    <cellStyle name="Comma 2 2 2 2 3 2" xfId="754" xr:uid="{00000000-0005-0000-0000-000073030000}"/>
    <cellStyle name="Comma 2 2 2 2 3 2 2" xfId="1292" xr:uid="{00000000-0005-0000-0000-000074030000}"/>
    <cellStyle name="Comma 2 2 2 2 3 2 2 2" xfId="2372" xr:uid="{00000000-0005-0000-0000-000075030000}"/>
    <cellStyle name="Comma 2 2 2 2 3 2 3" xfId="1834" xr:uid="{00000000-0005-0000-0000-000076030000}"/>
    <cellStyle name="Comma 2 2 2 2 3 3" xfId="1025" xr:uid="{00000000-0005-0000-0000-000077030000}"/>
    <cellStyle name="Comma 2 2 2 2 3 3 2" xfId="2105" xr:uid="{00000000-0005-0000-0000-000078030000}"/>
    <cellStyle name="Comma 2 2 2 2 3 4" xfId="1567" xr:uid="{00000000-0005-0000-0000-000079030000}"/>
    <cellStyle name="Comma 2 2 2 2 3 5" xfId="2648" xr:uid="{00000000-0005-0000-0000-00007A030000}"/>
    <cellStyle name="Comma 2 2 2 2 3 6" xfId="487" xr:uid="{00000000-0005-0000-0000-00007B030000}"/>
    <cellStyle name="Comma 2 2 2 2 4" xfId="630" xr:uid="{00000000-0005-0000-0000-00007C030000}"/>
    <cellStyle name="Comma 2 2 2 2 4 2" xfId="1168" xr:uid="{00000000-0005-0000-0000-00007D030000}"/>
    <cellStyle name="Comma 2 2 2 2 4 2 2" xfId="2248" xr:uid="{00000000-0005-0000-0000-00007E030000}"/>
    <cellStyle name="Comma 2 2 2 2 4 3" xfId="1710" xr:uid="{00000000-0005-0000-0000-00007F030000}"/>
    <cellStyle name="Comma 2 2 2 2 5" xfId="901" xr:uid="{00000000-0005-0000-0000-000080030000}"/>
    <cellStyle name="Comma 2 2 2 2 5 2" xfId="1981" xr:uid="{00000000-0005-0000-0000-000081030000}"/>
    <cellStyle name="Comma 2 2 2 2 6" xfId="1443" xr:uid="{00000000-0005-0000-0000-000082030000}"/>
    <cellStyle name="Comma 2 2 2 2 7" xfId="2524" xr:uid="{00000000-0005-0000-0000-000083030000}"/>
    <cellStyle name="Comma 2 2 2 2 8" xfId="363" xr:uid="{00000000-0005-0000-0000-000084030000}"/>
    <cellStyle name="Comma 2 2 2 3" xfId="113" xr:uid="{00000000-0005-0000-0000-000085030000}"/>
    <cellStyle name="Comma 2 2 2 3 2" xfId="239" xr:uid="{00000000-0005-0000-0000-000086030000}"/>
    <cellStyle name="Comma 2 2 2 3 2 2" xfId="786" xr:uid="{00000000-0005-0000-0000-000087030000}"/>
    <cellStyle name="Comma 2 2 2 3 2 2 2" xfId="1324" xr:uid="{00000000-0005-0000-0000-000088030000}"/>
    <cellStyle name="Comma 2 2 2 3 2 2 2 2" xfId="2404" xr:uid="{00000000-0005-0000-0000-000089030000}"/>
    <cellStyle name="Comma 2 2 2 3 2 2 3" xfId="1866" xr:uid="{00000000-0005-0000-0000-00008A030000}"/>
    <cellStyle name="Comma 2 2 2 3 2 3" xfId="1057" xr:uid="{00000000-0005-0000-0000-00008B030000}"/>
    <cellStyle name="Comma 2 2 2 3 2 3 2" xfId="2137" xr:uid="{00000000-0005-0000-0000-00008C030000}"/>
    <cellStyle name="Comma 2 2 2 3 2 4" xfId="1599" xr:uid="{00000000-0005-0000-0000-00008D030000}"/>
    <cellStyle name="Comma 2 2 2 3 2 5" xfId="2680" xr:uid="{00000000-0005-0000-0000-00008E030000}"/>
    <cellStyle name="Comma 2 2 2 3 2 6" xfId="519" xr:uid="{00000000-0005-0000-0000-00008F030000}"/>
    <cellStyle name="Comma 2 2 2 3 3" xfId="660" xr:uid="{00000000-0005-0000-0000-000090030000}"/>
    <cellStyle name="Comma 2 2 2 3 3 2" xfId="1198" xr:uid="{00000000-0005-0000-0000-000091030000}"/>
    <cellStyle name="Comma 2 2 2 3 3 2 2" xfId="2278" xr:uid="{00000000-0005-0000-0000-000092030000}"/>
    <cellStyle name="Comma 2 2 2 3 3 3" xfId="1740" xr:uid="{00000000-0005-0000-0000-000093030000}"/>
    <cellStyle name="Comma 2 2 2 3 4" xfId="931" xr:uid="{00000000-0005-0000-0000-000094030000}"/>
    <cellStyle name="Comma 2 2 2 3 4 2" xfId="2011" xr:uid="{00000000-0005-0000-0000-000095030000}"/>
    <cellStyle name="Comma 2 2 2 3 5" xfId="1473" xr:uid="{00000000-0005-0000-0000-000096030000}"/>
    <cellStyle name="Comma 2 2 2 3 6" xfId="2554" xr:uid="{00000000-0005-0000-0000-000097030000}"/>
    <cellStyle name="Comma 2 2 2 3 7" xfId="393" xr:uid="{00000000-0005-0000-0000-000098030000}"/>
    <cellStyle name="Comma 2 2 2 4" xfId="175" xr:uid="{00000000-0005-0000-0000-000099030000}"/>
    <cellStyle name="Comma 2 2 2 4 2" xfId="722" xr:uid="{00000000-0005-0000-0000-00009A030000}"/>
    <cellStyle name="Comma 2 2 2 4 2 2" xfId="1260" xr:uid="{00000000-0005-0000-0000-00009B030000}"/>
    <cellStyle name="Comma 2 2 2 4 2 2 2" xfId="2340" xr:uid="{00000000-0005-0000-0000-00009C030000}"/>
    <cellStyle name="Comma 2 2 2 4 2 3" xfId="1802" xr:uid="{00000000-0005-0000-0000-00009D030000}"/>
    <cellStyle name="Comma 2 2 2 4 3" xfId="993" xr:uid="{00000000-0005-0000-0000-00009E030000}"/>
    <cellStyle name="Comma 2 2 2 4 3 2" xfId="2073" xr:uid="{00000000-0005-0000-0000-00009F030000}"/>
    <cellStyle name="Comma 2 2 2 4 4" xfId="1535" xr:uid="{00000000-0005-0000-0000-0000A0030000}"/>
    <cellStyle name="Comma 2 2 2 4 5" xfId="2616" xr:uid="{00000000-0005-0000-0000-0000A1030000}"/>
    <cellStyle name="Comma 2 2 2 4 6" xfId="455" xr:uid="{00000000-0005-0000-0000-0000A2030000}"/>
    <cellStyle name="Comma 2 2 2 5" xfId="601" xr:uid="{00000000-0005-0000-0000-0000A3030000}"/>
    <cellStyle name="Comma 2 2 2 5 2" xfId="1139" xr:uid="{00000000-0005-0000-0000-0000A4030000}"/>
    <cellStyle name="Comma 2 2 2 5 2 2" xfId="2219" xr:uid="{00000000-0005-0000-0000-0000A5030000}"/>
    <cellStyle name="Comma 2 2 2 5 3" xfId="1681" xr:uid="{00000000-0005-0000-0000-0000A6030000}"/>
    <cellStyle name="Comma 2 2 2 6" xfId="872" xr:uid="{00000000-0005-0000-0000-0000A7030000}"/>
    <cellStyle name="Comma 2 2 2 6 2" xfId="1952" xr:uid="{00000000-0005-0000-0000-0000A8030000}"/>
    <cellStyle name="Comma 2 2 2 7" xfId="1414" xr:uid="{00000000-0005-0000-0000-0000A9030000}"/>
    <cellStyle name="Comma 2 2 2 8" xfId="2495" xr:uid="{00000000-0005-0000-0000-0000AA030000}"/>
    <cellStyle name="Comma 2 2 2 9" xfId="334" xr:uid="{00000000-0005-0000-0000-0000AB030000}"/>
    <cellStyle name="Comma 2 2 3" xfId="68" xr:uid="{00000000-0005-0000-0000-0000AC030000}"/>
    <cellStyle name="Comma 2 2 3 2" xfId="130" xr:uid="{00000000-0005-0000-0000-0000AD030000}"/>
    <cellStyle name="Comma 2 2 3 2 2" xfId="256" xr:uid="{00000000-0005-0000-0000-0000AE030000}"/>
    <cellStyle name="Comma 2 2 3 2 2 2" xfId="803" xr:uid="{00000000-0005-0000-0000-0000AF030000}"/>
    <cellStyle name="Comma 2 2 3 2 2 2 2" xfId="1341" xr:uid="{00000000-0005-0000-0000-0000B0030000}"/>
    <cellStyle name="Comma 2 2 3 2 2 2 2 2" xfId="2421" xr:uid="{00000000-0005-0000-0000-0000B1030000}"/>
    <cellStyle name="Comma 2 2 3 2 2 2 3" xfId="1883" xr:uid="{00000000-0005-0000-0000-0000B2030000}"/>
    <cellStyle name="Comma 2 2 3 2 2 3" xfId="1074" xr:uid="{00000000-0005-0000-0000-0000B3030000}"/>
    <cellStyle name="Comma 2 2 3 2 2 3 2" xfId="2154" xr:uid="{00000000-0005-0000-0000-0000B4030000}"/>
    <cellStyle name="Comma 2 2 3 2 2 4" xfId="1616" xr:uid="{00000000-0005-0000-0000-0000B5030000}"/>
    <cellStyle name="Comma 2 2 3 2 2 5" xfId="2697" xr:uid="{00000000-0005-0000-0000-0000B6030000}"/>
    <cellStyle name="Comma 2 2 3 2 2 6" xfId="536" xr:uid="{00000000-0005-0000-0000-0000B7030000}"/>
    <cellStyle name="Comma 2 2 3 2 3" xfId="677" xr:uid="{00000000-0005-0000-0000-0000B8030000}"/>
    <cellStyle name="Comma 2 2 3 2 3 2" xfId="1215" xr:uid="{00000000-0005-0000-0000-0000B9030000}"/>
    <cellStyle name="Comma 2 2 3 2 3 2 2" xfId="2295" xr:uid="{00000000-0005-0000-0000-0000BA030000}"/>
    <cellStyle name="Comma 2 2 3 2 3 3" xfId="1757" xr:uid="{00000000-0005-0000-0000-0000BB030000}"/>
    <cellStyle name="Comma 2 2 3 2 4" xfId="948" xr:uid="{00000000-0005-0000-0000-0000BC030000}"/>
    <cellStyle name="Comma 2 2 3 2 4 2" xfId="2028" xr:uid="{00000000-0005-0000-0000-0000BD030000}"/>
    <cellStyle name="Comma 2 2 3 2 5" xfId="1490" xr:uid="{00000000-0005-0000-0000-0000BE030000}"/>
    <cellStyle name="Comma 2 2 3 2 6" xfId="2571" xr:uid="{00000000-0005-0000-0000-0000BF030000}"/>
    <cellStyle name="Comma 2 2 3 2 7" xfId="410" xr:uid="{00000000-0005-0000-0000-0000C0030000}"/>
    <cellStyle name="Comma 2 2 3 3" xfId="192" xr:uid="{00000000-0005-0000-0000-0000C1030000}"/>
    <cellStyle name="Comma 2 2 3 3 2" xfId="739" xr:uid="{00000000-0005-0000-0000-0000C2030000}"/>
    <cellStyle name="Comma 2 2 3 3 2 2" xfId="1277" xr:uid="{00000000-0005-0000-0000-0000C3030000}"/>
    <cellStyle name="Comma 2 2 3 3 2 2 2" xfId="2357" xr:uid="{00000000-0005-0000-0000-0000C4030000}"/>
    <cellStyle name="Comma 2 2 3 3 2 3" xfId="1819" xr:uid="{00000000-0005-0000-0000-0000C5030000}"/>
    <cellStyle name="Comma 2 2 3 3 3" xfId="1010" xr:uid="{00000000-0005-0000-0000-0000C6030000}"/>
    <cellStyle name="Comma 2 2 3 3 3 2" xfId="2090" xr:uid="{00000000-0005-0000-0000-0000C7030000}"/>
    <cellStyle name="Comma 2 2 3 3 4" xfId="1552" xr:uid="{00000000-0005-0000-0000-0000C8030000}"/>
    <cellStyle name="Comma 2 2 3 3 5" xfId="2633" xr:uid="{00000000-0005-0000-0000-0000C9030000}"/>
    <cellStyle name="Comma 2 2 3 3 6" xfId="472" xr:uid="{00000000-0005-0000-0000-0000CA030000}"/>
    <cellStyle name="Comma 2 2 3 4" xfId="615" xr:uid="{00000000-0005-0000-0000-0000CB030000}"/>
    <cellStyle name="Comma 2 2 3 4 2" xfId="1153" xr:uid="{00000000-0005-0000-0000-0000CC030000}"/>
    <cellStyle name="Comma 2 2 3 4 2 2" xfId="2233" xr:uid="{00000000-0005-0000-0000-0000CD030000}"/>
    <cellStyle name="Comma 2 2 3 4 3" xfId="1695" xr:uid="{00000000-0005-0000-0000-0000CE030000}"/>
    <cellStyle name="Comma 2 2 3 5" xfId="886" xr:uid="{00000000-0005-0000-0000-0000CF030000}"/>
    <cellStyle name="Comma 2 2 3 5 2" xfId="1966" xr:uid="{00000000-0005-0000-0000-0000D0030000}"/>
    <cellStyle name="Comma 2 2 3 6" xfId="1428" xr:uid="{00000000-0005-0000-0000-0000D1030000}"/>
    <cellStyle name="Comma 2 2 3 7" xfId="2509" xr:uid="{00000000-0005-0000-0000-0000D2030000}"/>
    <cellStyle name="Comma 2 2 3 8" xfId="348" xr:uid="{00000000-0005-0000-0000-0000D3030000}"/>
    <cellStyle name="Comma 2 2 4" xfId="98" xr:uid="{00000000-0005-0000-0000-0000D4030000}"/>
    <cellStyle name="Comma 2 2 4 2" xfId="224" xr:uid="{00000000-0005-0000-0000-0000D5030000}"/>
    <cellStyle name="Comma 2 2 4 2 2" xfId="771" xr:uid="{00000000-0005-0000-0000-0000D6030000}"/>
    <cellStyle name="Comma 2 2 4 2 2 2" xfId="1309" xr:uid="{00000000-0005-0000-0000-0000D7030000}"/>
    <cellStyle name="Comma 2 2 4 2 2 2 2" xfId="2389" xr:uid="{00000000-0005-0000-0000-0000D8030000}"/>
    <cellStyle name="Comma 2 2 4 2 2 3" xfId="1851" xr:uid="{00000000-0005-0000-0000-0000D9030000}"/>
    <cellStyle name="Comma 2 2 4 2 3" xfId="1042" xr:uid="{00000000-0005-0000-0000-0000DA030000}"/>
    <cellStyle name="Comma 2 2 4 2 3 2" xfId="2122" xr:uid="{00000000-0005-0000-0000-0000DB030000}"/>
    <cellStyle name="Comma 2 2 4 2 4" xfId="1584" xr:uid="{00000000-0005-0000-0000-0000DC030000}"/>
    <cellStyle name="Comma 2 2 4 2 5" xfId="2665" xr:uid="{00000000-0005-0000-0000-0000DD030000}"/>
    <cellStyle name="Comma 2 2 4 2 6" xfId="504" xr:uid="{00000000-0005-0000-0000-0000DE030000}"/>
    <cellStyle name="Comma 2 2 4 3" xfId="645" xr:uid="{00000000-0005-0000-0000-0000DF030000}"/>
    <cellStyle name="Comma 2 2 4 3 2" xfId="1183" xr:uid="{00000000-0005-0000-0000-0000E0030000}"/>
    <cellStyle name="Comma 2 2 4 3 2 2" xfId="2263" xr:uid="{00000000-0005-0000-0000-0000E1030000}"/>
    <cellStyle name="Comma 2 2 4 3 3" xfId="1725" xr:uid="{00000000-0005-0000-0000-0000E2030000}"/>
    <cellStyle name="Comma 2 2 4 4" xfId="916" xr:uid="{00000000-0005-0000-0000-0000E3030000}"/>
    <cellStyle name="Comma 2 2 4 4 2" xfId="1996" xr:uid="{00000000-0005-0000-0000-0000E4030000}"/>
    <cellStyle name="Comma 2 2 4 5" xfId="1458" xr:uid="{00000000-0005-0000-0000-0000E5030000}"/>
    <cellStyle name="Comma 2 2 4 6" xfId="2539" xr:uid="{00000000-0005-0000-0000-0000E6030000}"/>
    <cellStyle name="Comma 2 2 4 7" xfId="378" xr:uid="{00000000-0005-0000-0000-0000E7030000}"/>
    <cellStyle name="Comma 2 2 5" xfId="160" xr:uid="{00000000-0005-0000-0000-0000E8030000}"/>
    <cellStyle name="Comma 2 2 5 2" xfId="707" xr:uid="{00000000-0005-0000-0000-0000E9030000}"/>
    <cellStyle name="Comma 2 2 5 2 2" xfId="1245" xr:uid="{00000000-0005-0000-0000-0000EA030000}"/>
    <cellStyle name="Comma 2 2 5 2 2 2" xfId="2325" xr:uid="{00000000-0005-0000-0000-0000EB030000}"/>
    <cellStyle name="Comma 2 2 5 2 3" xfId="1787" xr:uid="{00000000-0005-0000-0000-0000EC030000}"/>
    <cellStyle name="Comma 2 2 5 3" xfId="978" xr:uid="{00000000-0005-0000-0000-0000ED030000}"/>
    <cellStyle name="Comma 2 2 5 3 2" xfId="2058" xr:uid="{00000000-0005-0000-0000-0000EE030000}"/>
    <cellStyle name="Comma 2 2 5 4" xfId="1520" xr:uid="{00000000-0005-0000-0000-0000EF030000}"/>
    <cellStyle name="Comma 2 2 5 5" xfId="2601" xr:uid="{00000000-0005-0000-0000-0000F0030000}"/>
    <cellStyle name="Comma 2 2 5 6" xfId="440" xr:uid="{00000000-0005-0000-0000-0000F1030000}"/>
    <cellStyle name="Comma 2 2 6" xfId="587" xr:uid="{00000000-0005-0000-0000-0000F2030000}"/>
    <cellStyle name="Comma 2 2 6 2" xfId="1125" xr:uid="{00000000-0005-0000-0000-0000F3030000}"/>
    <cellStyle name="Comma 2 2 6 2 2" xfId="2205" xr:uid="{00000000-0005-0000-0000-0000F4030000}"/>
    <cellStyle name="Comma 2 2 6 3" xfId="1667" xr:uid="{00000000-0005-0000-0000-0000F5030000}"/>
    <cellStyle name="Comma 2 2 7" xfId="858" xr:uid="{00000000-0005-0000-0000-0000F6030000}"/>
    <cellStyle name="Comma 2 2 7 2" xfId="1938" xr:uid="{00000000-0005-0000-0000-0000F7030000}"/>
    <cellStyle name="Comma 2 2 8" xfId="1400" xr:uid="{00000000-0005-0000-0000-0000F8030000}"/>
    <cellStyle name="Comma 2 2 9" xfId="2481" xr:uid="{00000000-0005-0000-0000-0000F9030000}"/>
    <cellStyle name="Comma 2 3" xfId="44" xr:uid="{00000000-0005-0000-0000-0000FA030000}"/>
    <cellStyle name="Comma 2 3 2" xfId="73" xr:uid="{00000000-0005-0000-0000-0000FB030000}"/>
    <cellStyle name="Comma 2 3 2 2" xfId="135" xr:uid="{00000000-0005-0000-0000-0000FC030000}"/>
    <cellStyle name="Comma 2 3 2 2 2" xfId="261" xr:uid="{00000000-0005-0000-0000-0000FD030000}"/>
    <cellStyle name="Comma 2 3 2 2 2 2" xfId="808" xr:uid="{00000000-0005-0000-0000-0000FE030000}"/>
    <cellStyle name="Comma 2 3 2 2 2 2 2" xfId="1346" xr:uid="{00000000-0005-0000-0000-0000FF030000}"/>
    <cellStyle name="Comma 2 3 2 2 2 2 2 2" xfId="2426" xr:uid="{00000000-0005-0000-0000-000000040000}"/>
    <cellStyle name="Comma 2 3 2 2 2 2 3" xfId="1888" xr:uid="{00000000-0005-0000-0000-000001040000}"/>
    <cellStyle name="Comma 2 3 2 2 2 3" xfId="1079" xr:uid="{00000000-0005-0000-0000-000002040000}"/>
    <cellStyle name="Comma 2 3 2 2 2 3 2" xfId="2159" xr:uid="{00000000-0005-0000-0000-000003040000}"/>
    <cellStyle name="Comma 2 3 2 2 2 4" xfId="1621" xr:uid="{00000000-0005-0000-0000-000004040000}"/>
    <cellStyle name="Comma 2 3 2 2 2 5" xfId="2702" xr:uid="{00000000-0005-0000-0000-000005040000}"/>
    <cellStyle name="Comma 2 3 2 2 2 6" xfId="541" xr:uid="{00000000-0005-0000-0000-000006040000}"/>
    <cellStyle name="Comma 2 3 2 2 3" xfId="682" xr:uid="{00000000-0005-0000-0000-000007040000}"/>
    <cellStyle name="Comma 2 3 2 2 3 2" xfId="1220" xr:uid="{00000000-0005-0000-0000-000008040000}"/>
    <cellStyle name="Comma 2 3 2 2 3 2 2" xfId="2300" xr:uid="{00000000-0005-0000-0000-000009040000}"/>
    <cellStyle name="Comma 2 3 2 2 3 3" xfId="1762" xr:uid="{00000000-0005-0000-0000-00000A040000}"/>
    <cellStyle name="Comma 2 3 2 2 4" xfId="953" xr:uid="{00000000-0005-0000-0000-00000B040000}"/>
    <cellStyle name="Comma 2 3 2 2 4 2" xfId="2033" xr:uid="{00000000-0005-0000-0000-00000C040000}"/>
    <cellStyle name="Comma 2 3 2 2 5" xfId="1495" xr:uid="{00000000-0005-0000-0000-00000D040000}"/>
    <cellStyle name="Comma 2 3 2 2 6" xfId="2576" xr:uid="{00000000-0005-0000-0000-00000E040000}"/>
    <cellStyle name="Comma 2 3 2 2 7" xfId="415" xr:uid="{00000000-0005-0000-0000-00000F040000}"/>
    <cellStyle name="Comma 2 3 2 3" xfId="197" xr:uid="{00000000-0005-0000-0000-000010040000}"/>
    <cellStyle name="Comma 2 3 2 3 2" xfId="744" xr:uid="{00000000-0005-0000-0000-000011040000}"/>
    <cellStyle name="Comma 2 3 2 3 2 2" xfId="1282" xr:uid="{00000000-0005-0000-0000-000012040000}"/>
    <cellStyle name="Comma 2 3 2 3 2 2 2" xfId="2362" xr:uid="{00000000-0005-0000-0000-000013040000}"/>
    <cellStyle name="Comma 2 3 2 3 2 3" xfId="1824" xr:uid="{00000000-0005-0000-0000-000014040000}"/>
    <cellStyle name="Comma 2 3 2 3 3" xfId="1015" xr:uid="{00000000-0005-0000-0000-000015040000}"/>
    <cellStyle name="Comma 2 3 2 3 3 2" xfId="2095" xr:uid="{00000000-0005-0000-0000-000016040000}"/>
    <cellStyle name="Comma 2 3 2 3 4" xfId="1557" xr:uid="{00000000-0005-0000-0000-000017040000}"/>
    <cellStyle name="Comma 2 3 2 3 5" xfId="2638" xr:uid="{00000000-0005-0000-0000-000018040000}"/>
    <cellStyle name="Comma 2 3 2 3 6" xfId="477" xr:uid="{00000000-0005-0000-0000-000019040000}"/>
    <cellStyle name="Comma 2 3 2 4" xfId="620" xr:uid="{00000000-0005-0000-0000-00001A040000}"/>
    <cellStyle name="Comma 2 3 2 4 2" xfId="1158" xr:uid="{00000000-0005-0000-0000-00001B040000}"/>
    <cellStyle name="Comma 2 3 2 4 2 2" xfId="2238" xr:uid="{00000000-0005-0000-0000-00001C040000}"/>
    <cellStyle name="Comma 2 3 2 4 3" xfId="1700" xr:uid="{00000000-0005-0000-0000-00001D040000}"/>
    <cellStyle name="Comma 2 3 2 5" xfId="891" xr:uid="{00000000-0005-0000-0000-00001E040000}"/>
    <cellStyle name="Comma 2 3 2 5 2" xfId="1971" xr:uid="{00000000-0005-0000-0000-00001F040000}"/>
    <cellStyle name="Comma 2 3 2 6" xfId="1433" xr:uid="{00000000-0005-0000-0000-000020040000}"/>
    <cellStyle name="Comma 2 3 2 7" xfId="2514" xr:uid="{00000000-0005-0000-0000-000021040000}"/>
    <cellStyle name="Comma 2 3 2 8" xfId="353" xr:uid="{00000000-0005-0000-0000-000022040000}"/>
    <cellStyle name="Comma 2 3 3" xfId="103" xr:uid="{00000000-0005-0000-0000-000023040000}"/>
    <cellStyle name="Comma 2 3 3 2" xfId="229" xr:uid="{00000000-0005-0000-0000-000024040000}"/>
    <cellStyle name="Comma 2 3 3 2 2" xfId="776" xr:uid="{00000000-0005-0000-0000-000025040000}"/>
    <cellStyle name="Comma 2 3 3 2 2 2" xfId="1314" xr:uid="{00000000-0005-0000-0000-000026040000}"/>
    <cellStyle name="Comma 2 3 3 2 2 2 2" xfId="2394" xr:uid="{00000000-0005-0000-0000-000027040000}"/>
    <cellStyle name="Comma 2 3 3 2 2 3" xfId="1856" xr:uid="{00000000-0005-0000-0000-000028040000}"/>
    <cellStyle name="Comma 2 3 3 2 3" xfId="1047" xr:uid="{00000000-0005-0000-0000-000029040000}"/>
    <cellStyle name="Comma 2 3 3 2 3 2" xfId="2127" xr:uid="{00000000-0005-0000-0000-00002A040000}"/>
    <cellStyle name="Comma 2 3 3 2 4" xfId="1589" xr:uid="{00000000-0005-0000-0000-00002B040000}"/>
    <cellStyle name="Comma 2 3 3 2 5" xfId="2670" xr:uid="{00000000-0005-0000-0000-00002C040000}"/>
    <cellStyle name="Comma 2 3 3 2 6" xfId="509" xr:uid="{00000000-0005-0000-0000-00002D040000}"/>
    <cellStyle name="Comma 2 3 3 3" xfId="650" xr:uid="{00000000-0005-0000-0000-00002E040000}"/>
    <cellStyle name="Comma 2 3 3 3 2" xfId="1188" xr:uid="{00000000-0005-0000-0000-00002F040000}"/>
    <cellStyle name="Comma 2 3 3 3 2 2" xfId="2268" xr:uid="{00000000-0005-0000-0000-000030040000}"/>
    <cellStyle name="Comma 2 3 3 3 3" xfId="1730" xr:uid="{00000000-0005-0000-0000-000031040000}"/>
    <cellStyle name="Comma 2 3 3 4" xfId="921" xr:uid="{00000000-0005-0000-0000-000032040000}"/>
    <cellStyle name="Comma 2 3 3 4 2" xfId="2001" xr:uid="{00000000-0005-0000-0000-000033040000}"/>
    <cellStyle name="Comma 2 3 3 5" xfId="1463" xr:uid="{00000000-0005-0000-0000-000034040000}"/>
    <cellStyle name="Comma 2 3 3 6" xfId="2544" xr:uid="{00000000-0005-0000-0000-000035040000}"/>
    <cellStyle name="Comma 2 3 3 7" xfId="383" xr:uid="{00000000-0005-0000-0000-000036040000}"/>
    <cellStyle name="Comma 2 3 4" xfId="165" xr:uid="{00000000-0005-0000-0000-000037040000}"/>
    <cellStyle name="Comma 2 3 4 2" xfId="712" xr:uid="{00000000-0005-0000-0000-000038040000}"/>
    <cellStyle name="Comma 2 3 4 2 2" xfId="1250" xr:uid="{00000000-0005-0000-0000-000039040000}"/>
    <cellStyle name="Comma 2 3 4 2 2 2" xfId="2330" xr:uid="{00000000-0005-0000-0000-00003A040000}"/>
    <cellStyle name="Comma 2 3 4 2 3" xfId="1792" xr:uid="{00000000-0005-0000-0000-00003B040000}"/>
    <cellStyle name="Comma 2 3 4 3" xfId="983" xr:uid="{00000000-0005-0000-0000-00003C040000}"/>
    <cellStyle name="Comma 2 3 4 3 2" xfId="2063" xr:uid="{00000000-0005-0000-0000-00003D040000}"/>
    <cellStyle name="Comma 2 3 4 4" xfId="1525" xr:uid="{00000000-0005-0000-0000-00003E040000}"/>
    <cellStyle name="Comma 2 3 4 5" xfId="2606" xr:uid="{00000000-0005-0000-0000-00003F040000}"/>
    <cellStyle name="Comma 2 3 4 6" xfId="445" xr:uid="{00000000-0005-0000-0000-000040040000}"/>
    <cellStyle name="Comma 2 3 5" xfId="591" xr:uid="{00000000-0005-0000-0000-000041040000}"/>
    <cellStyle name="Comma 2 3 5 2" xfId="1129" xr:uid="{00000000-0005-0000-0000-000042040000}"/>
    <cellStyle name="Comma 2 3 5 2 2" xfId="2209" xr:uid="{00000000-0005-0000-0000-000043040000}"/>
    <cellStyle name="Comma 2 3 5 3" xfId="1671" xr:uid="{00000000-0005-0000-0000-000044040000}"/>
    <cellStyle name="Comma 2 3 6" xfId="862" xr:uid="{00000000-0005-0000-0000-000045040000}"/>
    <cellStyle name="Comma 2 3 6 2" xfId="1942" xr:uid="{00000000-0005-0000-0000-000046040000}"/>
    <cellStyle name="Comma 2 3 7" xfId="1404" xr:uid="{00000000-0005-0000-0000-000047040000}"/>
    <cellStyle name="Comma 2 3 8" xfId="2485" xr:uid="{00000000-0005-0000-0000-000048040000}"/>
    <cellStyle name="Comma 2 3 9" xfId="324" xr:uid="{00000000-0005-0000-0000-000049040000}"/>
    <cellStyle name="Comma 2 4" xfId="58" xr:uid="{00000000-0005-0000-0000-00004A040000}"/>
    <cellStyle name="Comma 2 4 2" xfId="120" xr:uid="{00000000-0005-0000-0000-00004B040000}"/>
    <cellStyle name="Comma 2 4 2 2" xfId="246" xr:uid="{00000000-0005-0000-0000-00004C040000}"/>
    <cellStyle name="Comma 2 4 2 2 2" xfId="793" xr:uid="{00000000-0005-0000-0000-00004D040000}"/>
    <cellStyle name="Comma 2 4 2 2 2 2" xfId="1331" xr:uid="{00000000-0005-0000-0000-00004E040000}"/>
    <cellStyle name="Comma 2 4 2 2 2 2 2" xfId="2411" xr:uid="{00000000-0005-0000-0000-00004F040000}"/>
    <cellStyle name="Comma 2 4 2 2 2 3" xfId="1873" xr:uid="{00000000-0005-0000-0000-000050040000}"/>
    <cellStyle name="Comma 2 4 2 2 3" xfId="1064" xr:uid="{00000000-0005-0000-0000-000051040000}"/>
    <cellStyle name="Comma 2 4 2 2 3 2" xfId="2144" xr:uid="{00000000-0005-0000-0000-000052040000}"/>
    <cellStyle name="Comma 2 4 2 2 4" xfId="1606" xr:uid="{00000000-0005-0000-0000-000053040000}"/>
    <cellStyle name="Comma 2 4 2 2 5" xfId="2687" xr:uid="{00000000-0005-0000-0000-000054040000}"/>
    <cellStyle name="Comma 2 4 2 2 6" xfId="526" xr:uid="{00000000-0005-0000-0000-000055040000}"/>
    <cellStyle name="Comma 2 4 2 3" xfId="667" xr:uid="{00000000-0005-0000-0000-000056040000}"/>
    <cellStyle name="Comma 2 4 2 3 2" xfId="1205" xr:uid="{00000000-0005-0000-0000-000057040000}"/>
    <cellStyle name="Comma 2 4 2 3 2 2" xfId="2285" xr:uid="{00000000-0005-0000-0000-000058040000}"/>
    <cellStyle name="Comma 2 4 2 3 3" xfId="1747" xr:uid="{00000000-0005-0000-0000-000059040000}"/>
    <cellStyle name="Comma 2 4 2 4" xfId="938" xr:uid="{00000000-0005-0000-0000-00005A040000}"/>
    <cellStyle name="Comma 2 4 2 4 2" xfId="2018" xr:uid="{00000000-0005-0000-0000-00005B040000}"/>
    <cellStyle name="Comma 2 4 2 5" xfId="1480" xr:uid="{00000000-0005-0000-0000-00005C040000}"/>
    <cellStyle name="Comma 2 4 2 6" xfId="2561" xr:uid="{00000000-0005-0000-0000-00005D040000}"/>
    <cellStyle name="Comma 2 4 2 7" xfId="400" xr:uid="{00000000-0005-0000-0000-00005E040000}"/>
    <cellStyle name="Comma 2 4 3" xfId="182" xr:uid="{00000000-0005-0000-0000-00005F040000}"/>
    <cellStyle name="Comma 2 4 3 2" xfId="729" xr:uid="{00000000-0005-0000-0000-000060040000}"/>
    <cellStyle name="Comma 2 4 3 2 2" xfId="1267" xr:uid="{00000000-0005-0000-0000-000061040000}"/>
    <cellStyle name="Comma 2 4 3 2 2 2" xfId="2347" xr:uid="{00000000-0005-0000-0000-000062040000}"/>
    <cellStyle name="Comma 2 4 3 2 3" xfId="1809" xr:uid="{00000000-0005-0000-0000-000063040000}"/>
    <cellStyle name="Comma 2 4 3 3" xfId="1000" xr:uid="{00000000-0005-0000-0000-000064040000}"/>
    <cellStyle name="Comma 2 4 3 3 2" xfId="2080" xr:uid="{00000000-0005-0000-0000-000065040000}"/>
    <cellStyle name="Comma 2 4 3 4" xfId="1542" xr:uid="{00000000-0005-0000-0000-000066040000}"/>
    <cellStyle name="Comma 2 4 3 5" xfId="2623" xr:uid="{00000000-0005-0000-0000-000067040000}"/>
    <cellStyle name="Comma 2 4 3 6" xfId="462" xr:uid="{00000000-0005-0000-0000-000068040000}"/>
    <cellStyle name="Comma 2 4 4" xfId="605" xr:uid="{00000000-0005-0000-0000-000069040000}"/>
    <cellStyle name="Comma 2 4 4 2" xfId="1143" xr:uid="{00000000-0005-0000-0000-00006A040000}"/>
    <cellStyle name="Comma 2 4 4 2 2" xfId="2223" xr:uid="{00000000-0005-0000-0000-00006B040000}"/>
    <cellStyle name="Comma 2 4 4 3" xfId="1685" xr:uid="{00000000-0005-0000-0000-00006C040000}"/>
    <cellStyle name="Comma 2 4 5" xfId="876" xr:uid="{00000000-0005-0000-0000-00006D040000}"/>
    <cellStyle name="Comma 2 4 5 2" xfId="1956" xr:uid="{00000000-0005-0000-0000-00006E040000}"/>
    <cellStyle name="Comma 2 4 6" xfId="1418" xr:uid="{00000000-0005-0000-0000-00006F040000}"/>
    <cellStyle name="Comma 2 4 7" xfId="2499" xr:uid="{00000000-0005-0000-0000-000070040000}"/>
    <cellStyle name="Comma 2 4 8" xfId="338" xr:uid="{00000000-0005-0000-0000-000071040000}"/>
    <cellStyle name="Comma 2 5" xfId="88" xr:uid="{00000000-0005-0000-0000-000072040000}"/>
    <cellStyle name="Comma 2 5 2" xfId="214" xr:uid="{00000000-0005-0000-0000-000073040000}"/>
    <cellStyle name="Comma 2 5 2 2" xfId="761" xr:uid="{00000000-0005-0000-0000-000074040000}"/>
    <cellStyle name="Comma 2 5 2 2 2" xfId="1299" xr:uid="{00000000-0005-0000-0000-000075040000}"/>
    <cellStyle name="Comma 2 5 2 2 2 2" xfId="2379" xr:uid="{00000000-0005-0000-0000-000076040000}"/>
    <cellStyle name="Comma 2 5 2 2 3" xfId="1841" xr:uid="{00000000-0005-0000-0000-000077040000}"/>
    <cellStyle name="Comma 2 5 2 3" xfId="1032" xr:uid="{00000000-0005-0000-0000-000078040000}"/>
    <cellStyle name="Comma 2 5 2 3 2" xfId="2112" xr:uid="{00000000-0005-0000-0000-000079040000}"/>
    <cellStyle name="Comma 2 5 2 4" xfId="1574" xr:uid="{00000000-0005-0000-0000-00007A040000}"/>
    <cellStyle name="Comma 2 5 2 5" xfId="2655" xr:uid="{00000000-0005-0000-0000-00007B040000}"/>
    <cellStyle name="Comma 2 5 2 6" xfId="494" xr:uid="{00000000-0005-0000-0000-00007C040000}"/>
    <cellStyle name="Comma 2 5 3" xfId="635" xr:uid="{00000000-0005-0000-0000-00007D040000}"/>
    <cellStyle name="Comma 2 5 3 2" xfId="1173" xr:uid="{00000000-0005-0000-0000-00007E040000}"/>
    <cellStyle name="Comma 2 5 3 2 2" xfId="2253" xr:uid="{00000000-0005-0000-0000-00007F040000}"/>
    <cellStyle name="Comma 2 5 3 3" xfId="1715" xr:uid="{00000000-0005-0000-0000-000080040000}"/>
    <cellStyle name="Comma 2 5 4" xfId="906" xr:uid="{00000000-0005-0000-0000-000081040000}"/>
    <cellStyle name="Comma 2 5 4 2" xfId="1986" xr:uid="{00000000-0005-0000-0000-000082040000}"/>
    <cellStyle name="Comma 2 5 5" xfId="1448" xr:uid="{00000000-0005-0000-0000-000083040000}"/>
    <cellStyle name="Comma 2 5 6" xfId="2529" xr:uid="{00000000-0005-0000-0000-000084040000}"/>
    <cellStyle name="Comma 2 5 7" xfId="368" xr:uid="{00000000-0005-0000-0000-000085040000}"/>
    <cellStyle name="Comma 2 6" xfId="150" xr:uid="{00000000-0005-0000-0000-000086040000}"/>
    <cellStyle name="Comma 2 6 2" xfId="697" xr:uid="{00000000-0005-0000-0000-000087040000}"/>
    <cellStyle name="Comma 2 6 2 2" xfId="1235" xr:uid="{00000000-0005-0000-0000-000088040000}"/>
    <cellStyle name="Comma 2 6 2 2 2" xfId="2315" xr:uid="{00000000-0005-0000-0000-000089040000}"/>
    <cellStyle name="Comma 2 6 2 3" xfId="1777" xr:uid="{00000000-0005-0000-0000-00008A040000}"/>
    <cellStyle name="Comma 2 6 3" xfId="968" xr:uid="{00000000-0005-0000-0000-00008B040000}"/>
    <cellStyle name="Comma 2 6 3 2" xfId="2048" xr:uid="{00000000-0005-0000-0000-00008C040000}"/>
    <cellStyle name="Comma 2 6 4" xfId="1510" xr:uid="{00000000-0005-0000-0000-00008D040000}"/>
    <cellStyle name="Comma 2 6 5" xfId="2591" xr:uid="{00000000-0005-0000-0000-00008E040000}"/>
    <cellStyle name="Comma 2 6 6" xfId="430" xr:uid="{00000000-0005-0000-0000-00008F040000}"/>
    <cellStyle name="Comma 2 7" xfId="566" xr:uid="{00000000-0005-0000-0000-000090040000}"/>
    <cellStyle name="Comma 2 7 2" xfId="1104" xr:uid="{00000000-0005-0000-0000-000091040000}"/>
    <cellStyle name="Comma 2 7 2 2" xfId="2184" xr:uid="{00000000-0005-0000-0000-000092040000}"/>
    <cellStyle name="Comma 2 7 3" xfId="1646" xr:uid="{00000000-0005-0000-0000-000093040000}"/>
    <cellStyle name="Comma 2 8" xfId="832" xr:uid="{00000000-0005-0000-0000-000094040000}"/>
    <cellStyle name="Comma 2 8 2" xfId="1370" xr:uid="{00000000-0005-0000-0000-000095040000}"/>
    <cellStyle name="Comma 2 8 2 2" xfId="2450" xr:uid="{00000000-0005-0000-0000-000096040000}"/>
    <cellStyle name="Comma 2 8 3" xfId="1912" xr:uid="{00000000-0005-0000-0000-000097040000}"/>
    <cellStyle name="Comma 2 9" xfId="834" xr:uid="{00000000-0005-0000-0000-000098040000}"/>
    <cellStyle name="Comma 2 9 2" xfId="1372" xr:uid="{00000000-0005-0000-0000-000099040000}"/>
    <cellStyle name="Comma 2 9 2 2" xfId="2452" xr:uid="{00000000-0005-0000-0000-00009A040000}"/>
    <cellStyle name="Comma 2 9 3" xfId="1914" xr:uid="{00000000-0005-0000-0000-00009B040000}"/>
    <cellStyle name="Comma 20" xfId="11" xr:uid="{00000000-0005-0000-0000-00009C040000}"/>
    <cellStyle name="Comma 20 2" xfId="574" xr:uid="{00000000-0005-0000-0000-00009D040000}"/>
    <cellStyle name="Comma 20 2 2" xfId="1112" xr:uid="{00000000-0005-0000-0000-00009E040000}"/>
    <cellStyle name="Comma 20 2 2 2" xfId="2192" xr:uid="{00000000-0005-0000-0000-00009F040000}"/>
    <cellStyle name="Comma 20 2 3" xfId="1654" xr:uid="{00000000-0005-0000-0000-0000A0040000}"/>
    <cellStyle name="Comma 20 3" xfId="845" xr:uid="{00000000-0005-0000-0000-0000A1040000}"/>
    <cellStyle name="Comma 20 3 2" xfId="1925" xr:uid="{00000000-0005-0000-0000-0000A2040000}"/>
    <cellStyle name="Comma 20 4" xfId="1387" xr:uid="{00000000-0005-0000-0000-0000A3040000}"/>
    <cellStyle name="Comma 20 5" xfId="2468" xr:uid="{00000000-0005-0000-0000-0000A4040000}"/>
    <cellStyle name="Comma 20 6" xfId="307" xr:uid="{00000000-0005-0000-0000-0000A5040000}"/>
    <cellStyle name="Comma 21" xfId="281" xr:uid="{00000000-0005-0000-0000-0000A6040000}"/>
    <cellStyle name="Comma 21 2" xfId="827" xr:uid="{00000000-0005-0000-0000-0000A7040000}"/>
    <cellStyle name="Comma 21 2 2" xfId="1365" xr:uid="{00000000-0005-0000-0000-0000A8040000}"/>
    <cellStyle name="Comma 21 2 2 2" xfId="2445" xr:uid="{00000000-0005-0000-0000-0000A9040000}"/>
    <cellStyle name="Comma 21 2 3" xfId="1907" xr:uid="{00000000-0005-0000-0000-0000AA040000}"/>
    <cellStyle name="Comma 21 3" xfId="1098" xr:uid="{00000000-0005-0000-0000-0000AB040000}"/>
    <cellStyle name="Comma 21 3 2" xfId="2178" xr:uid="{00000000-0005-0000-0000-0000AC040000}"/>
    <cellStyle name="Comma 21 4" xfId="1640" xr:uid="{00000000-0005-0000-0000-0000AD040000}"/>
    <cellStyle name="Comma 21 5" xfId="2721" xr:uid="{00000000-0005-0000-0000-0000AE040000}"/>
    <cellStyle name="Comma 21 6" xfId="560" xr:uid="{00000000-0005-0000-0000-0000AF040000}"/>
    <cellStyle name="Comma 22" xfId="283" xr:uid="{00000000-0005-0000-0000-0000B0040000}"/>
    <cellStyle name="Comma 22 2" xfId="828" xr:uid="{00000000-0005-0000-0000-0000B1040000}"/>
    <cellStyle name="Comma 22 2 2" xfId="1366" xr:uid="{00000000-0005-0000-0000-0000B2040000}"/>
    <cellStyle name="Comma 22 2 2 2" xfId="2446" xr:uid="{00000000-0005-0000-0000-0000B3040000}"/>
    <cellStyle name="Comma 22 2 3" xfId="1908" xr:uid="{00000000-0005-0000-0000-0000B4040000}"/>
    <cellStyle name="Comma 22 3" xfId="1099" xr:uid="{00000000-0005-0000-0000-0000B5040000}"/>
    <cellStyle name="Comma 22 3 2" xfId="2179" xr:uid="{00000000-0005-0000-0000-0000B6040000}"/>
    <cellStyle name="Comma 22 4" xfId="1641" xr:uid="{00000000-0005-0000-0000-0000B7040000}"/>
    <cellStyle name="Comma 22 5" xfId="2722" xr:uid="{00000000-0005-0000-0000-0000B8040000}"/>
    <cellStyle name="Comma 22 6" xfId="561" xr:uid="{00000000-0005-0000-0000-0000B9040000}"/>
    <cellStyle name="Comma 23" xfId="284" xr:uid="{00000000-0005-0000-0000-0000BA040000}"/>
    <cellStyle name="Comma 23 2" xfId="829" xr:uid="{00000000-0005-0000-0000-0000BB040000}"/>
    <cellStyle name="Comma 23 2 2" xfId="1367" xr:uid="{00000000-0005-0000-0000-0000BC040000}"/>
    <cellStyle name="Comma 23 2 2 2" xfId="2447" xr:uid="{00000000-0005-0000-0000-0000BD040000}"/>
    <cellStyle name="Comma 23 2 3" xfId="1909" xr:uid="{00000000-0005-0000-0000-0000BE040000}"/>
    <cellStyle name="Comma 23 3" xfId="1100" xr:uid="{00000000-0005-0000-0000-0000BF040000}"/>
    <cellStyle name="Comma 23 3 2" xfId="2180" xr:uid="{00000000-0005-0000-0000-0000C0040000}"/>
    <cellStyle name="Comma 23 4" xfId="1642" xr:uid="{00000000-0005-0000-0000-0000C1040000}"/>
    <cellStyle name="Comma 23 5" xfId="2723" xr:uid="{00000000-0005-0000-0000-0000C2040000}"/>
    <cellStyle name="Comma 23 6" xfId="562" xr:uid="{00000000-0005-0000-0000-0000C3040000}"/>
    <cellStyle name="Comma 24" xfId="288" xr:uid="{00000000-0005-0000-0000-0000C4040000}"/>
    <cellStyle name="Comma 24 2" xfId="830" xr:uid="{00000000-0005-0000-0000-0000C5040000}"/>
    <cellStyle name="Comma 24 2 2" xfId="1368" xr:uid="{00000000-0005-0000-0000-0000C6040000}"/>
    <cellStyle name="Comma 24 2 2 2" xfId="2448" xr:uid="{00000000-0005-0000-0000-0000C7040000}"/>
    <cellStyle name="Comma 24 2 3" xfId="1910" xr:uid="{00000000-0005-0000-0000-0000C8040000}"/>
    <cellStyle name="Comma 24 3" xfId="1101" xr:uid="{00000000-0005-0000-0000-0000C9040000}"/>
    <cellStyle name="Comma 24 3 2" xfId="2181" xr:uid="{00000000-0005-0000-0000-0000CA040000}"/>
    <cellStyle name="Comma 24 4" xfId="1643" xr:uid="{00000000-0005-0000-0000-0000CB040000}"/>
    <cellStyle name="Comma 24 5" xfId="2725" xr:uid="{00000000-0005-0000-0000-0000CC040000}"/>
    <cellStyle name="Comma 24 6" xfId="563" xr:uid="{00000000-0005-0000-0000-0000CD040000}"/>
    <cellStyle name="Comma 25" xfId="297" xr:uid="{00000000-0005-0000-0000-0000CE040000}"/>
    <cellStyle name="Comma 25 2" xfId="1103" xr:uid="{00000000-0005-0000-0000-0000CF040000}"/>
    <cellStyle name="Comma 25 2 2" xfId="2183" xr:uid="{00000000-0005-0000-0000-0000D0040000}"/>
    <cellStyle name="Comma 25 3" xfId="1645" xr:uid="{00000000-0005-0000-0000-0000D1040000}"/>
    <cellStyle name="Comma 25 4" xfId="2459" xr:uid="{00000000-0005-0000-0000-0000D2040000}"/>
    <cellStyle name="Comma 25 5" xfId="565" xr:uid="{00000000-0005-0000-0000-0000D3040000}"/>
    <cellStyle name="Comma 26" xfId="292" xr:uid="{00000000-0005-0000-0000-0000D4040000}"/>
    <cellStyle name="Comma 26 2" xfId="1102" xr:uid="{00000000-0005-0000-0000-0000D5040000}"/>
    <cellStyle name="Comma 26 2 2" xfId="2182" xr:uid="{00000000-0005-0000-0000-0000D6040000}"/>
    <cellStyle name="Comma 26 3" xfId="1644" xr:uid="{00000000-0005-0000-0000-0000D7040000}"/>
    <cellStyle name="Comma 26 4" xfId="2729" xr:uid="{00000000-0005-0000-0000-0000D8040000}"/>
    <cellStyle name="Comma 26 5" xfId="564" xr:uid="{00000000-0005-0000-0000-0000D9040000}"/>
    <cellStyle name="Comma 27" xfId="831" xr:uid="{00000000-0005-0000-0000-0000DA040000}"/>
    <cellStyle name="Comma 27 2" xfId="1369" xr:uid="{00000000-0005-0000-0000-0000DB040000}"/>
    <cellStyle name="Comma 27 2 2" xfId="2449" xr:uid="{00000000-0005-0000-0000-0000DC040000}"/>
    <cellStyle name="Comma 27 3" xfId="1911" xr:uid="{00000000-0005-0000-0000-0000DD040000}"/>
    <cellStyle name="Comma 28" xfId="833" xr:uid="{00000000-0005-0000-0000-0000DE040000}"/>
    <cellStyle name="Comma 28 2" xfId="1371" xr:uid="{00000000-0005-0000-0000-0000DF040000}"/>
    <cellStyle name="Comma 28 2 2" xfId="2451" xr:uid="{00000000-0005-0000-0000-0000E0040000}"/>
    <cellStyle name="Comma 28 3" xfId="1913" xr:uid="{00000000-0005-0000-0000-0000E1040000}"/>
    <cellStyle name="Comma 29" xfId="287" xr:uid="{00000000-0005-0000-0000-0000E2040000}"/>
    <cellStyle name="Comma 29 2" xfId="1373" xr:uid="{00000000-0005-0000-0000-0000E3040000}"/>
    <cellStyle name="Comma 29 2 2" xfId="2453" xr:uid="{00000000-0005-0000-0000-0000E4040000}"/>
    <cellStyle name="Comma 29 3" xfId="1915" xr:uid="{00000000-0005-0000-0000-0000E5040000}"/>
    <cellStyle name="Comma 29 4" xfId="2724" xr:uid="{00000000-0005-0000-0000-0000E6040000}"/>
    <cellStyle name="Comma 29 5" xfId="835" xr:uid="{00000000-0005-0000-0000-0000E7040000}"/>
    <cellStyle name="Comma 3" xfId="19" xr:uid="{00000000-0005-0000-0000-0000E8040000}"/>
    <cellStyle name="Comma 3 10" xfId="2473" xr:uid="{00000000-0005-0000-0000-0000E9040000}"/>
    <cellStyle name="Comma 3 11" xfId="312" xr:uid="{00000000-0005-0000-0000-0000EA040000}"/>
    <cellStyle name="Comma 3 2" xfId="43" xr:uid="{00000000-0005-0000-0000-0000EB040000}"/>
    <cellStyle name="Comma 3 2 10" xfId="323" xr:uid="{00000000-0005-0000-0000-0000EC040000}"/>
    <cellStyle name="Comma 3 2 2" xfId="56" xr:uid="{00000000-0005-0000-0000-0000ED040000}"/>
    <cellStyle name="Comma 3 2 2 2" xfId="85" xr:uid="{00000000-0005-0000-0000-0000EE040000}"/>
    <cellStyle name="Comma 3 2 2 2 2" xfId="147" xr:uid="{00000000-0005-0000-0000-0000EF040000}"/>
    <cellStyle name="Comma 3 2 2 2 2 2" xfId="274" xr:uid="{00000000-0005-0000-0000-0000F0040000}"/>
    <cellStyle name="Comma 3 2 2 2 2 2 2" xfId="821" xr:uid="{00000000-0005-0000-0000-0000F1040000}"/>
    <cellStyle name="Comma 3 2 2 2 2 2 2 2" xfId="1359" xr:uid="{00000000-0005-0000-0000-0000F2040000}"/>
    <cellStyle name="Comma 3 2 2 2 2 2 2 2 2" xfId="2439" xr:uid="{00000000-0005-0000-0000-0000F3040000}"/>
    <cellStyle name="Comma 3 2 2 2 2 2 2 3" xfId="1901" xr:uid="{00000000-0005-0000-0000-0000F4040000}"/>
    <cellStyle name="Comma 3 2 2 2 2 2 3" xfId="1092" xr:uid="{00000000-0005-0000-0000-0000F5040000}"/>
    <cellStyle name="Comma 3 2 2 2 2 2 3 2" xfId="2172" xr:uid="{00000000-0005-0000-0000-0000F6040000}"/>
    <cellStyle name="Comma 3 2 2 2 2 2 4" xfId="1634" xr:uid="{00000000-0005-0000-0000-0000F7040000}"/>
    <cellStyle name="Comma 3 2 2 2 2 2 5" xfId="2715" xr:uid="{00000000-0005-0000-0000-0000F8040000}"/>
    <cellStyle name="Comma 3 2 2 2 2 2 6" xfId="554" xr:uid="{00000000-0005-0000-0000-0000F9040000}"/>
    <cellStyle name="Comma 3 2 2 2 2 3" xfId="694" xr:uid="{00000000-0005-0000-0000-0000FA040000}"/>
    <cellStyle name="Comma 3 2 2 2 2 3 2" xfId="1232" xr:uid="{00000000-0005-0000-0000-0000FB040000}"/>
    <cellStyle name="Comma 3 2 2 2 2 3 2 2" xfId="2312" xr:uid="{00000000-0005-0000-0000-0000FC040000}"/>
    <cellStyle name="Comma 3 2 2 2 2 3 3" xfId="1774" xr:uid="{00000000-0005-0000-0000-0000FD040000}"/>
    <cellStyle name="Comma 3 2 2 2 2 4" xfId="965" xr:uid="{00000000-0005-0000-0000-0000FE040000}"/>
    <cellStyle name="Comma 3 2 2 2 2 4 2" xfId="2045" xr:uid="{00000000-0005-0000-0000-0000FF040000}"/>
    <cellStyle name="Comma 3 2 2 2 2 5" xfId="1507" xr:uid="{00000000-0005-0000-0000-000000050000}"/>
    <cellStyle name="Comma 3 2 2 2 2 6" xfId="2588" xr:uid="{00000000-0005-0000-0000-000001050000}"/>
    <cellStyle name="Comma 3 2 2 2 2 7" xfId="427" xr:uid="{00000000-0005-0000-0000-000002050000}"/>
    <cellStyle name="Comma 3 2 2 2 3" xfId="210" xr:uid="{00000000-0005-0000-0000-000003050000}"/>
    <cellStyle name="Comma 3 2 2 2 3 2" xfId="757" xr:uid="{00000000-0005-0000-0000-000004050000}"/>
    <cellStyle name="Comma 3 2 2 2 3 2 2" xfId="1295" xr:uid="{00000000-0005-0000-0000-000005050000}"/>
    <cellStyle name="Comma 3 2 2 2 3 2 2 2" xfId="2375" xr:uid="{00000000-0005-0000-0000-000006050000}"/>
    <cellStyle name="Comma 3 2 2 2 3 2 3" xfId="1837" xr:uid="{00000000-0005-0000-0000-000007050000}"/>
    <cellStyle name="Comma 3 2 2 2 3 3" xfId="1028" xr:uid="{00000000-0005-0000-0000-000008050000}"/>
    <cellStyle name="Comma 3 2 2 2 3 3 2" xfId="2108" xr:uid="{00000000-0005-0000-0000-000009050000}"/>
    <cellStyle name="Comma 3 2 2 2 3 4" xfId="1570" xr:uid="{00000000-0005-0000-0000-00000A050000}"/>
    <cellStyle name="Comma 3 2 2 2 3 5" xfId="2651" xr:uid="{00000000-0005-0000-0000-00000B050000}"/>
    <cellStyle name="Comma 3 2 2 2 3 6" xfId="490" xr:uid="{00000000-0005-0000-0000-00000C050000}"/>
    <cellStyle name="Comma 3 2 2 2 4" xfId="632" xr:uid="{00000000-0005-0000-0000-00000D050000}"/>
    <cellStyle name="Comma 3 2 2 2 4 2" xfId="1170" xr:uid="{00000000-0005-0000-0000-00000E050000}"/>
    <cellStyle name="Comma 3 2 2 2 4 2 2" xfId="2250" xr:uid="{00000000-0005-0000-0000-00000F050000}"/>
    <cellStyle name="Comma 3 2 2 2 4 3" xfId="1712" xr:uid="{00000000-0005-0000-0000-000010050000}"/>
    <cellStyle name="Comma 3 2 2 2 5" xfId="903" xr:uid="{00000000-0005-0000-0000-000011050000}"/>
    <cellStyle name="Comma 3 2 2 2 5 2" xfId="1983" xr:uid="{00000000-0005-0000-0000-000012050000}"/>
    <cellStyle name="Comma 3 2 2 2 6" xfId="1445" xr:uid="{00000000-0005-0000-0000-000013050000}"/>
    <cellStyle name="Comma 3 2 2 2 7" xfId="2526" xr:uid="{00000000-0005-0000-0000-000014050000}"/>
    <cellStyle name="Comma 3 2 2 2 8" xfId="365" xr:uid="{00000000-0005-0000-0000-000015050000}"/>
    <cellStyle name="Comma 3 2 2 3" xfId="116" xr:uid="{00000000-0005-0000-0000-000016050000}"/>
    <cellStyle name="Comma 3 2 2 3 2" xfId="242" xr:uid="{00000000-0005-0000-0000-000017050000}"/>
    <cellStyle name="Comma 3 2 2 3 2 2" xfId="789" xr:uid="{00000000-0005-0000-0000-000018050000}"/>
    <cellStyle name="Comma 3 2 2 3 2 2 2" xfId="1327" xr:uid="{00000000-0005-0000-0000-000019050000}"/>
    <cellStyle name="Comma 3 2 2 3 2 2 2 2" xfId="2407" xr:uid="{00000000-0005-0000-0000-00001A050000}"/>
    <cellStyle name="Comma 3 2 2 3 2 2 3" xfId="1869" xr:uid="{00000000-0005-0000-0000-00001B050000}"/>
    <cellStyle name="Comma 3 2 2 3 2 3" xfId="1060" xr:uid="{00000000-0005-0000-0000-00001C050000}"/>
    <cellStyle name="Comma 3 2 2 3 2 3 2" xfId="2140" xr:uid="{00000000-0005-0000-0000-00001D050000}"/>
    <cellStyle name="Comma 3 2 2 3 2 4" xfId="1602" xr:uid="{00000000-0005-0000-0000-00001E050000}"/>
    <cellStyle name="Comma 3 2 2 3 2 5" xfId="2683" xr:uid="{00000000-0005-0000-0000-00001F050000}"/>
    <cellStyle name="Comma 3 2 2 3 2 6" xfId="522" xr:uid="{00000000-0005-0000-0000-000020050000}"/>
    <cellStyle name="Comma 3 2 2 3 3" xfId="663" xr:uid="{00000000-0005-0000-0000-000021050000}"/>
    <cellStyle name="Comma 3 2 2 3 3 2" xfId="1201" xr:uid="{00000000-0005-0000-0000-000022050000}"/>
    <cellStyle name="Comma 3 2 2 3 3 2 2" xfId="2281" xr:uid="{00000000-0005-0000-0000-000023050000}"/>
    <cellStyle name="Comma 3 2 2 3 3 3" xfId="1743" xr:uid="{00000000-0005-0000-0000-000024050000}"/>
    <cellStyle name="Comma 3 2 2 3 4" xfId="934" xr:uid="{00000000-0005-0000-0000-000025050000}"/>
    <cellStyle name="Comma 3 2 2 3 4 2" xfId="2014" xr:uid="{00000000-0005-0000-0000-000026050000}"/>
    <cellStyle name="Comma 3 2 2 3 5" xfId="1476" xr:uid="{00000000-0005-0000-0000-000027050000}"/>
    <cellStyle name="Comma 3 2 2 3 6" xfId="2557" xr:uid="{00000000-0005-0000-0000-000028050000}"/>
    <cellStyle name="Comma 3 2 2 3 7" xfId="396" xr:uid="{00000000-0005-0000-0000-000029050000}"/>
    <cellStyle name="Comma 3 2 2 4" xfId="178" xr:uid="{00000000-0005-0000-0000-00002A050000}"/>
    <cellStyle name="Comma 3 2 2 4 2" xfId="725" xr:uid="{00000000-0005-0000-0000-00002B050000}"/>
    <cellStyle name="Comma 3 2 2 4 2 2" xfId="1263" xr:uid="{00000000-0005-0000-0000-00002C050000}"/>
    <cellStyle name="Comma 3 2 2 4 2 2 2" xfId="2343" xr:uid="{00000000-0005-0000-0000-00002D050000}"/>
    <cellStyle name="Comma 3 2 2 4 2 3" xfId="1805" xr:uid="{00000000-0005-0000-0000-00002E050000}"/>
    <cellStyle name="Comma 3 2 2 4 3" xfId="996" xr:uid="{00000000-0005-0000-0000-00002F050000}"/>
    <cellStyle name="Comma 3 2 2 4 3 2" xfId="2076" xr:uid="{00000000-0005-0000-0000-000030050000}"/>
    <cellStyle name="Comma 3 2 2 4 4" xfId="1538" xr:uid="{00000000-0005-0000-0000-000031050000}"/>
    <cellStyle name="Comma 3 2 2 4 5" xfId="2619" xr:uid="{00000000-0005-0000-0000-000032050000}"/>
    <cellStyle name="Comma 3 2 2 4 6" xfId="458" xr:uid="{00000000-0005-0000-0000-000033050000}"/>
    <cellStyle name="Comma 3 2 2 5" xfId="603" xr:uid="{00000000-0005-0000-0000-000034050000}"/>
    <cellStyle name="Comma 3 2 2 5 2" xfId="1141" xr:uid="{00000000-0005-0000-0000-000035050000}"/>
    <cellStyle name="Comma 3 2 2 5 2 2" xfId="2221" xr:uid="{00000000-0005-0000-0000-000036050000}"/>
    <cellStyle name="Comma 3 2 2 5 3" xfId="1683" xr:uid="{00000000-0005-0000-0000-000037050000}"/>
    <cellStyle name="Comma 3 2 2 6" xfId="874" xr:uid="{00000000-0005-0000-0000-000038050000}"/>
    <cellStyle name="Comma 3 2 2 6 2" xfId="1954" xr:uid="{00000000-0005-0000-0000-000039050000}"/>
    <cellStyle name="Comma 3 2 2 7" xfId="1416" xr:uid="{00000000-0005-0000-0000-00003A050000}"/>
    <cellStyle name="Comma 3 2 2 8" xfId="2497" xr:uid="{00000000-0005-0000-0000-00003B050000}"/>
    <cellStyle name="Comma 3 2 2 9" xfId="336" xr:uid="{00000000-0005-0000-0000-00003C050000}"/>
    <cellStyle name="Comma 3 2 3" xfId="71" xr:uid="{00000000-0005-0000-0000-00003D050000}"/>
    <cellStyle name="Comma 3 2 3 2" xfId="133" xr:uid="{00000000-0005-0000-0000-00003E050000}"/>
    <cellStyle name="Comma 3 2 3 2 2" xfId="259" xr:uid="{00000000-0005-0000-0000-00003F050000}"/>
    <cellStyle name="Comma 3 2 3 2 2 2" xfId="806" xr:uid="{00000000-0005-0000-0000-000040050000}"/>
    <cellStyle name="Comma 3 2 3 2 2 2 2" xfId="1344" xr:uid="{00000000-0005-0000-0000-000041050000}"/>
    <cellStyle name="Comma 3 2 3 2 2 2 2 2" xfId="2424" xr:uid="{00000000-0005-0000-0000-000042050000}"/>
    <cellStyle name="Comma 3 2 3 2 2 2 3" xfId="1886" xr:uid="{00000000-0005-0000-0000-000043050000}"/>
    <cellStyle name="Comma 3 2 3 2 2 3" xfId="1077" xr:uid="{00000000-0005-0000-0000-000044050000}"/>
    <cellStyle name="Comma 3 2 3 2 2 3 2" xfId="2157" xr:uid="{00000000-0005-0000-0000-000045050000}"/>
    <cellStyle name="Comma 3 2 3 2 2 4" xfId="1619" xr:uid="{00000000-0005-0000-0000-000046050000}"/>
    <cellStyle name="Comma 3 2 3 2 2 5" xfId="2700" xr:uid="{00000000-0005-0000-0000-000047050000}"/>
    <cellStyle name="Comma 3 2 3 2 2 6" xfId="539" xr:uid="{00000000-0005-0000-0000-000048050000}"/>
    <cellStyle name="Comma 3 2 3 2 3" xfId="680" xr:uid="{00000000-0005-0000-0000-000049050000}"/>
    <cellStyle name="Comma 3 2 3 2 3 2" xfId="1218" xr:uid="{00000000-0005-0000-0000-00004A050000}"/>
    <cellStyle name="Comma 3 2 3 2 3 2 2" xfId="2298" xr:uid="{00000000-0005-0000-0000-00004B050000}"/>
    <cellStyle name="Comma 3 2 3 2 3 3" xfId="1760" xr:uid="{00000000-0005-0000-0000-00004C050000}"/>
    <cellStyle name="Comma 3 2 3 2 4" xfId="951" xr:uid="{00000000-0005-0000-0000-00004D050000}"/>
    <cellStyle name="Comma 3 2 3 2 4 2" xfId="2031" xr:uid="{00000000-0005-0000-0000-00004E050000}"/>
    <cellStyle name="Comma 3 2 3 2 5" xfId="1493" xr:uid="{00000000-0005-0000-0000-00004F050000}"/>
    <cellStyle name="Comma 3 2 3 2 6" xfId="2574" xr:uid="{00000000-0005-0000-0000-000050050000}"/>
    <cellStyle name="Comma 3 2 3 2 7" xfId="413" xr:uid="{00000000-0005-0000-0000-000051050000}"/>
    <cellStyle name="Comma 3 2 3 3" xfId="195" xr:uid="{00000000-0005-0000-0000-000052050000}"/>
    <cellStyle name="Comma 3 2 3 3 2" xfId="742" xr:uid="{00000000-0005-0000-0000-000053050000}"/>
    <cellStyle name="Comma 3 2 3 3 2 2" xfId="1280" xr:uid="{00000000-0005-0000-0000-000054050000}"/>
    <cellStyle name="Comma 3 2 3 3 2 2 2" xfId="2360" xr:uid="{00000000-0005-0000-0000-000055050000}"/>
    <cellStyle name="Comma 3 2 3 3 2 3" xfId="1822" xr:uid="{00000000-0005-0000-0000-000056050000}"/>
    <cellStyle name="Comma 3 2 3 3 3" xfId="1013" xr:uid="{00000000-0005-0000-0000-000057050000}"/>
    <cellStyle name="Comma 3 2 3 3 3 2" xfId="2093" xr:uid="{00000000-0005-0000-0000-000058050000}"/>
    <cellStyle name="Comma 3 2 3 3 4" xfId="1555" xr:uid="{00000000-0005-0000-0000-000059050000}"/>
    <cellStyle name="Comma 3 2 3 3 5" xfId="2636" xr:uid="{00000000-0005-0000-0000-00005A050000}"/>
    <cellStyle name="Comma 3 2 3 3 6" xfId="475" xr:uid="{00000000-0005-0000-0000-00005B050000}"/>
    <cellStyle name="Comma 3 2 3 4" xfId="618" xr:uid="{00000000-0005-0000-0000-00005C050000}"/>
    <cellStyle name="Comma 3 2 3 4 2" xfId="1156" xr:uid="{00000000-0005-0000-0000-00005D050000}"/>
    <cellStyle name="Comma 3 2 3 4 2 2" xfId="2236" xr:uid="{00000000-0005-0000-0000-00005E050000}"/>
    <cellStyle name="Comma 3 2 3 4 3" xfId="1698" xr:uid="{00000000-0005-0000-0000-00005F050000}"/>
    <cellStyle name="Comma 3 2 3 5" xfId="889" xr:uid="{00000000-0005-0000-0000-000060050000}"/>
    <cellStyle name="Comma 3 2 3 5 2" xfId="1969" xr:uid="{00000000-0005-0000-0000-000061050000}"/>
    <cellStyle name="Comma 3 2 3 6" xfId="1431" xr:uid="{00000000-0005-0000-0000-000062050000}"/>
    <cellStyle name="Comma 3 2 3 7" xfId="2512" xr:uid="{00000000-0005-0000-0000-000063050000}"/>
    <cellStyle name="Comma 3 2 3 8" xfId="351" xr:uid="{00000000-0005-0000-0000-000064050000}"/>
    <cellStyle name="Comma 3 2 4" xfId="101" xr:uid="{00000000-0005-0000-0000-000065050000}"/>
    <cellStyle name="Comma 3 2 4 2" xfId="227" xr:uid="{00000000-0005-0000-0000-000066050000}"/>
    <cellStyle name="Comma 3 2 4 2 2" xfId="774" xr:uid="{00000000-0005-0000-0000-000067050000}"/>
    <cellStyle name="Comma 3 2 4 2 2 2" xfId="1312" xr:uid="{00000000-0005-0000-0000-000068050000}"/>
    <cellStyle name="Comma 3 2 4 2 2 2 2" xfId="2392" xr:uid="{00000000-0005-0000-0000-000069050000}"/>
    <cellStyle name="Comma 3 2 4 2 2 3" xfId="1854" xr:uid="{00000000-0005-0000-0000-00006A050000}"/>
    <cellStyle name="Comma 3 2 4 2 3" xfId="1045" xr:uid="{00000000-0005-0000-0000-00006B050000}"/>
    <cellStyle name="Comma 3 2 4 2 3 2" xfId="2125" xr:uid="{00000000-0005-0000-0000-00006C050000}"/>
    <cellStyle name="Comma 3 2 4 2 4" xfId="1587" xr:uid="{00000000-0005-0000-0000-00006D050000}"/>
    <cellStyle name="Comma 3 2 4 2 5" xfId="2668" xr:uid="{00000000-0005-0000-0000-00006E050000}"/>
    <cellStyle name="Comma 3 2 4 2 6" xfId="507" xr:uid="{00000000-0005-0000-0000-00006F050000}"/>
    <cellStyle name="Comma 3 2 4 3" xfId="648" xr:uid="{00000000-0005-0000-0000-000070050000}"/>
    <cellStyle name="Comma 3 2 4 3 2" xfId="1186" xr:uid="{00000000-0005-0000-0000-000071050000}"/>
    <cellStyle name="Comma 3 2 4 3 2 2" xfId="2266" xr:uid="{00000000-0005-0000-0000-000072050000}"/>
    <cellStyle name="Comma 3 2 4 3 3" xfId="1728" xr:uid="{00000000-0005-0000-0000-000073050000}"/>
    <cellStyle name="Comma 3 2 4 4" xfId="919" xr:uid="{00000000-0005-0000-0000-000074050000}"/>
    <cellStyle name="Comma 3 2 4 4 2" xfId="1999" xr:uid="{00000000-0005-0000-0000-000075050000}"/>
    <cellStyle name="Comma 3 2 4 5" xfId="1461" xr:uid="{00000000-0005-0000-0000-000076050000}"/>
    <cellStyle name="Comma 3 2 4 6" xfId="2542" xr:uid="{00000000-0005-0000-0000-000077050000}"/>
    <cellStyle name="Comma 3 2 4 7" xfId="381" xr:uid="{00000000-0005-0000-0000-000078050000}"/>
    <cellStyle name="Comma 3 2 5" xfId="163" xr:uid="{00000000-0005-0000-0000-000079050000}"/>
    <cellStyle name="Comma 3 2 5 2" xfId="710" xr:uid="{00000000-0005-0000-0000-00007A050000}"/>
    <cellStyle name="Comma 3 2 5 2 2" xfId="1248" xr:uid="{00000000-0005-0000-0000-00007B050000}"/>
    <cellStyle name="Comma 3 2 5 2 2 2" xfId="2328" xr:uid="{00000000-0005-0000-0000-00007C050000}"/>
    <cellStyle name="Comma 3 2 5 2 3" xfId="1790" xr:uid="{00000000-0005-0000-0000-00007D050000}"/>
    <cellStyle name="Comma 3 2 5 3" xfId="981" xr:uid="{00000000-0005-0000-0000-00007E050000}"/>
    <cellStyle name="Comma 3 2 5 3 2" xfId="2061" xr:uid="{00000000-0005-0000-0000-00007F050000}"/>
    <cellStyle name="Comma 3 2 5 4" xfId="1523" xr:uid="{00000000-0005-0000-0000-000080050000}"/>
    <cellStyle name="Comma 3 2 5 5" xfId="2604" xr:uid="{00000000-0005-0000-0000-000081050000}"/>
    <cellStyle name="Comma 3 2 5 6" xfId="443" xr:uid="{00000000-0005-0000-0000-000082050000}"/>
    <cellStyle name="Comma 3 2 6" xfId="590" xr:uid="{00000000-0005-0000-0000-000083050000}"/>
    <cellStyle name="Comma 3 2 6 2" xfId="1128" xr:uid="{00000000-0005-0000-0000-000084050000}"/>
    <cellStyle name="Comma 3 2 6 2 2" xfId="2208" xr:uid="{00000000-0005-0000-0000-000085050000}"/>
    <cellStyle name="Comma 3 2 6 3" xfId="1670" xr:uid="{00000000-0005-0000-0000-000086050000}"/>
    <cellStyle name="Comma 3 2 7" xfId="861" xr:uid="{00000000-0005-0000-0000-000087050000}"/>
    <cellStyle name="Comma 3 2 7 2" xfId="1941" xr:uid="{00000000-0005-0000-0000-000088050000}"/>
    <cellStyle name="Comma 3 2 8" xfId="1403" xr:uid="{00000000-0005-0000-0000-000089050000}"/>
    <cellStyle name="Comma 3 2 9" xfId="2484" xr:uid="{00000000-0005-0000-0000-00008A050000}"/>
    <cellStyle name="Comma 3 3" xfId="45" xr:uid="{00000000-0005-0000-0000-00008B050000}"/>
    <cellStyle name="Comma 3 3 2" xfId="74" xr:uid="{00000000-0005-0000-0000-00008C050000}"/>
    <cellStyle name="Comma 3 3 2 2" xfId="136" xr:uid="{00000000-0005-0000-0000-00008D050000}"/>
    <cellStyle name="Comma 3 3 2 2 2" xfId="262" xr:uid="{00000000-0005-0000-0000-00008E050000}"/>
    <cellStyle name="Comma 3 3 2 2 2 2" xfId="809" xr:uid="{00000000-0005-0000-0000-00008F050000}"/>
    <cellStyle name="Comma 3 3 2 2 2 2 2" xfId="1347" xr:uid="{00000000-0005-0000-0000-000090050000}"/>
    <cellStyle name="Comma 3 3 2 2 2 2 2 2" xfId="2427" xr:uid="{00000000-0005-0000-0000-000091050000}"/>
    <cellStyle name="Comma 3 3 2 2 2 2 3" xfId="1889" xr:uid="{00000000-0005-0000-0000-000092050000}"/>
    <cellStyle name="Comma 3 3 2 2 2 3" xfId="1080" xr:uid="{00000000-0005-0000-0000-000093050000}"/>
    <cellStyle name="Comma 3 3 2 2 2 3 2" xfId="2160" xr:uid="{00000000-0005-0000-0000-000094050000}"/>
    <cellStyle name="Comma 3 3 2 2 2 4" xfId="1622" xr:uid="{00000000-0005-0000-0000-000095050000}"/>
    <cellStyle name="Comma 3 3 2 2 2 5" xfId="2703" xr:uid="{00000000-0005-0000-0000-000096050000}"/>
    <cellStyle name="Comma 3 3 2 2 2 6" xfId="542" xr:uid="{00000000-0005-0000-0000-000097050000}"/>
    <cellStyle name="Comma 3 3 2 2 3" xfId="683" xr:uid="{00000000-0005-0000-0000-000098050000}"/>
    <cellStyle name="Comma 3 3 2 2 3 2" xfId="1221" xr:uid="{00000000-0005-0000-0000-000099050000}"/>
    <cellStyle name="Comma 3 3 2 2 3 2 2" xfId="2301" xr:uid="{00000000-0005-0000-0000-00009A050000}"/>
    <cellStyle name="Comma 3 3 2 2 3 3" xfId="1763" xr:uid="{00000000-0005-0000-0000-00009B050000}"/>
    <cellStyle name="Comma 3 3 2 2 4" xfId="954" xr:uid="{00000000-0005-0000-0000-00009C050000}"/>
    <cellStyle name="Comma 3 3 2 2 4 2" xfId="2034" xr:uid="{00000000-0005-0000-0000-00009D050000}"/>
    <cellStyle name="Comma 3 3 2 2 5" xfId="1496" xr:uid="{00000000-0005-0000-0000-00009E050000}"/>
    <cellStyle name="Comma 3 3 2 2 6" xfId="2577" xr:uid="{00000000-0005-0000-0000-00009F050000}"/>
    <cellStyle name="Comma 3 3 2 2 7" xfId="416" xr:uid="{00000000-0005-0000-0000-0000A0050000}"/>
    <cellStyle name="Comma 3 3 2 3" xfId="198" xr:uid="{00000000-0005-0000-0000-0000A1050000}"/>
    <cellStyle name="Comma 3 3 2 3 2" xfId="745" xr:uid="{00000000-0005-0000-0000-0000A2050000}"/>
    <cellStyle name="Comma 3 3 2 3 2 2" xfId="1283" xr:uid="{00000000-0005-0000-0000-0000A3050000}"/>
    <cellStyle name="Comma 3 3 2 3 2 2 2" xfId="2363" xr:uid="{00000000-0005-0000-0000-0000A4050000}"/>
    <cellStyle name="Comma 3 3 2 3 2 3" xfId="1825" xr:uid="{00000000-0005-0000-0000-0000A5050000}"/>
    <cellStyle name="Comma 3 3 2 3 3" xfId="1016" xr:uid="{00000000-0005-0000-0000-0000A6050000}"/>
    <cellStyle name="Comma 3 3 2 3 3 2" xfId="2096" xr:uid="{00000000-0005-0000-0000-0000A7050000}"/>
    <cellStyle name="Comma 3 3 2 3 4" xfId="1558" xr:uid="{00000000-0005-0000-0000-0000A8050000}"/>
    <cellStyle name="Comma 3 3 2 3 5" xfId="2639" xr:uid="{00000000-0005-0000-0000-0000A9050000}"/>
    <cellStyle name="Comma 3 3 2 3 6" xfId="478" xr:uid="{00000000-0005-0000-0000-0000AA050000}"/>
    <cellStyle name="Comma 3 3 2 4" xfId="621" xr:uid="{00000000-0005-0000-0000-0000AB050000}"/>
    <cellStyle name="Comma 3 3 2 4 2" xfId="1159" xr:uid="{00000000-0005-0000-0000-0000AC050000}"/>
    <cellStyle name="Comma 3 3 2 4 2 2" xfId="2239" xr:uid="{00000000-0005-0000-0000-0000AD050000}"/>
    <cellStyle name="Comma 3 3 2 4 3" xfId="1701" xr:uid="{00000000-0005-0000-0000-0000AE050000}"/>
    <cellStyle name="Comma 3 3 2 5" xfId="892" xr:uid="{00000000-0005-0000-0000-0000AF050000}"/>
    <cellStyle name="Comma 3 3 2 5 2" xfId="1972" xr:uid="{00000000-0005-0000-0000-0000B0050000}"/>
    <cellStyle name="Comma 3 3 2 6" xfId="1434" xr:uid="{00000000-0005-0000-0000-0000B1050000}"/>
    <cellStyle name="Comma 3 3 2 7" xfId="2515" xr:uid="{00000000-0005-0000-0000-0000B2050000}"/>
    <cellStyle name="Comma 3 3 2 8" xfId="354" xr:uid="{00000000-0005-0000-0000-0000B3050000}"/>
    <cellStyle name="Comma 3 3 3" xfId="104" xr:uid="{00000000-0005-0000-0000-0000B4050000}"/>
    <cellStyle name="Comma 3 3 3 2" xfId="230" xr:uid="{00000000-0005-0000-0000-0000B5050000}"/>
    <cellStyle name="Comma 3 3 3 2 2" xfId="777" xr:uid="{00000000-0005-0000-0000-0000B6050000}"/>
    <cellStyle name="Comma 3 3 3 2 2 2" xfId="1315" xr:uid="{00000000-0005-0000-0000-0000B7050000}"/>
    <cellStyle name="Comma 3 3 3 2 2 2 2" xfId="2395" xr:uid="{00000000-0005-0000-0000-0000B8050000}"/>
    <cellStyle name="Comma 3 3 3 2 2 3" xfId="1857" xr:uid="{00000000-0005-0000-0000-0000B9050000}"/>
    <cellStyle name="Comma 3 3 3 2 3" xfId="1048" xr:uid="{00000000-0005-0000-0000-0000BA050000}"/>
    <cellStyle name="Comma 3 3 3 2 3 2" xfId="2128" xr:uid="{00000000-0005-0000-0000-0000BB050000}"/>
    <cellStyle name="Comma 3 3 3 2 4" xfId="1590" xr:uid="{00000000-0005-0000-0000-0000BC050000}"/>
    <cellStyle name="Comma 3 3 3 2 5" xfId="2671" xr:uid="{00000000-0005-0000-0000-0000BD050000}"/>
    <cellStyle name="Comma 3 3 3 2 6" xfId="510" xr:uid="{00000000-0005-0000-0000-0000BE050000}"/>
    <cellStyle name="Comma 3 3 3 3" xfId="651" xr:uid="{00000000-0005-0000-0000-0000BF050000}"/>
    <cellStyle name="Comma 3 3 3 3 2" xfId="1189" xr:uid="{00000000-0005-0000-0000-0000C0050000}"/>
    <cellStyle name="Comma 3 3 3 3 2 2" xfId="2269" xr:uid="{00000000-0005-0000-0000-0000C1050000}"/>
    <cellStyle name="Comma 3 3 3 3 3" xfId="1731" xr:uid="{00000000-0005-0000-0000-0000C2050000}"/>
    <cellStyle name="Comma 3 3 3 4" xfId="922" xr:uid="{00000000-0005-0000-0000-0000C3050000}"/>
    <cellStyle name="Comma 3 3 3 4 2" xfId="2002" xr:uid="{00000000-0005-0000-0000-0000C4050000}"/>
    <cellStyle name="Comma 3 3 3 5" xfId="1464" xr:uid="{00000000-0005-0000-0000-0000C5050000}"/>
    <cellStyle name="Comma 3 3 3 6" xfId="2545" xr:uid="{00000000-0005-0000-0000-0000C6050000}"/>
    <cellStyle name="Comma 3 3 3 7" xfId="384" xr:uid="{00000000-0005-0000-0000-0000C7050000}"/>
    <cellStyle name="Comma 3 3 4" xfId="166" xr:uid="{00000000-0005-0000-0000-0000C8050000}"/>
    <cellStyle name="Comma 3 3 4 2" xfId="713" xr:uid="{00000000-0005-0000-0000-0000C9050000}"/>
    <cellStyle name="Comma 3 3 4 2 2" xfId="1251" xr:uid="{00000000-0005-0000-0000-0000CA050000}"/>
    <cellStyle name="Comma 3 3 4 2 2 2" xfId="2331" xr:uid="{00000000-0005-0000-0000-0000CB050000}"/>
    <cellStyle name="Comma 3 3 4 2 3" xfId="1793" xr:uid="{00000000-0005-0000-0000-0000CC050000}"/>
    <cellStyle name="Comma 3 3 4 3" xfId="984" xr:uid="{00000000-0005-0000-0000-0000CD050000}"/>
    <cellStyle name="Comma 3 3 4 3 2" xfId="2064" xr:uid="{00000000-0005-0000-0000-0000CE050000}"/>
    <cellStyle name="Comma 3 3 4 4" xfId="1526" xr:uid="{00000000-0005-0000-0000-0000CF050000}"/>
    <cellStyle name="Comma 3 3 4 5" xfId="2607" xr:uid="{00000000-0005-0000-0000-0000D0050000}"/>
    <cellStyle name="Comma 3 3 4 6" xfId="446" xr:uid="{00000000-0005-0000-0000-0000D1050000}"/>
    <cellStyle name="Comma 3 3 5" xfId="592" xr:uid="{00000000-0005-0000-0000-0000D2050000}"/>
    <cellStyle name="Comma 3 3 5 2" xfId="1130" xr:uid="{00000000-0005-0000-0000-0000D3050000}"/>
    <cellStyle name="Comma 3 3 5 2 2" xfId="2210" xr:uid="{00000000-0005-0000-0000-0000D4050000}"/>
    <cellStyle name="Comma 3 3 5 3" xfId="1672" xr:uid="{00000000-0005-0000-0000-0000D5050000}"/>
    <cellStyle name="Comma 3 3 6" xfId="863" xr:uid="{00000000-0005-0000-0000-0000D6050000}"/>
    <cellStyle name="Comma 3 3 6 2" xfId="1943" xr:uid="{00000000-0005-0000-0000-0000D7050000}"/>
    <cellStyle name="Comma 3 3 7" xfId="1405" xr:uid="{00000000-0005-0000-0000-0000D8050000}"/>
    <cellStyle name="Comma 3 3 8" xfId="2486" xr:uid="{00000000-0005-0000-0000-0000D9050000}"/>
    <cellStyle name="Comma 3 3 9" xfId="325" xr:uid="{00000000-0005-0000-0000-0000DA050000}"/>
    <cellStyle name="Comma 3 4" xfId="59" xr:uid="{00000000-0005-0000-0000-0000DB050000}"/>
    <cellStyle name="Comma 3 4 2" xfId="121" xr:uid="{00000000-0005-0000-0000-0000DC050000}"/>
    <cellStyle name="Comma 3 4 2 2" xfId="247" xr:uid="{00000000-0005-0000-0000-0000DD050000}"/>
    <cellStyle name="Comma 3 4 2 2 2" xfId="794" xr:uid="{00000000-0005-0000-0000-0000DE050000}"/>
    <cellStyle name="Comma 3 4 2 2 2 2" xfId="1332" xr:uid="{00000000-0005-0000-0000-0000DF050000}"/>
    <cellStyle name="Comma 3 4 2 2 2 2 2" xfId="2412" xr:uid="{00000000-0005-0000-0000-0000E0050000}"/>
    <cellStyle name="Comma 3 4 2 2 2 3" xfId="1874" xr:uid="{00000000-0005-0000-0000-0000E1050000}"/>
    <cellStyle name="Comma 3 4 2 2 3" xfId="1065" xr:uid="{00000000-0005-0000-0000-0000E2050000}"/>
    <cellStyle name="Comma 3 4 2 2 3 2" xfId="2145" xr:uid="{00000000-0005-0000-0000-0000E3050000}"/>
    <cellStyle name="Comma 3 4 2 2 4" xfId="1607" xr:uid="{00000000-0005-0000-0000-0000E4050000}"/>
    <cellStyle name="Comma 3 4 2 2 5" xfId="2688" xr:uid="{00000000-0005-0000-0000-0000E5050000}"/>
    <cellStyle name="Comma 3 4 2 2 6" xfId="527" xr:uid="{00000000-0005-0000-0000-0000E6050000}"/>
    <cellStyle name="Comma 3 4 2 3" xfId="668" xr:uid="{00000000-0005-0000-0000-0000E7050000}"/>
    <cellStyle name="Comma 3 4 2 3 2" xfId="1206" xr:uid="{00000000-0005-0000-0000-0000E8050000}"/>
    <cellStyle name="Comma 3 4 2 3 2 2" xfId="2286" xr:uid="{00000000-0005-0000-0000-0000E9050000}"/>
    <cellStyle name="Comma 3 4 2 3 3" xfId="1748" xr:uid="{00000000-0005-0000-0000-0000EA050000}"/>
    <cellStyle name="Comma 3 4 2 4" xfId="939" xr:uid="{00000000-0005-0000-0000-0000EB050000}"/>
    <cellStyle name="Comma 3 4 2 4 2" xfId="2019" xr:uid="{00000000-0005-0000-0000-0000EC050000}"/>
    <cellStyle name="Comma 3 4 2 5" xfId="1481" xr:uid="{00000000-0005-0000-0000-0000ED050000}"/>
    <cellStyle name="Comma 3 4 2 6" xfId="2562" xr:uid="{00000000-0005-0000-0000-0000EE050000}"/>
    <cellStyle name="Comma 3 4 2 7" xfId="401" xr:uid="{00000000-0005-0000-0000-0000EF050000}"/>
    <cellStyle name="Comma 3 4 3" xfId="183" xr:uid="{00000000-0005-0000-0000-0000F0050000}"/>
    <cellStyle name="Comma 3 4 3 2" xfId="730" xr:uid="{00000000-0005-0000-0000-0000F1050000}"/>
    <cellStyle name="Comma 3 4 3 2 2" xfId="1268" xr:uid="{00000000-0005-0000-0000-0000F2050000}"/>
    <cellStyle name="Comma 3 4 3 2 2 2" xfId="2348" xr:uid="{00000000-0005-0000-0000-0000F3050000}"/>
    <cellStyle name="Comma 3 4 3 2 3" xfId="1810" xr:uid="{00000000-0005-0000-0000-0000F4050000}"/>
    <cellStyle name="Comma 3 4 3 3" xfId="1001" xr:uid="{00000000-0005-0000-0000-0000F5050000}"/>
    <cellStyle name="Comma 3 4 3 3 2" xfId="2081" xr:uid="{00000000-0005-0000-0000-0000F6050000}"/>
    <cellStyle name="Comma 3 4 3 4" xfId="1543" xr:uid="{00000000-0005-0000-0000-0000F7050000}"/>
    <cellStyle name="Comma 3 4 3 5" xfId="2624" xr:uid="{00000000-0005-0000-0000-0000F8050000}"/>
    <cellStyle name="Comma 3 4 3 6" xfId="463" xr:uid="{00000000-0005-0000-0000-0000F9050000}"/>
    <cellStyle name="Comma 3 4 4" xfId="606" xr:uid="{00000000-0005-0000-0000-0000FA050000}"/>
    <cellStyle name="Comma 3 4 4 2" xfId="1144" xr:uid="{00000000-0005-0000-0000-0000FB050000}"/>
    <cellStyle name="Comma 3 4 4 2 2" xfId="2224" xr:uid="{00000000-0005-0000-0000-0000FC050000}"/>
    <cellStyle name="Comma 3 4 4 3" xfId="1686" xr:uid="{00000000-0005-0000-0000-0000FD050000}"/>
    <cellStyle name="Comma 3 4 5" xfId="877" xr:uid="{00000000-0005-0000-0000-0000FE050000}"/>
    <cellStyle name="Comma 3 4 5 2" xfId="1957" xr:uid="{00000000-0005-0000-0000-0000FF050000}"/>
    <cellStyle name="Comma 3 4 6" xfId="1419" xr:uid="{00000000-0005-0000-0000-000000060000}"/>
    <cellStyle name="Comma 3 4 7" xfId="2500" xr:uid="{00000000-0005-0000-0000-000001060000}"/>
    <cellStyle name="Comma 3 4 8" xfId="339" xr:uid="{00000000-0005-0000-0000-000002060000}"/>
    <cellStyle name="Comma 3 5" xfId="89" xr:uid="{00000000-0005-0000-0000-000003060000}"/>
    <cellStyle name="Comma 3 5 2" xfId="215" xr:uid="{00000000-0005-0000-0000-000004060000}"/>
    <cellStyle name="Comma 3 5 2 2" xfId="762" xr:uid="{00000000-0005-0000-0000-000005060000}"/>
    <cellStyle name="Comma 3 5 2 2 2" xfId="1300" xr:uid="{00000000-0005-0000-0000-000006060000}"/>
    <cellStyle name="Comma 3 5 2 2 2 2" xfId="2380" xr:uid="{00000000-0005-0000-0000-000007060000}"/>
    <cellStyle name="Comma 3 5 2 2 3" xfId="1842" xr:uid="{00000000-0005-0000-0000-000008060000}"/>
    <cellStyle name="Comma 3 5 2 3" xfId="1033" xr:uid="{00000000-0005-0000-0000-000009060000}"/>
    <cellStyle name="Comma 3 5 2 3 2" xfId="2113" xr:uid="{00000000-0005-0000-0000-00000A060000}"/>
    <cellStyle name="Comma 3 5 2 4" xfId="1575" xr:uid="{00000000-0005-0000-0000-00000B060000}"/>
    <cellStyle name="Comma 3 5 2 5" xfId="2656" xr:uid="{00000000-0005-0000-0000-00000C060000}"/>
    <cellStyle name="Comma 3 5 2 6" xfId="495" xr:uid="{00000000-0005-0000-0000-00000D060000}"/>
    <cellStyle name="Comma 3 5 3" xfId="636" xr:uid="{00000000-0005-0000-0000-00000E060000}"/>
    <cellStyle name="Comma 3 5 3 2" xfId="1174" xr:uid="{00000000-0005-0000-0000-00000F060000}"/>
    <cellStyle name="Comma 3 5 3 2 2" xfId="2254" xr:uid="{00000000-0005-0000-0000-000010060000}"/>
    <cellStyle name="Comma 3 5 3 3" xfId="1716" xr:uid="{00000000-0005-0000-0000-000011060000}"/>
    <cellStyle name="Comma 3 5 4" xfId="907" xr:uid="{00000000-0005-0000-0000-000012060000}"/>
    <cellStyle name="Comma 3 5 4 2" xfId="1987" xr:uid="{00000000-0005-0000-0000-000013060000}"/>
    <cellStyle name="Comma 3 5 5" xfId="1449" xr:uid="{00000000-0005-0000-0000-000014060000}"/>
    <cellStyle name="Comma 3 5 6" xfId="2530" xr:uid="{00000000-0005-0000-0000-000015060000}"/>
    <cellStyle name="Comma 3 5 7" xfId="369" xr:uid="{00000000-0005-0000-0000-000016060000}"/>
    <cellStyle name="Comma 3 6" xfId="151" xr:uid="{00000000-0005-0000-0000-000017060000}"/>
    <cellStyle name="Comma 3 6 2" xfId="698" xr:uid="{00000000-0005-0000-0000-000018060000}"/>
    <cellStyle name="Comma 3 6 2 2" xfId="1236" xr:uid="{00000000-0005-0000-0000-000019060000}"/>
    <cellStyle name="Comma 3 6 2 2 2" xfId="2316" xr:uid="{00000000-0005-0000-0000-00001A060000}"/>
    <cellStyle name="Comma 3 6 2 3" xfId="1778" xr:uid="{00000000-0005-0000-0000-00001B060000}"/>
    <cellStyle name="Comma 3 6 3" xfId="969" xr:uid="{00000000-0005-0000-0000-00001C060000}"/>
    <cellStyle name="Comma 3 6 3 2" xfId="2049" xr:uid="{00000000-0005-0000-0000-00001D060000}"/>
    <cellStyle name="Comma 3 6 4" xfId="1511" xr:uid="{00000000-0005-0000-0000-00001E060000}"/>
    <cellStyle name="Comma 3 6 5" xfId="2592" xr:uid="{00000000-0005-0000-0000-00001F060000}"/>
    <cellStyle name="Comma 3 6 6" xfId="431" xr:uid="{00000000-0005-0000-0000-000020060000}"/>
    <cellStyle name="Comma 3 7" xfId="579" xr:uid="{00000000-0005-0000-0000-000021060000}"/>
    <cellStyle name="Comma 3 7 2" xfId="1117" xr:uid="{00000000-0005-0000-0000-000022060000}"/>
    <cellStyle name="Comma 3 7 2 2" xfId="2197" xr:uid="{00000000-0005-0000-0000-000023060000}"/>
    <cellStyle name="Comma 3 7 3" xfId="1659" xr:uid="{00000000-0005-0000-0000-000024060000}"/>
    <cellStyle name="Comma 3 8" xfId="850" xr:uid="{00000000-0005-0000-0000-000025060000}"/>
    <cellStyle name="Comma 3 8 2" xfId="1930" xr:uid="{00000000-0005-0000-0000-000026060000}"/>
    <cellStyle name="Comma 3 9" xfId="1392" xr:uid="{00000000-0005-0000-0000-000027060000}"/>
    <cellStyle name="Comma 30" xfId="836" xr:uid="{00000000-0005-0000-0000-000028060000}"/>
    <cellStyle name="Comma 30 2" xfId="1916" xr:uid="{00000000-0005-0000-0000-000029060000}"/>
    <cellStyle name="Comma 31" xfId="291" xr:uid="{00000000-0005-0000-0000-00002A060000}"/>
    <cellStyle name="Comma 31 2" xfId="2454" xr:uid="{00000000-0005-0000-0000-00002B060000}"/>
    <cellStyle name="Comma 31 3" xfId="2728" xr:uid="{00000000-0005-0000-0000-00002C060000}"/>
    <cellStyle name="Comma 31 4" xfId="1374" xr:uid="{00000000-0005-0000-0000-00002D060000}"/>
    <cellStyle name="Comma 32" xfId="290" xr:uid="{00000000-0005-0000-0000-00002E060000}"/>
    <cellStyle name="Comma 32 2" xfId="2455" xr:uid="{00000000-0005-0000-0000-00002F060000}"/>
    <cellStyle name="Comma 32 3" xfId="2727" xr:uid="{00000000-0005-0000-0000-000030060000}"/>
    <cellStyle name="Comma 32 4" xfId="1375" xr:uid="{00000000-0005-0000-0000-000031060000}"/>
    <cellStyle name="Comma 33" xfId="293" xr:uid="{00000000-0005-0000-0000-000032060000}"/>
    <cellStyle name="Comma 33 2" xfId="2456" xr:uid="{00000000-0005-0000-0000-000033060000}"/>
    <cellStyle name="Comma 33 3" xfId="2730" xr:uid="{00000000-0005-0000-0000-000034060000}"/>
    <cellStyle name="Comma 33 4" xfId="1376" xr:uid="{00000000-0005-0000-0000-000035060000}"/>
    <cellStyle name="Comma 34" xfId="294" xr:uid="{00000000-0005-0000-0000-000036060000}"/>
    <cellStyle name="Comma 34 2" xfId="2731" xr:uid="{00000000-0005-0000-0000-000037060000}"/>
    <cellStyle name="Comma 34 3" xfId="1378" xr:uid="{00000000-0005-0000-0000-000038060000}"/>
    <cellStyle name="Comma 35" xfId="1377" xr:uid="{00000000-0005-0000-0000-000039060000}"/>
    <cellStyle name="Comma 36" xfId="296" xr:uid="{00000000-0005-0000-0000-00003A060000}"/>
    <cellStyle name="Comma 36 2" xfId="2457" xr:uid="{00000000-0005-0000-0000-00003B060000}"/>
    <cellStyle name="Comma 37" xfId="2458" xr:uid="{00000000-0005-0000-0000-00003C060000}"/>
    <cellStyle name="Comma 38" xfId="298" xr:uid="{00000000-0005-0000-0000-00003D060000}"/>
    <cellStyle name="Comma 39" xfId="2738" xr:uid="{00000000-0005-0000-0000-00003E060000}"/>
    <cellStyle name="Comma 4" xfId="20" xr:uid="{00000000-0005-0000-0000-00003F060000}"/>
    <cellStyle name="Comma 4 10" xfId="313" xr:uid="{00000000-0005-0000-0000-000040060000}"/>
    <cellStyle name="Comma 4 2" xfId="46" xr:uid="{00000000-0005-0000-0000-000041060000}"/>
    <cellStyle name="Comma 4 2 2" xfId="75" xr:uid="{00000000-0005-0000-0000-000042060000}"/>
    <cellStyle name="Comma 4 2 2 2" xfId="137" xr:uid="{00000000-0005-0000-0000-000043060000}"/>
    <cellStyle name="Comma 4 2 2 2 2" xfId="263" xr:uid="{00000000-0005-0000-0000-000044060000}"/>
    <cellStyle name="Comma 4 2 2 2 2 2" xfId="810" xr:uid="{00000000-0005-0000-0000-000045060000}"/>
    <cellStyle name="Comma 4 2 2 2 2 2 2" xfId="1348" xr:uid="{00000000-0005-0000-0000-000046060000}"/>
    <cellStyle name="Comma 4 2 2 2 2 2 2 2" xfId="2428" xr:uid="{00000000-0005-0000-0000-000047060000}"/>
    <cellStyle name="Comma 4 2 2 2 2 2 3" xfId="1890" xr:uid="{00000000-0005-0000-0000-000048060000}"/>
    <cellStyle name="Comma 4 2 2 2 2 3" xfId="1081" xr:uid="{00000000-0005-0000-0000-000049060000}"/>
    <cellStyle name="Comma 4 2 2 2 2 3 2" xfId="2161" xr:uid="{00000000-0005-0000-0000-00004A060000}"/>
    <cellStyle name="Comma 4 2 2 2 2 4" xfId="1623" xr:uid="{00000000-0005-0000-0000-00004B060000}"/>
    <cellStyle name="Comma 4 2 2 2 2 5" xfId="2704" xr:uid="{00000000-0005-0000-0000-00004C060000}"/>
    <cellStyle name="Comma 4 2 2 2 2 6" xfId="543" xr:uid="{00000000-0005-0000-0000-00004D060000}"/>
    <cellStyle name="Comma 4 2 2 2 3" xfId="684" xr:uid="{00000000-0005-0000-0000-00004E060000}"/>
    <cellStyle name="Comma 4 2 2 2 3 2" xfId="1222" xr:uid="{00000000-0005-0000-0000-00004F060000}"/>
    <cellStyle name="Comma 4 2 2 2 3 2 2" xfId="2302" xr:uid="{00000000-0005-0000-0000-000050060000}"/>
    <cellStyle name="Comma 4 2 2 2 3 3" xfId="1764" xr:uid="{00000000-0005-0000-0000-000051060000}"/>
    <cellStyle name="Comma 4 2 2 2 4" xfId="955" xr:uid="{00000000-0005-0000-0000-000052060000}"/>
    <cellStyle name="Comma 4 2 2 2 4 2" xfId="2035" xr:uid="{00000000-0005-0000-0000-000053060000}"/>
    <cellStyle name="Comma 4 2 2 2 5" xfId="1497" xr:uid="{00000000-0005-0000-0000-000054060000}"/>
    <cellStyle name="Comma 4 2 2 2 6" xfId="2578" xr:uid="{00000000-0005-0000-0000-000055060000}"/>
    <cellStyle name="Comma 4 2 2 2 7" xfId="417" xr:uid="{00000000-0005-0000-0000-000056060000}"/>
    <cellStyle name="Comma 4 2 2 3" xfId="199" xr:uid="{00000000-0005-0000-0000-000057060000}"/>
    <cellStyle name="Comma 4 2 2 3 2" xfId="746" xr:uid="{00000000-0005-0000-0000-000058060000}"/>
    <cellStyle name="Comma 4 2 2 3 2 2" xfId="1284" xr:uid="{00000000-0005-0000-0000-000059060000}"/>
    <cellStyle name="Comma 4 2 2 3 2 2 2" xfId="2364" xr:uid="{00000000-0005-0000-0000-00005A060000}"/>
    <cellStyle name="Comma 4 2 2 3 2 3" xfId="1826" xr:uid="{00000000-0005-0000-0000-00005B060000}"/>
    <cellStyle name="Comma 4 2 2 3 3" xfId="1017" xr:uid="{00000000-0005-0000-0000-00005C060000}"/>
    <cellStyle name="Comma 4 2 2 3 3 2" xfId="2097" xr:uid="{00000000-0005-0000-0000-00005D060000}"/>
    <cellStyle name="Comma 4 2 2 3 4" xfId="1559" xr:uid="{00000000-0005-0000-0000-00005E060000}"/>
    <cellStyle name="Comma 4 2 2 3 5" xfId="2640" xr:uid="{00000000-0005-0000-0000-00005F060000}"/>
    <cellStyle name="Comma 4 2 2 3 6" xfId="479" xr:uid="{00000000-0005-0000-0000-000060060000}"/>
    <cellStyle name="Comma 4 2 2 4" xfId="622" xr:uid="{00000000-0005-0000-0000-000061060000}"/>
    <cellStyle name="Comma 4 2 2 4 2" xfId="1160" xr:uid="{00000000-0005-0000-0000-000062060000}"/>
    <cellStyle name="Comma 4 2 2 4 2 2" xfId="2240" xr:uid="{00000000-0005-0000-0000-000063060000}"/>
    <cellStyle name="Comma 4 2 2 4 3" xfId="1702" xr:uid="{00000000-0005-0000-0000-000064060000}"/>
    <cellStyle name="Comma 4 2 2 5" xfId="893" xr:uid="{00000000-0005-0000-0000-000065060000}"/>
    <cellStyle name="Comma 4 2 2 5 2" xfId="1973" xr:uid="{00000000-0005-0000-0000-000066060000}"/>
    <cellStyle name="Comma 4 2 2 6" xfId="1435" xr:uid="{00000000-0005-0000-0000-000067060000}"/>
    <cellStyle name="Comma 4 2 2 7" xfId="2516" xr:uid="{00000000-0005-0000-0000-000068060000}"/>
    <cellStyle name="Comma 4 2 2 8" xfId="355" xr:uid="{00000000-0005-0000-0000-000069060000}"/>
    <cellStyle name="Comma 4 2 3" xfId="105" xr:uid="{00000000-0005-0000-0000-00006A060000}"/>
    <cellStyle name="Comma 4 2 3 2" xfId="231" xr:uid="{00000000-0005-0000-0000-00006B060000}"/>
    <cellStyle name="Comma 4 2 3 2 2" xfId="778" xr:uid="{00000000-0005-0000-0000-00006C060000}"/>
    <cellStyle name="Comma 4 2 3 2 2 2" xfId="1316" xr:uid="{00000000-0005-0000-0000-00006D060000}"/>
    <cellStyle name="Comma 4 2 3 2 2 2 2" xfId="2396" xr:uid="{00000000-0005-0000-0000-00006E060000}"/>
    <cellStyle name="Comma 4 2 3 2 2 3" xfId="1858" xr:uid="{00000000-0005-0000-0000-00006F060000}"/>
    <cellStyle name="Comma 4 2 3 2 3" xfId="1049" xr:uid="{00000000-0005-0000-0000-000070060000}"/>
    <cellStyle name="Comma 4 2 3 2 3 2" xfId="2129" xr:uid="{00000000-0005-0000-0000-000071060000}"/>
    <cellStyle name="Comma 4 2 3 2 4" xfId="1591" xr:uid="{00000000-0005-0000-0000-000072060000}"/>
    <cellStyle name="Comma 4 2 3 2 5" xfId="2672" xr:uid="{00000000-0005-0000-0000-000073060000}"/>
    <cellStyle name="Comma 4 2 3 2 6" xfId="511" xr:uid="{00000000-0005-0000-0000-000074060000}"/>
    <cellStyle name="Comma 4 2 3 3" xfId="652" xr:uid="{00000000-0005-0000-0000-000075060000}"/>
    <cellStyle name="Comma 4 2 3 3 2" xfId="1190" xr:uid="{00000000-0005-0000-0000-000076060000}"/>
    <cellStyle name="Comma 4 2 3 3 2 2" xfId="2270" xr:uid="{00000000-0005-0000-0000-000077060000}"/>
    <cellStyle name="Comma 4 2 3 3 3" xfId="1732" xr:uid="{00000000-0005-0000-0000-000078060000}"/>
    <cellStyle name="Comma 4 2 3 4" xfId="923" xr:uid="{00000000-0005-0000-0000-000079060000}"/>
    <cellStyle name="Comma 4 2 3 4 2" xfId="2003" xr:uid="{00000000-0005-0000-0000-00007A060000}"/>
    <cellStyle name="Comma 4 2 3 5" xfId="1465" xr:uid="{00000000-0005-0000-0000-00007B060000}"/>
    <cellStyle name="Comma 4 2 3 6" xfId="2546" xr:uid="{00000000-0005-0000-0000-00007C060000}"/>
    <cellStyle name="Comma 4 2 3 7" xfId="385" xr:uid="{00000000-0005-0000-0000-00007D060000}"/>
    <cellStyle name="Comma 4 2 4" xfId="167" xr:uid="{00000000-0005-0000-0000-00007E060000}"/>
    <cellStyle name="Comma 4 2 4 2" xfId="714" xr:uid="{00000000-0005-0000-0000-00007F060000}"/>
    <cellStyle name="Comma 4 2 4 2 2" xfId="1252" xr:uid="{00000000-0005-0000-0000-000080060000}"/>
    <cellStyle name="Comma 4 2 4 2 2 2" xfId="2332" xr:uid="{00000000-0005-0000-0000-000081060000}"/>
    <cellStyle name="Comma 4 2 4 2 3" xfId="1794" xr:uid="{00000000-0005-0000-0000-000082060000}"/>
    <cellStyle name="Comma 4 2 4 3" xfId="985" xr:uid="{00000000-0005-0000-0000-000083060000}"/>
    <cellStyle name="Comma 4 2 4 3 2" xfId="2065" xr:uid="{00000000-0005-0000-0000-000084060000}"/>
    <cellStyle name="Comma 4 2 4 4" xfId="1527" xr:uid="{00000000-0005-0000-0000-000085060000}"/>
    <cellStyle name="Comma 4 2 4 5" xfId="2608" xr:uid="{00000000-0005-0000-0000-000086060000}"/>
    <cellStyle name="Comma 4 2 4 6" xfId="447" xr:uid="{00000000-0005-0000-0000-000087060000}"/>
    <cellStyle name="Comma 4 2 5" xfId="593" xr:uid="{00000000-0005-0000-0000-000088060000}"/>
    <cellStyle name="Comma 4 2 5 2" xfId="1131" xr:uid="{00000000-0005-0000-0000-000089060000}"/>
    <cellStyle name="Comma 4 2 5 2 2" xfId="2211" xr:uid="{00000000-0005-0000-0000-00008A060000}"/>
    <cellStyle name="Comma 4 2 5 3" xfId="1673" xr:uid="{00000000-0005-0000-0000-00008B060000}"/>
    <cellStyle name="Comma 4 2 6" xfId="864" xr:uid="{00000000-0005-0000-0000-00008C060000}"/>
    <cellStyle name="Comma 4 2 6 2" xfId="1944" xr:uid="{00000000-0005-0000-0000-00008D060000}"/>
    <cellStyle name="Comma 4 2 7" xfId="1406" xr:uid="{00000000-0005-0000-0000-00008E060000}"/>
    <cellStyle name="Comma 4 2 8" xfId="2487" xr:uid="{00000000-0005-0000-0000-00008F060000}"/>
    <cellStyle name="Comma 4 2 9" xfId="326" xr:uid="{00000000-0005-0000-0000-000090060000}"/>
    <cellStyle name="Comma 4 3" xfId="60" xr:uid="{00000000-0005-0000-0000-000091060000}"/>
    <cellStyle name="Comma 4 3 2" xfId="122" xr:uid="{00000000-0005-0000-0000-000092060000}"/>
    <cellStyle name="Comma 4 3 2 2" xfId="248" xr:uid="{00000000-0005-0000-0000-000093060000}"/>
    <cellStyle name="Comma 4 3 2 2 2" xfId="795" xr:uid="{00000000-0005-0000-0000-000094060000}"/>
    <cellStyle name="Comma 4 3 2 2 2 2" xfId="1333" xr:uid="{00000000-0005-0000-0000-000095060000}"/>
    <cellStyle name="Comma 4 3 2 2 2 2 2" xfId="2413" xr:uid="{00000000-0005-0000-0000-000096060000}"/>
    <cellStyle name="Comma 4 3 2 2 2 3" xfId="1875" xr:uid="{00000000-0005-0000-0000-000097060000}"/>
    <cellStyle name="Comma 4 3 2 2 3" xfId="1066" xr:uid="{00000000-0005-0000-0000-000098060000}"/>
    <cellStyle name="Comma 4 3 2 2 3 2" xfId="2146" xr:uid="{00000000-0005-0000-0000-000099060000}"/>
    <cellStyle name="Comma 4 3 2 2 4" xfId="1608" xr:uid="{00000000-0005-0000-0000-00009A060000}"/>
    <cellStyle name="Comma 4 3 2 2 5" xfId="2689" xr:uid="{00000000-0005-0000-0000-00009B060000}"/>
    <cellStyle name="Comma 4 3 2 2 6" xfId="528" xr:uid="{00000000-0005-0000-0000-00009C060000}"/>
    <cellStyle name="Comma 4 3 2 3" xfId="669" xr:uid="{00000000-0005-0000-0000-00009D060000}"/>
    <cellStyle name="Comma 4 3 2 3 2" xfId="1207" xr:uid="{00000000-0005-0000-0000-00009E060000}"/>
    <cellStyle name="Comma 4 3 2 3 2 2" xfId="2287" xr:uid="{00000000-0005-0000-0000-00009F060000}"/>
    <cellStyle name="Comma 4 3 2 3 3" xfId="1749" xr:uid="{00000000-0005-0000-0000-0000A0060000}"/>
    <cellStyle name="Comma 4 3 2 4" xfId="940" xr:uid="{00000000-0005-0000-0000-0000A1060000}"/>
    <cellStyle name="Comma 4 3 2 4 2" xfId="2020" xr:uid="{00000000-0005-0000-0000-0000A2060000}"/>
    <cellStyle name="Comma 4 3 2 5" xfId="1482" xr:uid="{00000000-0005-0000-0000-0000A3060000}"/>
    <cellStyle name="Comma 4 3 2 6" xfId="2563" xr:uid="{00000000-0005-0000-0000-0000A4060000}"/>
    <cellStyle name="Comma 4 3 2 7" xfId="402" xr:uid="{00000000-0005-0000-0000-0000A5060000}"/>
    <cellStyle name="Comma 4 3 3" xfId="184" xr:uid="{00000000-0005-0000-0000-0000A6060000}"/>
    <cellStyle name="Comma 4 3 3 2" xfId="731" xr:uid="{00000000-0005-0000-0000-0000A7060000}"/>
    <cellStyle name="Comma 4 3 3 2 2" xfId="1269" xr:uid="{00000000-0005-0000-0000-0000A8060000}"/>
    <cellStyle name="Comma 4 3 3 2 2 2" xfId="2349" xr:uid="{00000000-0005-0000-0000-0000A9060000}"/>
    <cellStyle name="Comma 4 3 3 2 3" xfId="1811" xr:uid="{00000000-0005-0000-0000-0000AA060000}"/>
    <cellStyle name="Comma 4 3 3 3" xfId="1002" xr:uid="{00000000-0005-0000-0000-0000AB060000}"/>
    <cellStyle name="Comma 4 3 3 3 2" xfId="2082" xr:uid="{00000000-0005-0000-0000-0000AC060000}"/>
    <cellStyle name="Comma 4 3 3 4" xfId="1544" xr:uid="{00000000-0005-0000-0000-0000AD060000}"/>
    <cellStyle name="Comma 4 3 3 5" xfId="2625" xr:uid="{00000000-0005-0000-0000-0000AE060000}"/>
    <cellStyle name="Comma 4 3 3 6" xfId="464" xr:uid="{00000000-0005-0000-0000-0000AF060000}"/>
    <cellStyle name="Comma 4 3 4" xfId="607" xr:uid="{00000000-0005-0000-0000-0000B0060000}"/>
    <cellStyle name="Comma 4 3 4 2" xfId="1145" xr:uid="{00000000-0005-0000-0000-0000B1060000}"/>
    <cellStyle name="Comma 4 3 4 2 2" xfId="2225" xr:uid="{00000000-0005-0000-0000-0000B2060000}"/>
    <cellStyle name="Comma 4 3 4 3" xfId="1687" xr:uid="{00000000-0005-0000-0000-0000B3060000}"/>
    <cellStyle name="Comma 4 3 5" xfId="878" xr:uid="{00000000-0005-0000-0000-0000B4060000}"/>
    <cellStyle name="Comma 4 3 5 2" xfId="1958" xr:uid="{00000000-0005-0000-0000-0000B5060000}"/>
    <cellStyle name="Comma 4 3 6" xfId="1420" xr:uid="{00000000-0005-0000-0000-0000B6060000}"/>
    <cellStyle name="Comma 4 3 7" xfId="2501" xr:uid="{00000000-0005-0000-0000-0000B7060000}"/>
    <cellStyle name="Comma 4 3 8" xfId="340" xr:uid="{00000000-0005-0000-0000-0000B8060000}"/>
    <cellStyle name="Comma 4 4" xfId="90" xr:uid="{00000000-0005-0000-0000-0000B9060000}"/>
    <cellStyle name="Comma 4 4 2" xfId="216" xr:uid="{00000000-0005-0000-0000-0000BA060000}"/>
    <cellStyle name="Comma 4 4 2 2" xfId="763" xr:uid="{00000000-0005-0000-0000-0000BB060000}"/>
    <cellStyle name="Comma 4 4 2 2 2" xfId="1301" xr:uid="{00000000-0005-0000-0000-0000BC060000}"/>
    <cellStyle name="Comma 4 4 2 2 2 2" xfId="2381" xr:uid="{00000000-0005-0000-0000-0000BD060000}"/>
    <cellStyle name="Comma 4 4 2 2 3" xfId="1843" xr:uid="{00000000-0005-0000-0000-0000BE060000}"/>
    <cellStyle name="Comma 4 4 2 3" xfId="1034" xr:uid="{00000000-0005-0000-0000-0000BF060000}"/>
    <cellStyle name="Comma 4 4 2 3 2" xfId="2114" xr:uid="{00000000-0005-0000-0000-0000C0060000}"/>
    <cellStyle name="Comma 4 4 2 4" xfId="1576" xr:uid="{00000000-0005-0000-0000-0000C1060000}"/>
    <cellStyle name="Comma 4 4 2 5" xfId="2657" xr:uid="{00000000-0005-0000-0000-0000C2060000}"/>
    <cellStyle name="Comma 4 4 2 6" xfId="496" xr:uid="{00000000-0005-0000-0000-0000C3060000}"/>
    <cellStyle name="Comma 4 4 3" xfId="637" xr:uid="{00000000-0005-0000-0000-0000C4060000}"/>
    <cellStyle name="Comma 4 4 3 2" xfId="1175" xr:uid="{00000000-0005-0000-0000-0000C5060000}"/>
    <cellStyle name="Comma 4 4 3 2 2" xfId="2255" xr:uid="{00000000-0005-0000-0000-0000C6060000}"/>
    <cellStyle name="Comma 4 4 3 3" xfId="1717" xr:uid="{00000000-0005-0000-0000-0000C7060000}"/>
    <cellStyle name="Comma 4 4 4" xfId="908" xr:uid="{00000000-0005-0000-0000-0000C8060000}"/>
    <cellStyle name="Comma 4 4 4 2" xfId="1988" xr:uid="{00000000-0005-0000-0000-0000C9060000}"/>
    <cellStyle name="Comma 4 4 5" xfId="1450" xr:uid="{00000000-0005-0000-0000-0000CA060000}"/>
    <cellStyle name="Comma 4 4 6" xfId="2531" xr:uid="{00000000-0005-0000-0000-0000CB060000}"/>
    <cellStyle name="Comma 4 4 7" xfId="370" xr:uid="{00000000-0005-0000-0000-0000CC060000}"/>
    <cellStyle name="Comma 4 5" xfId="152" xr:uid="{00000000-0005-0000-0000-0000CD060000}"/>
    <cellStyle name="Comma 4 5 2" xfId="699" xr:uid="{00000000-0005-0000-0000-0000CE060000}"/>
    <cellStyle name="Comma 4 5 2 2" xfId="1237" xr:uid="{00000000-0005-0000-0000-0000CF060000}"/>
    <cellStyle name="Comma 4 5 2 2 2" xfId="2317" xr:uid="{00000000-0005-0000-0000-0000D0060000}"/>
    <cellStyle name="Comma 4 5 2 3" xfId="1779" xr:uid="{00000000-0005-0000-0000-0000D1060000}"/>
    <cellStyle name="Comma 4 5 3" xfId="970" xr:uid="{00000000-0005-0000-0000-0000D2060000}"/>
    <cellStyle name="Comma 4 5 3 2" xfId="2050" xr:uid="{00000000-0005-0000-0000-0000D3060000}"/>
    <cellStyle name="Comma 4 5 4" xfId="1512" xr:uid="{00000000-0005-0000-0000-0000D4060000}"/>
    <cellStyle name="Comma 4 5 5" xfId="2593" xr:uid="{00000000-0005-0000-0000-0000D5060000}"/>
    <cellStyle name="Comma 4 5 6" xfId="432" xr:uid="{00000000-0005-0000-0000-0000D6060000}"/>
    <cellStyle name="Comma 4 6" xfId="580" xr:uid="{00000000-0005-0000-0000-0000D7060000}"/>
    <cellStyle name="Comma 4 6 2" xfId="1118" xr:uid="{00000000-0005-0000-0000-0000D8060000}"/>
    <cellStyle name="Comma 4 6 2 2" xfId="2198" xr:uid="{00000000-0005-0000-0000-0000D9060000}"/>
    <cellStyle name="Comma 4 6 3" xfId="1660" xr:uid="{00000000-0005-0000-0000-0000DA060000}"/>
    <cellStyle name="Comma 4 7" xfId="851" xr:uid="{00000000-0005-0000-0000-0000DB060000}"/>
    <cellStyle name="Comma 4 7 2" xfId="1931" xr:uid="{00000000-0005-0000-0000-0000DC060000}"/>
    <cellStyle name="Comma 4 8" xfId="1393" xr:uid="{00000000-0005-0000-0000-0000DD060000}"/>
    <cellStyle name="Comma 4 9" xfId="2474" xr:uid="{00000000-0005-0000-0000-0000DE060000}"/>
    <cellStyle name="Comma 40" xfId="2733" xr:uid="{00000000-0005-0000-0000-0000DF060000}"/>
    <cellStyle name="Comma 41" xfId="2735" xr:uid="{00000000-0005-0000-0000-0000E0060000}"/>
    <cellStyle name="Comma 42" xfId="2734" xr:uid="{00000000-0005-0000-0000-0000E1060000}"/>
    <cellStyle name="Comma 43" xfId="2748" xr:uid="{00000000-0005-0000-0000-0000E2060000}"/>
    <cellStyle name="Comma 44" xfId="2737" xr:uid="{00000000-0005-0000-0000-0000E3060000}"/>
    <cellStyle name="Comma 45" xfId="2736" xr:uid="{00000000-0005-0000-0000-0000E4060000}"/>
    <cellStyle name="Comma 46" xfId="2740" xr:uid="{00000000-0005-0000-0000-0000E5060000}"/>
    <cellStyle name="Comma 47" xfId="2739" xr:uid="{00000000-0005-0000-0000-0000E6060000}"/>
    <cellStyle name="Comma 48" xfId="2744" xr:uid="{00000000-0005-0000-0000-0000E7060000}"/>
    <cellStyle name="Comma 49" xfId="2743" xr:uid="{00000000-0005-0000-0000-0000E8060000}"/>
    <cellStyle name="Comma 5" xfId="21" xr:uid="{00000000-0005-0000-0000-0000E9060000}"/>
    <cellStyle name="Comma 5 10" xfId="314" xr:uid="{00000000-0005-0000-0000-0000EA060000}"/>
    <cellStyle name="Comma 5 2" xfId="47" xr:uid="{00000000-0005-0000-0000-0000EB060000}"/>
    <cellStyle name="Comma 5 2 2" xfId="76" xr:uid="{00000000-0005-0000-0000-0000EC060000}"/>
    <cellStyle name="Comma 5 2 2 2" xfId="138" xr:uid="{00000000-0005-0000-0000-0000ED060000}"/>
    <cellStyle name="Comma 5 2 2 2 2" xfId="264" xr:uid="{00000000-0005-0000-0000-0000EE060000}"/>
    <cellStyle name="Comma 5 2 2 2 2 2" xfId="811" xr:uid="{00000000-0005-0000-0000-0000EF060000}"/>
    <cellStyle name="Comma 5 2 2 2 2 2 2" xfId="1349" xr:uid="{00000000-0005-0000-0000-0000F0060000}"/>
    <cellStyle name="Comma 5 2 2 2 2 2 2 2" xfId="2429" xr:uid="{00000000-0005-0000-0000-0000F1060000}"/>
    <cellStyle name="Comma 5 2 2 2 2 2 3" xfId="1891" xr:uid="{00000000-0005-0000-0000-0000F2060000}"/>
    <cellStyle name="Comma 5 2 2 2 2 3" xfId="1082" xr:uid="{00000000-0005-0000-0000-0000F3060000}"/>
    <cellStyle name="Comma 5 2 2 2 2 3 2" xfId="2162" xr:uid="{00000000-0005-0000-0000-0000F4060000}"/>
    <cellStyle name="Comma 5 2 2 2 2 4" xfId="1624" xr:uid="{00000000-0005-0000-0000-0000F5060000}"/>
    <cellStyle name="Comma 5 2 2 2 2 5" xfId="2705" xr:uid="{00000000-0005-0000-0000-0000F6060000}"/>
    <cellStyle name="Comma 5 2 2 2 2 6" xfId="544" xr:uid="{00000000-0005-0000-0000-0000F7060000}"/>
    <cellStyle name="Comma 5 2 2 2 3" xfId="685" xr:uid="{00000000-0005-0000-0000-0000F8060000}"/>
    <cellStyle name="Comma 5 2 2 2 3 2" xfId="1223" xr:uid="{00000000-0005-0000-0000-0000F9060000}"/>
    <cellStyle name="Comma 5 2 2 2 3 2 2" xfId="2303" xr:uid="{00000000-0005-0000-0000-0000FA060000}"/>
    <cellStyle name="Comma 5 2 2 2 3 3" xfId="1765" xr:uid="{00000000-0005-0000-0000-0000FB060000}"/>
    <cellStyle name="Comma 5 2 2 2 4" xfId="956" xr:uid="{00000000-0005-0000-0000-0000FC060000}"/>
    <cellStyle name="Comma 5 2 2 2 4 2" xfId="2036" xr:uid="{00000000-0005-0000-0000-0000FD060000}"/>
    <cellStyle name="Comma 5 2 2 2 5" xfId="1498" xr:uid="{00000000-0005-0000-0000-0000FE060000}"/>
    <cellStyle name="Comma 5 2 2 2 6" xfId="2579" xr:uid="{00000000-0005-0000-0000-0000FF060000}"/>
    <cellStyle name="Comma 5 2 2 2 7" xfId="418" xr:uid="{00000000-0005-0000-0000-000000070000}"/>
    <cellStyle name="Comma 5 2 2 3" xfId="200" xr:uid="{00000000-0005-0000-0000-000001070000}"/>
    <cellStyle name="Comma 5 2 2 3 2" xfId="747" xr:uid="{00000000-0005-0000-0000-000002070000}"/>
    <cellStyle name="Comma 5 2 2 3 2 2" xfId="1285" xr:uid="{00000000-0005-0000-0000-000003070000}"/>
    <cellStyle name="Comma 5 2 2 3 2 2 2" xfId="2365" xr:uid="{00000000-0005-0000-0000-000004070000}"/>
    <cellStyle name="Comma 5 2 2 3 2 3" xfId="1827" xr:uid="{00000000-0005-0000-0000-000005070000}"/>
    <cellStyle name="Comma 5 2 2 3 3" xfId="1018" xr:uid="{00000000-0005-0000-0000-000006070000}"/>
    <cellStyle name="Comma 5 2 2 3 3 2" xfId="2098" xr:uid="{00000000-0005-0000-0000-000007070000}"/>
    <cellStyle name="Comma 5 2 2 3 4" xfId="1560" xr:uid="{00000000-0005-0000-0000-000008070000}"/>
    <cellStyle name="Comma 5 2 2 3 5" xfId="2641" xr:uid="{00000000-0005-0000-0000-000009070000}"/>
    <cellStyle name="Comma 5 2 2 3 6" xfId="480" xr:uid="{00000000-0005-0000-0000-00000A070000}"/>
    <cellStyle name="Comma 5 2 2 4" xfId="623" xr:uid="{00000000-0005-0000-0000-00000B070000}"/>
    <cellStyle name="Comma 5 2 2 4 2" xfId="1161" xr:uid="{00000000-0005-0000-0000-00000C070000}"/>
    <cellStyle name="Comma 5 2 2 4 2 2" xfId="2241" xr:uid="{00000000-0005-0000-0000-00000D070000}"/>
    <cellStyle name="Comma 5 2 2 4 3" xfId="1703" xr:uid="{00000000-0005-0000-0000-00000E070000}"/>
    <cellStyle name="Comma 5 2 2 5" xfId="894" xr:uid="{00000000-0005-0000-0000-00000F070000}"/>
    <cellStyle name="Comma 5 2 2 5 2" xfId="1974" xr:uid="{00000000-0005-0000-0000-000010070000}"/>
    <cellStyle name="Comma 5 2 2 6" xfId="1436" xr:uid="{00000000-0005-0000-0000-000011070000}"/>
    <cellStyle name="Comma 5 2 2 7" xfId="2517" xr:uid="{00000000-0005-0000-0000-000012070000}"/>
    <cellStyle name="Comma 5 2 2 8" xfId="356" xr:uid="{00000000-0005-0000-0000-000013070000}"/>
    <cellStyle name="Comma 5 2 3" xfId="106" xr:uid="{00000000-0005-0000-0000-000014070000}"/>
    <cellStyle name="Comma 5 2 3 2" xfId="232" xr:uid="{00000000-0005-0000-0000-000015070000}"/>
    <cellStyle name="Comma 5 2 3 2 2" xfId="779" xr:uid="{00000000-0005-0000-0000-000016070000}"/>
    <cellStyle name="Comma 5 2 3 2 2 2" xfId="1317" xr:uid="{00000000-0005-0000-0000-000017070000}"/>
    <cellStyle name="Comma 5 2 3 2 2 2 2" xfId="2397" xr:uid="{00000000-0005-0000-0000-000018070000}"/>
    <cellStyle name="Comma 5 2 3 2 2 3" xfId="1859" xr:uid="{00000000-0005-0000-0000-000019070000}"/>
    <cellStyle name="Comma 5 2 3 2 3" xfId="1050" xr:uid="{00000000-0005-0000-0000-00001A070000}"/>
    <cellStyle name="Comma 5 2 3 2 3 2" xfId="2130" xr:uid="{00000000-0005-0000-0000-00001B070000}"/>
    <cellStyle name="Comma 5 2 3 2 4" xfId="1592" xr:uid="{00000000-0005-0000-0000-00001C070000}"/>
    <cellStyle name="Comma 5 2 3 2 5" xfId="2673" xr:uid="{00000000-0005-0000-0000-00001D070000}"/>
    <cellStyle name="Comma 5 2 3 2 6" xfId="512" xr:uid="{00000000-0005-0000-0000-00001E070000}"/>
    <cellStyle name="Comma 5 2 3 3" xfId="653" xr:uid="{00000000-0005-0000-0000-00001F070000}"/>
    <cellStyle name="Comma 5 2 3 3 2" xfId="1191" xr:uid="{00000000-0005-0000-0000-000020070000}"/>
    <cellStyle name="Comma 5 2 3 3 2 2" xfId="2271" xr:uid="{00000000-0005-0000-0000-000021070000}"/>
    <cellStyle name="Comma 5 2 3 3 3" xfId="1733" xr:uid="{00000000-0005-0000-0000-000022070000}"/>
    <cellStyle name="Comma 5 2 3 4" xfId="924" xr:uid="{00000000-0005-0000-0000-000023070000}"/>
    <cellStyle name="Comma 5 2 3 4 2" xfId="2004" xr:uid="{00000000-0005-0000-0000-000024070000}"/>
    <cellStyle name="Comma 5 2 3 5" xfId="1466" xr:uid="{00000000-0005-0000-0000-000025070000}"/>
    <cellStyle name="Comma 5 2 3 6" xfId="2547" xr:uid="{00000000-0005-0000-0000-000026070000}"/>
    <cellStyle name="Comma 5 2 3 7" xfId="386" xr:uid="{00000000-0005-0000-0000-000027070000}"/>
    <cellStyle name="Comma 5 2 4" xfId="168" xr:uid="{00000000-0005-0000-0000-000028070000}"/>
    <cellStyle name="Comma 5 2 4 2" xfId="715" xr:uid="{00000000-0005-0000-0000-000029070000}"/>
    <cellStyle name="Comma 5 2 4 2 2" xfId="1253" xr:uid="{00000000-0005-0000-0000-00002A070000}"/>
    <cellStyle name="Comma 5 2 4 2 2 2" xfId="2333" xr:uid="{00000000-0005-0000-0000-00002B070000}"/>
    <cellStyle name="Comma 5 2 4 2 3" xfId="1795" xr:uid="{00000000-0005-0000-0000-00002C070000}"/>
    <cellStyle name="Comma 5 2 4 3" xfId="986" xr:uid="{00000000-0005-0000-0000-00002D070000}"/>
    <cellStyle name="Comma 5 2 4 3 2" xfId="2066" xr:uid="{00000000-0005-0000-0000-00002E070000}"/>
    <cellStyle name="Comma 5 2 4 4" xfId="1528" xr:uid="{00000000-0005-0000-0000-00002F070000}"/>
    <cellStyle name="Comma 5 2 4 5" xfId="2609" xr:uid="{00000000-0005-0000-0000-000030070000}"/>
    <cellStyle name="Comma 5 2 4 6" xfId="448" xr:uid="{00000000-0005-0000-0000-000031070000}"/>
    <cellStyle name="Comma 5 2 5" xfId="594" xr:uid="{00000000-0005-0000-0000-000032070000}"/>
    <cellStyle name="Comma 5 2 5 2" xfId="1132" xr:uid="{00000000-0005-0000-0000-000033070000}"/>
    <cellStyle name="Comma 5 2 5 2 2" xfId="2212" xr:uid="{00000000-0005-0000-0000-000034070000}"/>
    <cellStyle name="Comma 5 2 5 3" xfId="1674" xr:uid="{00000000-0005-0000-0000-000035070000}"/>
    <cellStyle name="Comma 5 2 6" xfId="865" xr:uid="{00000000-0005-0000-0000-000036070000}"/>
    <cellStyle name="Comma 5 2 6 2" xfId="1945" xr:uid="{00000000-0005-0000-0000-000037070000}"/>
    <cellStyle name="Comma 5 2 7" xfId="1407" xr:uid="{00000000-0005-0000-0000-000038070000}"/>
    <cellStyle name="Comma 5 2 8" xfId="2488" xr:uid="{00000000-0005-0000-0000-000039070000}"/>
    <cellStyle name="Comma 5 2 9" xfId="327" xr:uid="{00000000-0005-0000-0000-00003A070000}"/>
    <cellStyle name="Comma 5 3" xfId="61" xr:uid="{00000000-0005-0000-0000-00003B070000}"/>
    <cellStyle name="Comma 5 3 2" xfId="123" xr:uid="{00000000-0005-0000-0000-00003C070000}"/>
    <cellStyle name="Comma 5 3 2 2" xfId="249" xr:uid="{00000000-0005-0000-0000-00003D070000}"/>
    <cellStyle name="Comma 5 3 2 2 2" xfId="796" xr:uid="{00000000-0005-0000-0000-00003E070000}"/>
    <cellStyle name="Comma 5 3 2 2 2 2" xfId="1334" xr:uid="{00000000-0005-0000-0000-00003F070000}"/>
    <cellStyle name="Comma 5 3 2 2 2 2 2" xfId="2414" xr:uid="{00000000-0005-0000-0000-000040070000}"/>
    <cellStyle name="Comma 5 3 2 2 2 3" xfId="1876" xr:uid="{00000000-0005-0000-0000-000041070000}"/>
    <cellStyle name="Comma 5 3 2 2 3" xfId="1067" xr:uid="{00000000-0005-0000-0000-000042070000}"/>
    <cellStyle name="Comma 5 3 2 2 3 2" xfId="2147" xr:uid="{00000000-0005-0000-0000-000043070000}"/>
    <cellStyle name="Comma 5 3 2 2 4" xfId="1609" xr:uid="{00000000-0005-0000-0000-000044070000}"/>
    <cellStyle name="Comma 5 3 2 2 5" xfId="2690" xr:uid="{00000000-0005-0000-0000-000045070000}"/>
    <cellStyle name="Comma 5 3 2 2 6" xfId="529" xr:uid="{00000000-0005-0000-0000-000046070000}"/>
    <cellStyle name="Comma 5 3 2 3" xfId="670" xr:uid="{00000000-0005-0000-0000-000047070000}"/>
    <cellStyle name="Comma 5 3 2 3 2" xfId="1208" xr:uid="{00000000-0005-0000-0000-000048070000}"/>
    <cellStyle name="Comma 5 3 2 3 2 2" xfId="2288" xr:uid="{00000000-0005-0000-0000-000049070000}"/>
    <cellStyle name="Comma 5 3 2 3 3" xfId="1750" xr:uid="{00000000-0005-0000-0000-00004A070000}"/>
    <cellStyle name="Comma 5 3 2 4" xfId="941" xr:uid="{00000000-0005-0000-0000-00004B070000}"/>
    <cellStyle name="Comma 5 3 2 4 2" xfId="2021" xr:uid="{00000000-0005-0000-0000-00004C070000}"/>
    <cellStyle name="Comma 5 3 2 5" xfId="1483" xr:uid="{00000000-0005-0000-0000-00004D070000}"/>
    <cellStyle name="Comma 5 3 2 6" xfId="2564" xr:uid="{00000000-0005-0000-0000-00004E070000}"/>
    <cellStyle name="Comma 5 3 2 7" xfId="403" xr:uid="{00000000-0005-0000-0000-00004F070000}"/>
    <cellStyle name="Comma 5 3 3" xfId="185" xr:uid="{00000000-0005-0000-0000-000050070000}"/>
    <cellStyle name="Comma 5 3 3 2" xfId="732" xr:uid="{00000000-0005-0000-0000-000051070000}"/>
    <cellStyle name="Comma 5 3 3 2 2" xfId="1270" xr:uid="{00000000-0005-0000-0000-000052070000}"/>
    <cellStyle name="Comma 5 3 3 2 2 2" xfId="2350" xr:uid="{00000000-0005-0000-0000-000053070000}"/>
    <cellStyle name="Comma 5 3 3 2 3" xfId="1812" xr:uid="{00000000-0005-0000-0000-000054070000}"/>
    <cellStyle name="Comma 5 3 3 3" xfId="1003" xr:uid="{00000000-0005-0000-0000-000055070000}"/>
    <cellStyle name="Comma 5 3 3 3 2" xfId="2083" xr:uid="{00000000-0005-0000-0000-000056070000}"/>
    <cellStyle name="Comma 5 3 3 4" xfId="1545" xr:uid="{00000000-0005-0000-0000-000057070000}"/>
    <cellStyle name="Comma 5 3 3 5" xfId="2626" xr:uid="{00000000-0005-0000-0000-000058070000}"/>
    <cellStyle name="Comma 5 3 3 6" xfId="465" xr:uid="{00000000-0005-0000-0000-000059070000}"/>
    <cellStyle name="Comma 5 3 4" xfId="608" xr:uid="{00000000-0005-0000-0000-00005A070000}"/>
    <cellStyle name="Comma 5 3 4 2" xfId="1146" xr:uid="{00000000-0005-0000-0000-00005B070000}"/>
    <cellStyle name="Comma 5 3 4 2 2" xfId="2226" xr:uid="{00000000-0005-0000-0000-00005C070000}"/>
    <cellStyle name="Comma 5 3 4 3" xfId="1688" xr:uid="{00000000-0005-0000-0000-00005D070000}"/>
    <cellStyle name="Comma 5 3 5" xfId="879" xr:uid="{00000000-0005-0000-0000-00005E070000}"/>
    <cellStyle name="Comma 5 3 5 2" xfId="1959" xr:uid="{00000000-0005-0000-0000-00005F070000}"/>
    <cellStyle name="Comma 5 3 6" xfId="1421" xr:uid="{00000000-0005-0000-0000-000060070000}"/>
    <cellStyle name="Comma 5 3 7" xfId="2502" xr:uid="{00000000-0005-0000-0000-000061070000}"/>
    <cellStyle name="Comma 5 3 8" xfId="341" xr:uid="{00000000-0005-0000-0000-000062070000}"/>
    <cellStyle name="Comma 5 4" xfId="91" xr:uid="{00000000-0005-0000-0000-000063070000}"/>
    <cellStyle name="Comma 5 4 2" xfId="217" xr:uid="{00000000-0005-0000-0000-000064070000}"/>
    <cellStyle name="Comma 5 4 2 2" xfId="764" xr:uid="{00000000-0005-0000-0000-000065070000}"/>
    <cellStyle name="Comma 5 4 2 2 2" xfId="1302" xr:uid="{00000000-0005-0000-0000-000066070000}"/>
    <cellStyle name="Comma 5 4 2 2 2 2" xfId="2382" xr:uid="{00000000-0005-0000-0000-000067070000}"/>
    <cellStyle name="Comma 5 4 2 2 3" xfId="1844" xr:uid="{00000000-0005-0000-0000-000068070000}"/>
    <cellStyle name="Comma 5 4 2 3" xfId="1035" xr:uid="{00000000-0005-0000-0000-000069070000}"/>
    <cellStyle name="Comma 5 4 2 3 2" xfId="2115" xr:uid="{00000000-0005-0000-0000-00006A070000}"/>
    <cellStyle name="Comma 5 4 2 4" xfId="1577" xr:uid="{00000000-0005-0000-0000-00006B070000}"/>
    <cellStyle name="Comma 5 4 2 5" xfId="2658" xr:uid="{00000000-0005-0000-0000-00006C070000}"/>
    <cellStyle name="Comma 5 4 2 6" xfId="497" xr:uid="{00000000-0005-0000-0000-00006D070000}"/>
    <cellStyle name="Comma 5 4 3" xfId="638" xr:uid="{00000000-0005-0000-0000-00006E070000}"/>
    <cellStyle name="Comma 5 4 3 2" xfId="1176" xr:uid="{00000000-0005-0000-0000-00006F070000}"/>
    <cellStyle name="Comma 5 4 3 2 2" xfId="2256" xr:uid="{00000000-0005-0000-0000-000070070000}"/>
    <cellStyle name="Comma 5 4 3 3" xfId="1718" xr:uid="{00000000-0005-0000-0000-000071070000}"/>
    <cellStyle name="Comma 5 4 4" xfId="909" xr:uid="{00000000-0005-0000-0000-000072070000}"/>
    <cellStyle name="Comma 5 4 4 2" xfId="1989" xr:uid="{00000000-0005-0000-0000-000073070000}"/>
    <cellStyle name="Comma 5 4 5" xfId="1451" xr:uid="{00000000-0005-0000-0000-000074070000}"/>
    <cellStyle name="Comma 5 4 6" xfId="2532" xr:uid="{00000000-0005-0000-0000-000075070000}"/>
    <cellStyle name="Comma 5 4 7" xfId="371" xr:uid="{00000000-0005-0000-0000-000076070000}"/>
    <cellStyle name="Comma 5 5" xfId="153" xr:uid="{00000000-0005-0000-0000-000077070000}"/>
    <cellStyle name="Comma 5 5 2" xfId="700" xr:uid="{00000000-0005-0000-0000-000078070000}"/>
    <cellStyle name="Comma 5 5 2 2" xfId="1238" xr:uid="{00000000-0005-0000-0000-000079070000}"/>
    <cellStyle name="Comma 5 5 2 2 2" xfId="2318" xr:uid="{00000000-0005-0000-0000-00007A070000}"/>
    <cellStyle name="Comma 5 5 2 3" xfId="1780" xr:uid="{00000000-0005-0000-0000-00007B070000}"/>
    <cellStyle name="Comma 5 5 3" xfId="971" xr:uid="{00000000-0005-0000-0000-00007C070000}"/>
    <cellStyle name="Comma 5 5 3 2" xfId="2051" xr:uid="{00000000-0005-0000-0000-00007D070000}"/>
    <cellStyle name="Comma 5 5 4" xfId="1513" xr:uid="{00000000-0005-0000-0000-00007E070000}"/>
    <cellStyle name="Comma 5 5 5" xfId="2594" xr:uid="{00000000-0005-0000-0000-00007F070000}"/>
    <cellStyle name="Comma 5 5 6" xfId="433" xr:uid="{00000000-0005-0000-0000-000080070000}"/>
    <cellStyle name="Comma 5 6" xfId="581" xr:uid="{00000000-0005-0000-0000-000081070000}"/>
    <cellStyle name="Comma 5 6 2" xfId="1119" xr:uid="{00000000-0005-0000-0000-000082070000}"/>
    <cellStyle name="Comma 5 6 2 2" xfId="2199" xr:uid="{00000000-0005-0000-0000-000083070000}"/>
    <cellStyle name="Comma 5 6 3" xfId="1661" xr:uid="{00000000-0005-0000-0000-000084070000}"/>
    <cellStyle name="Comma 5 7" xfId="852" xr:uid="{00000000-0005-0000-0000-000085070000}"/>
    <cellStyle name="Comma 5 7 2" xfId="1932" xr:uid="{00000000-0005-0000-0000-000086070000}"/>
    <cellStyle name="Comma 5 8" xfId="1394" xr:uid="{00000000-0005-0000-0000-000087070000}"/>
    <cellStyle name="Comma 5 9" xfId="2475" xr:uid="{00000000-0005-0000-0000-000088070000}"/>
    <cellStyle name="Comma 50" xfId="2745" xr:uid="{00000000-0005-0000-0000-000089070000}"/>
    <cellStyle name="Comma 51" xfId="2746" xr:uid="{00000000-0005-0000-0000-00008A070000}"/>
    <cellStyle name="Comma 52" xfId="2750" xr:uid="{00000000-0005-0000-0000-00008B070000}"/>
    <cellStyle name="Comma 52 2" xfId="2753" xr:uid="{00000000-0005-0000-0000-00008C070000}"/>
    <cellStyle name="Comma 52 2 2" xfId="2770" xr:uid="{00000000-0005-0000-0000-00008D070000}"/>
    <cellStyle name="Comma 53" xfId="2749" xr:uid="{00000000-0005-0000-0000-00008E070000}"/>
    <cellStyle name="Comma 54" xfId="2751" xr:uid="{00000000-0005-0000-0000-00008F070000}"/>
    <cellStyle name="Comma 55" xfId="2752" xr:uid="{00000000-0005-0000-0000-000090070000}"/>
    <cellStyle name="Comma 56" xfId="2761" xr:uid="{00000000-0005-0000-0000-000091070000}"/>
    <cellStyle name="Comma 57" xfId="2755" xr:uid="{00000000-0005-0000-0000-000092070000}"/>
    <cellStyle name="Comma 58" xfId="2756" xr:uid="{00000000-0005-0000-0000-000093070000}"/>
    <cellStyle name="Comma 59" xfId="2757" xr:uid="{00000000-0005-0000-0000-000094070000}"/>
    <cellStyle name="Comma 6" xfId="22" xr:uid="{00000000-0005-0000-0000-000095070000}"/>
    <cellStyle name="Comma 6 10" xfId="315" xr:uid="{00000000-0005-0000-0000-000096070000}"/>
    <cellStyle name="Comma 6 2" xfId="48" xr:uid="{00000000-0005-0000-0000-000097070000}"/>
    <cellStyle name="Comma 6 2 2" xfId="77" xr:uid="{00000000-0005-0000-0000-000098070000}"/>
    <cellStyle name="Comma 6 2 2 2" xfId="139" xr:uid="{00000000-0005-0000-0000-000099070000}"/>
    <cellStyle name="Comma 6 2 2 2 2" xfId="265" xr:uid="{00000000-0005-0000-0000-00009A070000}"/>
    <cellStyle name="Comma 6 2 2 2 2 2" xfId="812" xr:uid="{00000000-0005-0000-0000-00009B070000}"/>
    <cellStyle name="Comma 6 2 2 2 2 2 2" xfId="1350" xr:uid="{00000000-0005-0000-0000-00009C070000}"/>
    <cellStyle name="Comma 6 2 2 2 2 2 2 2" xfId="2430" xr:uid="{00000000-0005-0000-0000-00009D070000}"/>
    <cellStyle name="Comma 6 2 2 2 2 2 3" xfId="1892" xr:uid="{00000000-0005-0000-0000-00009E070000}"/>
    <cellStyle name="Comma 6 2 2 2 2 3" xfId="1083" xr:uid="{00000000-0005-0000-0000-00009F070000}"/>
    <cellStyle name="Comma 6 2 2 2 2 3 2" xfId="2163" xr:uid="{00000000-0005-0000-0000-0000A0070000}"/>
    <cellStyle name="Comma 6 2 2 2 2 4" xfId="1625" xr:uid="{00000000-0005-0000-0000-0000A1070000}"/>
    <cellStyle name="Comma 6 2 2 2 2 5" xfId="2706" xr:uid="{00000000-0005-0000-0000-0000A2070000}"/>
    <cellStyle name="Comma 6 2 2 2 2 6" xfId="545" xr:uid="{00000000-0005-0000-0000-0000A3070000}"/>
    <cellStyle name="Comma 6 2 2 2 3" xfId="686" xr:uid="{00000000-0005-0000-0000-0000A4070000}"/>
    <cellStyle name="Comma 6 2 2 2 3 2" xfId="1224" xr:uid="{00000000-0005-0000-0000-0000A5070000}"/>
    <cellStyle name="Comma 6 2 2 2 3 2 2" xfId="2304" xr:uid="{00000000-0005-0000-0000-0000A6070000}"/>
    <cellStyle name="Comma 6 2 2 2 3 3" xfId="1766" xr:uid="{00000000-0005-0000-0000-0000A7070000}"/>
    <cellStyle name="Comma 6 2 2 2 4" xfId="957" xr:uid="{00000000-0005-0000-0000-0000A8070000}"/>
    <cellStyle name="Comma 6 2 2 2 4 2" xfId="2037" xr:uid="{00000000-0005-0000-0000-0000A9070000}"/>
    <cellStyle name="Comma 6 2 2 2 5" xfId="1499" xr:uid="{00000000-0005-0000-0000-0000AA070000}"/>
    <cellStyle name="Comma 6 2 2 2 6" xfId="2580" xr:uid="{00000000-0005-0000-0000-0000AB070000}"/>
    <cellStyle name="Comma 6 2 2 2 7" xfId="419" xr:uid="{00000000-0005-0000-0000-0000AC070000}"/>
    <cellStyle name="Comma 6 2 2 3" xfId="201" xr:uid="{00000000-0005-0000-0000-0000AD070000}"/>
    <cellStyle name="Comma 6 2 2 3 2" xfId="748" xr:uid="{00000000-0005-0000-0000-0000AE070000}"/>
    <cellStyle name="Comma 6 2 2 3 2 2" xfId="1286" xr:uid="{00000000-0005-0000-0000-0000AF070000}"/>
    <cellStyle name="Comma 6 2 2 3 2 2 2" xfId="2366" xr:uid="{00000000-0005-0000-0000-0000B0070000}"/>
    <cellStyle name="Comma 6 2 2 3 2 3" xfId="1828" xr:uid="{00000000-0005-0000-0000-0000B1070000}"/>
    <cellStyle name="Comma 6 2 2 3 3" xfId="1019" xr:uid="{00000000-0005-0000-0000-0000B2070000}"/>
    <cellStyle name="Comma 6 2 2 3 3 2" xfId="2099" xr:uid="{00000000-0005-0000-0000-0000B3070000}"/>
    <cellStyle name="Comma 6 2 2 3 4" xfId="1561" xr:uid="{00000000-0005-0000-0000-0000B4070000}"/>
    <cellStyle name="Comma 6 2 2 3 5" xfId="2642" xr:uid="{00000000-0005-0000-0000-0000B5070000}"/>
    <cellStyle name="Comma 6 2 2 3 6" xfId="481" xr:uid="{00000000-0005-0000-0000-0000B6070000}"/>
    <cellStyle name="Comma 6 2 2 4" xfId="624" xr:uid="{00000000-0005-0000-0000-0000B7070000}"/>
    <cellStyle name="Comma 6 2 2 4 2" xfId="1162" xr:uid="{00000000-0005-0000-0000-0000B8070000}"/>
    <cellStyle name="Comma 6 2 2 4 2 2" xfId="2242" xr:uid="{00000000-0005-0000-0000-0000B9070000}"/>
    <cellStyle name="Comma 6 2 2 4 3" xfId="1704" xr:uid="{00000000-0005-0000-0000-0000BA070000}"/>
    <cellStyle name="Comma 6 2 2 5" xfId="895" xr:uid="{00000000-0005-0000-0000-0000BB070000}"/>
    <cellStyle name="Comma 6 2 2 5 2" xfId="1975" xr:uid="{00000000-0005-0000-0000-0000BC070000}"/>
    <cellStyle name="Comma 6 2 2 6" xfId="1437" xr:uid="{00000000-0005-0000-0000-0000BD070000}"/>
    <cellStyle name="Comma 6 2 2 7" xfId="2518" xr:uid="{00000000-0005-0000-0000-0000BE070000}"/>
    <cellStyle name="Comma 6 2 2 8" xfId="357" xr:uid="{00000000-0005-0000-0000-0000BF070000}"/>
    <cellStyle name="Comma 6 2 3" xfId="107" xr:uid="{00000000-0005-0000-0000-0000C0070000}"/>
    <cellStyle name="Comma 6 2 3 2" xfId="233" xr:uid="{00000000-0005-0000-0000-0000C1070000}"/>
    <cellStyle name="Comma 6 2 3 2 2" xfId="780" xr:uid="{00000000-0005-0000-0000-0000C2070000}"/>
    <cellStyle name="Comma 6 2 3 2 2 2" xfId="1318" xr:uid="{00000000-0005-0000-0000-0000C3070000}"/>
    <cellStyle name="Comma 6 2 3 2 2 2 2" xfId="2398" xr:uid="{00000000-0005-0000-0000-0000C4070000}"/>
    <cellStyle name="Comma 6 2 3 2 2 3" xfId="1860" xr:uid="{00000000-0005-0000-0000-0000C5070000}"/>
    <cellStyle name="Comma 6 2 3 2 3" xfId="1051" xr:uid="{00000000-0005-0000-0000-0000C6070000}"/>
    <cellStyle name="Comma 6 2 3 2 3 2" xfId="2131" xr:uid="{00000000-0005-0000-0000-0000C7070000}"/>
    <cellStyle name="Comma 6 2 3 2 4" xfId="1593" xr:uid="{00000000-0005-0000-0000-0000C8070000}"/>
    <cellStyle name="Comma 6 2 3 2 5" xfId="2674" xr:uid="{00000000-0005-0000-0000-0000C9070000}"/>
    <cellStyle name="Comma 6 2 3 2 6" xfId="513" xr:uid="{00000000-0005-0000-0000-0000CA070000}"/>
    <cellStyle name="Comma 6 2 3 3" xfId="654" xr:uid="{00000000-0005-0000-0000-0000CB070000}"/>
    <cellStyle name="Comma 6 2 3 3 2" xfId="1192" xr:uid="{00000000-0005-0000-0000-0000CC070000}"/>
    <cellStyle name="Comma 6 2 3 3 2 2" xfId="2272" xr:uid="{00000000-0005-0000-0000-0000CD070000}"/>
    <cellStyle name="Comma 6 2 3 3 3" xfId="1734" xr:uid="{00000000-0005-0000-0000-0000CE070000}"/>
    <cellStyle name="Comma 6 2 3 4" xfId="925" xr:uid="{00000000-0005-0000-0000-0000CF070000}"/>
    <cellStyle name="Comma 6 2 3 4 2" xfId="2005" xr:uid="{00000000-0005-0000-0000-0000D0070000}"/>
    <cellStyle name="Comma 6 2 3 5" xfId="1467" xr:uid="{00000000-0005-0000-0000-0000D1070000}"/>
    <cellStyle name="Comma 6 2 3 6" xfId="2548" xr:uid="{00000000-0005-0000-0000-0000D2070000}"/>
    <cellStyle name="Comma 6 2 3 7" xfId="387" xr:uid="{00000000-0005-0000-0000-0000D3070000}"/>
    <cellStyle name="Comma 6 2 4" xfId="169" xr:uid="{00000000-0005-0000-0000-0000D4070000}"/>
    <cellStyle name="Comma 6 2 4 2" xfId="716" xr:uid="{00000000-0005-0000-0000-0000D5070000}"/>
    <cellStyle name="Comma 6 2 4 2 2" xfId="1254" xr:uid="{00000000-0005-0000-0000-0000D6070000}"/>
    <cellStyle name="Comma 6 2 4 2 2 2" xfId="2334" xr:uid="{00000000-0005-0000-0000-0000D7070000}"/>
    <cellStyle name="Comma 6 2 4 2 3" xfId="1796" xr:uid="{00000000-0005-0000-0000-0000D8070000}"/>
    <cellStyle name="Comma 6 2 4 3" xfId="987" xr:uid="{00000000-0005-0000-0000-0000D9070000}"/>
    <cellStyle name="Comma 6 2 4 3 2" xfId="2067" xr:uid="{00000000-0005-0000-0000-0000DA070000}"/>
    <cellStyle name="Comma 6 2 4 4" xfId="1529" xr:uid="{00000000-0005-0000-0000-0000DB070000}"/>
    <cellStyle name="Comma 6 2 4 5" xfId="2610" xr:uid="{00000000-0005-0000-0000-0000DC070000}"/>
    <cellStyle name="Comma 6 2 4 6" xfId="449" xr:uid="{00000000-0005-0000-0000-0000DD070000}"/>
    <cellStyle name="Comma 6 2 5" xfId="595" xr:uid="{00000000-0005-0000-0000-0000DE070000}"/>
    <cellStyle name="Comma 6 2 5 2" xfId="1133" xr:uid="{00000000-0005-0000-0000-0000DF070000}"/>
    <cellStyle name="Comma 6 2 5 2 2" xfId="2213" xr:uid="{00000000-0005-0000-0000-0000E0070000}"/>
    <cellStyle name="Comma 6 2 5 3" xfId="1675" xr:uid="{00000000-0005-0000-0000-0000E1070000}"/>
    <cellStyle name="Comma 6 2 6" xfId="866" xr:uid="{00000000-0005-0000-0000-0000E2070000}"/>
    <cellStyle name="Comma 6 2 6 2" xfId="1946" xr:uid="{00000000-0005-0000-0000-0000E3070000}"/>
    <cellStyle name="Comma 6 2 7" xfId="1408" xr:uid="{00000000-0005-0000-0000-0000E4070000}"/>
    <cellStyle name="Comma 6 2 8" xfId="2489" xr:uid="{00000000-0005-0000-0000-0000E5070000}"/>
    <cellStyle name="Comma 6 2 9" xfId="328" xr:uid="{00000000-0005-0000-0000-0000E6070000}"/>
    <cellStyle name="Comma 6 3" xfId="62" xr:uid="{00000000-0005-0000-0000-0000E7070000}"/>
    <cellStyle name="Comma 6 3 2" xfId="124" xr:uid="{00000000-0005-0000-0000-0000E8070000}"/>
    <cellStyle name="Comma 6 3 2 2" xfId="250" xr:uid="{00000000-0005-0000-0000-0000E9070000}"/>
    <cellStyle name="Comma 6 3 2 2 2" xfId="797" xr:uid="{00000000-0005-0000-0000-0000EA070000}"/>
    <cellStyle name="Comma 6 3 2 2 2 2" xfId="1335" xr:uid="{00000000-0005-0000-0000-0000EB070000}"/>
    <cellStyle name="Comma 6 3 2 2 2 2 2" xfId="2415" xr:uid="{00000000-0005-0000-0000-0000EC070000}"/>
    <cellStyle name="Comma 6 3 2 2 2 3" xfId="1877" xr:uid="{00000000-0005-0000-0000-0000ED070000}"/>
    <cellStyle name="Comma 6 3 2 2 3" xfId="1068" xr:uid="{00000000-0005-0000-0000-0000EE070000}"/>
    <cellStyle name="Comma 6 3 2 2 3 2" xfId="2148" xr:uid="{00000000-0005-0000-0000-0000EF070000}"/>
    <cellStyle name="Comma 6 3 2 2 4" xfId="1610" xr:uid="{00000000-0005-0000-0000-0000F0070000}"/>
    <cellStyle name="Comma 6 3 2 2 5" xfId="2691" xr:uid="{00000000-0005-0000-0000-0000F1070000}"/>
    <cellStyle name="Comma 6 3 2 2 6" xfId="530" xr:uid="{00000000-0005-0000-0000-0000F2070000}"/>
    <cellStyle name="Comma 6 3 2 3" xfId="671" xr:uid="{00000000-0005-0000-0000-0000F3070000}"/>
    <cellStyle name="Comma 6 3 2 3 2" xfId="1209" xr:uid="{00000000-0005-0000-0000-0000F4070000}"/>
    <cellStyle name="Comma 6 3 2 3 2 2" xfId="2289" xr:uid="{00000000-0005-0000-0000-0000F5070000}"/>
    <cellStyle name="Comma 6 3 2 3 3" xfId="1751" xr:uid="{00000000-0005-0000-0000-0000F6070000}"/>
    <cellStyle name="Comma 6 3 2 4" xfId="942" xr:uid="{00000000-0005-0000-0000-0000F7070000}"/>
    <cellStyle name="Comma 6 3 2 4 2" xfId="2022" xr:uid="{00000000-0005-0000-0000-0000F8070000}"/>
    <cellStyle name="Comma 6 3 2 5" xfId="1484" xr:uid="{00000000-0005-0000-0000-0000F9070000}"/>
    <cellStyle name="Comma 6 3 2 6" xfId="2565" xr:uid="{00000000-0005-0000-0000-0000FA070000}"/>
    <cellStyle name="Comma 6 3 2 7" xfId="404" xr:uid="{00000000-0005-0000-0000-0000FB070000}"/>
    <cellStyle name="Comma 6 3 3" xfId="186" xr:uid="{00000000-0005-0000-0000-0000FC070000}"/>
    <cellStyle name="Comma 6 3 3 2" xfId="733" xr:uid="{00000000-0005-0000-0000-0000FD070000}"/>
    <cellStyle name="Comma 6 3 3 2 2" xfId="1271" xr:uid="{00000000-0005-0000-0000-0000FE070000}"/>
    <cellStyle name="Comma 6 3 3 2 2 2" xfId="2351" xr:uid="{00000000-0005-0000-0000-0000FF070000}"/>
    <cellStyle name="Comma 6 3 3 2 3" xfId="1813" xr:uid="{00000000-0005-0000-0000-000000080000}"/>
    <cellStyle name="Comma 6 3 3 3" xfId="1004" xr:uid="{00000000-0005-0000-0000-000001080000}"/>
    <cellStyle name="Comma 6 3 3 3 2" xfId="2084" xr:uid="{00000000-0005-0000-0000-000002080000}"/>
    <cellStyle name="Comma 6 3 3 4" xfId="1546" xr:uid="{00000000-0005-0000-0000-000003080000}"/>
    <cellStyle name="Comma 6 3 3 5" xfId="2627" xr:uid="{00000000-0005-0000-0000-000004080000}"/>
    <cellStyle name="Comma 6 3 3 6" xfId="466" xr:uid="{00000000-0005-0000-0000-000005080000}"/>
    <cellStyle name="Comma 6 3 4" xfId="609" xr:uid="{00000000-0005-0000-0000-000006080000}"/>
    <cellStyle name="Comma 6 3 4 2" xfId="1147" xr:uid="{00000000-0005-0000-0000-000007080000}"/>
    <cellStyle name="Comma 6 3 4 2 2" xfId="2227" xr:uid="{00000000-0005-0000-0000-000008080000}"/>
    <cellStyle name="Comma 6 3 4 3" xfId="1689" xr:uid="{00000000-0005-0000-0000-000009080000}"/>
    <cellStyle name="Comma 6 3 5" xfId="880" xr:uid="{00000000-0005-0000-0000-00000A080000}"/>
    <cellStyle name="Comma 6 3 5 2" xfId="1960" xr:uid="{00000000-0005-0000-0000-00000B080000}"/>
    <cellStyle name="Comma 6 3 6" xfId="1422" xr:uid="{00000000-0005-0000-0000-00000C080000}"/>
    <cellStyle name="Comma 6 3 7" xfId="2503" xr:uid="{00000000-0005-0000-0000-00000D080000}"/>
    <cellStyle name="Comma 6 3 8" xfId="342" xr:uid="{00000000-0005-0000-0000-00000E080000}"/>
    <cellStyle name="Comma 6 4" xfId="92" xr:uid="{00000000-0005-0000-0000-00000F080000}"/>
    <cellStyle name="Comma 6 4 2" xfId="218" xr:uid="{00000000-0005-0000-0000-000010080000}"/>
    <cellStyle name="Comma 6 4 2 2" xfId="765" xr:uid="{00000000-0005-0000-0000-000011080000}"/>
    <cellStyle name="Comma 6 4 2 2 2" xfId="1303" xr:uid="{00000000-0005-0000-0000-000012080000}"/>
    <cellStyle name="Comma 6 4 2 2 2 2" xfId="2383" xr:uid="{00000000-0005-0000-0000-000013080000}"/>
    <cellStyle name="Comma 6 4 2 2 3" xfId="1845" xr:uid="{00000000-0005-0000-0000-000014080000}"/>
    <cellStyle name="Comma 6 4 2 3" xfId="1036" xr:uid="{00000000-0005-0000-0000-000015080000}"/>
    <cellStyle name="Comma 6 4 2 3 2" xfId="2116" xr:uid="{00000000-0005-0000-0000-000016080000}"/>
    <cellStyle name="Comma 6 4 2 4" xfId="1578" xr:uid="{00000000-0005-0000-0000-000017080000}"/>
    <cellStyle name="Comma 6 4 2 5" xfId="2659" xr:uid="{00000000-0005-0000-0000-000018080000}"/>
    <cellStyle name="Comma 6 4 2 6" xfId="498" xr:uid="{00000000-0005-0000-0000-000019080000}"/>
    <cellStyle name="Comma 6 4 3" xfId="639" xr:uid="{00000000-0005-0000-0000-00001A080000}"/>
    <cellStyle name="Comma 6 4 3 2" xfId="1177" xr:uid="{00000000-0005-0000-0000-00001B080000}"/>
    <cellStyle name="Comma 6 4 3 2 2" xfId="2257" xr:uid="{00000000-0005-0000-0000-00001C080000}"/>
    <cellStyle name="Comma 6 4 3 3" xfId="1719" xr:uid="{00000000-0005-0000-0000-00001D080000}"/>
    <cellStyle name="Comma 6 4 4" xfId="910" xr:uid="{00000000-0005-0000-0000-00001E080000}"/>
    <cellStyle name="Comma 6 4 4 2" xfId="1990" xr:uid="{00000000-0005-0000-0000-00001F080000}"/>
    <cellStyle name="Comma 6 4 5" xfId="1452" xr:uid="{00000000-0005-0000-0000-000020080000}"/>
    <cellStyle name="Comma 6 4 6" xfId="2533" xr:uid="{00000000-0005-0000-0000-000021080000}"/>
    <cellStyle name="Comma 6 4 7" xfId="372" xr:uid="{00000000-0005-0000-0000-000022080000}"/>
    <cellStyle name="Comma 6 5" xfId="154" xr:uid="{00000000-0005-0000-0000-000023080000}"/>
    <cellStyle name="Comma 6 5 2" xfId="701" xr:uid="{00000000-0005-0000-0000-000024080000}"/>
    <cellStyle name="Comma 6 5 2 2" xfId="1239" xr:uid="{00000000-0005-0000-0000-000025080000}"/>
    <cellStyle name="Comma 6 5 2 2 2" xfId="2319" xr:uid="{00000000-0005-0000-0000-000026080000}"/>
    <cellStyle name="Comma 6 5 2 3" xfId="1781" xr:uid="{00000000-0005-0000-0000-000027080000}"/>
    <cellStyle name="Comma 6 5 3" xfId="972" xr:uid="{00000000-0005-0000-0000-000028080000}"/>
    <cellStyle name="Comma 6 5 3 2" xfId="2052" xr:uid="{00000000-0005-0000-0000-000029080000}"/>
    <cellStyle name="Comma 6 5 4" xfId="1514" xr:uid="{00000000-0005-0000-0000-00002A080000}"/>
    <cellStyle name="Comma 6 5 5" xfId="2595" xr:uid="{00000000-0005-0000-0000-00002B080000}"/>
    <cellStyle name="Comma 6 5 6" xfId="434" xr:uid="{00000000-0005-0000-0000-00002C080000}"/>
    <cellStyle name="Comma 6 6" xfId="582" xr:uid="{00000000-0005-0000-0000-00002D080000}"/>
    <cellStyle name="Comma 6 6 2" xfId="1120" xr:uid="{00000000-0005-0000-0000-00002E080000}"/>
    <cellStyle name="Comma 6 6 2 2" xfId="2200" xr:uid="{00000000-0005-0000-0000-00002F080000}"/>
    <cellStyle name="Comma 6 6 3" xfId="1662" xr:uid="{00000000-0005-0000-0000-000030080000}"/>
    <cellStyle name="Comma 6 7" xfId="853" xr:uid="{00000000-0005-0000-0000-000031080000}"/>
    <cellStyle name="Comma 6 7 2" xfId="1933" xr:uid="{00000000-0005-0000-0000-000032080000}"/>
    <cellStyle name="Comma 6 8" xfId="1395" xr:uid="{00000000-0005-0000-0000-000033080000}"/>
    <cellStyle name="Comma 6 9" xfId="2476" xr:uid="{00000000-0005-0000-0000-000034080000}"/>
    <cellStyle name="Comma 60" xfId="2758" xr:uid="{00000000-0005-0000-0000-000035080000}"/>
    <cellStyle name="Comma 61" xfId="2759" xr:uid="{00000000-0005-0000-0000-000036080000}"/>
    <cellStyle name="Comma 62" xfId="2763" xr:uid="{00000000-0005-0000-0000-000037080000}"/>
    <cellStyle name="Comma 63" xfId="2762" xr:uid="{00000000-0005-0000-0000-000038080000}"/>
    <cellStyle name="Comma 64" xfId="2764" xr:uid="{00000000-0005-0000-0000-000039080000}"/>
    <cellStyle name="Comma 64 2" xfId="2768" xr:uid="{00000000-0005-0000-0000-00003A080000}"/>
    <cellStyle name="Comma 65" xfId="2765" xr:uid="{00000000-0005-0000-0000-00003B080000}"/>
    <cellStyle name="Comma 66" xfId="2766" xr:uid="{00000000-0005-0000-0000-00003C080000}"/>
    <cellStyle name="Comma 67" xfId="2767" xr:uid="{00000000-0005-0000-0000-00003D080000}"/>
    <cellStyle name="Comma 68" xfId="2771" xr:uid="{00000000-0005-0000-0000-00003E080000}"/>
    <cellStyle name="Comma 69" xfId="2772" xr:uid="{00000000-0005-0000-0000-00003F080000}"/>
    <cellStyle name="Comma 7" xfId="23" xr:uid="{00000000-0005-0000-0000-000040080000}"/>
    <cellStyle name="Comma 7 10" xfId="316" xr:uid="{00000000-0005-0000-0000-000041080000}"/>
    <cellStyle name="Comma 7 2" xfId="49" xr:uid="{00000000-0005-0000-0000-000042080000}"/>
    <cellStyle name="Comma 7 2 2" xfId="78" xr:uid="{00000000-0005-0000-0000-000043080000}"/>
    <cellStyle name="Comma 7 2 2 2" xfId="140" xr:uid="{00000000-0005-0000-0000-000044080000}"/>
    <cellStyle name="Comma 7 2 2 2 2" xfId="266" xr:uid="{00000000-0005-0000-0000-000045080000}"/>
    <cellStyle name="Comma 7 2 2 2 2 2" xfId="813" xr:uid="{00000000-0005-0000-0000-000046080000}"/>
    <cellStyle name="Comma 7 2 2 2 2 2 2" xfId="1351" xr:uid="{00000000-0005-0000-0000-000047080000}"/>
    <cellStyle name="Comma 7 2 2 2 2 2 2 2" xfId="2431" xr:uid="{00000000-0005-0000-0000-000048080000}"/>
    <cellStyle name="Comma 7 2 2 2 2 2 3" xfId="1893" xr:uid="{00000000-0005-0000-0000-000049080000}"/>
    <cellStyle name="Comma 7 2 2 2 2 3" xfId="1084" xr:uid="{00000000-0005-0000-0000-00004A080000}"/>
    <cellStyle name="Comma 7 2 2 2 2 3 2" xfId="2164" xr:uid="{00000000-0005-0000-0000-00004B080000}"/>
    <cellStyle name="Comma 7 2 2 2 2 4" xfId="1626" xr:uid="{00000000-0005-0000-0000-00004C080000}"/>
    <cellStyle name="Comma 7 2 2 2 2 5" xfId="2707" xr:uid="{00000000-0005-0000-0000-00004D080000}"/>
    <cellStyle name="Comma 7 2 2 2 2 6" xfId="546" xr:uid="{00000000-0005-0000-0000-00004E080000}"/>
    <cellStyle name="Comma 7 2 2 2 3" xfId="687" xr:uid="{00000000-0005-0000-0000-00004F080000}"/>
    <cellStyle name="Comma 7 2 2 2 3 2" xfId="1225" xr:uid="{00000000-0005-0000-0000-000050080000}"/>
    <cellStyle name="Comma 7 2 2 2 3 2 2" xfId="2305" xr:uid="{00000000-0005-0000-0000-000051080000}"/>
    <cellStyle name="Comma 7 2 2 2 3 3" xfId="1767" xr:uid="{00000000-0005-0000-0000-000052080000}"/>
    <cellStyle name="Comma 7 2 2 2 4" xfId="958" xr:uid="{00000000-0005-0000-0000-000053080000}"/>
    <cellStyle name="Comma 7 2 2 2 4 2" xfId="2038" xr:uid="{00000000-0005-0000-0000-000054080000}"/>
    <cellStyle name="Comma 7 2 2 2 5" xfId="1500" xr:uid="{00000000-0005-0000-0000-000055080000}"/>
    <cellStyle name="Comma 7 2 2 2 6" xfId="2581" xr:uid="{00000000-0005-0000-0000-000056080000}"/>
    <cellStyle name="Comma 7 2 2 2 7" xfId="420" xr:uid="{00000000-0005-0000-0000-000057080000}"/>
    <cellStyle name="Comma 7 2 2 3" xfId="202" xr:uid="{00000000-0005-0000-0000-000058080000}"/>
    <cellStyle name="Comma 7 2 2 3 2" xfId="749" xr:uid="{00000000-0005-0000-0000-000059080000}"/>
    <cellStyle name="Comma 7 2 2 3 2 2" xfId="1287" xr:uid="{00000000-0005-0000-0000-00005A080000}"/>
    <cellStyle name="Comma 7 2 2 3 2 2 2" xfId="2367" xr:uid="{00000000-0005-0000-0000-00005B080000}"/>
    <cellStyle name="Comma 7 2 2 3 2 3" xfId="1829" xr:uid="{00000000-0005-0000-0000-00005C080000}"/>
    <cellStyle name="Comma 7 2 2 3 3" xfId="1020" xr:uid="{00000000-0005-0000-0000-00005D080000}"/>
    <cellStyle name="Comma 7 2 2 3 3 2" xfId="2100" xr:uid="{00000000-0005-0000-0000-00005E080000}"/>
    <cellStyle name="Comma 7 2 2 3 4" xfId="1562" xr:uid="{00000000-0005-0000-0000-00005F080000}"/>
    <cellStyle name="Comma 7 2 2 3 5" xfId="2643" xr:uid="{00000000-0005-0000-0000-000060080000}"/>
    <cellStyle name="Comma 7 2 2 3 6" xfId="482" xr:uid="{00000000-0005-0000-0000-000061080000}"/>
    <cellStyle name="Comma 7 2 2 4" xfId="625" xr:uid="{00000000-0005-0000-0000-000062080000}"/>
    <cellStyle name="Comma 7 2 2 4 2" xfId="1163" xr:uid="{00000000-0005-0000-0000-000063080000}"/>
    <cellStyle name="Comma 7 2 2 4 2 2" xfId="2243" xr:uid="{00000000-0005-0000-0000-000064080000}"/>
    <cellStyle name="Comma 7 2 2 4 3" xfId="1705" xr:uid="{00000000-0005-0000-0000-000065080000}"/>
    <cellStyle name="Comma 7 2 2 5" xfId="896" xr:uid="{00000000-0005-0000-0000-000066080000}"/>
    <cellStyle name="Comma 7 2 2 5 2" xfId="1976" xr:uid="{00000000-0005-0000-0000-000067080000}"/>
    <cellStyle name="Comma 7 2 2 6" xfId="1438" xr:uid="{00000000-0005-0000-0000-000068080000}"/>
    <cellStyle name="Comma 7 2 2 7" xfId="2519" xr:uid="{00000000-0005-0000-0000-000069080000}"/>
    <cellStyle name="Comma 7 2 2 8" xfId="358" xr:uid="{00000000-0005-0000-0000-00006A080000}"/>
    <cellStyle name="Comma 7 2 3" xfId="108" xr:uid="{00000000-0005-0000-0000-00006B080000}"/>
    <cellStyle name="Comma 7 2 3 2" xfId="234" xr:uid="{00000000-0005-0000-0000-00006C080000}"/>
    <cellStyle name="Comma 7 2 3 2 2" xfId="781" xr:uid="{00000000-0005-0000-0000-00006D080000}"/>
    <cellStyle name="Comma 7 2 3 2 2 2" xfId="1319" xr:uid="{00000000-0005-0000-0000-00006E080000}"/>
    <cellStyle name="Comma 7 2 3 2 2 2 2" xfId="2399" xr:uid="{00000000-0005-0000-0000-00006F080000}"/>
    <cellStyle name="Comma 7 2 3 2 2 3" xfId="1861" xr:uid="{00000000-0005-0000-0000-000070080000}"/>
    <cellStyle name="Comma 7 2 3 2 3" xfId="1052" xr:uid="{00000000-0005-0000-0000-000071080000}"/>
    <cellStyle name="Comma 7 2 3 2 3 2" xfId="2132" xr:uid="{00000000-0005-0000-0000-000072080000}"/>
    <cellStyle name="Comma 7 2 3 2 4" xfId="1594" xr:uid="{00000000-0005-0000-0000-000073080000}"/>
    <cellStyle name="Comma 7 2 3 2 5" xfId="2675" xr:uid="{00000000-0005-0000-0000-000074080000}"/>
    <cellStyle name="Comma 7 2 3 2 6" xfId="514" xr:uid="{00000000-0005-0000-0000-000075080000}"/>
    <cellStyle name="Comma 7 2 3 3" xfId="655" xr:uid="{00000000-0005-0000-0000-000076080000}"/>
    <cellStyle name="Comma 7 2 3 3 2" xfId="1193" xr:uid="{00000000-0005-0000-0000-000077080000}"/>
    <cellStyle name="Comma 7 2 3 3 2 2" xfId="2273" xr:uid="{00000000-0005-0000-0000-000078080000}"/>
    <cellStyle name="Comma 7 2 3 3 3" xfId="1735" xr:uid="{00000000-0005-0000-0000-000079080000}"/>
    <cellStyle name="Comma 7 2 3 4" xfId="926" xr:uid="{00000000-0005-0000-0000-00007A080000}"/>
    <cellStyle name="Comma 7 2 3 4 2" xfId="2006" xr:uid="{00000000-0005-0000-0000-00007B080000}"/>
    <cellStyle name="Comma 7 2 3 5" xfId="1468" xr:uid="{00000000-0005-0000-0000-00007C080000}"/>
    <cellStyle name="Comma 7 2 3 6" xfId="2549" xr:uid="{00000000-0005-0000-0000-00007D080000}"/>
    <cellStyle name="Comma 7 2 3 7" xfId="388" xr:uid="{00000000-0005-0000-0000-00007E080000}"/>
    <cellStyle name="Comma 7 2 4" xfId="170" xr:uid="{00000000-0005-0000-0000-00007F080000}"/>
    <cellStyle name="Comma 7 2 4 2" xfId="717" xr:uid="{00000000-0005-0000-0000-000080080000}"/>
    <cellStyle name="Comma 7 2 4 2 2" xfId="1255" xr:uid="{00000000-0005-0000-0000-000081080000}"/>
    <cellStyle name="Comma 7 2 4 2 2 2" xfId="2335" xr:uid="{00000000-0005-0000-0000-000082080000}"/>
    <cellStyle name="Comma 7 2 4 2 3" xfId="1797" xr:uid="{00000000-0005-0000-0000-000083080000}"/>
    <cellStyle name="Comma 7 2 4 3" xfId="988" xr:uid="{00000000-0005-0000-0000-000084080000}"/>
    <cellStyle name="Comma 7 2 4 3 2" xfId="2068" xr:uid="{00000000-0005-0000-0000-000085080000}"/>
    <cellStyle name="Comma 7 2 4 4" xfId="1530" xr:uid="{00000000-0005-0000-0000-000086080000}"/>
    <cellStyle name="Comma 7 2 4 5" xfId="2611" xr:uid="{00000000-0005-0000-0000-000087080000}"/>
    <cellStyle name="Comma 7 2 4 6" xfId="450" xr:uid="{00000000-0005-0000-0000-000088080000}"/>
    <cellStyle name="Comma 7 2 5" xfId="596" xr:uid="{00000000-0005-0000-0000-000089080000}"/>
    <cellStyle name="Comma 7 2 5 2" xfId="1134" xr:uid="{00000000-0005-0000-0000-00008A080000}"/>
    <cellStyle name="Comma 7 2 5 2 2" xfId="2214" xr:uid="{00000000-0005-0000-0000-00008B080000}"/>
    <cellStyle name="Comma 7 2 5 3" xfId="1676" xr:uid="{00000000-0005-0000-0000-00008C080000}"/>
    <cellStyle name="Comma 7 2 6" xfId="867" xr:uid="{00000000-0005-0000-0000-00008D080000}"/>
    <cellStyle name="Comma 7 2 6 2" xfId="1947" xr:uid="{00000000-0005-0000-0000-00008E080000}"/>
    <cellStyle name="Comma 7 2 7" xfId="1409" xr:uid="{00000000-0005-0000-0000-00008F080000}"/>
    <cellStyle name="Comma 7 2 8" xfId="2490" xr:uid="{00000000-0005-0000-0000-000090080000}"/>
    <cellStyle name="Comma 7 2 9" xfId="329" xr:uid="{00000000-0005-0000-0000-000091080000}"/>
    <cellStyle name="Comma 7 3" xfId="63" xr:uid="{00000000-0005-0000-0000-000092080000}"/>
    <cellStyle name="Comma 7 3 2" xfId="125" xr:uid="{00000000-0005-0000-0000-000093080000}"/>
    <cellStyle name="Comma 7 3 2 2" xfId="251" xr:uid="{00000000-0005-0000-0000-000094080000}"/>
    <cellStyle name="Comma 7 3 2 2 2" xfId="798" xr:uid="{00000000-0005-0000-0000-000095080000}"/>
    <cellStyle name="Comma 7 3 2 2 2 2" xfId="1336" xr:uid="{00000000-0005-0000-0000-000096080000}"/>
    <cellStyle name="Comma 7 3 2 2 2 2 2" xfId="2416" xr:uid="{00000000-0005-0000-0000-000097080000}"/>
    <cellStyle name="Comma 7 3 2 2 2 3" xfId="1878" xr:uid="{00000000-0005-0000-0000-000098080000}"/>
    <cellStyle name="Comma 7 3 2 2 3" xfId="1069" xr:uid="{00000000-0005-0000-0000-000099080000}"/>
    <cellStyle name="Comma 7 3 2 2 3 2" xfId="2149" xr:uid="{00000000-0005-0000-0000-00009A080000}"/>
    <cellStyle name="Comma 7 3 2 2 4" xfId="1611" xr:uid="{00000000-0005-0000-0000-00009B080000}"/>
    <cellStyle name="Comma 7 3 2 2 5" xfId="2692" xr:uid="{00000000-0005-0000-0000-00009C080000}"/>
    <cellStyle name="Comma 7 3 2 2 6" xfId="531" xr:uid="{00000000-0005-0000-0000-00009D080000}"/>
    <cellStyle name="Comma 7 3 2 3" xfId="672" xr:uid="{00000000-0005-0000-0000-00009E080000}"/>
    <cellStyle name="Comma 7 3 2 3 2" xfId="1210" xr:uid="{00000000-0005-0000-0000-00009F080000}"/>
    <cellStyle name="Comma 7 3 2 3 2 2" xfId="2290" xr:uid="{00000000-0005-0000-0000-0000A0080000}"/>
    <cellStyle name="Comma 7 3 2 3 3" xfId="1752" xr:uid="{00000000-0005-0000-0000-0000A1080000}"/>
    <cellStyle name="Comma 7 3 2 4" xfId="943" xr:uid="{00000000-0005-0000-0000-0000A2080000}"/>
    <cellStyle name="Comma 7 3 2 4 2" xfId="2023" xr:uid="{00000000-0005-0000-0000-0000A3080000}"/>
    <cellStyle name="Comma 7 3 2 5" xfId="1485" xr:uid="{00000000-0005-0000-0000-0000A4080000}"/>
    <cellStyle name="Comma 7 3 2 6" xfId="2566" xr:uid="{00000000-0005-0000-0000-0000A5080000}"/>
    <cellStyle name="Comma 7 3 2 7" xfId="405" xr:uid="{00000000-0005-0000-0000-0000A6080000}"/>
    <cellStyle name="Comma 7 3 3" xfId="187" xr:uid="{00000000-0005-0000-0000-0000A7080000}"/>
    <cellStyle name="Comma 7 3 3 2" xfId="734" xr:uid="{00000000-0005-0000-0000-0000A8080000}"/>
    <cellStyle name="Comma 7 3 3 2 2" xfId="1272" xr:uid="{00000000-0005-0000-0000-0000A9080000}"/>
    <cellStyle name="Comma 7 3 3 2 2 2" xfId="2352" xr:uid="{00000000-0005-0000-0000-0000AA080000}"/>
    <cellStyle name="Comma 7 3 3 2 3" xfId="1814" xr:uid="{00000000-0005-0000-0000-0000AB080000}"/>
    <cellStyle name="Comma 7 3 3 3" xfId="1005" xr:uid="{00000000-0005-0000-0000-0000AC080000}"/>
    <cellStyle name="Comma 7 3 3 3 2" xfId="2085" xr:uid="{00000000-0005-0000-0000-0000AD080000}"/>
    <cellStyle name="Comma 7 3 3 4" xfId="1547" xr:uid="{00000000-0005-0000-0000-0000AE080000}"/>
    <cellStyle name="Comma 7 3 3 5" xfId="2628" xr:uid="{00000000-0005-0000-0000-0000AF080000}"/>
    <cellStyle name="Comma 7 3 3 6" xfId="467" xr:uid="{00000000-0005-0000-0000-0000B0080000}"/>
    <cellStyle name="Comma 7 3 4" xfId="610" xr:uid="{00000000-0005-0000-0000-0000B1080000}"/>
    <cellStyle name="Comma 7 3 4 2" xfId="1148" xr:uid="{00000000-0005-0000-0000-0000B2080000}"/>
    <cellStyle name="Comma 7 3 4 2 2" xfId="2228" xr:uid="{00000000-0005-0000-0000-0000B3080000}"/>
    <cellStyle name="Comma 7 3 4 3" xfId="1690" xr:uid="{00000000-0005-0000-0000-0000B4080000}"/>
    <cellStyle name="Comma 7 3 5" xfId="881" xr:uid="{00000000-0005-0000-0000-0000B5080000}"/>
    <cellStyle name="Comma 7 3 5 2" xfId="1961" xr:uid="{00000000-0005-0000-0000-0000B6080000}"/>
    <cellStyle name="Comma 7 3 6" xfId="1423" xr:uid="{00000000-0005-0000-0000-0000B7080000}"/>
    <cellStyle name="Comma 7 3 7" xfId="2504" xr:uid="{00000000-0005-0000-0000-0000B8080000}"/>
    <cellStyle name="Comma 7 3 8" xfId="343" xr:uid="{00000000-0005-0000-0000-0000B9080000}"/>
    <cellStyle name="Comma 7 4" xfId="93" xr:uid="{00000000-0005-0000-0000-0000BA080000}"/>
    <cellStyle name="Comma 7 4 2" xfId="219" xr:uid="{00000000-0005-0000-0000-0000BB080000}"/>
    <cellStyle name="Comma 7 4 2 2" xfId="766" xr:uid="{00000000-0005-0000-0000-0000BC080000}"/>
    <cellStyle name="Comma 7 4 2 2 2" xfId="1304" xr:uid="{00000000-0005-0000-0000-0000BD080000}"/>
    <cellStyle name="Comma 7 4 2 2 2 2" xfId="2384" xr:uid="{00000000-0005-0000-0000-0000BE080000}"/>
    <cellStyle name="Comma 7 4 2 2 3" xfId="1846" xr:uid="{00000000-0005-0000-0000-0000BF080000}"/>
    <cellStyle name="Comma 7 4 2 3" xfId="1037" xr:uid="{00000000-0005-0000-0000-0000C0080000}"/>
    <cellStyle name="Comma 7 4 2 3 2" xfId="2117" xr:uid="{00000000-0005-0000-0000-0000C1080000}"/>
    <cellStyle name="Comma 7 4 2 4" xfId="1579" xr:uid="{00000000-0005-0000-0000-0000C2080000}"/>
    <cellStyle name="Comma 7 4 2 5" xfId="2660" xr:uid="{00000000-0005-0000-0000-0000C3080000}"/>
    <cellStyle name="Comma 7 4 2 6" xfId="499" xr:uid="{00000000-0005-0000-0000-0000C4080000}"/>
    <cellStyle name="Comma 7 4 3" xfId="640" xr:uid="{00000000-0005-0000-0000-0000C5080000}"/>
    <cellStyle name="Comma 7 4 3 2" xfId="1178" xr:uid="{00000000-0005-0000-0000-0000C6080000}"/>
    <cellStyle name="Comma 7 4 3 2 2" xfId="2258" xr:uid="{00000000-0005-0000-0000-0000C7080000}"/>
    <cellStyle name="Comma 7 4 3 3" xfId="1720" xr:uid="{00000000-0005-0000-0000-0000C8080000}"/>
    <cellStyle name="Comma 7 4 4" xfId="911" xr:uid="{00000000-0005-0000-0000-0000C9080000}"/>
    <cellStyle name="Comma 7 4 4 2" xfId="1991" xr:uid="{00000000-0005-0000-0000-0000CA080000}"/>
    <cellStyle name="Comma 7 4 5" xfId="1453" xr:uid="{00000000-0005-0000-0000-0000CB080000}"/>
    <cellStyle name="Comma 7 4 6" xfId="2534" xr:uid="{00000000-0005-0000-0000-0000CC080000}"/>
    <cellStyle name="Comma 7 4 7" xfId="373" xr:uid="{00000000-0005-0000-0000-0000CD080000}"/>
    <cellStyle name="Comma 7 5" xfId="155" xr:uid="{00000000-0005-0000-0000-0000CE080000}"/>
    <cellStyle name="Comma 7 5 2" xfId="702" xr:uid="{00000000-0005-0000-0000-0000CF080000}"/>
    <cellStyle name="Comma 7 5 2 2" xfId="1240" xr:uid="{00000000-0005-0000-0000-0000D0080000}"/>
    <cellStyle name="Comma 7 5 2 2 2" xfId="2320" xr:uid="{00000000-0005-0000-0000-0000D1080000}"/>
    <cellStyle name="Comma 7 5 2 3" xfId="1782" xr:uid="{00000000-0005-0000-0000-0000D2080000}"/>
    <cellStyle name="Comma 7 5 3" xfId="973" xr:uid="{00000000-0005-0000-0000-0000D3080000}"/>
    <cellStyle name="Comma 7 5 3 2" xfId="2053" xr:uid="{00000000-0005-0000-0000-0000D4080000}"/>
    <cellStyle name="Comma 7 5 4" xfId="1515" xr:uid="{00000000-0005-0000-0000-0000D5080000}"/>
    <cellStyle name="Comma 7 5 5" xfId="2596" xr:uid="{00000000-0005-0000-0000-0000D6080000}"/>
    <cellStyle name="Comma 7 5 6" xfId="435" xr:uid="{00000000-0005-0000-0000-0000D7080000}"/>
    <cellStyle name="Comma 7 6" xfId="583" xr:uid="{00000000-0005-0000-0000-0000D8080000}"/>
    <cellStyle name="Comma 7 6 2" xfId="1121" xr:uid="{00000000-0005-0000-0000-0000D9080000}"/>
    <cellStyle name="Comma 7 6 2 2" xfId="2201" xr:uid="{00000000-0005-0000-0000-0000DA080000}"/>
    <cellStyle name="Comma 7 6 3" xfId="1663" xr:uid="{00000000-0005-0000-0000-0000DB080000}"/>
    <cellStyle name="Comma 7 7" xfId="854" xr:uid="{00000000-0005-0000-0000-0000DC080000}"/>
    <cellStyle name="Comma 7 7 2" xfId="1934" xr:uid="{00000000-0005-0000-0000-0000DD080000}"/>
    <cellStyle name="Comma 7 8" xfId="1396" xr:uid="{00000000-0005-0000-0000-0000DE080000}"/>
    <cellStyle name="Comma 7 9" xfId="2477" xr:uid="{00000000-0005-0000-0000-0000DF080000}"/>
    <cellStyle name="Comma 70" xfId="2773" xr:uid="{00000000-0005-0000-0000-0000E0080000}"/>
    <cellStyle name="Comma 71" xfId="2774" xr:uid="{00000000-0005-0000-0000-0000E1080000}"/>
    <cellStyle name="Comma 72" xfId="2776" xr:uid="{00000000-0005-0000-0000-0000E2080000}"/>
    <cellStyle name="Comma 72 2" xfId="2775" xr:uid="{00000000-0005-0000-0000-0000E3080000}"/>
    <cellStyle name="Comma 72 2 2" xfId="2780" xr:uid="{00000000-0005-0000-0000-0000E4080000}"/>
    <cellStyle name="Comma 73" xfId="2777" xr:uid="{00000000-0005-0000-0000-0000E5080000}"/>
    <cellStyle name="Comma 74" xfId="2778" xr:uid="{00000000-0005-0000-0000-0000E6080000}"/>
    <cellStyle name="Comma 75" xfId="2779" xr:uid="{00000000-0005-0000-0000-0000E7080000}"/>
    <cellStyle name="Comma 76" xfId="2783" xr:uid="{D54F41C7-754D-482A-B9E7-A96F62E63C3D}"/>
    <cellStyle name="Comma 77" xfId="2786" xr:uid="{FC797813-E0BC-4EE6-827E-BFD922B688C9}"/>
    <cellStyle name="Comma 78" xfId="2782" xr:uid="{00000000-0005-0000-0000-0000E8080000}"/>
    <cellStyle name="Comma 78 2" xfId="2785" xr:uid="{57F3B3ED-681D-4665-8CDE-885B44E5BD61}"/>
    <cellStyle name="Comma 79" xfId="2784" xr:uid="{01E3FF69-0B4E-4EDB-9700-535D3BC35A26}"/>
    <cellStyle name="Comma 8" xfId="24" xr:uid="{00000000-0005-0000-0000-0000E9080000}"/>
    <cellStyle name="Comma 8 10" xfId="2478" xr:uid="{00000000-0005-0000-0000-0000EA080000}"/>
    <cellStyle name="Comma 8 11" xfId="317" xr:uid="{00000000-0005-0000-0000-0000EB080000}"/>
    <cellStyle name="Comma 8 2" xfId="41" xr:uid="{00000000-0005-0000-0000-0000EC080000}"/>
    <cellStyle name="Comma 8 2 10" xfId="321" xr:uid="{00000000-0005-0000-0000-0000ED080000}"/>
    <cellStyle name="Comma 8 2 2" xfId="55" xr:uid="{00000000-0005-0000-0000-0000EE080000}"/>
    <cellStyle name="Comma 8 2 2 2" xfId="84" xr:uid="{00000000-0005-0000-0000-0000EF080000}"/>
    <cellStyle name="Comma 8 2 2 2 2" xfId="146" xr:uid="{00000000-0005-0000-0000-0000F0080000}"/>
    <cellStyle name="Comma 8 2 2 2 2 2" xfId="272" xr:uid="{00000000-0005-0000-0000-0000F1080000}"/>
    <cellStyle name="Comma 8 2 2 2 2 2 2" xfId="819" xr:uid="{00000000-0005-0000-0000-0000F2080000}"/>
    <cellStyle name="Comma 8 2 2 2 2 2 2 2" xfId="1357" xr:uid="{00000000-0005-0000-0000-0000F3080000}"/>
    <cellStyle name="Comma 8 2 2 2 2 2 2 2 2" xfId="2437" xr:uid="{00000000-0005-0000-0000-0000F4080000}"/>
    <cellStyle name="Comma 8 2 2 2 2 2 2 3" xfId="1899" xr:uid="{00000000-0005-0000-0000-0000F5080000}"/>
    <cellStyle name="Comma 8 2 2 2 2 2 3" xfId="1090" xr:uid="{00000000-0005-0000-0000-0000F6080000}"/>
    <cellStyle name="Comma 8 2 2 2 2 2 3 2" xfId="2170" xr:uid="{00000000-0005-0000-0000-0000F7080000}"/>
    <cellStyle name="Comma 8 2 2 2 2 2 4" xfId="1632" xr:uid="{00000000-0005-0000-0000-0000F8080000}"/>
    <cellStyle name="Comma 8 2 2 2 2 2 5" xfId="2713" xr:uid="{00000000-0005-0000-0000-0000F9080000}"/>
    <cellStyle name="Comma 8 2 2 2 2 2 6" xfId="552" xr:uid="{00000000-0005-0000-0000-0000FA080000}"/>
    <cellStyle name="Comma 8 2 2 2 2 3" xfId="693" xr:uid="{00000000-0005-0000-0000-0000FB080000}"/>
    <cellStyle name="Comma 8 2 2 2 2 3 2" xfId="1231" xr:uid="{00000000-0005-0000-0000-0000FC080000}"/>
    <cellStyle name="Comma 8 2 2 2 2 3 2 2" xfId="2311" xr:uid="{00000000-0005-0000-0000-0000FD080000}"/>
    <cellStyle name="Comma 8 2 2 2 2 3 3" xfId="1773" xr:uid="{00000000-0005-0000-0000-0000FE080000}"/>
    <cellStyle name="Comma 8 2 2 2 2 4" xfId="964" xr:uid="{00000000-0005-0000-0000-0000FF080000}"/>
    <cellStyle name="Comma 8 2 2 2 2 4 2" xfId="2044" xr:uid="{00000000-0005-0000-0000-000000090000}"/>
    <cellStyle name="Comma 8 2 2 2 2 5" xfId="1506" xr:uid="{00000000-0005-0000-0000-000001090000}"/>
    <cellStyle name="Comma 8 2 2 2 2 6" xfId="2587" xr:uid="{00000000-0005-0000-0000-000002090000}"/>
    <cellStyle name="Comma 8 2 2 2 2 7" xfId="426" xr:uid="{00000000-0005-0000-0000-000003090000}"/>
    <cellStyle name="Comma 8 2 2 2 3" xfId="208" xr:uid="{00000000-0005-0000-0000-000004090000}"/>
    <cellStyle name="Comma 8 2 2 2 3 2" xfId="755" xr:uid="{00000000-0005-0000-0000-000005090000}"/>
    <cellStyle name="Comma 8 2 2 2 3 2 2" xfId="1293" xr:uid="{00000000-0005-0000-0000-000006090000}"/>
    <cellStyle name="Comma 8 2 2 2 3 2 2 2" xfId="2373" xr:uid="{00000000-0005-0000-0000-000007090000}"/>
    <cellStyle name="Comma 8 2 2 2 3 2 3" xfId="1835" xr:uid="{00000000-0005-0000-0000-000008090000}"/>
    <cellStyle name="Comma 8 2 2 2 3 3" xfId="1026" xr:uid="{00000000-0005-0000-0000-000009090000}"/>
    <cellStyle name="Comma 8 2 2 2 3 3 2" xfId="2106" xr:uid="{00000000-0005-0000-0000-00000A090000}"/>
    <cellStyle name="Comma 8 2 2 2 3 4" xfId="1568" xr:uid="{00000000-0005-0000-0000-00000B090000}"/>
    <cellStyle name="Comma 8 2 2 2 3 5" xfId="2649" xr:uid="{00000000-0005-0000-0000-00000C090000}"/>
    <cellStyle name="Comma 8 2 2 2 3 6" xfId="488" xr:uid="{00000000-0005-0000-0000-00000D090000}"/>
    <cellStyle name="Comma 8 2 2 2 4" xfId="631" xr:uid="{00000000-0005-0000-0000-00000E090000}"/>
    <cellStyle name="Comma 8 2 2 2 4 2" xfId="1169" xr:uid="{00000000-0005-0000-0000-00000F090000}"/>
    <cellStyle name="Comma 8 2 2 2 4 2 2" xfId="2249" xr:uid="{00000000-0005-0000-0000-000010090000}"/>
    <cellStyle name="Comma 8 2 2 2 4 3" xfId="1711" xr:uid="{00000000-0005-0000-0000-000011090000}"/>
    <cellStyle name="Comma 8 2 2 2 5" xfId="902" xr:uid="{00000000-0005-0000-0000-000012090000}"/>
    <cellStyle name="Comma 8 2 2 2 5 2" xfId="1982" xr:uid="{00000000-0005-0000-0000-000013090000}"/>
    <cellStyle name="Comma 8 2 2 2 6" xfId="1444" xr:uid="{00000000-0005-0000-0000-000014090000}"/>
    <cellStyle name="Comma 8 2 2 2 7" xfId="2525" xr:uid="{00000000-0005-0000-0000-000015090000}"/>
    <cellStyle name="Comma 8 2 2 2 8" xfId="364" xr:uid="{00000000-0005-0000-0000-000016090000}"/>
    <cellStyle name="Comma 8 2 2 3" xfId="114" xr:uid="{00000000-0005-0000-0000-000017090000}"/>
    <cellStyle name="Comma 8 2 2 3 2" xfId="240" xr:uid="{00000000-0005-0000-0000-000018090000}"/>
    <cellStyle name="Comma 8 2 2 3 2 2" xfId="787" xr:uid="{00000000-0005-0000-0000-000019090000}"/>
    <cellStyle name="Comma 8 2 2 3 2 2 2" xfId="1325" xr:uid="{00000000-0005-0000-0000-00001A090000}"/>
    <cellStyle name="Comma 8 2 2 3 2 2 2 2" xfId="2405" xr:uid="{00000000-0005-0000-0000-00001B090000}"/>
    <cellStyle name="Comma 8 2 2 3 2 2 3" xfId="1867" xr:uid="{00000000-0005-0000-0000-00001C090000}"/>
    <cellStyle name="Comma 8 2 2 3 2 3" xfId="1058" xr:uid="{00000000-0005-0000-0000-00001D090000}"/>
    <cellStyle name="Comma 8 2 2 3 2 3 2" xfId="2138" xr:uid="{00000000-0005-0000-0000-00001E090000}"/>
    <cellStyle name="Comma 8 2 2 3 2 4" xfId="1600" xr:uid="{00000000-0005-0000-0000-00001F090000}"/>
    <cellStyle name="Comma 8 2 2 3 2 5" xfId="2681" xr:uid="{00000000-0005-0000-0000-000020090000}"/>
    <cellStyle name="Comma 8 2 2 3 2 6" xfId="520" xr:uid="{00000000-0005-0000-0000-000021090000}"/>
    <cellStyle name="Comma 8 2 2 3 3" xfId="661" xr:uid="{00000000-0005-0000-0000-000022090000}"/>
    <cellStyle name="Comma 8 2 2 3 3 2" xfId="1199" xr:uid="{00000000-0005-0000-0000-000023090000}"/>
    <cellStyle name="Comma 8 2 2 3 3 2 2" xfId="2279" xr:uid="{00000000-0005-0000-0000-000024090000}"/>
    <cellStyle name="Comma 8 2 2 3 3 3" xfId="1741" xr:uid="{00000000-0005-0000-0000-000025090000}"/>
    <cellStyle name="Comma 8 2 2 3 4" xfId="932" xr:uid="{00000000-0005-0000-0000-000026090000}"/>
    <cellStyle name="Comma 8 2 2 3 4 2" xfId="2012" xr:uid="{00000000-0005-0000-0000-000027090000}"/>
    <cellStyle name="Comma 8 2 2 3 5" xfId="1474" xr:uid="{00000000-0005-0000-0000-000028090000}"/>
    <cellStyle name="Comma 8 2 2 3 6" xfId="2555" xr:uid="{00000000-0005-0000-0000-000029090000}"/>
    <cellStyle name="Comma 8 2 2 3 7" xfId="394" xr:uid="{00000000-0005-0000-0000-00002A090000}"/>
    <cellStyle name="Comma 8 2 2 4" xfId="176" xr:uid="{00000000-0005-0000-0000-00002B090000}"/>
    <cellStyle name="Comma 8 2 2 4 2" xfId="723" xr:uid="{00000000-0005-0000-0000-00002C090000}"/>
    <cellStyle name="Comma 8 2 2 4 2 2" xfId="1261" xr:uid="{00000000-0005-0000-0000-00002D090000}"/>
    <cellStyle name="Comma 8 2 2 4 2 2 2" xfId="2341" xr:uid="{00000000-0005-0000-0000-00002E090000}"/>
    <cellStyle name="Comma 8 2 2 4 2 3" xfId="1803" xr:uid="{00000000-0005-0000-0000-00002F090000}"/>
    <cellStyle name="Comma 8 2 2 4 3" xfId="994" xr:uid="{00000000-0005-0000-0000-000030090000}"/>
    <cellStyle name="Comma 8 2 2 4 3 2" xfId="2074" xr:uid="{00000000-0005-0000-0000-000031090000}"/>
    <cellStyle name="Comma 8 2 2 4 4" xfId="1536" xr:uid="{00000000-0005-0000-0000-000032090000}"/>
    <cellStyle name="Comma 8 2 2 4 5" xfId="2617" xr:uid="{00000000-0005-0000-0000-000033090000}"/>
    <cellStyle name="Comma 8 2 2 4 6" xfId="456" xr:uid="{00000000-0005-0000-0000-000034090000}"/>
    <cellStyle name="Comma 8 2 2 5" xfId="602" xr:uid="{00000000-0005-0000-0000-000035090000}"/>
    <cellStyle name="Comma 8 2 2 5 2" xfId="1140" xr:uid="{00000000-0005-0000-0000-000036090000}"/>
    <cellStyle name="Comma 8 2 2 5 2 2" xfId="2220" xr:uid="{00000000-0005-0000-0000-000037090000}"/>
    <cellStyle name="Comma 8 2 2 5 3" xfId="1682" xr:uid="{00000000-0005-0000-0000-000038090000}"/>
    <cellStyle name="Comma 8 2 2 6" xfId="873" xr:uid="{00000000-0005-0000-0000-000039090000}"/>
    <cellStyle name="Comma 8 2 2 6 2" xfId="1953" xr:uid="{00000000-0005-0000-0000-00003A090000}"/>
    <cellStyle name="Comma 8 2 2 7" xfId="1415" xr:uid="{00000000-0005-0000-0000-00003B090000}"/>
    <cellStyle name="Comma 8 2 2 8" xfId="2496" xr:uid="{00000000-0005-0000-0000-00003C090000}"/>
    <cellStyle name="Comma 8 2 2 9" xfId="335" xr:uid="{00000000-0005-0000-0000-00003D090000}"/>
    <cellStyle name="Comma 8 2 3" xfId="69" xr:uid="{00000000-0005-0000-0000-00003E090000}"/>
    <cellStyle name="Comma 8 2 3 2" xfId="131" xr:uid="{00000000-0005-0000-0000-00003F090000}"/>
    <cellStyle name="Comma 8 2 3 2 2" xfId="257" xr:uid="{00000000-0005-0000-0000-000040090000}"/>
    <cellStyle name="Comma 8 2 3 2 2 2" xfId="804" xr:uid="{00000000-0005-0000-0000-000041090000}"/>
    <cellStyle name="Comma 8 2 3 2 2 2 2" xfId="1342" xr:uid="{00000000-0005-0000-0000-000042090000}"/>
    <cellStyle name="Comma 8 2 3 2 2 2 2 2" xfId="2422" xr:uid="{00000000-0005-0000-0000-000043090000}"/>
    <cellStyle name="Comma 8 2 3 2 2 2 3" xfId="1884" xr:uid="{00000000-0005-0000-0000-000044090000}"/>
    <cellStyle name="Comma 8 2 3 2 2 3" xfId="1075" xr:uid="{00000000-0005-0000-0000-000045090000}"/>
    <cellStyle name="Comma 8 2 3 2 2 3 2" xfId="2155" xr:uid="{00000000-0005-0000-0000-000046090000}"/>
    <cellStyle name="Comma 8 2 3 2 2 4" xfId="1617" xr:uid="{00000000-0005-0000-0000-000047090000}"/>
    <cellStyle name="Comma 8 2 3 2 2 5" xfId="2698" xr:uid="{00000000-0005-0000-0000-000048090000}"/>
    <cellStyle name="Comma 8 2 3 2 2 6" xfId="537" xr:uid="{00000000-0005-0000-0000-000049090000}"/>
    <cellStyle name="Comma 8 2 3 2 3" xfId="678" xr:uid="{00000000-0005-0000-0000-00004A090000}"/>
    <cellStyle name="Comma 8 2 3 2 3 2" xfId="1216" xr:uid="{00000000-0005-0000-0000-00004B090000}"/>
    <cellStyle name="Comma 8 2 3 2 3 2 2" xfId="2296" xr:uid="{00000000-0005-0000-0000-00004C090000}"/>
    <cellStyle name="Comma 8 2 3 2 3 3" xfId="1758" xr:uid="{00000000-0005-0000-0000-00004D090000}"/>
    <cellStyle name="Comma 8 2 3 2 4" xfId="949" xr:uid="{00000000-0005-0000-0000-00004E090000}"/>
    <cellStyle name="Comma 8 2 3 2 4 2" xfId="2029" xr:uid="{00000000-0005-0000-0000-00004F090000}"/>
    <cellStyle name="Comma 8 2 3 2 5" xfId="1491" xr:uid="{00000000-0005-0000-0000-000050090000}"/>
    <cellStyle name="Comma 8 2 3 2 6" xfId="2572" xr:uid="{00000000-0005-0000-0000-000051090000}"/>
    <cellStyle name="Comma 8 2 3 2 7" xfId="411" xr:uid="{00000000-0005-0000-0000-000052090000}"/>
    <cellStyle name="Comma 8 2 3 3" xfId="193" xr:uid="{00000000-0005-0000-0000-000053090000}"/>
    <cellStyle name="Comma 8 2 3 3 2" xfId="740" xr:uid="{00000000-0005-0000-0000-000054090000}"/>
    <cellStyle name="Comma 8 2 3 3 2 2" xfId="1278" xr:uid="{00000000-0005-0000-0000-000055090000}"/>
    <cellStyle name="Comma 8 2 3 3 2 2 2" xfId="2358" xr:uid="{00000000-0005-0000-0000-000056090000}"/>
    <cellStyle name="Comma 8 2 3 3 2 3" xfId="1820" xr:uid="{00000000-0005-0000-0000-000057090000}"/>
    <cellStyle name="Comma 8 2 3 3 3" xfId="1011" xr:uid="{00000000-0005-0000-0000-000058090000}"/>
    <cellStyle name="Comma 8 2 3 3 3 2" xfId="2091" xr:uid="{00000000-0005-0000-0000-000059090000}"/>
    <cellStyle name="Comma 8 2 3 3 4" xfId="1553" xr:uid="{00000000-0005-0000-0000-00005A090000}"/>
    <cellStyle name="Comma 8 2 3 3 5" xfId="2634" xr:uid="{00000000-0005-0000-0000-00005B090000}"/>
    <cellStyle name="Comma 8 2 3 3 6" xfId="473" xr:uid="{00000000-0005-0000-0000-00005C090000}"/>
    <cellStyle name="Comma 8 2 3 4" xfId="616" xr:uid="{00000000-0005-0000-0000-00005D090000}"/>
    <cellStyle name="Comma 8 2 3 4 2" xfId="1154" xr:uid="{00000000-0005-0000-0000-00005E090000}"/>
    <cellStyle name="Comma 8 2 3 4 2 2" xfId="2234" xr:uid="{00000000-0005-0000-0000-00005F090000}"/>
    <cellStyle name="Comma 8 2 3 4 3" xfId="1696" xr:uid="{00000000-0005-0000-0000-000060090000}"/>
    <cellStyle name="Comma 8 2 3 5" xfId="887" xr:uid="{00000000-0005-0000-0000-000061090000}"/>
    <cellStyle name="Comma 8 2 3 5 2" xfId="1967" xr:uid="{00000000-0005-0000-0000-000062090000}"/>
    <cellStyle name="Comma 8 2 3 6" xfId="1429" xr:uid="{00000000-0005-0000-0000-000063090000}"/>
    <cellStyle name="Comma 8 2 3 7" xfId="2510" xr:uid="{00000000-0005-0000-0000-000064090000}"/>
    <cellStyle name="Comma 8 2 3 8" xfId="349" xr:uid="{00000000-0005-0000-0000-000065090000}"/>
    <cellStyle name="Comma 8 2 4" xfId="99" xr:uid="{00000000-0005-0000-0000-000066090000}"/>
    <cellStyle name="Comma 8 2 4 2" xfId="225" xr:uid="{00000000-0005-0000-0000-000067090000}"/>
    <cellStyle name="Comma 8 2 4 2 2" xfId="772" xr:uid="{00000000-0005-0000-0000-000068090000}"/>
    <cellStyle name="Comma 8 2 4 2 2 2" xfId="1310" xr:uid="{00000000-0005-0000-0000-000069090000}"/>
    <cellStyle name="Comma 8 2 4 2 2 2 2" xfId="2390" xr:uid="{00000000-0005-0000-0000-00006A090000}"/>
    <cellStyle name="Comma 8 2 4 2 2 3" xfId="1852" xr:uid="{00000000-0005-0000-0000-00006B090000}"/>
    <cellStyle name="Comma 8 2 4 2 3" xfId="1043" xr:uid="{00000000-0005-0000-0000-00006C090000}"/>
    <cellStyle name="Comma 8 2 4 2 3 2" xfId="2123" xr:uid="{00000000-0005-0000-0000-00006D090000}"/>
    <cellStyle name="Comma 8 2 4 2 4" xfId="1585" xr:uid="{00000000-0005-0000-0000-00006E090000}"/>
    <cellStyle name="Comma 8 2 4 2 5" xfId="2666" xr:uid="{00000000-0005-0000-0000-00006F090000}"/>
    <cellStyle name="Comma 8 2 4 2 6" xfId="505" xr:uid="{00000000-0005-0000-0000-000070090000}"/>
    <cellStyle name="Comma 8 2 4 3" xfId="646" xr:uid="{00000000-0005-0000-0000-000071090000}"/>
    <cellStyle name="Comma 8 2 4 3 2" xfId="1184" xr:uid="{00000000-0005-0000-0000-000072090000}"/>
    <cellStyle name="Comma 8 2 4 3 2 2" xfId="2264" xr:uid="{00000000-0005-0000-0000-000073090000}"/>
    <cellStyle name="Comma 8 2 4 3 3" xfId="1726" xr:uid="{00000000-0005-0000-0000-000074090000}"/>
    <cellStyle name="Comma 8 2 4 4" xfId="917" xr:uid="{00000000-0005-0000-0000-000075090000}"/>
    <cellStyle name="Comma 8 2 4 4 2" xfId="1997" xr:uid="{00000000-0005-0000-0000-000076090000}"/>
    <cellStyle name="Comma 8 2 4 5" xfId="1459" xr:uid="{00000000-0005-0000-0000-000077090000}"/>
    <cellStyle name="Comma 8 2 4 6" xfId="2540" xr:uid="{00000000-0005-0000-0000-000078090000}"/>
    <cellStyle name="Comma 8 2 4 7" xfId="379" xr:uid="{00000000-0005-0000-0000-000079090000}"/>
    <cellStyle name="Comma 8 2 5" xfId="161" xr:uid="{00000000-0005-0000-0000-00007A090000}"/>
    <cellStyle name="Comma 8 2 5 2" xfId="708" xr:uid="{00000000-0005-0000-0000-00007B090000}"/>
    <cellStyle name="Comma 8 2 5 2 2" xfId="1246" xr:uid="{00000000-0005-0000-0000-00007C090000}"/>
    <cellStyle name="Comma 8 2 5 2 2 2" xfId="2326" xr:uid="{00000000-0005-0000-0000-00007D090000}"/>
    <cellStyle name="Comma 8 2 5 2 3" xfId="1788" xr:uid="{00000000-0005-0000-0000-00007E090000}"/>
    <cellStyle name="Comma 8 2 5 3" xfId="979" xr:uid="{00000000-0005-0000-0000-00007F090000}"/>
    <cellStyle name="Comma 8 2 5 3 2" xfId="2059" xr:uid="{00000000-0005-0000-0000-000080090000}"/>
    <cellStyle name="Comma 8 2 5 4" xfId="1521" xr:uid="{00000000-0005-0000-0000-000081090000}"/>
    <cellStyle name="Comma 8 2 5 5" xfId="2602" xr:uid="{00000000-0005-0000-0000-000082090000}"/>
    <cellStyle name="Comma 8 2 5 6" xfId="441" xr:uid="{00000000-0005-0000-0000-000083090000}"/>
    <cellStyle name="Comma 8 2 6" xfId="588" xr:uid="{00000000-0005-0000-0000-000084090000}"/>
    <cellStyle name="Comma 8 2 6 2" xfId="1126" xr:uid="{00000000-0005-0000-0000-000085090000}"/>
    <cellStyle name="Comma 8 2 6 2 2" xfId="2206" xr:uid="{00000000-0005-0000-0000-000086090000}"/>
    <cellStyle name="Comma 8 2 6 3" xfId="1668" xr:uid="{00000000-0005-0000-0000-000087090000}"/>
    <cellStyle name="Comma 8 2 7" xfId="859" xr:uid="{00000000-0005-0000-0000-000088090000}"/>
    <cellStyle name="Comma 8 2 7 2" xfId="1939" xr:uid="{00000000-0005-0000-0000-000089090000}"/>
    <cellStyle name="Comma 8 2 8" xfId="1401" xr:uid="{00000000-0005-0000-0000-00008A090000}"/>
    <cellStyle name="Comma 8 2 9" xfId="2482" xr:uid="{00000000-0005-0000-0000-00008B090000}"/>
    <cellStyle name="Comma 8 3" xfId="50" xr:uid="{00000000-0005-0000-0000-00008C090000}"/>
    <cellStyle name="Comma 8 3 2" xfId="79" xr:uid="{00000000-0005-0000-0000-00008D090000}"/>
    <cellStyle name="Comma 8 3 2 2" xfId="141" xr:uid="{00000000-0005-0000-0000-00008E090000}"/>
    <cellStyle name="Comma 8 3 2 2 2" xfId="267" xr:uid="{00000000-0005-0000-0000-00008F090000}"/>
    <cellStyle name="Comma 8 3 2 2 2 2" xfId="814" xr:uid="{00000000-0005-0000-0000-000090090000}"/>
    <cellStyle name="Comma 8 3 2 2 2 2 2" xfId="1352" xr:uid="{00000000-0005-0000-0000-000091090000}"/>
    <cellStyle name="Comma 8 3 2 2 2 2 2 2" xfId="2432" xr:uid="{00000000-0005-0000-0000-000092090000}"/>
    <cellStyle name="Comma 8 3 2 2 2 2 3" xfId="1894" xr:uid="{00000000-0005-0000-0000-000093090000}"/>
    <cellStyle name="Comma 8 3 2 2 2 3" xfId="1085" xr:uid="{00000000-0005-0000-0000-000094090000}"/>
    <cellStyle name="Comma 8 3 2 2 2 3 2" xfId="2165" xr:uid="{00000000-0005-0000-0000-000095090000}"/>
    <cellStyle name="Comma 8 3 2 2 2 4" xfId="1627" xr:uid="{00000000-0005-0000-0000-000096090000}"/>
    <cellStyle name="Comma 8 3 2 2 2 5" xfId="2708" xr:uid="{00000000-0005-0000-0000-000097090000}"/>
    <cellStyle name="Comma 8 3 2 2 2 6" xfId="547" xr:uid="{00000000-0005-0000-0000-000098090000}"/>
    <cellStyle name="Comma 8 3 2 2 3" xfId="688" xr:uid="{00000000-0005-0000-0000-000099090000}"/>
    <cellStyle name="Comma 8 3 2 2 3 2" xfId="1226" xr:uid="{00000000-0005-0000-0000-00009A090000}"/>
    <cellStyle name="Comma 8 3 2 2 3 2 2" xfId="2306" xr:uid="{00000000-0005-0000-0000-00009B090000}"/>
    <cellStyle name="Comma 8 3 2 2 3 3" xfId="1768" xr:uid="{00000000-0005-0000-0000-00009C090000}"/>
    <cellStyle name="Comma 8 3 2 2 4" xfId="959" xr:uid="{00000000-0005-0000-0000-00009D090000}"/>
    <cellStyle name="Comma 8 3 2 2 4 2" xfId="2039" xr:uid="{00000000-0005-0000-0000-00009E090000}"/>
    <cellStyle name="Comma 8 3 2 2 5" xfId="1501" xr:uid="{00000000-0005-0000-0000-00009F090000}"/>
    <cellStyle name="Comma 8 3 2 2 6" xfId="2582" xr:uid="{00000000-0005-0000-0000-0000A0090000}"/>
    <cellStyle name="Comma 8 3 2 2 7" xfId="421" xr:uid="{00000000-0005-0000-0000-0000A1090000}"/>
    <cellStyle name="Comma 8 3 2 3" xfId="203" xr:uid="{00000000-0005-0000-0000-0000A2090000}"/>
    <cellStyle name="Comma 8 3 2 3 2" xfId="750" xr:uid="{00000000-0005-0000-0000-0000A3090000}"/>
    <cellStyle name="Comma 8 3 2 3 2 2" xfId="1288" xr:uid="{00000000-0005-0000-0000-0000A4090000}"/>
    <cellStyle name="Comma 8 3 2 3 2 2 2" xfId="2368" xr:uid="{00000000-0005-0000-0000-0000A5090000}"/>
    <cellStyle name="Comma 8 3 2 3 2 3" xfId="1830" xr:uid="{00000000-0005-0000-0000-0000A6090000}"/>
    <cellStyle name="Comma 8 3 2 3 3" xfId="1021" xr:uid="{00000000-0005-0000-0000-0000A7090000}"/>
    <cellStyle name="Comma 8 3 2 3 3 2" xfId="2101" xr:uid="{00000000-0005-0000-0000-0000A8090000}"/>
    <cellStyle name="Comma 8 3 2 3 4" xfId="1563" xr:uid="{00000000-0005-0000-0000-0000A9090000}"/>
    <cellStyle name="Comma 8 3 2 3 5" xfId="2644" xr:uid="{00000000-0005-0000-0000-0000AA090000}"/>
    <cellStyle name="Comma 8 3 2 3 6" xfId="483" xr:uid="{00000000-0005-0000-0000-0000AB090000}"/>
    <cellStyle name="Comma 8 3 2 4" xfId="626" xr:uid="{00000000-0005-0000-0000-0000AC090000}"/>
    <cellStyle name="Comma 8 3 2 4 2" xfId="1164" xr:uid="{00000000-0005-0000-0000-0000AD090000}"/>
    <cellStyle name="Comma 8 3 2 4 2 2" xfId="2244" xr:uid="{00000000-0005-0000-0000-0000AE090000}"/>
    <cellStyle name="Comma 8 3 2 4 3" xfId="1706" xr:uid="{00000000-0005-0000-0000-0000AF090000}"/>
    <cellStyle name="Comma 8 3 2 5" xfId="897" xr:uid="{00000000-0005-0000-0000-0000B0090000}"/>
    <cellStyle name="Comma 8 3 2 5 2" xfId="1977" xr:uid="{00000000-0005-0000-0000-0000B1090000}"/>
    <cellStyle name="Comma 8 3 2 6" xfId="1439" xr:uid="{00000000-0005-0000-0000-0000B2090000}"/>
    <cellStyle name="Comma 8 3 2 7" xfId="2520" xr:uid="{00000000-0005-0000-0000-0000B3090000}"/>
    <cellStyle name="Comma 8 3 2 8" xfId="359" xr:uid="{00000000-0005-0000-0000-0000B4090000}"/>
    <cellStyle name="Comma 8 3 3" xfId="109" xr:uid="{00000000-0005-0000-0000-0000B5090000}"/>
    <cellStyle name="Comma 8 3 3 2" xfId="235" xr:uid="{00000000-0005-0000-0000-0000B6090000}"/>
    <cellStyle name="Comma 8 3 3 2 2" xfId="782" xr:uid="{00000000-0005-0000-0000-0000B7090000}"/>
    <cellStyle name="Comma 8 3 3 2 2 2" xfId="1320" xr:uid="{00000000-0005-0000-0000-0000B8090000}"/>
    <cellStyle name="Comma 8 3 3 2 2 2 2" xfId="2400" xr:uid="{00000000-0005-0000-0000-0000B9090000}"/>
    <cellStyle name="Comma 8 3 3 2 2 3" xfId="1862" xr:uid="{00000000-0005-0000-0000-0000BA090000}"/>
    <cellStyle name="Comma 8 3 3 2 3" xfId="1053" xr:uid="{00000000-0005-0000-0000-0000BB090000}"/>
    <cellStyle name="Comma 8 3 3 2 3 2" xfId="2133" xr:uid="{00000000-0005-0000-0000-0000BC090000}"/>
    <cellStyle name="Comma 8 3 3 2 4" xfId="1595" xr:uid="{00000000-0005-0000-0000-0000BD090000}"/>
    <cellStyle name="Comma 8 3 3 2 5" xfId="2676" xr:uid="{00000000-0005-0000-0000-0000BE090000}"/>
    <cellStyle name="Comma 8 3 3 2 6" xfId="515" xr:uid="{00000000-0005-0000-0000-0000BF090000}"/>
    <cellStyle name="Comma 8 3 3 3" xfId="656" xr:uid="{00000000-0005-0000-0000-0000C0090000}"/>
    <cellStyle name="Comma 8 3 3 3 2" xfId="1194" xr:uid="{00000000-0005-0000-0000-0000C1090000}"/>
    <cellStyle name="Comma 8 3 3 3 2 2" xfId="2274" xr:uid="{00000000-0005-0000-0000-0000C2090000}"/>
    <cellStyle name="Comma 8 3 3 3 3" xfId="1736" xr:uid="{00000000-0005-0000-0000-0000C3090000}"/>
    <cellStyle name="Comma 8 3 3 4" xfId="927" xr:uid="{00000000-0005-0000-0000-0000C4090000}"/>
    <cellStyle name="Comma 8 3 3 4 2" xfId="2007" xr:uid="{00000000-0005-0000-0000-0000C5090000}"/>
    <cellStyle name="Comma 8 3 3 5" xfId="1469" xr:uid="{00000000-0005-0000-0000-0000C6090000}"/>
    <cellStyle name="Comma 8 3 3 6" xfId="2550" xr:uid="{00000000-0005-0000-0000-0000C7090000}"/>
    <cellStyle name="Comma 8 3 3 7" xfId="389" xr:uid="{00000000-0005-0000-0000-0000C8090000}"/>
    <cellStyle name="Comma 8 3 4" xfId="171" xr:uid="{00000000-0005-0000-0000-0000C9090000}"/>
    <cellStyle name="Comma 8 3 4 2" xfId="718" xr:uid="{00000000-0005-0000-0000-0000CA090000}"/>
    <cellStyle name="Comma 8 3 4 2 2" xfId="1256" xr:uid="{00000000-0005-0000-0000-0000CB090000}"/>
    <cellStyle name="Comma 8 3 4 2 2 2" xfId="2336" xr:uid="{00000000-0005-0000-0000-0000CC090000}"/>
    <cellStyle name="Comma 8 3 4 2 3" xfId="1798" xr:uid="{00000000-0005-0000-0000-0000CD090000}"/>
    <cellStyle name="Comma 8 3 4 3" xfId="989" xr:uid="{00000000-0005-0000-0000-0000CE090000}"/>
    <cellStyle name="Comma 8 3 4 3 2" xfId="2069" xr:uid="{00000000-0005-0000-0000-0000CF090000}"/>
    <cellStyle name="Comma 8 3 4 4" xfId="1531" xr:uid="{00000000-0005-0000-0000-0000D0090000}"/>
    <cellStyle name="Comma 8 3 4 5" xfId="2612" xr:uid="{00000000-0005-0000-0000-0000D1090000}"/>
    <cellStyle name="Comma 8 3 4 6" xfId="451" xr:uid="{00000000-0005-0000-0000-0000D2090000}"/>
    <cellStyle name="Comma 8 3 5" xfId="597" xr:uid="{00000000-0005-0000-0000-0000D3090000}"/>
    <cellStyle name="Comma 8 3 5 2" xfId="1135" xr:uid="{00000000-0005-0000-0000-0000D4090000}"/>
    <cellStyle name="Comma 8 3 5 2 2" xfId="2215" xr:uid="{00000000-0005-0000-0000-0000D5090000}"/>
    <cellStyle name="Comma 8 3 5 3" xfId="1677" xr:uid="{00000000-0005-0000-0000-0000D6090000}"/>
    <cellStyle name="Comma 8 3 6" xfId="868" xr:uid="{00000000-0005-0000-0000-0000D7090000}"/>
    <cellStyle name="Comma 8 3 6 2" xfId="1948" xr:uid="{00000000-0005-0000-0000-0000D8090000}"/>
    <cellStyle name="Comma 8 3 7" xfId="1410" xr:uid="{00000000-0005-0000-0000-0000D9090000}"/>
    <cellStyle name="Comma 8 3 8" xfId="2491" xr:uid="{00000000-0005-0000-0000-0000DA090000}"/>
    <cellStyle name="Comma 8 3 9" xfId="330" xr:uid="{00000000-0005-0000-0000-0000DB090000}"/>
    <cellStyle name="Comma 8 4" xfId="64" xr:uid="{00000000-0005-0000-0000-0000DC090000}"/>
    <cellStyle name="Comma 8 4 2" xfId="126" xr:uid="{00000000-0005-0000-0000-0000DD090000}"/>
    <cellStyle name="Comma 8 4 2 2" xfId="252" xr:uid="{00000000-0005-0000-0000-0000DE090000}"/>
    <cellStyle name="Comma 8 4 2 2 2" xfId="799" xr:uid="{00000000-0005-0000-0000-0000DF090000}"/>
    <cellStyle name="Comma 8 4 2 2 2 2" xfId="1337" xr:uid="{00000000-0005-0000-0000-0000E0090000}"/>
    <cellStyle name="Comma 8 4 2 2 2 2 2" xfId="2417" xr:uid="{00000000-0005-0000-0000-0000E1090000}"/>
    <cellStyle name="Comma 8 4 2 2 2 3" xfId="1879" xr:uid="{00000000-0005-0000-0000-0000E2090000}"/>
    <cellStyle name="Comma 8 4 2 2 3" xfId="1070" xr:uid="{00000000-0005-0000-0000-0000E3090000}"/>
    <cellStyle name="Comma 8 4 2 2 3 2" xfId="2150" xr:uid="{00000000-0005-0000-0000-0000E4090000}"/>
    <cellStyle name="Comma 8 4 2 2 4" xfId="1612" xr:uid="{00000000-0005-0000-0000-0000E5090000}"/>
    <cellStyle name="Comma 8 4 2 2 5" xfId="2693" xr:uid="{00000000-0005-0000-0000-0000E6090000}"/>
    <cellStyle name="Comma 8 4 2 2 6" xfId="532" xr:uid="{00000000-0005-0000-0000-0000E7090000}"/>
    <cellStyle name="Comma 8 4 2 3" xfId="673" xr:uid="{00000000-0005-0000-0000-0000E8090000}"/>
    <cellStyle name="Comma 8 4 2 3 2" xfId="1211" xr:uid="{00000000-0005-0000-0000-0000E9090000}"/>
    <cellStyle name="Comma 8 4 2 3 2 2" xfId="2291" xr:uid="{00000000-0005-0000-0000-0000EA090000}"/>
    <cellStyle name="Comma 8 4 2 3 3" xfId="1753" xr:uid="{00000000-0005-0000-0000-0000EB090000}"/>
    <cellStyle name="Comma 8 4 2 4" xfId="944" xr:uid="{00000000-0005-0000-0000-0000EC090000}"/>
    <cellStyle name="Comma 8 4 2 4 2" xfId="2024" xr:uid="{00000000-0005-0000-0000-0000ED090000}"/>
    <cellStyle name="Comma 8 4 2 5" xfId="1486" xr:uid="{00000000-0005-0000-0000-0000EE090000}"/>
    <cellStyle name="Comma 8 4 2 6" xfId="2567" xr:uid="{00000000-0005-0000-0000-0000EF090000}"/>
    <cellStyle name="Comma 8 4 2 7" xfId="406" xr:uid="{00000000-0005-0000-0000-0000F0090000}"/>
    <cellStyle name="Comma 8 4 3" xfId="188" xr:uid="{00000000-0005-0000-0000-0000F1090000}"/>
    <cellStyle name="Comma 8 4 3 2" xfId="735" xr:uid="{00000000-0005-0000-0000-0000F2090000}"/>
    <cellStyle name="Comma 8 4 3 2 2" xfId="1273" xr:uid="{00000000-0005-0000-0000-0000F3090000}"/>
    <cellStyle name="Comma 8 4 3 2 2 2" xfId="2353" xr:uid="{00000000-0005-0000-0000-0000F4090000}"/>
    <cellStyle name="Comma 8 4 3 2 3" xfId="1815" xr:uid="{00000000-0005-0000-0000-0000F5090000}"/>
    <cellStyle name="Comma 8 4 3 3" xfId="1006" xr:uid="{00000000-0005-0000-0000-0000F6090000}"/>
    <cellStyle name="Comma 8 4 3 3 2" xfId="2086" xr:uid="{00000000-0005-0000-0000-0000F7090000}"/>
    <cellStyle name="Comma 8 4 3 4" xfId="1548" xr:uid="{00000000-0005-0000-0000-0000F8090000}"/>
    <cellStyle name="Comma 8 4 3 5" xfId="2629" xr:uid="{00000000-0005-0000-0000-0000F9090000}"/>
    <cellStyle name="Comma 8 4 3 6" xfId="468" xr:uid="{00000000-0005-0000-0000-0000FA090000}"/>
    <cellStyle name="Comma 8 4 4" xfId="611" xr:uid="{00000000-0005-0000-0000-0000FB090000}"/>
    <cellStyle name="Comma 8 4 4 2" xfId="1149" xr:uid="{00000000-0005-0000-0000-0000FC090000}"/>
    <cellStyle name="Comma 8 4 4 2 2" xfId="2229" xr:uid="{00000000-0005-0000-0000-0000FD090000}"/>
    <cellStyle name="Comma 8 4 4 3" xfId="1691" xr:uid="{00000000-0005-0000-0000-0000FE090000}"/>
    <cellStyle name="Comma 8 4 5" xfId="882" xr:uid="{00000000-0005-0000-0000-0000FF090000}"/>
    <cellStyle name="Comma 8 4 5 2" xfId="1962" xr:uid="{00000000-0005-0000-0000-0000000A0000}"/>
    <cellStyle name="Comma 8 4 6" xfId="1424" xr:uid="{00000000-0005-0000-0000-0000010A0000}"/>
    <cellStyle name="Comma 8 4 7" xfId="2505" xr:uid="{00000000-0005-0000-0000-0000020A0000}"/>
    <cellStyle name="Comma 8 4 8" xfId="344" xr:uid="{00000000-0005-0000-0000-0000030A0000}"/>
    <cellStyle name="Comma 8 5" xfId="94" xr:uid="{00000000-0005-0000-0000-0000040A0000}"/>
    <cellStyle name="Comma 8 5 2" xfId="220" xr:uid="{00000000-0005-0000-0000-0000050A0000}"/>
    <cellStyle name="Comma 8 5 2 2" xfId="767" xr:uid="{00000000-0005-0000-0000-0000060A0000}"/>
    <cellStyle name="Comma 8 5 2 2 2" xfId="1305" xr:uid="{00000000-0005-0000-0000-0000070A0000}"/>
    <cellStyle name="Comma 8 5 2 2 2 2" xfId="2385" xr:uid="{00000000-0005-0000-0000-0000080A0000}"/>
    <cellStyle name="Comma 8 5 2 2 3" xfId="1847" xr:uid="{00000000-0005-0000-0000-0000090A0000}"/>
    <cellStyle name="Comma 8 5 2 3" xfId="1038" xr:uid="{00000000-0005-0000-0000-00000A0A0000}"/>
    <cellStyle name="Comma 8 5 2 3 2" xfId="2118" xr:uid="{00000000-0005-0000-0000-00000B0A0000}"/>
    <cellStyle name="Comma 8 5 2 4" xfId="1580" xr:uid="{00000000-0005-0000-0000-00000C0A0000}"/>
    <cellStyle name="Comma 8 5 2 5" xfId="2661" xr:uid="{00000000-0005-0000-0000-00000D0A0000}"/>
    <cellStyle name="Comma 8 5 2 6" xfId="500" xr:uid="{00000000-0005-0000-0000-00000E0A0000}"/>
    <cellStyle name="Comma 8 5 3" xfId="641" xr:uid="{00000000-0005-0000-0000-00000F0A0000}"/>
    <cellStyle name="Comma 8 5 3 2" xfId="1179" xr:uid="{00000000-0005-0000-0000-0000100A0000}"/>
    <cellStyle name="Comma 8 5 3 2 2" xfId="2259" xr:uid="{00000000-0005-0000-0000-0000110A0000}"/>
    <cellStyle name="Comma 8 5 3 3" xfId="1721" xr:uid="{00000000-0005-0000-0000-0000120A0000}"/>
    <cellStyle name="Comma 8 5 4" xfId="912" xr:uid="{00000000-0005-0000-0000-0000130A0000}"/>
    <cellStyle name="Comma 8 5 4 2" xfId="1992" xr:uid="{00000000-0005-0000-0000-0000140A0000}"/>
    <cellStyle name="Comma 8 5 5" xfId="1454" xr:uid="{00000000-0005-0000-0000-0000150A0000}"/>
    <cellStyle name="Comma 8 5 6" xfId="2535" xr:uid="{00000000-0005-0000-0000-0000160A0000}"/>
    <cellStyle name="Comma 8 5 7" xfId="374" xr:uid="{00000000-0005-0000-0000-0000170A0000}"/>
    <cellStyle name="Comma 8 6" xfId="156" xr:uid="{00000000-0005-0000-0000-0000180A0000}"/>
    <cellStyle name="Comma 8 6 2" xfId="703" xr:uid="{00000000-0005-0000-0000-0000190A0000}"/>
    <cellStyle name="Comma 8 6 2 2" xfId="1241" xr:uid="{00000000-0005-0000-0000-00001A0A0000}"/>
    <cellStyle name="Comma 8 6 2 2 2" xfId="2321" xr:uid="{00000000-0005-0000-0000-00001B0A0000}"/>
    <cellStyle name="Comma 8 6 2 3" xfId="1783" xr:uid="{00000000-0005-0000-0000-00001C0A0000}"/>
    <cellStyle name="Comma 8 6 3" xfId="974" xr:uid="{00000000-0005-0000-0000-00001D0A0000}"/>
    <cellStyle name="Comma 8 6 3 2" xfId="2054" xr:uid="{00000000-0005-0000-0000-00001E0A0000}"/>
    <cellStyle name="Comma 8 6 4" xfId="1516" xr:uid="{00000000-0005-0000-0000-00001F0A0000}"/>
    <cellStyle name="Comma 8 6 5" xfId="2597" xr:uid="{00000000-0005-0000-0000-0000200A0000}"/>
    <cellStyle name="Comma 8 6 6" xfId="436" xr:uid="{00000000-0005-0000-0000-0000210A0000}"/>
    <cellStyle name="Comma 8 7" xfId="584" xr:uid="{00000000-0005-0000-0000-0000220A0000}"/>
    <cellStyle name="Comma 8 7 2" xfId="1122" xr:uid="{00000000-0005-0000-0000-0000230A0000}"/>
    <cellStyle name="Comma 8 7 2 2" xfId="2202" xr:uid="{00000000-0005-0000-0000-0000240A0000}"/>
    <cellStyle name="Comma 8 7 3" xfId="1664" xr:uid="{00000000-0005-0000-0000-0000250A0000}"/>
    <cellStyle name="Comma 8 8" xfId="855" xr:uid="{00000000-0005-0000-0000-0000260A0000}"/>
    <cellStyle name="Comma 8 8 2" xfId="1935" xr:uid="{00000000-0005-0000-0000-0000270A0000}"/>
    <cellStyle name="Comma 8 9" xfId="1397" xr:uid="{00000000-0005-0000-0000-0000280A0000}"/>
    <cellStyle name="Comma 80" xfId="2789" xr:uid="{09236E85-B75F-4C5E-8AA0-B80EAF7C6BD6}"/>
    <cellStyle name="Comma 81" xfId="2788" xr:uid="{AE8C5BDC-D306-4CBE-82D5-85AA70BCB42E}"/>
    <cellStyle name="Comma 82" xfId="2790" xr:uid="{0A57C0E7-5936-44AE-BDCF-F226DD01530D}"/>
    <cellStyle name="Comma 83" xfId="2791" xr:uid="{5B9A5A2F-93AC-48B9-98C3-CBC8D6A9AFB0}"/>
    <cellStyle name="Comma 84" xfId="2792" xr:uid="{D23E3380-7620-4FB5-B37A-6A1A00DCEBBE}"/>
    <cellStyle name="Comma 85" xfId="2793" xr:uid="{F680A987-F660-4A30-8FD2-53E5933E1FAE}"/>
    <cellStyle name="Comma 86" xfId="2794" xr:uid="{03113912-7D5F-4029-90C7-0DC9B37F5C33}"/>
    <cellStyle name="Comma 87" xfId="2795" xr:uid="{E120C0BF-59D7-416D-AA23-CDC5832B9BFD}"/>
    <cellStyle name="Comma 88" xfId="2796" xr:uid="{BE546045-87BB-4CD9-B92D-187B172F0BAA}"/>
    <cellStyle name="Comma 89" xfId="2797" xr:uid="{9DFF6FE1-7B7A-4B65-8341-961FD12CA1F7}"/>
    <cellStyle name="Comma 9" xfId="39" xr:uid="{00000000-0005-0000-0000-0000290A0000}"/>
    <cellStyle name="Comma 9 10" xfId="319" xr:uid="{00000000-0005-0000-0000-00002A0A0000}"/>
    <cellStyle name="Comma 9 2" xfId="52" xr:uid="{00000000-0005-0000-0000-00002B0A0000}"/>
    <cellStyle name="Comma 9 2 2" xfId="81" xr:uid="{00000000-0005-0000-0000-00002C0A0000}"/>
    <cellStyle name="Comma 9 2 2 2" xfId="143" xr:uid="{00000000-0005-0000-0000-00002D0A0000}"/>
    <cellStyle name="Comma 9 2 2 2 2" xfId="269" xr:uid="{00000000-0005-0000-0000-00002E0A0000}"/>
    <cellStyle name="Comma 9 2 2 2 2 2" xfId="816" xr:uid="{00000000-0005-0000-0000-00002F0A0000}"/>
    <cellStyle name="Comma 9 2 2 2 2 2 2" xfId="1354" xr:uid="{00000000-0005-0000-0000-0000300A0000}"/>
    <cellStyle name="Comma 9 2 2 2 2 2 2 2" xfId="2434" xr:uid="{00000000-0005-0000-0000-0000310A0000}"/>
    <cellStyle name="Comma 9 2 2 2 2 2 3" xfId="1896" xr:uid="{00000000-0005-0000-0000-0000320A0000}"/>
    <cellStyle name="Comma 9 2 2 2 2 3" xfId="1087" xr:uid="{00000000-0005-0000-0000-0000330A0000}"/>
    <cellStyle name="Comma 9 2 2 2 2 3 2" xfId="2167" xr:uid="{00000000-0005-0000-0000-0000340A0000}"/>
    <cellStyle name="Comma 9 2 2 2 2 4" xfId="1629" xr:uid="{00000000-0005-0000-0000-0000350A0000}"/>
    <cellStyle name="Comma 9 2 2 2 2 5" xfId="2710" xr:uid="{00000000-0005-0000-0000-0000360A0000}"/>
    <cellStyle name="Comma 9 2 2 2 2 6" xfId="549" xr:uid="{00000000-0005-0000-0000-0000370A0000}"/>
    <cellStyle name="Comma 9 2 2 2 3" xfId="690" xr:uid="{00000000-0005-0000-0000-0000380A0000}"/>
    <cellStyle name="Comma 9 2 2 2 3 2" xfId="1228" xr:uid="{00000000-0005-0000-0000-0000390A0000}"/>
    <cellStyle name="Comma 9 2 2 2 3 2 2" xfId="2308" xr:uid="{00000000-0005-0000-0000-00003A0A0000}"/>
    <cellStyle name="Comma 9 2 2 2 3 3" xfId="1770" xr:uid="{00000000-0005-0000-0000-00003B0A0000}"/>
    <cellStyle name="Comma 9 2 2 2 4" xfId="961" xr:uid="{00000000-0005-0000-0000-00003C0A0000}"/>
    <cellStyle name="Comma 9 2 2 2 4 2" xfId="2041" xr:uid="{00000000-0005-0000-0000-00003D0A0000}"/>
    <cellStyle name="Comma 9 2 2 2 5" xfId="1503" xr:uid="{00000000-0005-0000-0000-00003E0A0000}"/>
    <cellStyle name="Comma 9 2 2 2 6" xfId="2584" xr:uid="{00000000-0005-0000-0000-00003F0A0000}"/>
    <cellStyle name="Comma 9 2 2 2 7" xfId="423" xr:uid="{00000000-0005-0000-0000-0000400A0000}"/>
    <cellStyle name="Comma 9 2 2 3" xfId="205" xr:uid="{00000000-0005-0000-0000-0000410A0000}"/>
    <cellStyle name="Comma 9 2 2 3 2" xfId="752" xr:uid="{00000000-0005-0000-0000-0000420A0000}"/>
    <cellStyle name="Comma 9 2 2 3 2 2" xfId="1290" xr:uid="{00000000-0005-0000-0000-0000430A0000}"/>
    <cellStyle name="Comma 9 2 2 3 2 2 2" xfId="2370" xr:uid="{00000000-0005-0000-0000-0000440A0000}"/>
    <cellStyle name="Comma 9 2 2 3 2 3" xfId="1832" xr:uid="{00000000-0005-0000-0000-0000450A0000}"/>
    <cellStyle name="Comma 9 2 2 3 3" xfId="1023" xr:uid="{00000000-0005-0000-0000-0000460A0000}"/>
    <cellStyle name="Comma 9 2 2 3 3 2" xfId="2103" xr:uid="{00000000-0005-0000-0000-0000470A0000}"/>
    <cellStyle name="Comma 9 2 2 3 4" xfId="1565" xr:uid="{00000000-0005-0000-0000-0000480A0000}"/>
    <cellStyle name="Comma 9 2 2 3 5" xfId="2646" xr:uid="{00000000-0005-0000-0000-0000490A0000}"/>
    <cellStyle name="Comma 9 2 2 3 6" xfId="485" xr:uid="{00000000-0005-0000-0000-00004A0A0000}"/>
    <cellStyle name="Comma 9 2 2 4" xfId="628" xr:uid="{00000000-0005-0000-0000-00004B0A0000}"/>
    <cellStyle name="Comma 9 2 2 4 2" xfId="1166" xr:uid="{00000000-0005-0000-0000-00004C0A0000}"/>
    <cellStyle name="Comma 9 2 2 4 2 2" xfId="2246" xr:uid="{00000000-0005-0000-0000-00004D0A0000}"/>
    <cellStyle name="Comma 9 2 2 4 3" xfId="1708" xr:uid="{00000000-0005-0000-0000-00004E0A0000}"/>
    <cellStyle name="Comma 9 2 2 5" xfId="899" xr:uid="{00000000-0005-0000-0000-00004F0A0000}"/>
    <cellStyle name="Comma 9 2 2 5 2" xfId="1979" xr:uid="{00000000-0005-0000-0000-0000500A0000}"/>
    <cellStyle name="Comma 9 2 2 6" xfId="1441" xr:uid="{00000000-0005-0000-0000-0000510A0000}"/>
    <cellStyle name="Comma 9 2 2 7" xfId="2522" xr:uid="{00000000-0005-0000-0000-0000520A0000}"/>
    <cellStyle name="Comma 9 2 2 8" xfId="361" xr:uid="{00000000-0005-0000-0000-0000530A0000}"/>
    <cellStyle name="Comma 9 2 3" xfId="111" xr:uid="{00000000-0005-0000-0000-0000540A0000}"/>
    <cellStyle name="Comma 9 2 3 2" xfId="237" xr:uid="{00000000-0005-0000-0000-0000550A0000}"/>
    <cellStyle name="Comma 9 2 3 2 2" xfId="784" xr:uid="{00000000-0005-0000-0000-0000560A0000}"/>
    <cellStyle name="Comma 9 2 3 2 2 2" xfId="1322" xr:uid="{00000000-0005-0000-0000-0000570A0000}"/>
    <cellStyle name="Comma 9 2 3 2 2 2 2" xfId="2402" xr:uid="{00000000-0005-0000-0000-0000580A0000}"/>
    <cellStyle name="Comma 9 2 3 2 2 3" xfId="1864" xr:uid="{00000000-0005-0000-0000-0000590A0000}"/>
    <cellStyle name="Comma 9 2 3 2 3" xfId="1055" xr:uid="{00000000-0005-0000-0000-00005A0A0000}"/>
    <cellStyle name="Comma 9 2 3 2 3 2" xfId="2135" xr:uid="{00000000-0005-0000-0000-00005B0A0000}"/>
    <cellStyle name="Comma 9 2 3 2 4" xfId="1597" xr:uid="{00000000-0005-0000-0000-00005C0A0000}"/>
    <cellStyle name="Comma 9 2 3 2 5" xfId="2678" xr:uid="{00000000-0005-0000-0000-00005D0A0000}"/>
    <cellStyle name="Comma 9 2 3 2 6" xfId="517" xr:uid="{00000000-0005-0000-0000-00005E0A0000}"/>
    <cellStyle name="Comma 9 2 3 3" xfId="658" xr:uid="{00000000-0005-0000-0000-00005F0A0000}"/>
    <cellStyle name="Comma 9 2 3 3 2" xfId="1196" xr:uid="{00000000-0005-0000-0000-0000600A0000}"/>
    <cellStyle name="Comma 9 2 3 3 2 2" xfId="2276" xr:uid="{00000000-0005-0000-0000-0000610A0000}"/>
    <cellStyle name="Comma 9 2 3 3 3" xfId="1738" xr:uid="{00000000-0005-0000-0000-0000620A0000}"/>
    <cellStyle name="Comma 9 2 3 4" xfId="929" xr:uid="{00000000-0005-0000-0000-0000630A0000}"/>
    <cellStyle name="Comma 9 2 3 4 2" xfId="2009" xr:uid="{00000000-0005-0000-0000-0000640A0000}"/>
    <cellStyle name="Comma 9 2 3 5" xfId="1471" xr:uid="{00000000-0005-0000-0000-0000650A0000}"/>
    <cellStyle name="Comma 9 2 3 6" xfId="2552" xr:uid="{00000000-0005-0000-0000-0000660A0000}"/>
    <cellStyle name="Comma 9 2 3 7" xfId="391" xr:uid="{00000000-0005-0000-0000-0000670A0000}"/>
    <cellStyle name="Comma 9 2 4" xfId="173" xr:uid="{00000000-0005-0000-0000-0000680A0000}"/>
    <cellStyle name="Comma 9 2 4 2" xfId="720" xr:uid="{00000000-0005-0000-0000-0000690A0000}"/>
    <cellStyle name="Comma 9 2 4 2 2" xfId="1258" xr:uid="{00000000-0005-0000-0000-00006A0A0000}"/>
    <cellStyle name="Comma 9 2 4 2 2 2" xfId="2338" xr:uid="{00000000-0005-0000-0000-00006B0A0000}"/>
    <cellStyle name="Comma 9 2 4 2 3" xfId="1800" xr:uid="{00000000-0005-0000-0000-00006C0A0000}"/>
    <cellStyle name="Comma 9 2 4 3" xfId="991" xr:uid="{00000000-0005-0000-0000-00006D0A0000}"/>
    <cellStyle name="Comma 9 2 4 3 2" xfId="2071" xr:uid="{00000000-0005-0000-0000-00006E0A0000}"/>
    <cellStyle name="Comma 9 2 4 4" xfId="1533" xr:uid="{00000000-0005-0000-0000-00006F0A0000}"/>
    <cellStyle name="Comma 9 2 4 5" xfId="2614" xr:uid="{00000000-0005-0000-0000-0000700A0000}"/>
    <cellStyle name="Comma 9 2 4 6" xfId="453" xr:uid="{00000000-0005-0000-0000-0000710A0000}"/>
    <cellStyle name="Comma 9 2 5" xfId="599" xr:uid="{00000000-0005-0000-0000-0000720A0000}"/>
    <cellStyle name="Comma 9 2 5 2" xfId="1137" xr:uid="{00000000-0005-0000-0000-0000730A0000}"/>
    <cellStyle name="Comma 9 2 5 2 2" xfId="2217" xr:uid="{00000000-0005-0000-0000-0000740A0000}"/>
    <cellStyle name="Comma 9 2 5 3" xfId="1679" xr:uid="{00000000-0005-0000-0000-0000750A0000}"/>
    <cellStyle name="Comma 9 2 6" xfId="870" xr:uid="{00000000-0005-0000-0000-0000760A0000}"/>
    <cellStyle name="Comma 9 2 6 2" xfId="1950" xr:uid="{00000000-0005-0000-0000-0000770A0000}"/>
    <cellStyle name="Comma 9 2 7" xfId="1412" xr:uid="{00000000-0005-0000-0000-0000780A0000}"/>
    <cellStyle name="Comma 9 2 8" xfId="2493" xr:uid="{00000000-0005-0000-0000-0000790A0000}"/>
    <cellStyle name="Comma 9 2 9" xfId="332" xr:uid="{00000000-0005-0000-0000-00007A0A0000}"/>
    <cellStyle name="Comma 9 3" xfId="66" xr:uid="{00000000-0005-0000-0000-00007B0A0000}"/>
    <cellStyle name="Comma 9 3 2" xfId="128" xr:uid="{00000000-0005-0000-0000-00007C0A0000}"/>
    <cellStyle name="Comma 9 3 2 2" xfId="254" xr:uid="{00000000-0005-0000-0000-00007D0A0000}"/>
    <cellStyle name="Comma 9 3 2 2 2" xfId="801" xr:uid="{00000000-0005-0000-0000-00007E0A0000}"/>
    <cellStyle name="Comma 9 3 2 2 2 2" xfId="1339" xr:uid="{00000000-0005-0000-0000-00007F0A0000}"/>
    <cellStyle name="Comma 9 3 2 2 2 2 2" xfId="2419" xr:uid="{00000000-0005-0000-0000-0000800A0000}"/>
    <cellStyle name="Comma 9 3 2 2 2 3" xfId="1881" xr:uid="{00000000-0005-0000-0000-0000810A0000}"/>
    <cellStyle name="Comma 9 3 2 2 3" xfId="1072" xr:uid="{00000000-0005-0000-0000-0000820A0000}"/>
    <cellStyle name="Comma 9 3 2 2 3 2" xfId="2152" xr:uid="{00000000-0005-0000-0000-0000830A0000}"/>
    <cellStyle name="Comma 9 3 2 2 4" xfId="1614" xr:uid="{00000000-0005-0000-0000-0000840A0000}"/>
    <cellStyle name="Comma 9 3 2 2 5" xfId="2695" xr:uid="{00000000-0005-0000-0000-0000850A0000}"/>
    <cellStyle name="Comma 9 3 2 2 6" xfId="534" xr:uid="{00000000-0005-0000-0000-0000860A0000}"/>
    <cellStyle name="Comma 9 3 2 3" xfId="675" xr:uid="{00000000-0005-0000-0000-0000870A0000}"/>
    <cellStyle name="Comma 9 3 2 3 2" xfId="1213" xr:uid="{00000000-0005-0000-0000-0000880A0000}"/>
    <cellStyle name="Comma 9 3 2 3 2 2" xfId="2293" xr:uid="{00000000-0005-0000-0000-0000890A0000}"/>
    <cellStyle name="Comma 9 3 2 3 3" xfId="1755" xr:uid="{00000000-0005-0000-0000-00008A0A0000}"/>
    <cellStyle name="Comma 9 3 2 4" xfId="946" xr:uid="{00000000-0005-0000-0000-00008B0A0000}"/>
    <cellStyle name="Comma 9 3 2 4 2" xfId="2026" xr:uid="{00000000-0005-0000-0000-00008C0A0000}"/>
    <cellStyle name="Comma 9 3 2 5" xfId="1488" xr:uid="{00000000-0005-0000-0000-00008D0A0000}"/>
    <cellStyle name="Comma 9 3 2 6" xfId="2569" xr:uid="{00000000-0005-0000-0000-00008E0A0000}"/>
    <cellStyle name="Comma 9 3 2 7" xfId="408" xr:uid="{00000000-0005-0000-0000-00008F0A0000}"/>
    <cellStyle name="Comma 9 3 3" xfId="190" xr:uid="{00000000-0005-0000-0000-0000900A0000}"/>
    <cellStyle name="Comma 9 3 3 2" xfId="737" xr:uid="{00000000-0005-0000-0000-0000910A0000}"/>
    <cellStyle name="Comma 9 3 3 2 2" xfId="1275" xr:uid="{00000000-0005-0000-0000-0000920A0000}"/>
    <cellStyle name="Comma 9 3 3 2 2 2" xfId="2355" xr:uid="{00000000-0005-0000-0000-0000930A0000}"/>
    <cellStyle name="Comma 9 3 3 2 3" xfId="1817" xr:uid="{00000000-0005-0000-0000-0000940A0000}"/>
    <cellStyle name="Comma 9 3 3 3" xfId="1008" xr:uid="{00000000-0005-0000-0000-0000950A0000}"/>
    <cellStyle name="Comma 9 3 3 3 2" xfId="2088" xr:uid="{00000000-0005-0000-0000-0000960A0000}"/>
    <cellStyle name="Comma 9 3 3 4" xfId="1550" xr:uid="{00000000-0005-0000-0000-0000970A0000}"/>
    <cellStyle name="Comma 9 3 3 5" xfId="2631" xr:uid="{00000000-0005-0000-0000-0000980A0000}"/>
    <cellStyle name="Comma 9 3 3 6" xfId="470" xr:uid="{00000000-0005-0000-0000-0000990A0000}"/>
    <cellStyle name="Comma 9 3 4" xfId="613" xr:uid="{00000000-0005-0000-0000-00009A0A0000}"/>
    <cellStyle name="Comma 9 3 4 2" xfId="1151" xr:uid="{00000000-0005-0000-0000-00009B0A0000}"/>
    <cellStyle name="Comma 9 3 4 2 2" xfId="2231" xr:uid="{00000000-0005-0000-0000-00009C0A0000}"/>
    <cellStyle name="Comma 9 3 4 3" xfId="1693" xr:uid="{00000000-0005-0000-0000-00009D0A0000}"/>
    <cellStyle name="Comma 9 3 5" xfId="884" xr:uid="{00000000-0005-0000-0000-00009E0A0000}"/>
    <cellStyle name="Comma 9 3 5 2" xfId="1964" xr:uid="{00000000-0005-0000-0000-00009F0A0000}"/>
    <cellStyle name="Comma 9 3 6" xfId="1426" xr:uid="{00000000-0005-0000-0000-0000A00A0000}"/>
    <cellStyle name="Comma 9 3 7" xfId="2507" xr:uid="{00000000-0005-0000-0000-0000A10A0000}"/>
    <cellStyle name="Comma 9 3 8" xfId="346" xr:uid="{00000000-0005-0000-0000-0000A20A0000}"/>
    <cellStyle name="Comma 9 4" xfId="96" xr:uid="{00000000-0005-0000-0000-0000A30A0000}"/>
    <cellStyle name="Comma 9 4 2" xfId="222" xr:uid="{00000000-0005-0000-0000-0000A40A0000}"/>
    <cellStyle name="Comma 9 4 2 2" xfId="769" xr:uid="{00000000-0005-0000-0000-0000A50A0000}"/>
    <cellStyle name="Comma 9 4 2 2 2" xfId="1307" xr:uid="{00000000-0005-0000-0000-0000A60A0000}"/>
    <cellStyle name="Comma 9 4 2 2 2 2" xfId="2387" xr:uid="{00000000-0005-0000-0000-0000A70A0000}"/>
    <cellStyle name="Comma 9 4 2 2 3" xfId="1849" xr:uid="{00000000-0005-0000-0000-0000A80A0000}"/>
    <cellStyle name="Comma 9 4 2 3" xfId="1040" xr:uid="{00000000-0005-0000-0000-0000A90A0000}"/>
    <cellStyle name="Comma 9 4 2 3 2" xfId="2120" xr:uid="{00000000-0005-0000-0000-0000AA0A0000}"/>
    <cellStyle name="Comma 9 4 2 4" xfId="1582" xr:uid="{00000000-0005-0000-0000-0000AB0A0000}"/>
    <cellStyle name="Comma 9 4 2 5" xfId="2663" xr:uid="{00000000-0005-0000-0000-0000AC0A0000}"/>
    <cellStyle name="Comma 9 4 2 6" xfId="502" xr:uid="{00000000-0005-0000-0000-0000AD0A0000}"/>
    <cellStyle name="Comma 9 4 3" xfId="643" xr:uid="{00000000-0005-0000-0000-0000AE0A0000}"/>
    <cellStyle name="Comma 9 4 3 2" xfId="1181" xr:uid="{00000000-0005-0000-0000-0000AF0A0000}"/>
    <cellStyle name="Comma 9 4 3 2 2" xfId="2261" xr:uid="{00000000-0005-0000-0000-0000B00A0000}"/>
    <cellStyle name="Comma 9 4 3 3" xfId="1723" xr:uid="{00000000-0005-0000-0000-0000B10A0000}"/>
    <cellStyle name="Comma 9 4 4" xfId="914" xr:uid="{00000000-0005-0000-0000-0000B20A0000}"/>
    <cellStyle name="Comma 9 4 4 2" xfId="1994" xr:uid="{00000000-0005-0000-0000-0000B30A0000}"/>
    <cellStyle name="Comma 9 4 5" xfId="1456" xr:uid="{00000000-0005-0000-0000-0000B40A0000}"/>
    <cellStyle name="Comma 9 4 6" xfId="2537" xr:uid="{00000000-0005-0000-0000-0000B50A0000}"/>
    <cellStyle name="Comma 9 4 7" xfId="376" xr:uid="{00000000-0005-0000-0000-0000B60A0000}"/>
    <cellStyle name="Comma 9 5" xfId="158" xr:uid="{00000000-0005-0000-0000-0000B70A0000}"/>
    <cellStyle name="Comma 9 5 2" xfId="705" xr:uid="{00000000-0005-0000-0000-0000B80A0000}"/>
    <cellStyle name="Comma 9 5 2 2" xfId="1243" xr:uid="{00000000-0005-0000-0000-0000B90A0000}"/>
    <cellStyle name="Comma 9 5 2 2 2" xfId="2323" xr:uid="{00000000-0005-0000-0000-0000BA0A0000}"/>
    <cellStyle name="Comma 9 5 2 3" xfId="1785" xr:uid="{00000000-0005-0000-0000-0000BB0A0000}"/>
    <cellStyle name="Comma 9 5 3" xfId="976" xr:uid="{00000000-0005-0000-0000-0000BC0A0000}"/>
    <cellStyle name="Comma 9 5 3 2" xfId="2056" xr:uid="{00000000-0005-0000-0000-0000BD0A0000}"/>
    <cellStyle name="Comma 9 5 4" xfId="1518" xr:uid="{00000000-0005-0000-0000-0000BE0A0000}"/>
    <cellStyle name="Comma 9 5 5" xfId="2599" xr:uid="{00000000-0005-0000-0000-0000BF0A0000}"/>
    <cellStyle name="Comma 9 5 6" xfId="438" xr:uid="{00000000-0005-0000-0000-0000C00A0000}"/>
    <cellStyle name="Comma 9 6" xfId="586" xr:uid="{00000000-0005-0000-0000-0000C10A0000}"/>
    <cellStyle name="Comma 9 6 2" xfId="1124" xr:uid="{00000000-0005-0000-0000-0000C20A0000}"/>
    <cellStyle name="Comma 9 6 2 2" xfId="2204" xr:uid="{00000000-0005-0000-0000-0000C30A0000}"/>
    <cellStyle name="Comma 9 6 3" xfId="1666" xr:uid="{00000000-0005-0000-0000-0000C40A0000}"/>
    <cellStyle name="Comma 9 7" xfId="857" xr:uid="{00000000-0005-0000-0000-0000C50A0000}"/>
    <cellStyle name="Comma 9 7 2" xfId="1937" xr:uid="{00000000-0005-0000-0000-0000C60A0000}"/>
    <cellStyle name="Comma 9 8" xfId="1399" xr:uid="{00000000-0005-0000-0000-0000C70A0000}"/>
    <cellStyle name="Comma 9 9" xfId="2480" xr:uid="{00000000-0005-0000-0000-0000C80A0000}"/>
    <cellStyle name="Comma 90" xfId="2798" xr:uid="{8414A5B8-F2DA-4AD0-BCED-C2F85C307EF1}"/>
    <cellStyle name="Comma 91" xfId="2800" xr:uid="{376EA3B1-181A-4766-ADFE-F4D4177F6ABE}"/>
    <cellStyle name="Comma 92" xfId="2801" xr:uid="{C58ACFC2-9149-4264-BBD8-4E5021A51894}"/>
    <cellStyle name="Comma 93" xfId="2802" xr:uid="{D11A7E9A-9D8B-4913-AFB4-26B15ECEA645}"/>
    <cellStyle name="Comma 94" xfId="2804" xr:uid="{BD1573A1-01F8-4545-849E-DF8D7543FE77}"/>
    <cellStyle name="Comma 95" xfId="2803" xr:uid="{4AD039CA-7E77-41B6-A6E9-FB81385AC9C5}"/>
    <cellStyle name="Comma 96" xfId="2805" xr:uid="{81294E41-A35A-4610-9888-A1D6AA7DFF72}"/>
    <cellStyle name="Hyperlink" xfId="282" builtinId="8"/>
    <cellStyle name="Normal" xfId="0" builtinId="0"/>
    <cellStyle name="Normal 2" xfId="25" xr:uid="{00000000-0005-0000-0000-0000CB0A0000}"/>
    <cellStyle name="Normal 2 2" xfId="17" xr:uid="{00000000-0005-0000-0000-0000CC0A0000}"/>
    <cellStyle name="Normal 2 3" xfId="26" xr:uid="{00000000-0005-0000-0000-0000CD0A0000}"/>
    <cellStyle name="Normal 2 3 2" xfId="27" xr:uid="{00000000-0005-0000-0000-0000CE0A0000}"/>
    <cellStyle name="Normal 2 4" xfId="10" xr:uid="{00000000-0005-0000-0000-0000CF0A0000}"/>
    <cellStyle name="Normal 3" xfId="28" xr:uid="{00000000-0005-0000-0000-0000D00A0000}"/>
    <cellStyle name="Normal 3 2" xfId="29" xr:uid="{00000000-0005-0000-0000-0000D10A0000}"/>
    <cellStyle name="Normal 4" xfId="30" xr:uid="{00000000-0005-0000-0000-0000D20A0000}"/>
    <cellStyle name="Normal 4 2" xfId="31" xr:uid="{00000000-0005-0000-0000-0000D30A0000}"/>
    <cellStyle name="Normal 5" xfId="32" xr:uid="{00000000-0005-0000-0000-0000D40A0000}"/>
    <cellStyle name="Normal 5 2" xfId="33" xr:uid="{00000000-0005-0000-0000-0000D50A0000}"/>
    <cellStyle name="Normal 6" xfId="15" xr:uid="{00000000-0005-0000-0000-0000D60A0000}"/>
    <cellStyle name="Normal 7" xfId="286" xr:uid="{00000000-0005-0000-0000-0000D70A0000}"/>
    <cellStyle name="Normal 8" xfId="285" xr:uid="{00000000-0005-0000-0000-0000D80A0000}"/>
    <cellStyle name="Percent" xfId="280" builtinId="5"/>
    <cellStyle name="Percent 2" xfId="34" xr:uid="{00000000-0005-0000-0000-0000DA0A0000}"/>
    <cellStyle name="Percent 2 2" xfId="35" xr:uid="{00000000-0005-0000-0000-0000DB0A0000}"/>
    <cellStyle name="Percent 3" xfId="36" xr:uid="{00000000-0005-0000-0000-0000DC0A0000}"/>
    <cellStyle name="Percent 3 2" xfId="37" xr:uid="{00000000-0005-0000-0000-0000DD0A0000}"/>
    <cellStyle name="Percent 4" xfId="14" xr:uid="{00000000-0005-0000-0000-0000DE0A0000}"/>
  </cellStyles>
  <dxfs count="55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_(* #,##0.0_);_(* \(#,##0.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4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>
        <left style="thin">
          <color auto="1"/>
        </left>
        <right/>
        <top/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>
        <left style="thin">
          <color auto="1"/>
        </left>
        <right/>
        <top/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5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6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3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3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5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5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1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1" formatCode="[$-409]mmm\-yy;@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theme="4" tint="0.3999755851924192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5" formatCode="_-* #,##0_-;\-* #,##0_-;_-* &quot;-&quot;??_-;_-@_-"/>
      <alignment vertical="top" textRotation="0" indent="0" justifyLastLine="0" shrinkToFit="0" readingOrder="0"/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 style="thin">
          <color theme="4" tint="0.3999755851924192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</dxfs>
  <tableStyles count="1" defaultTableStyle="Table Style 1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December  2023 &amp; Annual Summary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10589"/>
          <a:ext cx="11126026" cy="4624433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December  2023 &amp; Annual Summary</a:t>
          </a:r>
        </a:p>
      </dsp:txBody>
      <dsp:txXfrm>
        <a:off x="0" y="10589"/>
        <a:ext cx="11126026" cy="3082955"/>
      </dsp:txXfrm>
    </dsp:sp>
    <dsp:sp modelId="{B63769A4-BF7D-4EC4-80CA-F6ED6EF4F2D1}">
      <dsp:nvSpPr>
        <dsp:cNvPr id="0" name=""/>
        <dsp:cNvSpPr/>
      </dsp:nvSpPr>
      <dsp:spPr>
        <a:xfrm>
          <a:off x="2278824" y="3093544"/>
          <a:ext cx="11126026" cy="26496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27152" tIns="327152" rIns="327152" bIns="327152" numCol="1" spcCol="1270" anchor="t" anchorCtr="0">
          <a:noAutofit/>
        </a:bodyPr>
        <a:lstStyle/>
        <a:p>
          <a:pPr marL="285750" lvl="1" indent="-285750" algn="l" defTabSz="20447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4600" kern="1200"/>
        </a:p>
      </dsp:txBody>
      <dsp:txXfrm>
        <a:off x="2356428" y="3171148"/>
        <a:ext cx="10970818" cy="2494392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28</xdr:row>
      <xdr:rowOff>181609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F9AE5D6-E97D-4F29-BE7B-B94AAA199BD0}" name="Table234" displayName="Table234" ref="A11:D275" headerRowCount="0" totalsRowShown="0" headerRowDxfId="558" dataDxfId="557" tableBorderDxfId="556">
  <sortState xmlns:xlrd2="http://schemas.microsoft.com/office/spreadsheetml/2017/richdata2" ref="A11:D275">
    <sortCondition ref="D11:D275"/>
  </sortState>
  <tableColumns count="4">
    <tableColumn id="1" xr3:uid="{493E3BA6-F8AD-4172-B643-C6F3294373FA}" name="Column1" headerRowDxfId="555" dataDxfId="554"/>
    <tableColumn id="2" xr3:uid="{0D72B709-8D50-47A0-8362-B79445F1E8A3}" name="Column2" headerRowDxfId="553" dataDxfId="552" headerRowCellStyle="Comma 87" dataCellStyle="Comma 87"/>
    <tableColumn id="3" xr3:uid="{C8DA2E33-F13B-4277-A1A9-1C2C72C55C80}" name="Column3" headerRowDxfId="551" dataDxfId="550" headerRowCellStyle="Comma" dataCellStyle="Comma 95"/>
    <tableColumn id="4" xr3:uid="{A8A44E25-A267-43C6-A453-88592C897355}" name="Column4" headerRowDxfId="549" dataDxfId="548" headerRowCellStyle="Comma 84" dataCellStyle="Comma 84">
      <calculatedColumnFormula>Table234[[#This Row],[Column3]]-Table234[[#This Row],[Column2]]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7000000}" name="Table16" displayName="Table16" ref="A3:D252" headerRowCount="0" totalsRowShown="0" headerRowDxfId="438" dataDxfId="437" tableBorderDxfId="436" headerRowCellStyle="Comma 23">
  <sortState xmlns:xlrd2="http://schemas.microsoft.com/office/spreadsheetml/2017/richdata2" ref="A3:D252">
    <sortCondition descending="1" ref="D3:D252"/>
  </sortState>
  <tableColumns count="4">
    <tableColumn id="1" xr3:uid="{00000000-0010-0000-0700-000001000000}" name="Column1" headerRowDxfId="435" dataDxfId="434" headerRowCellStyle="Comma 23" dataCellStyle="Comma 23"/>
    <tableColumn id="2" xr3:uid="{00000000-0010-0000-0700-000002000000}" name="Column2" headerRowDxfId="433" dataDxfId="432" headerRowCellStyle="Comma 23" dataCellStyle="Comma 87"/>
    <tableColumn id="3" xr3:uid="{00000000-0010-0000-0700-000003000000}" name="Column3" headerRowDxfId="431" dataDxfId="430" headerRowCellStyle="Comma 23" dataCellStyle="Comma 87"/>
    <tableColumn id="4" xr3:uid="{00000000-0010-0000-0700-000004000000}" name="Column4" headerRowDxfId="429" dataDxfId="428" headerRowCellStyle="Comma" dataCellStyle="Comma">
      <calculatedColumnFormula>B3-C3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B67C48D9-5F36-4D09-8810-36C914458F8E}" name="Table2237" displayName="Table2237" ref="A4:I136" headerRowCount="0" totalsRowCount="1" headerRowDxfId="427" dataDxfId="426" totalsRowDxfId="424" tableBorderDxfId="425" headerRowCellStyle="Comma" dataCellStyle="Comma">
  <sortState xmlns:xlrd2="http://schemas.microsoft.com/office/spreadsheetml/2017/richdata2" ref="A4:I135">
    <sortCondition descending="1" ref="G6:G137"/>
  </sortState>
  <tableColumns count="9">
    <tableColumn id="1" xr3:uid="{43477F54-6964-4145-B656-10BF56949DD3}" name="Column1" headerRowDxfId="423" dataDxfId="422" totalsRowDxfId="8"/>
    <tableColumn id="2" xr3:uid="{99D6C43F-625E-4F4F-AD3E-1EFD194FB58C}" name="Column2" totalsRowFunction="custom" headerRowDxfId="421" dataDxfId="420" totalsRowDxfId="7" headerRowCellStyle="Comma" dataCellStyle="Comma 87">
      <totalsRowFormula>SUM(Table2237[Column2])</totalsRowFormula>
    </tableColumn>
    <tableColumn id="3" xr3:uid="{48ACE579-BF32-4ECE-B578-AC1EF66DF247}" name="Column3" totalsRowFunction="sum" headerRowDxfId="419" dataDxfId="418" totalsRowDxfId="6" headerRowCellStyle="Comma" dataCellStyle="Comma">
      <calculatedColumnFormula>(B4/$B$136)*100</calculatedColumnFormula>
    </tableColumn>
    <tableColumn id="4" xr3:uid="{4A87D044-126A-42E9-BAC1-BC7AA0842FAE}" name="Column4" totalsRowFunction="custom" headerRowDxfId="417" dataDxfId="416" totalsRowDxfId="5" headerRowCellStyle="Comma" dataCellStyle="Comma 94">
      <totalsRowFormula>SUM(Table2237[Column4])</totalsRowFormula>
    </tableColumn>
    <tableColumn id="5" xr3:uid="{1B370616-CBDE-4BA6-8DB2-7D22102CEDEF}" name="Column5" totalsRowFunction="sum" headerRowDxfId="415" dataDxfId="414" totalsRowDxfId="4" headerRowCellStyle="Comma" dataCellStyle="Comma">
      <calculatedColumnFormula>(D4/$D$136)*100</calculatedColumnFormula>
    </tableColumn>
    <tableColumn id="6" xr3:uid="{A3EAA002-20EF-4637-AAC2-4878A02E95BC}" name="Column6" totalsRowFunction="custom" headerRowDxfId="413" dataDxfId="412" totalsRowDxfId="3" headerRowCellStyle="Comma" dataCellStyle="Comma 94">
      <totalsRowFormula>SUM(Table2237[Column6])</totalsRowFormula>
    </tableColumn>
    <tableColumn id="7" xr3:uid="{DE2AD8F4-253B-40E5-944D-B86DF999FDDB}" name="Column7" totalsRowFunction="sum" headerRowDxfId="411" dataDxfId="410" totalsRowDxfId="2" headerRowCellStyle="Comma" dataCellStyle="Comma">
      <calculatedColumnFormula>(F4/$F$136)*100</calculatedColumnFormula>
    </tableColumn>
    <tableColumn id="8" xr3:uid="{C4B2756D-9E42-4A02-B240-02C94D7074FC}" name="Column8" totalsRowFunction="custom" headerRowDxfId="409" dataDxfId="408" totalsRowDxfId="1" headerRowCellStyle="Comma" dataCellStyle="Comma">
      <calculatedColumnFormula>((F4/D4)-1)*100</calculatedColumnFormula>
      <totalsRowFormula>((F136/D136)-1)*100</totalsRowFormula>
    </tableColumn>
    <tableColumn id="9" xr3:uid="{45D8CDD6-82C4-4081-AC47-A2CF59DE1705}" name="Column9" totalsRowFunction="custom" headerRowDxfId="407" dataDxfId="406" totalsRowDxfId="0" headerRowCellStyle="Comma" dataCellStyle="Comma">
      <calculatedColumnFormula>((F4/B4)-1)*100</calculatedColumnFormula>
      <totalsRowFormula>((F136/B136)-1)*100</totalsRow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e23" displayName="Table23" ref="A4:I188" headerRowCount="0" totalsRowShown="0" headerRowDxfId="405" dataDxfId="404" tableBorderDxfId="403" headerRowCellStyle="Comma" dataCellStyle="Comma">
  <tableColumns count="9">
    <tableColumn id="1" xr3:uid="{00000000-0010-0000-0900-000001000000}" name="Column1" headerRowDxfId="402" dataDxfId="401" totalsRowDxfId="400" dataCellStyle="Comma 73"/>
    <tableColumn id="2" xr3:uid="{00000000-0010-0000-0900-000002000000}" name="Column2" headerRowDxfId="399" dataDxfId="398" totalsRowDxfId="397" headerRowCellStyle="Comma 23" dataCellStyle="Comma 94"/>
    <tableColumn id="3" xr3:uid="{00000000-0010-0000-0900-000003000000}" name="Column3" headerRowDxfId="396" dataDxfId="395" totalsRowDxfId="394" headerRowCellStyle="Comma" dataCellStyle="Comma">
      <calculatedColumnFormula>(B4/$B$188)*100</calculatedColumnFormula>
    </tableColumn>
    <tableColumn id="4" xr3:uid="{00000000-0010-0000-0900-000004000000}" name="Column4" headerRowDxfId="393" dataDxfId="392" totalsRowDxfId="391" headerRowCellStyle="Comma 23" dataCellStyle="Comma 94"/>
    <tableColumn id="5" xr3:uid="{00000000-0010-0000-0900-000005000000}" name="Column5" headerRowDxfId="390" dataDxfId="389" totalsRowDxfId="388" headerRowCellStyle="Comma" dataCellStyle="Comma">
      <calculatedColumnFormula>(D4/$D$188)*100</calculatedColumnFormula>
    </tableColumn>
    <tableColumn id="6" xr3:uid="{00000000-0010-0000-0900-000006000000}" name="Column6" headerRowDxfId="387" dataDxfId="386" totalsRowDxfId="385" headerRowCellStyle="Comma 23" dataCellStyle="Comma 94"/>
    <tableColumn id="7" xr3:uid="{00000000-0010-0000-0900-000007000000}" name="Column7" headerRowDxfId="384" dataDxfId="383" totalsRowDxfId="382" headerRowCellStyle="Comma" dataCellStyle="Comma">
      <calculatedColumnFormula>(F4/$F$188)*100</calculatedColumnFormula>
    </tableColumn>
    <tableColumn id="8" xr3:uid="{00000000-0010-0000-0900-000008000000}" name="Column8" headerRowDxfId="381" dataDxfId="380" totalsRowDxfId="379" headerRowCellStyle="Comma" dataCellStyle="Comma"/>
    <tableColumn id="9" xr3:uid="{00000000-0010-0000-0900-000009000000}" name="Column9" headerRowDxfId="378" dataDxfId="377" totalsRowDxfId="376" headerRowCellStyle="Comma" data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e24" displayName="Table24" ref="A4:L268" headerRowCount="0" totalsRowShown="0" headerRowDxfId="375" dataDxfId="374" tableBorderDxfId="373" headerRowCellStyle="Comma" dataCellStyle="Comma">
  <sortState xmlns:xlrd2="http://schemas.microsoft.com/office/spreadsheetml/2017/richdata2" ref="A4:L268">
    <sortCondition descending="1" ref="H4:H268"/>
  </sortState>
  <tableColumns count="12">
    <tableColumn id="1" xr3:uid="{00000000-0010-0000-0A00-000001000000}" name="Column1" headerRowDxfId="372" dataDxfId="371" dataCellStyle="Comma 23"/>
    <tableColumn id="2" xr3:uid="{00000000-0010-0000-0A00-000002000000}" name="Column2" headerRowDxfId="370" dataDxfId="369" headerRowCellStyle="Comma 23" dataCellStyle="Comma 95"/>
    <tableColumn id="3" xr3:uid="{00000000-0010-0000-0A00-000003000000}" name="Column3" headerRowDxfId="368" dataDxfId="367" headerRowCellStyle="Comma" dataCellStyle="Comma"/>
    <tableColumn id="4" xr3:uid="{00000000-0010-0000-0A00-000004000000}" name="Column4" headerRowDxfId="366" dataDxfId="365" headerRowCellStyle="Comma 23" dataCellStyle="Comma 95"/>
    <tableColumn id="5" xr3:uid="{00000000-0010-0000-0A00-000005000000}" name="Column5" headerRowDxfId="364" dataDxfId="363" headerRowCellStyle="Comma" dataCellStyle="Comma"/>
    <tableColumn id="7" xr3:uid="{00000000-0010-0000-0A00-000007000000}" name="Column7" headerRowDxfId="362" dataDxfId="361" headerRowCellStyle="Comma" dataCellStyle="Comma 95"/>
    <tableColumn id="6" xr3:uid="{00000000-0010-0000-0A00-000006000000}" name="Column6" headerRowDxfId="360" dataDxfId="359" headerRowCellStyle="Comma" dataCellStyle="Comma 95"/>
    <tableColumn id="11" xr3:uid="{00000000-0010-0000-0A00-00000B000000}" name="Column11" headerRowDxfId="358" dataDxfId="357" headerRowCellStyle="Comma 23" dataCellStyle="Comma 95"/>
    <tableColumn id="10" xr3:uid="{00000000-0010-0000-0A00-00000A000000}" name="Column10" headerRowDxfId="356" dataDxfId="355" headerRowCellStyle="Comma 23" dataCellStyle="Comma"/>
    <tableColumn id="12" xr3:uid="{00000000-0010-0000-0A00-00000C000000}" name="Column12" headerRowDxfId="354" dataDxfId="353" headerRowCellStyle="Comma 23" dataCellStyle="Comma"/>
    <tableColumn id="8" xr3:uid="{00000000-0010-0000-0A00-000008000000}" name="Column8" headerRowDxfId="352" dataDxfId="351" headerRowCellStyle="Comma" dataCellStyle="Comma"/>
    <tableColumn id="9" xr3:uid="{00000000-0010-0000-0A00-000009000000}" name="Column9" headerRowDxfId="350" dataDxfId="349" headerRowCellStyle="Comma" dataCellStyle="Comma">
      <calculatedColumnFormula>((H4/B4)-1)*100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e25" displayName="Table25" ref="A4:I237" headerRowCount="0" totalsRowShown="0" headerRowDxfId="348" dataDxfId="347" tableBorderDxfId="346" headerRowCellStyle="Comma" dataCellStyle="Comma">
  <tableColumns count="9">
    <tableColumn id="1" xr3:uid="{00000000-0010-0000-0B00-000001000000}" name="Column1" headerRowDxfId="345" dataDxfId="344"/>
    <tableColumn id="2" xr3:uid="{00000000-0010-0000-0B00-000002000000}" name="Column2" headerRowDxfId="343" dataDxfId="342" headerRowCellStyle="Comma" dataCellStyle="Comma 93"/>
    <tableColumn id="3" xr3:uid="{00000000-0010-0000-0B00-000003000000}" name="Column3" headerRowDxfId="341" dataDxfId="340" headerRowCellStyle="Comma" dataCellStyle="Comma"/>
    <tableColumn id="4" xr3:uid="{00000000-0010-0000-0B00-000004000000}" name="Column4" headerRowDxfId="339" dataDxfId="338" headerRowCellStyle="Comma" dataCellStyle="Comma 93"/>
    <tableColumn id="5" xr3:uid="{00000000-0010-0000-0B00-000005000000}" name="Column5" headerRowDxfId="337" dataDxfId="336" headerRowCellStyle="Comma" dataCellStyle="Comma"/>
    <tableColumn id="6" xr3:uid="{00000000-0010-0000-0B00-000006000000}" name="Column6" headerRowDxfId="335" dataDxfId="334" headerRowCellStyle="Comma" dataCellStyle="Comma 93"/>
    <tableColumn id="7" xr3:uid="{00000000-0010-0000-0B00-000007000000}" name="Column7" headerRowDxfId="333" dataDxfId="332" headerRowCellStyle="Comma" dataCellStyle="Comma"/>
    <tableColumn id="8" xr3:uid="{00000000-0010-0000-0B00-000008000000}" name="Column8" headerRowDxfId="331" dataDxfId="330" headerRowCellStyle="Comma" dataCellStyle="Comma">
      <calculatedColumnFormula>((F4/D4)-1)*100</calculatedColumnFormula>
    </tableColumn>
    <tableColumn id="9" xr3:uid="{00000000-0010-0000-0B00-000009000000}" name="Column9" headerRowDxfId="329" dataDxfId="328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C000000}" name="Table26" displayName="Table26" ref="A4:I268" headerRowCount="0" totalsRowShown="0" headerRowDxfId="327" dataDxfId="326" tableBorderDxfId="325" dataCellStyle="Comma">
  <sortState xmlns:xlrd2="http://schemas.microsoft.com/office/spreadsheetml/2017/richdata2" ref="A4:I268">
    <sortCondition ref="A4:A268"/>
  </sortState>
  <tableColumns count="9">
    <tableColumn id="1" xr3:uid="{00000000-0010-0000-0C00-000001000000}" name="Column1" headerRowDxfId="324" dataDxfId="323" headerRowCellStyle="Comma" dataCellStyle="Comma 72 2"/>
    <tableColumn id="2" xr3:uid="{00000000-0010-0000-0C00-000002000000}" name="Column2" headerRowDxfId="322" dataDxfId="321" headerRowCellStyle="Comma" dataCellStyle="Comma 95"/>
    <tableColumn id="3" xr3:uid="{00000000-0010-0000-0C00-000003000000}" name="Column3" headerRowDxfId="320" dataDxfId="319" headerRowCellStyle="Comma" dataCellStyle="Comma"/>
    <tableColumn id="4" xr3:uid="{00000000-0010-0000-0C00-000004000000}" name="Column4" headerRowDxfId="318" dataDxfId="317" headerRowCellStyle="Comma" dataCellStyle="Comma 95"/>
    <tableColumn id="5" xr3:uid="{00000000-0010-0000-0C00-000005000000}" name="Column5" headerRowDxfId="316" dataDxfId="315" headerRowCellStyle="Comma" dataCellStyle="Comma"/>
    <tableColumn id="6" xr3:uid="{00000000-0010-0000-0C00-000006000000}" name="Column6" headerRowDxfId="314" dataDxfId="313" headerRowCellStyle="Comma" dataCellStyle="Comma 95"/>
    <tableColumn id="7" xr3:uid="{00000000-0010-0000-0C00-000007000000}" name="Column7" headerRowDxfId="312" dataDxfId="311" headerRowCellStyle="Comma" dataCellStyle="Comma"/>
    <tableColumn id="8" xr3:uid="{00000000-0010-0000-0C00-000008000000}" name="Column8" headerRowDxfId="310" dataDxfId="309" headerRowCellStyle="Comma" dataCellStyle="Comma">
      <calculatedColumnFormula>((F4/D4)-1)*100</calculatedColumnFormula>
    </tableColumn>
    <tableColumn id="9" xr3:uid="{00000000-0010-0000-0C00-000009000000}" name="Column9" headerRowDxfId="308" dataDxfId="30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44772FD-15B5-4C6A-A358-F57747015455}" name="Table6" displayName="Table6" ref="A2:F47" totalsRowShown="0" headerRowDxfId="306" dataDxfId="304" headerRowBorderDxfId="305" tableBorderDxfId="303" dataCellStyle="Comma 95">
  <sortState xmlns:xlrd2="http://schemas.microsoft.com/office/spreadsheetml/2017/richdata2" ref="A3:F47">
    <sortCondition descending="1" ref="F3:F47"/>
  </sortState>
  <tableColumns count="6">
    <tableColumn id="1" xr3:uid="{1308BCFF-B35D-42D7-8162-4B62139CEDFD}" name="Partner \ SITC" dataDxfId="302" totalsRowDxfId="301" totalsRowCellStyle="Normal 8"/>
    <tableColumn id="2" xr3:uid="{2C3EF6D4-7495-4DAF-9AED-7B13AD91A7D9}" name="667:Pearls and precious or semiprecious stones, unworked or worked" dataDxfId="300" totalsRowDxfId="299" dataCellStyle="Comma 95" totalsRowCellStyle="Comma 95"/>
    <tableColumn id="3" xr3:uid="{A0D46D30-55C6-47DF-865E-65040C08051D}" name="971:Gold, non-monetary (excluding gold ores and concentrates)" dataDxfId="298" totalsRowDxfId="297" dataCellStyle="Comma 95" totalsRowCellStyle="Comma 95"/>
    <tableColumn id="4" xr3:uid="{37CF443F-13BB-4141-AF62-039085E6B941}" name="034:Fish, fresh (live or dead), chilled or frozen" dataDxfId="296" totalsRowDxfId="295" dataCellStyle="Comma 95" totalsRowCellStyle="Comma 95"/>
    <tableColumn id="5" xr3:uid="{2210ECF3-44D7-4179-92E6-3BCEC0975EA3}" name="057:Fruit and nuts (not including oil nuts), fresh or dried" dataDxfId="294" totalsRowDxfId="293" dataCellStyle="Comma 95" totalsRowCellStyle="Comma 95"/>
    <tableColumn id="6" xr3:uid="{718EE908-0154-4854-9AC5-88C5DC22EA12}" name="286:Uranium or thorium ores and concentrates" dataDxfId="292" totalsRowDxfId="291" dataCellStyle="Comma 95" totalsRowCellStyle="Comma 95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44E479E-3FAE-4941-97B3-7C3152287788}" name="Table17" displayName="Table17" ref="A2:F23" totalsRowShown="0" headerRowDxfId="290" dataDxfId="289" tableBorderDxfId="288" dataCellStyle="Comma 93">
  <sortState xmlns:xlrd2="http://schemas.microsoft.com/office/spreadsheetml/2017/richdata2" ref="A3:F23">
    <sortCondition descending="1" ref="F3:F23"/>
  </sortState>
  <tableColumns count="6">
    <tableColumn id="1" xr3:uid="{96409448-862C-4437-8986-239A73748B1F}" name="Partner \ SITC" dataDxfId="287"/>
    <tableColumn id="2" xr3:uid="{5662A1C4-7F39-40DA-930E-718E8826FA8D}" name="682:Copper and articles of copper" dataDxfId="286" dataCellStyle="Comma 93"/>
    <tableColumn id="3" xr3:uid="{0C8F842F-4215-4B36-B3E3-F98664491B02}" name="334:Petroleum oils and oils obtained from bituminous minerals (other than crude); preparations, n.e.s., " dataDxfId="285" dataCellStyle="Comma 93"/>
    <tableColumn id="4" xr3:uid="{9D0BD1A3-C0E3-4310-ACE3-7D4ECE07F64A}" name="667:Pearls and precious or semiprecious stones, unworked or worked" dataDxfId="284" dataCellStyle="Comma 93"/>
    <tableColumn id="5" xr3:uid="{206CFB31-6D9A-4B12-A685-FDC1C8E008DC}" name="562:Fertilizers (other than those of group 272)" dataDxfId="283" dataCellStyle="Comma 93"/>
    <tableColumn id="6" xr3:uid="{67002546-BEA5-4C76-8C06-B7CFFA856894}" name="728:Other machinery and equipment specialized for particular industries; parts thereof, n.e.s." dataDxfId="282" dataCellStyle="Comma 93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53D8525-FC14-4F52-AEC2-196D24A14157}" name="Table5" displayName="Table5" ref="A2:F58" totalsRowShown="0" headerRowDxfId="281" dataDxfId="280" tableBorderDxfId="279" dataCellStyle="Comma 93">
  <autoFilter ref="A2:F58" xr:uid="{253D8525-FC14-4F52-AEC2-196D24A1415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sortState xmlns:xlrd2="http://schemas.microsoft.com/office/spreadsheetml/2017/richdata2" ref="A3:F58">
    <sortCondition descending="1" ref="F3:F58"/>
  </sortState>
  <tableColumns count="6">
    <tableColumn id="1" xr3:uid="{455803C0-52D2-4516-9023-5E1411FDD2CD}" name="Partner \ SITC" dataDxfId="278"/>
    <tableColumn id="2" xr3:uid="{4223E505-2DF7-4DBC-A270-C936ACFA86C0}" name="334:Petroleum oils" dataDxfId="277" dataCellStyle="Comma 93"/>
    <tableColumn id="3" xr3:uid="{715BBC4F-E89B-4A77-AA7E-7BF5723940CF}" name="562:Fertilizers (other than those of group 272)" dataDxfId="276" dataCellStyle="Comma 93"/>
    <tableColumn id="4" xr3:uid="{45BA42F7-5F92-4AF9-8635-74743AF5597F}" name="782:Motor vehicles for the transport of goods" dataDxfId="275" dataCellStyle="Comma 93"/>
    <tableColumn id="5" xr3:uid="{10F9C344-E2E5-4C5C-8C43-26E013202B30}" name="723:Civil engineering and contractors' equipment" dataDxfId="274" dataCellStyle="Comma 93"/>
    <tableColumn id="6" xr3:uid="{CCA212FE-496A-4ECC-A2D1-358281346A44}" name="728:Other machinery and equipment specialized for particular industries" dataDxfId="273" dataCellStyle="Comma 93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0000000}" name="Table30" displayName="Table30" ref="A4:I13" headerRowCount="0" totalsRowShown="0" headerRowDxfId="272" dataDxfId="271" tableBorderDxfId="270" headerRowCellStyle="Comma" dataCellStyle="Comma">
  <tableColumns count="9">
    <tableColumn id="1" xr3:uid="{00000000-0010-0000-1000-000001000000}" name="Column1" headerRowDxfId="269" dataDxfId="268" headerRowCellStyle="Comma" dataCellStyle="Comma"/>
    <tableColumn id="2" xr3:uid="{00000000-0010-0000-1000-000002000000}" name="Column2" headerRowDxfId="267" dataDxfId="266" headerRowCellStyle="Comma" dataCellStyle="Comma 95"/>
    <tableColumn id="3" xr3:uid="{00000000-0010-0000-1000-000003000000}" name="Column3" headerRowDxfId="265" dataDxfId="264" headerRowCellStyle="Comma" dataCellStyle="Comma"/>
    <tableColumn id="4" xr3:uid="{00000000-0010-0000-1000-000004000000}" name="Column4" headerRowDxfId="263" dataDxfId="262" headerRowCellStyle="Comma" dataCellStyle="Comma 95"/>
    <tableColumn id="5" xr3:uid="{00000000-0010-0000-1000-000005000000}" name="Column5" headerRowDxfId="261" dataDxfId="260" headerRowCellStyle="Comma" dataCellStyle="Comma"/>
    <tableColumn id="6" xr3:uid="{00000000-0010-0000-1000-000006000000}" name="Column6" headerRowDxfId="259" dataDxfId="258" headerRowCellStyle="Comma" dataCellStyle="Comma 95"/>
    <tableColumn id="7" xr3:uid="{00000000-0010-0000-1000-000007000000}" name="Column7" headerRowDxfId="257" dataDxfId="256" headerRowCellStyle="Comma" dataCellStyle="Comma"/>
    <tableColumn id="8" xr3:uid="{00000000-0010-0000-1000-000008000000}" name="Column8" headerRowDxfId="255" dataDxfId="254" headerRowCellStyle="Comma" dataCellStyle="Comma">
      <calculatedColumnFormula>((F4/D4)-1)*100</calculatedColumnFormula>
    </tableColumn>
    <tableColumn id="9" xr3:uid="{00000000-0010-0000-1000-000009000000}" name="Column9" headerRowDxfId="253" dataDxfId="25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EC8BF541-F02A-46B5-8FBE-328711EF8CBC}" name="Table736" displayName="Table736" ref="F11:I275" headerRowCount="0" totalsRowShown="0" headerRowDxfId="547" dataDxfId="546" tableBorderDxfId="545" headerRowCellStyle="Comma" dataCellStyle="Comma">
  <sortState xmlns:xlrd2="http://schemas.microsoft.com/office/spreadsheetml/2017/richdata2" ref="F11:I275">
    <sortCondition ref="I11:I275"/>
  </sortState>
  <tableColumns count="4">
    <tableColumn id="1" xr3:uid="{FEFBC115-3810-4AB9-A06F-3D2F0907F160}" name="Column1" headerRowDxfId="544" dataDxfId="543" dataCellStyle="Comma"/>
    <tableColumn id="2" xr3:uid="{4C65A6C9-21BA-411D-A29B-F6B38F523276}" name="Column2" headerRowDxfId="542" dataDxfId="541" headerRowCellStyle="Comma 87" dataCellStyle="Comma"/>
    <tableColumn id="3" xr3:uid="{FA083687-68FC-42E4-A8ED-7892C17B3B30}" name="Column3" headerRowDxfId="540" dataDxfId="539" headerRowCellStyle="Comma 2" dataCellStyle="Comma"/>
    <tableColumn id="4" xr3:uid="{B4976C2C-7E5B-4BAC-8C63-94ABE09B5CD1}" name="Column4" headerRowDxfId="538" dataDxfId="537" headerRowCellStyle="Comma 84" dataCellStyle="Comma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5B841C-3758-4F45-820D-49BDEB6137BA}" name="Table7" displayName="Table7" ref="A2:J225" totalsRowShown="0" headerRowDxfId="251" dataDxfId="250" totalsRowDxfId="248" tableBorderDxfId="249" dataCellStyle="Comma 92">
  <sortState xmlns:xlrd2="http://schemas.microsoft.com/office/spreadsheetml/2017/richdata2" ref="A3:J225">
    <sortCondition descending="1" ref="F3:F225"/>
  </sortState>
  <tableColumns count="10">
    <tableColumn id="1" xr3:uid="{4382507B-2A32-4041-93D5-122B4FBDB533}" name="SITC \ Partner" dataDxfId="247" totalsRowDxfId="246"/>
    <tableColumn id="2" xr3:uid="{F826D9F4-0615-4D9C-9789-22B14D402B6F}" name="COMESA-excl-SADC" dataDxfId="245" totalsRowDxfId="244" dataCellStyle="Comma 92"/>
    <tableColumn id="3" xr3:uid="{8F4BAE72-24FE-46A8-A2DB-F15985159239}" name="SACU" dataDxfId="243" totalsRowDxfId="242" dataCellStyle="Comma 92"/>
    <tableColumn id="4" xr3:uid="{EC21236F-C610-492E-B765-92D47097A734}" name="SADC-excl-SACU" dataDxfId="241" totalsRowDxfId="240" dataCellStyle="Comma 92"/>
    <tableColumn id="5" xr3:uid="{C9E7D2C8-B957-4B0A-9077-AFA89B0D82A6}" name="BRIC" dataDxfId="239" totalsRowDxfId="238" dataCellStyle="Comma 92"/>
    <tableColumn id="6" xr3:uid="{934C765D-7842-452E-82DD-401F81621869}" name="COMESA" dataDxfId="237" totalsRowDxfId="236" dataCellStyle="Comma 92"/>
    <tableColumn id="7" xr3:uid="{AFBC35FA-11C7-41E4-A524-4AE37BB64D6F}" name="EFTA" dataDxfId="235" totalsRowDxfId="234" dataCellStyle="Comma 92"/>
    <tableColumn id="8" xr3:uid="{F7536B66-87B4-40FB-8E9E-C2A45F59AEA8}" name="EU" dataDxfId="233" totalsRowDxfId="232" dataCellStyle="Comma 92"/>
    <tableColumn id="9" xr3:uid="{7AD2D533-8C97-42C9-8542-8D465FD95CA4}" name="MERCOSUR" dataDxfId="231" totalsRowDxfId="230" dataCellStyle="Comma 92"/>
    <tableColumn id="10" xr3:uid="{7166DFC4-4988-4963-9098-55D4BFAD05DE}" name="OECD" dataDxfId="229" totalsRowDxfId="228" dataCellStyle="Comma 92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2000000}" name="Table32" displayName="Table32" ref="A4:I13" headerRowCount="0" totalsRowShown="0" headerRowDxfId="227" dataDxfId="226" tableBorderDxfId="225" headerRowCellStyle="Comma">
  <tableColumns count="9">
    <tableColumn id="1" xr3:uid="{00000000-0010-0000-1200-000001000000}" name="Column1" headerRowDxfId="224" dataDxfId="223" headerRowCellStyle="Comma" dataCellStyle="Comma"/>
    <tableColumn id="2" xr3:uid="{00000000-0010-0000-1200-000002000000}" name="Column2" headerRowDxfId="222" dataDxfId="221" headerRowCellStyle="Comma" dataCellStyle="Comma 95"/>
    <tableColumn id="3" xr3:uid="{00000000-0010-0000-1200-000003000000}" name="Column3" headerRowDxfId="220" dataDxfId="219" headerRowCellStyle="Comma" dataCellStyle="Comma"/>
    <tableColumn id="4" xr3:uid="{00000000-0010-0000-1200-000004000000}" name="Column4" headerRowDxfId="218" dataDxfId="217" headerRowCellStyle="Comma" dataCellStyle="Comma 95"/>
    <tableColumn id="5" xr3:uid="{00000000-0010-0000-1200-000005000000}" name="Column5" headerRowDxfId="216" dataDxfId="215" headerRowCellStyle="Comma" dataCellStyle="Comma"/>
    <tableColumn id="6" xr3:uid="{00000000-0010-0000-1200-000006000000}" name="Column6" headerRowDxfId="214" dataDxfId="213" headerRowCellStyle="Comma" dataCellStyle="Comma 95"/>
    <tableColumn id="7" xr3:uid="{00000000-0010-0000-1200-000007000000}" name="Column7" headerRowDxfId="212" dataDxfId="211" headerRowCellStyle="Comma" dataCellStyle="Comma"/>
    <tableColumn id="8" xr3:uid="{00000000-0010-0000-1200-000008000000}" name="Column8" headerRowDxfId="210" dataDxfId="209" headerRowCellStyle="Comma" dataCellStyle="Comma">
      <calculatedColumnFormula>((F4/D4)-1)*100</calculatedColumnFormula>
    </tableColumn>
    <tableColumn id="9" xr3:uid="{00000000-0010-0000-1200-000009000000}" name="Column9" headerRowDxfId="208" dataDxfId="20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29A77DA-0CA6-406A-BE9B-326CF77446FE}" name="Table8" displayName="Table8" ref="A2:J246" totalsRowShown="0" headerRowDxfId="206" dataDxfId="205" totalsRowDxfId="203" tableBorderDxfId="204" dataCellStyle="Comma 92">
  <sortState xmlns:xlrd2="http://schemas.microsoft.com/office/spreadsheetml/2017/richdata2" ref="A3:J246">
    <sortCondition descending="1" ref="F3:F246"/>
  </sortState>
  <tableColumns count="10">
    <tableColumn id="1" xr3:uid="{A5B7D2BC-82E5-452B-B635-1E51EE20F868}" name="SITC \ Partner" dataDxfId="202" totalsRowDxfId="201"/>
    <tableColumn id="2" xr3:uid="{1DB8E2F2-0F00-4FC0-9FAD-639A0C7D4C74}" name="COMESA-excl-SADC" dataDxfId="200" totalsRowDxfId="199" dataCellStyle="Comma 92"/>
    <tableColumn id="3" xr3:uid="{AD89CF80-3D0F-4265-BDA7-DE2592A5AA45}" name="SACU" dataDxfId="198" totalsRowDxfId="197" dataCellStyle="Comma 92"/>
    <tableColumn id="4" xr3:uid="{14541D46-88D3-48D3-B6FE-0A70A3BE927F}" name="SADC-excl-SACU" dataDxfId="196" totalsRowDxfId="195" dataCellStyle="Comma 92"/>
    <tableColumn id="5" xr3:uid="{E093FBBC-3F3A-4894-AEC4-A6F8C102C673}" name="BRIC" dataDxfId="194" totalsRowDxfId="193" dataCellStyle="Comma 92"/>
    <tableColumn id="6" xr3:uid="{C509E158-0968-4051-817D-8F5C4EB466FC}" name="COMESA" dataDxfId="192" totalsRowDxfId="191" dataCellStyle="Comma 92"/>
    <tableColumn id="7" xr3:uid="{F92CACA6-7D7C-40BF-834A-8E3AD17FD83A}" name="EFTA" dataDxfId="190" totalsRowDxfId="189" dataCellStyle="Comma 92"/>
    <tableColumn id="8" xr3:uid="{646663A9-55AA-4651-9F6D-8AAFC1F4E566}" name="EU" dataDxfId="188" totalsRowDxfId="187" dataCellStyle="Comma 92"/>
    <tableColumn id="9" xr3:uid="{3B2CDF41-2F29-4505-A20F-68E9AA97F8E3}" name="MERCOSUR" dataDxfId="186" totalsRowDxfId="185" dataCellStyle="Comma 92"/>
    <tableColumn id="10" xr3:uid="{A5CDF0C7-1B02-47EB-956A-FD8554108483}" name="OECD" dataDxfId="184" totalsRowDxfId="183" dataCellStyle="Comma 9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4000000}" name="Table34" displayName="Table34" ref="A4:I9" headerRowCount="0" totalsRowShown="0" headerRowDxfId="182" dataDxfId="181" tableBorderDxfId="180">
  <tableColumns count="9">
    <tableColumn id="1" xr3:uid="{00000000-0010-0000-1400-000001000000}" name="Column1" headerRowDxfId="179" dataDxfId="178" headerRowCellStyle="Comma" dataCellStyle="Comma"/>
    <tableColumn id="2" xr3:uid="{00000000-0010-0000-1400-000002000000}" name="Column2" headerRowDxfId="177" dataDxfId="176" headerRowCellStyle="Comma" dataCellStyle="Comma 85"/>
    <tableColumn id="3" xr3:uid="{00000000-0010-0000-1400-000003000000}" name="Column3" headerRowDxfId="175" dataDxfId="174" headerRowCellStyle="Comma" dataCellStyle="Comma"/>
    <tableColumn id="4" xr3:uid="{00000000-0010-0000-1400-000004000000}" name="Column4" headerRowDxfId="173" dataDxfId="172" headerRowCellStyle="Comma" dataCellStyle="Comma 85"/>
    <tableColumn id="5" xr3:uid="{00000000-0010-0000-1400-000005000000}" name="Column5" headerRowDxfId="171" dataDxfId="170" headerRowCellStyle="Comma" dataCellStyle="Comma"/>
    <tableColumn id="6" xr3:uid="{00000000-0010-0000-1400-000006000000}" name="Column6" headerRowDxfId="169" dataDxfId="168" headerRowCellStyle="Comma" dataCellStyle="Comma 85"/>
    <tableColumn id="7" xr3:uid="{00000000-0010-0000-1400-000007000000}" name="Column7" headerRowDxfId="167" dataDxfId="166" headerRowCellStyle="Comma" dataCellStyle="Comma"/>
    <tableColumn id="8" xr3:uid="{00000000-0010-0000-1400-000008000000}" name="Column8" headerRowDxfId="165" dataDxfId="164" headerRowCellStyle="Comma" dataCellStyle="Comma"/>
    <tableColumn id="9" xr3:uid="{00000000-0010-0000-1400-000009000000}" name="Column9" headerRowDxfId="163" dataDxfId="162" headerRowCellStyle="Comma" dataCellStyle="Comm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617C9E4-FB85-40E0-B4A7-EB3EEF9E6170}" name="Table18" displayName="Table18" ref="A4:D243" totalsRowShown="0" headerRowDxfId="161" dataDxfId="160" tableBorderDxfId="159" dataCellStyle="Comma 91">
  <autoFilter ref="A4:D243" xr:uid="{6617C9E4-FB85-40E0-B4A7-EB3EEF9E6170}">
    <filterColumn colId="0" hiddenButton="1"/>
    <filterColumn colId="1" hiddenButton="1"/>
    <filterColumn colId="2" hiddenButton="1"/>
    <filterColumn colId="3" hiddenButton="1"/>
  </autoFilter>
  <tableColumns count="4">
    <tableColumn id="1" xr3:uid="{ADFBAC1E-81E1-4B54-A66E-CFE131E2F91A}" name="Period" dataDxfId="158"/>
    <tableColumn id="2" xr3:uid="{D39D758F-1321-4DAF-96BF-99B6F7F1ED2C}" name="Dec-22" dataDxfId="157" dataCellStyle="Comma 91"/>
    <tableColumn id="3" xr3:uid="{28F949D0-101A-44BD-9005-632E4E374560}" name="Nov-23" dataDxfId="156" dataCellStyle="Comma 91"/>
    <tableColumn id="4" xr3:uid="{3B9DC694-3548-4721-9EBC-9B88A2F32487}" name="Dec-23" dataDxfId="155" dataCellStyle="Comma 91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7D6642A9-8F30-4CF4-866C-187DD4BB6135}" name="Table20" displayName="Table20" ref="K4:N243" totalsRowShown="0" headerRowDxfId="154" dataDxfId="153" tableBorderDxfId="152" dataCellStyle="Comma 91">
  <autoFilter ref="K4:N243" xr:uid="{7D6642A9-8F30-4CF4-866C-187DD4BB6135}">
    <filterColumn colId="0" hiddenButton="1"/>
    <filterColumn colId="1" hiddenButton="1"/>
    <filterColumn colId="2" hiddenButton="1"/>
    <filterColumn colId="3" hiddenButton="1"/>
  </autoFilter>
  <tableColumns count="4">
    <tableColumn id="1" xr3:uid="{A7F8F176-2D2D-4657-8162-46C4D4BC6549}" name="Period" dataDxfId="151"/>
    <tableColumn id="2" xr3:uid="{5E00250D-42D7-467F-98BB-EF0F9F37D7CA}" name="Dec-22" dataDxfId="150" dataCellStyle="Comma 91"/>
    <tableColumn id="3" xr3:uid="{7B8304A2-62AD-4392-9FC3-C786D8D8FF86}" name="Nov-23" dataDxfId="149" dataCellStyle="Comma 91"/>
    <tableColumn id="4" xr3:uid="{C2DB3042-AE8D-45EF-9826-682690BA1E42}" name="Dec-23" dataDxfId="148" dataCellStyle="Comma 91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F47EB750-110B-48C0-A75B-E56CBC3D11EC}" name="Table19" displayName="Table19" ref="F4:I243" totalsRowShown="0" headerRowDxfId="147" dataDxfId="146" tableBorderDxfId="145" dataCellStyle="Comma 91">
  <autoFilter ref="F4:I243" xr:uid="{F47EB750-110B-48C0-A75B-E56CBC3D11EC}">
    <filterColumn colId="0" hiddenButton="1"/>
    <filterColumn colId="1" hiddenButton="1"/>
    <filterColumn colId="2" hiddenButton="1"/>
    <filterColumn colId="3" hiddenButton="1"/>
  </autoFilter>
  <tableColumns count="4">
    <tableColumn id="1" xr3:uid="{ED5B6B67-4DE7-400C-93B0-BF13E10C136B}" name="Period" dataDxfId="144"/>
    <tableColumn id="2" xr3:uid="{13E41AFE-3F00-4170-BAD4-93EFCCE4744E}" name="Dec-22" dataDxfId="143" dataCellStyle="Comma 91"/>
    <tableColumn id="3" xr3:uid="{C6F07171-B71A-4CCD-A368-B25E66C8A79C}" name="Nov-23" dataDxfId="142" dataCellStyle="Comma 91"/>
    <tableColumn id="4" xr3:uid="{047F2298-ECA3-4056-99A7-BF17466FD28E}" name="Dec-23" dataDxfId="141" dataCellStyle="Comma 91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8000000}" name="Table38" displayName="Table38" ref="A4:I10" headerRowCount="0" totalsRowShown="0" headerRowDxfId="140" dataDxfId="139" tableBorderDxfId="138">
  <tableColumns count="9">
    <tableColumn id="1" xr3:uid="{00000000-0010-0000-1800-000001000000}" name="Column1" headerRowDxfId="137" dataDxfId="136" headerRowCellStyle="Comma" dataCellStyle="Comma"/>
    <tableColumn id="2" xr3:uid="{00000000-0010-0000-1800-000002000000}" name="Column2" headerRowDxfId="135" dataDxfId="134" headerRowCellStyle="Comma" dataCellStyle="Comma 72 2"/>
    <tableColumn id="3" xr3:uid="{00000000-0010-0000-1800-000003000000}" name="Column3" headerRowDxfId="133" dataDxfId="132" headerRowCellStyle="Comma" dataCellStyle="Comma">
      <calculatedColumnFormula>(B4/$B$10)*100</calculatedColumnFormula>
    </tableColumn>
    <tableColumn id="4" xr3:uid="{00000000-0010-0000-1800-000004000000}" name="Column4" headerRowDxfId="131" dataDxfId="130" headerRowCellStyle="Comma" dataCellStyle="Comma 72 2"/>
    <tableColumn id="5" xr3:uid="{00000000-0010-0000-1800-000005000000}" name="Column5" headerRowDxfId="129" dataDxfId="128" headerRowCellStyle="Comma" dataCellStyle="Comma">
      <calculatedColumnFormula>(D4/$D$10)*100</calculatedColumnFormula>
    </tableColumn>
    <tableColumn id="6" xr3:uid="{00000000-0010-0000-1800-000006000000}" name="Column6" headerRowDxfId="127" dataDxfId="126" headerRowCellStyle="Comma" dataCellStyle="Comma 72 2"/>
    <tableColumn id="7" xr3:uid="{00000000-0010-0000-1800-000007000000}" name="Column7" headerRowDxfId="125" dataDxfId="124" headerRowCellStyle="Comma" dataCellStyle="Comma">
      <calculatedColumnFormula>(F4/$F$10)*100</calculatedColumnFormula>
    </tableColumn>
    <tableColumn id="8" xr3:uid="{00000000-0010-0000-1800-000008000000}" name="Column8" headerRowDxfId="123" dataDxfId="122" headerRowCellStyle="Comma" dataCellStyle="Comma">
      <calculatedColumnFormula>((F4/D4)-1)*100</calculatedColumnFormula>
    </tableColumn>
    <tableColumn id="9" xr3:uid="{00000000-0010-0000-1800-000009000000}" name="Column9" headerRowDxfId="121" dataDxfId="120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19000000}" name="Table39" displayName="Table39" ref="A5:D266" headerRowCount="0" totalsRowShown="0" headerRowDxfId="119" tableBorderDxfId="118" headerRowCellStyle="Comma 23">
  <tableColumns count="4">
    <tableColumn id="1" xr3:uid="{00000000-0010-0000-1900-000001000000}" name="Column1" headerRowDxfId="117" dataDxfId="116"/>
    <tableColumn id="2" xr3:uid="{00000000-0010-0000-1900-000002000000}" name="Column2" headerRowDxfId="115" dataDxfId="114" headerRowCellStyle="Comma 23" dataCellStyle="Comma 91"/>
    <tableColumn id="3" xr3:uid="{00000000-0010-0000-1900-000003000000}" name="Column3" headerRowDxfId="113" dataDxfId="112" headerRowCellStyle="Comma 23" dataCellStyle="Comma 91"/>
    <tableColumn id="4" xr3:uid="{00000000-0010-0000-1900-000004000000}" name="Column4" headerRowDxfId="111" dataDxfId="110" headerRowCellStyle="Comma 23" dataCellStyle="Comma 91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2152E27-279E-492B-A136-962F99D05ABF}" name="Oct" displayName="Oct" ref="F4:I266" totalsRowShown="0" headerRowDxfId="109" tableBorderDxfId="108">
  <autoFilter ref="F4:I266" xr:uid="{92152E27-279E-492B-A136-962F99D05ABF}">
    <filterColumn colId="0" hiddenButton="1"/>
    <filterColumn colId="1" hiddenButton="1"/>
    <filterColumn colId="2" hiddenButton="1"/>
    <filterColumn colId="3" hiddenButton="1"/>
  </autoFilter>
  <tableColumns count="4">
    <tableColumn id="1" xr3:uid="{0E835EE3-1568-4C91-9331-BDF7C02A85BA}" name="Period" dataDxfId="107"/>
    <tableColumn id="2" xr3:uid="{667062B2-5CFB-4BBA-84A2-D8DE0778D5BE}" name="Dec-22" dataDxfId="106" dataCellStyle="Comma 91"/>
    <tableColumn id="3" xr3:uid="{0C77B20B-7473-4998-BBD9-08D109AC66A6}" name="Nov-23" dataDxfId="105" dataCellStyle="Comma 91"/>
    <tableColumn id="4" xr3:uid="{25C140E7-C95C-43B3-BC4D-D4DB68AA7D8B}" name="Dec-23" dataDxfId="104" dataCellStyle="Comma 91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0000000}" name="Table9" displayName="Table9" ref="A2:E14" totalsRowShown="0" headerRowDxfId="536" headerRowBorderDxfId="535" tableBorderDxfId="534">
  <tableColumns count="5">
    <tableColumn id="1" xr3:uid="{00000000-0010-0000-0000-000001000000}" name="Period" dataDxfId="533"/>
    <tableColumn id="2" xr3:uid="{00000000-0010-0000-0000-000002000000}" name="Total Exports" dataDxfId="532" dataCellStyle="Comma 94"/>
    <tableColumn id="3" xr3:uid="{00000000-0010-0000-0000-000003000000}" name="Total Imports" dataDxfId="531" dataCellStyle="Comma 94"/>
    <tableColumn id="4" xr3:uid="{00000000-0010-0000-0000-000004000000}" name="Cumulative exports 2022" dataDxfId="530"/>
    <tableColumn id="5" xr3:uid="{00000000-0010-0000-0000-000005000000}" name="Cumulative imports 2022" dataDxfId="529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84A897D-5669-4B75-BF6C-818D55A2E2E0}" name="Table27" displayName="Table27" ref="K4:N266" totalsRowShown="0" headerRowDxfId="103" tableBorderDxfId="102">
  <autoFilter ref="K4:N266" xr:uid="{A84A897D-5669-4B75-BF6C-818D55A2E2E0}">
    <filterColumn colId="0" hiddenButton="1"/>
    <filterColumn colId="1" hiddenButton="1"/>
    <filterColumn colId="2" hiddenButton="1"/>
    <filterColumn colId="3" hiddenButton="1"/>
  </autoFilter>
  <tableColumns count="4">
    <tableColumn id="1" xr3:uid="{53D006C5-C715-4035-9D06-2FA8E42DB403}" name="Period" dataDxfId="101"/>
    <tableColumn id="2" xr3:uid="{9BC2C1ED-3F04-40BB-8ACA-52F0BF8FACA5}" name="Dec-22" dataDxfId="100" dataCellStyle="Comma 91"/>
    <tableColumn id="3" xr3:uid="{C0BE3725-2212-4FFA-9535-1E0E5FDF9F01}" name="Nov-23" dataDxfId="99" dataCellStyle="Comma 91"/>
    <tableColumn id="4" xr3:uid="{1400485E-FCEE-49F7-AB47-E373D4D2113C}" name="Dec-23" dataDxfId="98" dataCellStyle="Comma 91"/>
  </tableColumns>
  <tableStyleInfo name="TableStyleLight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C000000}" name="Table42" displayName="Table42" ref="A3:D8" headerRowCount="0" totalsRowShown="0" headerRowDxfId="97" dataDxfId="96" tableBorderDxfId="95" headerRowCellStyle="Comma 23">
  <tableColumns count="4">
    <tableColumn id="1" xr3:uid="{00000000-0010-0000-1C00-000001000000}" name="Column1" headerRowDxfId="94" dataDxfId="93"/>
    <tableColumn id="2" xr3:uid="{00000000-0010-0000-1C00-000002000000}" name="Column2" headerRowDxfId="92" dataDxfId="91" headerRowCellStyle="Comma 23" dataCellStyle="Comma 80"/>
    <tableColumn id="3" xr3:uid="{00000000-0010-0000-1C00-000003000000}" name="Column3" headerRowDxfId="90" dataDxfId="89" headerRowCellStyle="Comma 23" dataCellStyle="Comma 80"/>
    <tableColumn id="4" xr3:uid="{00000000-0010-0000-1C00-000004000000}" name="Column4" headerRowDxfId="88" dataDxfId="87" headerRowCellStyle="Comma 23" dataCellStyle="Comma 80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1D000000}" name="Table43" displayName="Table43" ref="A3:D9" headerRowCount="0" totalsRowShown="0" headerRowDxfId="86" dataDxfId="85" tableBorderDxfId="84" headerRowCellStyle="Comma 23">
  <tableColumns count="4">
    <tableColumn id="1" xr3:uid="{00000000-0010-0000-1D00-000001000000}" name="Column1" headerRowDxfId="83" dataDxfId="82"/>
    <tableColumn id="2" xr3:uid="{00000000-0010-0000-1D00-000002000000}" name="Column2" headerRowDxfId="81" dataDxfId="80" headerRowCellStyle="Comma 23" dataCellStyle="Comma 91"/>
    <tableColumn id="3" xr3:uid="{00000000-0010-0000-1D00-000003000000}" name="Column3" headerRowDxfId="79" dataDxfId="78" headerRowCellStyle="Comma 23" dataCellStyle="Comma 91"/>
    <tableColumn id="4" xr3:uid="{00000000-0010-0000-1D00-000004000000}" name="Column4" headerRowDxfId="77" dataDxfId="76" headerRowCellStyle="Comma 23" dataCellStyle="Comma 91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79BA0299-F831-4F99-BFBC-07C6F5E56FDA}" name="Table441038" displayName="Table441038" ref="A3:B17" headerRowCount="0" headerRowDxfId="75" dataDxfId="74" totalsRowDxfId="72" tableBorderDxfId="73">
  <sortState xmlns:xlrd2="http://schemas.microsoft.com/office/spreadsheetml/2017/richdata2" ref="A3:B16">
    <sortCondition descending="1" ref="B3:B16"/>
  </sortState>
  <tableColumns count="2">
    <tableColumn id="1" xr3:uid="{41BC4CD4-1733-495D-B699-5F0BC6EAEC01}" name="Column1" headerRowDxfId="71" dataDxfId="70"/>
    <tableColumn id="2" xr3:uid="{0A1BA1E4-8D3E-45D9-B3D0-970FD84BF734}" name="Column2" headerRowDxfId="69" dataDxfId="68" headerRowCellStyle="Comma 23" dataCellStyle="Comma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EF4EBD72-C3B4-44BA-AA6F-484E4626824F}" name="Table4511" displayName="Table4511" ref="D3:E24" headerRowCount="0" totalsRowCount="1" headerRowDxfId="67" dataDxfId="66" totalsRowDxfId="64" tableBorderDxfId="65">
  <sortState xmlns:xlrd2="http://schemas.microsoft.com/office/spreadsheetml/2017/richdata2" ref="D3:E23">
    <sortCondition descending="1" ref="E3:E23"/>
  </sortState>
  <tableColumns count="2">
    <tableColumn id="1" xr3:uid="{232C3F8C-C2AE-490F-80E1-1EDB1A516C15}" name="Column1" totalsRowLabel="Total" headerRowDxfId="63" dataDxfId="62" totalsRowDxfId="61" dataCellStyle="Comma"/>
    <tableColumn id="2" xr3:uid="{F75ADB4D-18B7-48F1-A5A5-44548829C33C}" name="Column2" totalsRowFunction="custom" headerRowDxfId="60" dataDxfId="59" totalsRowDxfId="58" headerRowCellStyle="Comma" dataCellStyle="Comma 95">
      <totalsRowFormula>SUM(E3:E23)</totalsRow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59DDDD86-1F69-4AD7-8967-C8D50D64CB92}" name="Table461242" displayName="Table461242" ref="H3:J15" headerRowCount="0" headerRowDxfId="57" dataDxfId="56" totalsRowDxfId="54" tableBorderDxfId="55">
  <tableColumns count="3">
    <tableColumn id="1" xr3:uid="{55E92E3A-82D5-4E36-8ED3-CB16716807BC}" name="Column1" totalsRowLabel="Total" headerRowDxfId="53" dataDxfId="52" totalsRowDxfId="51"/>
    <tableColumn id="2" xr3:uid="{15C42135-7711-4863-AB8C-549D3C7B6D8D}" name="Column2" headerRowDxfId="50" dataDxfId="49" totalsRowDxfId="48" headerRowCellStyle="Comma 69" dataCellStyle="Comma"/>
    <tableColumn id="3" xr3:uid="{6F6A3A72-9361-45BF-9205-7C1739F6DD26}" name="Column3" totalsRowFunction="sum" headerRowDxfId="47" dataDxfId="46" totalsRowDxfId="45" headerRowCellStyle="Comma 69" dataCellStyle="Comma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2000000}" name="Table50" displayName="Table50" ref="A4:E19" headerRowCount="0" totalsRowCount="1" headerRowDxfId="44" dataDxfId="43" totalsRowDxfId="41" tableBorderDxfId="42">
  <tableColumns count="5">
    <tableColumn id="1" xr3:uid="{00000000-0010-0000-2200-000001000000}" name="Column1" headerRowDxfId="40" dataDxfId="39" totalsRowDxfId="38"/>
    <tableColumn id="2" xr3:uid="{00000000-0010-0000-2200-000002000000}" name="Column2" headerRowDxfId="37" dataDxfId="36" totalsRowDxfId="35" dataCellStyle="Comma"/>
    <tableColumn id="3" xr3:uid="{00000000-0010-0000-2200-000003000000}" name="Column3" headerRowDxfId="34" dataDxfId="33" totalsRowDxfId="32" dataCellStyle="Comma"/>
    <tableColumn id="4" xr3:uid="{00000000-0010-0000-2200-000004000000}" name="Column4" headerRowDxfId="31" dataDxfId="30" totalsRowDxfId="29" dataCellStyle="Comma 23">
      <calculatedColumnFormula>SUM(B4:C4)</calculatedColumnFormula>
    </tableColumn>
    <tableColumn id="5" xr3:uid="{00000000-0010-0000-2200-000005000000}" name="Column5" headerRowDxfId="28" dataDxfId="27" totalsRowDxfId="26" dataCellStyle="Comma 23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5FCC3A3-2DD0-4E06-A1BF-165BA2D68F57}" name="Table5112" displayName="Table5112" ref="A21:G34" headerRowCount="0" totalsRowShown="0" headerRowDxfId="25" dataDxfId="24" tableBorderDxfId="23">
  <tableColumns count="7">
    <tableColumn id="1" xr3:uid="{DCF72ED1-6736-412F-998B-91B6024EAF58}" name="Column1" headerRowDxfId="22" dataDxfId="21"/>
    <tableColumn id="6" xr3:uid="{FF34B1C0-9721-4BB7-A2BB-8D24B3F3ED3F}" name="Column6" headerRowDxfId="20" dataDxfId="19"/>
    <tableColumn id="7" xr3:uid="{F82F0C32-639C-4627-9D56-E529E3DFAEDE}" name="Column7" headerRowDxfId="18" dataDxfId="17"/>
    <tableColumn id="8" xr3:uid="{237A932F-BC99-461D-AB94-CFCEA1B5868E}" name="Column8" headerRowDxfId="16" dataDxfId="15" dataCellStyle="Comma 75"/>
    <tableColumn id="9" xr3:uid="{A82726C8-B6E6-46C2-98B1-29D45CDD267E}" name="Column9" headerRowDxfId="14" dataDxfId="13"/>
    <tableColumn id="4" xr3:uid="{1DE086FC-55E2-4A76-9AE6-7F9A07AA2311}" name="Column4" headerRowDxfId="12" dataDxfId="11" dataCellStyle="Comma 75"/>
    <tableColumn id="5" xr3:uid="{A3F84CEC-8F59-446D-929B-95D14EA9D458}" name="Column5" headerRowDxfId="10" dataDxfId="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le10" displayName="Table10" ref="A2:E14" totalsRowShown="0" headerRowDxfId="528" headerRowBorderDxfId="527" tableBorderDxfId="526">
  <tableColumns count="5">
    <tableColumn id="1" xr3:uid="{00000000-0010-0000-0100-000001000000}" name="Period" dataDxfId="525"/>
    <tableColumn id="2" xr3:uid="{00000000-0010-0000-0100-000002000000}" name="Total Exports" dataDxfId="524" dataCellStyle="Comma 94"/>
    <tableColumn id="3" xr3:uid="{00000000-0010-0000-0100-000003000000}" name="Total Imports" dataDxfId="523" dataCellStyle="Comma 94"/>
    <tableColumn id="4" xr3:uid="{00000000-0010-0000-0100-000004000000}" name="Cumulative exports 2023" dataDxfId="522"/>
    <tableColumn id="5" xr3:uid="{00000000-0010-0000-0100-000005000000}" name="Cumulative imports 2023" dataDxfId="52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Table12" displayName="Table12" ref="A4:H13" headerRowCount="0" totalsRowShown="0" headerRowDxfId="520" tableBorderDxfId="519" headerRowCellStyle="Comma">
  <tableColumns count="8">
    <tableColumn id="1" xr3:uid="{00000000-0010-0000-0200-000001000000}" name="Column1" headerRowDxfId="518" dataDxfId="517" headerRowCellStyle="Comma" dataCellStyle="Comma"/>
    <tableColumn id="2" xr3:uid="{00000000-0010-0000-0200-000002000000}" name="Column2" headerRowDxfId="516" dataDxfId="515" headerRowCellStyle="Comma" dataCellStyle="Comma 95"/>
    <tableColumn id="3" xr3:uid="{00000000-0010-0000-0200-000003000000}" name="Column3" headerRowDxfId="514" dataDxfId="513" headerRowCellStyle="Comma" dataCellStyle="Comma">
      <calculatedColumnFormula>(B4/$B$13)*100</calculatedColumnFormula>
    </tableColumn>
    <tableColumn id="4" xr3:uid="{00000000-0010-0000-0200-000004000000}" name="Column4" headerRowDxfId="512" dataDxfId="511" headerRowCellStyle="Comma" dataCellStyle="Comma 95"/>
    <tableColumn id="5" xr3:uid="{00000000-0010-0000-0200-000005000000}" name="Column5" headerRowDxfId="510" dataDxfId="509" headerRowCellStyle="Comma" dataCellStyle="Comma">
      <calculatedColumnFormula>(D4/$D$13)*100</calculatedColumnFormula>
    </tableColumn>
    <tableColumn id="6" xr3:uid="{00000000-0010-0000-0200-000006000000}" name="Column6" headerRowDxfId="508" dataDxfId="507" headerRowCellStyle="Comma" dataCellStyle="Comma 95"/>
    <tableColumn id="8" xr3:uid="{CAE5D9C7-A951-4768-8A2B-8B5FF67578A5}" name="Column8" headerRowDxfId="506" dataDxfId="505" headerRowCellStyle="Comma" dataCellStyle="Comma">
      <calculatedColumnFormula>(F4/$F$13)*100</calculatedColumnFormula>
    </tableColumn>
    <tableColumn id="7" xr3:uid="{00000000-0010-0000-0200-000007000000}" name="Column7" headerRowDxfId="504" dataDxfId="503" headerRowCellStyle="Comma" dataCellStyle="Comm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Table13" displayName="Table13" ref="A4:H13" headerRowCount="0" totalsRowShown="0" headerRowDxfId="502" tableBorderDxfId="501" headerRowCellStyle="Comma">
  <tableColumns count="8">
    <tableColumn id="1" xr3:uid="{00000000-0010-0000-0300-000001000000}" name="Column1" headerRowDxfId="500" dataDxfId="499" headerRowCellStyle="Comma" dataCellStyle="Comma 23"/>
    <tableColumn id="2" xr3:uid="{00000000-0010-0000-0300-000002000000}" name="Column2" headerRowDxfId="498" dataDxfId="497" headerRowCellStyle="Comma" dataCellStyle="Comma 95"/>
    <tableColumn id="3" xr3:uid="{00000000-0010-0000-0300-000003000000}" name="Column3" headerRowDxfId="496" dataDxfId="495" headerRowCellStyle="Comma" dataCellStyle="Comma">
      <calculatedColumnFormula>(B4/$B$13)*100</calculatedColumnFormula>
    </tableColumn>
    <tableColumn id="4" xr3:uid="{00000000-0010-0000-0300-000004000000}" name="Column4" headerRowDxfId="494" dataDxfId="493" headerRowCellStyle="Comma" dataCellStyle="Comma 95"/>
    <tableColumn id="5" xr3:uid="{00000000-0010-0000-0300-000005000000}" name="Column5" headerRowDxfId="492" dataDxfId="491" headerRowCellStyle="Comma" dataCellStyle="Comma">
      <calculatedColumnFormula>(D4/$D$13)*100</calculatedColumnFormula>
    </tableColumn>
    <tableColumn id="6" xr3:uid="{00000000-0010-0000-0300-000006000000}" name="Column6" headerRowDxfId="490" dataDxfId="489" headerRowCellStyle="Comma" dataCellStyle="Comma 95"/>
    <tableColumn id="7" xr3:uid="{00000000-0010-0000-0300-000007000000}" name="Column7" headerRowDxfId="488" dataDxfId="487" headerRowCellStyle="Comma" dataCellStyle="Comma">
      <calculatedColumnFormula>(F4/$F$13)*100</calculatedColumnFormula>
    </tableColumn>
    <tableColumn id="8" xr3:uid="{88349BFE-47F2-4AC7-8C71-D2C7E76A106B}" name="Column8" headerRowDxfId="486" dataDxfId="485" headerRowCellStyle="Comma" dataCellStyle="Comma">
      <calculatedColumnFormula>Table13[[#This Row],[Column6]]-Table13[[#This Row],[Column4]]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4000000}" name="Table14" displayName="Table14" ref="A4:H14" headerRowCount="0" totalsRowShown="0" headerRowDxfId="484" tableBorderDxfId="483">
  <tableColumns count="8">
    <tableColumn id="1" xr3:uid="{00000000-0010-0000-0400-000001000000}" name="Column1" headerRowDxfId="482" dataDxfId="481"/>
    <tableColumn id="2" xr3:uid="{00000000-0010-0000-0400-000002000000}" name="Column2" headerRowDxfId="480" dataDxfId="479" headerRowCellStyle="Comma 67" dataCellStyle="Comma 95"/>
    <tableColumn id="3" xr3:uid="{00000000-0010-0000-0400-000003000000}" name="Column3" headerRowDxfId="478" dataDxfId="477" headerRowCellStyle="Comma" dataCellStyle="Comma">
      <calculatedColumnFormula>(B4/$B$14)*100</calculatedColumnFormula>
    </tableColumn>
    <tableColumn id="4" xr3:uid="{00000000-0010-0000-0400-000004000000}" name="Column4" headerRowDxfId="476" dataDxfId="475" headerRowCellStyle="Comma 67" dataCellStyle="Comma 95"/>
    <tableColumn id="5" xr3:uid="{00000000-0010-0000-0400-000005000000}" name="Column5" headerRowDxfId="474" dataDxfId="473" headerRowCellStyle="Comma" dataCellStyle="Comma">
      <calculatedColumnFormula>D4/$D$14*100</calculatedColumnFormula>
    </tableColumn>
    <tableColumn id="6" xr3:uid="{00000000-0010-0000-0400-000006000000}" name="Column6" headerRowDxfId="472" dataDxfId="471" headerRowCellStyle="Comma 67" dataCellStyle="Comma 95"/>
    <tableColumn id="7" xr3:uid="{00000000-0010-0000-0400-000007000000}" name="Column7" headerRowDxfId="470" dataDxfId="469" headerRowCellStyle="Comma" dataCellStyle="Comma">
      <calculatedColumnFormula>(F4/$F$14)*100</calculatedColumnFormula>
    </tableColumn>
    <tableColumn id="8" xr3:uid="{59FDD9B9-9873-4D77-A61B-15665CBAADD3}" name="Column8" headerRowDxfId="468" dataDxfId="467" dataCellStyle="Comm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5000000}" name="Table232" displayName="Table232" ref="A2:E15" totalsRowShown="0" headerRowDxfId="466" dataDxfId="465" totalsRowDxfId="463" tableBorderDxfId="464">
  <tableColumns count="5">
    <tableColumn id="1" xr3:uid="{00000000-0010-0000-0500-000001000000}" name="Period" dataDxfId="462" totalsRowDxfId="461"/>
    <tableColumn id="2" xr3:uid="{00000000-0010-0000-0500-000002000000}" name="Exports" dataDxfId="460" totalsRowDxfId="459" dataCellStyle="Comma 94"/>
    <tableColumn id="3" xr3:uid="{00000000-0010-0000-0500-000003000000}" name="Imports" dataDxfId="458" totalsRowDxfId="457" dataCellStyle="Comma 94"/>
    <tableColumn id="4" xr3:uid="{00000000-0010-0000-0500-000004000000}" name="Imports (-)" dataDxfId="456" totalsRowDxfId="455" dataCellStyle="Comma">
      <calculatedColumnFormula>-Table232[[#This Row],[Imports]]</calculatedColumnFormula>
    </tableColumn>
    <tableColumn id="5" xr3:uid="{00000000-0010-0000-0500-000005000000}" name="Trade bal" dataDxfId="454" totalsRowDxfId="453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e15" displayName="Table15" ref="A3:D164" headerRowCount="0" totalsRowShown="0" headerRowDxfId="452" tableBorderDxfId="451">
  <sortState xmlns:xlrd2="http://schemas.microsoft.com/office/spreadsheetml/2017/richdata2" ref="A3:D164">
    <sortCondition ref="D3:D164"/>
  </sortState>
  <tableColumns count="4">
    <tableColumn id="1" xr3:uid="{00000000-0010-0000-0600-000001000000}" name="Column1" headerRowDxfId="450" dataDxfId="449" totalsRowDxfId="448"/>
    <tableColumn id="2" xr3:uid="{00000000-0010-0000-0600-000002000000}" name="Column2" headerRowDxfId="447" dataDxfId="446" totalsRowDxfId="445" headerRowCellStyle="Comma 23" dataCellStyle="Comma 91"/>
    <tableColumn id="3" xr3:uid="{00000000-0010-0000-0600-000003000000}" name="Column3" headerRowDxfId="444" dataDxfId="443" totalsRowDxfId="442" headerRowCellStyle="Comma 23" dataCellStyle="Comma 91"/>
    <tableColumn id="4" xr3:uid="{00000000-0010-0000-0600-000004000000}" name="Column4" headerRowDxfId="441" dataDxfId="440" totalsRowDxfId="439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2.bin"/><Relationship Id="rId4" Type="http://schemas.openxmlformats.org/officeDocument/2006/relationships/table" Target="../tables/table2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30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1"/>
  <sheetViews>
    <sheetView showGridLines="0" tabSelected="1" zoomScale="80" zoomScaleNormal="80" workbookViewId="0"/>
  </sheetViews>
  <sheetFormatPr defaultColWidth="8.81640625" defaultRowHeight="15.5" x14ac:dyDescent="0.35"/>
  <cols>
    <col min="1" max="1" width="25.81640625" style="3" customWidth="1"/>
    <col min="2" max="2" width="12.1796875" style="3" customWidth="1"/>
    <col min="3" max="7" width="8.81640625" style="3"/>
    <col min="8" max="8" width="20.1796875" style="3" customWidth="1"/>
    <col min="9" max="16384" width="8.81640625" style="3"/>
  </cols>
  <sheetData>
    <row r="1" spans="1:8" ht="22.5" customHeight="1" x14ac:dyDescent="0.35">
      <c r="A1" s="1" t="s">
        <v>326</v>
      </c>
      <c r="B1" s="1"/>
      <c r="C1" s="2"/>
      <c r="D1" s="2"/>
      <c r="E1" s="2"/>
      <c r="F1" s="2"/>
      <c r="G1" s="359"/>
      <c r="H1" s="359"/>
    </row>
    <row r="2" spans="1:8" x14ac:dyDescent="0.35">
      <c r="A2" s="4"/>
    </row>
    <row r="3" spans="1:8" x14ac:dyDescent="0.35">
      <c r="A3" s="4" t="s">
        <v>732</v>
      </c>
      <c r="G3" s="4"/>
    </row>
    <row r="4" spans="1:8" x14ac:dyDescent="0.35">
      <c r="A4" s="4" t="s">
        <v>733</v>
      </c>
      <c r="G4" s="4"/>
    </row>
    <row r="5" spans="1:8" x14ac:dyDescent="0.35">
      <c r="A5" s="4" t="s">
        <v>542</v>
      </c>
      <c r="G5" s="4"/>
    </row>
    <row r="6" spans="1:8" x14ac:dyDescent="0.35">
      <c r="A6" s="4" t="s">
        <v>474</v>
      </c>
      <c r="G6" s="4"/>
    </row>
    <row r="7" spans="1:8" x14ac:dyDescent="0.35">
      <c r="A7" s="4" t="s">
        <v>475</v>
      </c>
      <c r="G7" s="4"/>
    </row>
    <row r="8" spans="1:8" x14ac:dyDescent="0.35">
      <c r="A8" s="4" t="s">
        <v>476</v>
      </c>
      <c r="G8" s="4"/>
    </row>
    <row r="9" spans="1:8" x14ac:dyDescent="0.35">
      <c r="A9" s="4" t="s">
        <v>477</v>
      </c>
      <c r="G9" s="4"/>
    </row>
    <row r="10" spans="1:8" x14ac:dyDescent="0.35">
      <c r="A10" s="4" t="s">
        <v>478</v>
      </c>
      <c r="G10" s="4"/>
    </row>
    <row r="11" spans="1:8" x14ac:dyDescent="0.35">
      <c r="A11" s="4" t="s">
        <v>491</v>
      </c>
      <c r="G11" s="4"/>
    </row>
    <row r="12" spans="1:8" x14ac:dyDescent="0.35">
      <c r="A12" s="4" t="s">
        <v>479</v>
      </c>
      <c r="G12" s="4"/>
    </row>
    <row r="13" spans="1:8" x14ac:dyDescent="0.35">
      <c r="A13" s="4" t="s">
        <v>492</v>
      </c>
      <c r="G13" s="4"/>
    </row>
    <row r="14" spans="1:8" x14ac:dyDescent="0.35">
      <c r="A14" s="4" t="s">
        <v>480</v>
      </c>
      <c r="G14" s="4"/>
    </row>
    <row r="15" spans="1:8" x14ac:dyDescent="0.35">
      <c r="A15" s="4" t="s">
        <v>481</v>
      </c>
    </row>
    <row r="16" spans="1:8" x14ac:dyDescent="0.35">
      <c r="A16" s="4" t="s">
        <v>482</v>
      </c>
    </row>
    <row r="17" spans="1:1" x14ac:dyDescent="0.35">
      <c r="A17" s="4" t="s">
        <v>493</v>
      </c>
    </row>
    <row r="18" spans="1:1" x14ac:dyDescent="0.35">
      <c r="A18" s="4" t="s">
        <v>495</v>
      </c>
    </row>
    <row r="19" spans="1:1" x14ac:dyDescent="0.35">
      <c r="A19" s="4" t="s">
        <v>494</v>
      </c>
    </row>
    <row r="20" spans="1:1" x14ac:dyDescent="0.35">
      <c r="A20" s="4" t="s">
        <v>483</v>
      </c>
    </row>
    <row r="21" spans="1:1" x14ac:dyDescent="0.35">
      <c r="A21" s="4" t="s">
        <v>484</v>
      </c>
    </row>
    <row r="22" spans="1:1" x14ac:dyDescent="0.35">
      <c r="A22" s="4" t="s">
        <v>485</v>
      </c>
    </row>
    <row r="23" spans="1:1" x14ac:dyDescent="0.35">
      <c r="A23" s="4" t="s">
        <v>486</v>
      </c>
    </row>
    <row r="24" spans="1:1" x14ac:dyDescent="0.35">
      <c r="A24" s="4" t="s">
        <v>487</v>
      </c>
    </row>
    <row r="25" spans="1:1" x14ac:dyDescent="0.35">
      <c r="A25" s="4" t="s">
        <v>497</v>
      </c>
    </row>
    <row r="26" spans="1:1" x14ac:dyDescent="0.35">
      <c r="A26" s="5" t="s">
        <v>488</v>
      </c>
    </row>
    <row r="27" spans="1:1" x14ac:dyDescent="0.35">
      <c r="A27" s="4" t="s">
        <v>496</v>
      </c>
    </row>
    <row r="28" spans="1:1" x14ac:dyDescent="0.35">
      <c r="A28" s="4" t="s">
        <v>489</v>
      </c>
    </row>
    <row r="29" spans="1:1" x14ac:dyDescent="0.35">
      <c r="A29" s="4" t="s">
        <v>490</v>
      </c>
    </row>
    <row r="30" spans="1:1" x14ac:dyDescent="0.35">
      <c r="A30" s="5" t="s">
        <v>513</v>
      </c>
    </row>
    <row r="31" spans="1:1" x14ac:dyDescent="0.35">
      <c r="A31" s="5" t="s">
        <v>514</v>
      </c>
    </row>
    <row r="32" spans="1:1" x14ac:dyDescent="0.35">
      <c r="A32" s="4" t="s">
        <v>678</v>
      </c>
    </row>
    <row r="33" spans="1:4" x14ac:dyDescent="0.35">
      <c r="A33" s="4" t="s">
        <v>685</v>
      </c>
    </row>
    <row r="34" spans="1:4" x14ac:dyDescent="0.35">
      <c r="A34" s="4" t="s">
        <v>686</v>
      </c>
    </row>
    <row r="35" spans="1:4" x14ac:dyDescent="0.35">
      <c r="A35" s="4" t="s">
        <v>722</v>
      </c>
    </row>
    <row r="36" spans="1:4" ht="14.5" customHeight="1" x14ac:dyDescent="0.35">
      <c r="A36" s="4" t="s">
        <v>687</v>
      </c>
      <c r="B36" s="2"/>
      <c r="D36" s="2"/>
    </row>
    <row r="37" spans="1:4" ht="14.5" customHeight="1" x14ac:dyDescent="0.35">
      <c r="A37" s="4" t="s">
        <v>723</v>
      </c>
      <c r="D37" s="2"/>
    </row>
    <row r="38" spans="1:4" ht="14.5" customHeight="1" x14ac:dyDescent="0.35">
      <c r="A38" s="4" t="s">
        <v>724</v>
      </c>
      <c r="D38" s="2"/>
    </row>
    <row r="39" spans="1:4" ht="14.5" customHeight="1" x14ac:dyDescent="0.35">
      <c r="A39" s="4" t="s">
        <v>725</v>
      </c>
      <c r="D39" s="2"/>
    </row>
    <row r="40" spans="1:4" x14ac:dyDescent="0.35">
      <c r="A40" s="4" t="s">
        <v>726</v>
      </c>
    </row>
    <row r="41" spans="1:4" x14ac:dyDescent="0.35">
      <c r="A41" s="4" t="s">
        <v>727</v>
      </c>
    </row>
  </sheetData>
  <mergeCells count="1">
    <mergeCell ref="G1:H1"/>
  </mergeCells>
  <hyperlinks>
    <hyperlink ref="A3" location="'Tab 1 November 2023 revisions'!A1" display="Table 1: November 2023 Revisions" xr:uid="{00000000-0004-0000-0000-000000000000}"/>
    <hyperlink ref="A4" location="' Tab 2 Cum Trade value 2022'!A1" display="Table 2: Cumulative Trade Value - 2022" xr:uid="{00000000-0004-0000-0000-000001000000}"/>
    <hyperlink ref="A5" location="'Tab 3 Cum Trade value 2023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 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Jewellery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  <hyperlink ref="A33" location="'Annual Trade Highlights'!A1" display="Table 31: Annual (2023) Trade Highlights" xr:uid="{BEF76E18-7D0E-4EBB-8346-60A8330DC380}"/>
    <hyperlink ref="A34" location="'Export by products (Annual)'!A1" display="Table 32: Export by products (Annual)" xr:uid="{428B0C69-5342-4A72-BBC8-DC15982F3AED}"/>
    <hyperlink ref="A35" location="'Imports by products (annual)'!A1" display="Table 33: Imports by products (annual)" xr:uid="{C6323105-CDD5-4419-ADCE-94F753596728}"/>
    <hyperlink ref="A36" location="'Export by Transport (Annual)'!A1" display="Table 34: Export by Transport (Annual)" xr:uid="{8B924568-4166-4F71-B789-07DD20289F7F}"/>
    <hyperlink ref="A37" location="'Imports by transport (annual)'!A1" display="Table 35: Imports by transport (annual)" xr:uid="{9B160026-EB07-4767-8EC1-EAFC3D032D01}"/>
    <hyperlink ref="A40" location="'Exports by econmc regns (annual'!A1" display="Table 36: Exports by Economic regions (annual)" xr:uid="{3FB52549-2213-43AB-A531-7536DE9B95B8}"/>
    <hyperlink ref="A41" location="'Imports by econmc regns (Annual'!A1" display="Table 39: Imports by Economic regions (Annual)" xr:uid="{076B2523-F4D4-4E90-BBBE-45E1FFCB8D83}"/>
    <hyperlink ref="A38" location="'Exports by Partner (Annual)'!A1" display="Table 36: Exports by Patner (Annual)" xr:uid="{F25490E5-6BFA-416A-B496-47D483EEF43D}"/>
    <hyperlink ref="A39" location="'Imports by Partner (Annual)'!A1" display="Table 37: Imports by Patner (Annual)" xr:uid="{EC72CCAE-F9DA-4915-ABD1-B86A8833E43B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2"/>
  <sheetViews>
    <sheetView zoomScaleNormal="100" workbookViewId="0">
      <selection activeCell="A18" sqref="A18"/>
    </sheetView>
  </sheetViews>
  <sheetFormatPr defaultColWidth="8.81640625" defaultRowHeight="12.5" x14ac:dyDescent="0.25"/>
  <cols>
    <col min="1" max="1" width="28.36328125" style="40" customWidth="1"/>
    <col min="2" max="2" width="15.1796875" style="40" customWidth="1"/>
    <col min="3" max="3" width="15.453125" style="40" customWidth="1"/>
    <col min="4" max="4" width="15.1796875" style="40" bestFit="1" customWidth="1"/>
    <col min="5" max="16384" width="8.81640625" style="40"/>
  </cols>
  <sheetData>
    <row r="1" spans="1:6" ht="13" x14ac:dyDescent="0.3">
      <c r="A1" s="149" t="s">
        <v>640</v>
      </c>
      <c r="F1" s="87" t="s">
        <v>313</v>
      </c>
    </row>
    <row r="2" spans="1:6" ht="13" x14ac:dyDescent="0.3">
      <c r="A2" s="74" t="s">
        <v>339</v>
      </c>
      <c r="B2" s="74" t="s">
        <v>335</v>
      </c>
      <c r="C2" s="74" t="s">
        <v>266</v>
      </c>
      <c r="D2" s="74" t="s">
        <v>267</v>
      </c>
    </row>
    <row r="3" spans="1:6" x14ac:dyDescent="0.25">
      <c r="A3" s="139" t="s">
        <v>151</v>
      </c>
      <c r="B3" s="139">
        <v>4079.51945634</v>
      </c>
      <c r="C3" s="139">
        <v>0.26867475000000002</v>
      </c>
      <c r="D3" s="139">
        <f t="shared" ref="D3:D66" si="0">B3-C3</f>
        <v>4079.2507815899999</v>
      </c>
    </row>
    <row r="4" spans="1:6" x14ac:dyDescent="0.25">
      <c r="A4" s="141" t="s">
        <v>260</v>
      </c>
      <c r="B4" s="141">
        <v>1288.1563433900001</v>
      </c>
      <c r="C4" s="141">
        <v>3.1250000000000001E-4</v>
      </c>
      <c r="D4" s="141">
        <f t="shared" si="0"/>
        <v>1288.15603089</v>
      </c>
    </row>
    <row r="5" spans="1:6" x14ac:dyDescent="0.25">
      <c r="A5" s="141" t="s">
        <v>9</v>
      </c>
      <c r="B5" s="141">
        <v>1105.2914542400001</v>
      </c>
      <c r="C5" s="141">
        <v>26.439060530000003</v>
      </c>
      <c r="D5" s="141">
        <f t="shared" si="0"/>
        <v>1078.8523937100001</v>
      </c>
    </row>
    <row r="6" spans="1:6" x14ac:dyDescent="0.25">
      <c r="A6" s="141" t="s">
        <v>23</v>
      </c>
      <c r="B6" s="141">
        <v>763.48211394000009</v>
      </c>
      <c r="C6" s="141">
        <v>37.62513165</v>
      </c>
      <c r="D6" s="141">
        <f t="shared" si="0"/>
        <v>725.85698229000013</v>
      </c>
    </row>
    <row r="7" spans="1:6" x14ac:dyDescent="0.25">
      <c r="A7" s="141" t="s">
        <v>70</v>
      </c>
      <c r="B7" s="141">
        <v>638.85606913999993</v>
      </c>
      <c r="C7" s="141">
        <v>7.9489999999999995E-3</v>
      </c>
      <c r="D7" s="141">
        <f t="shared" si="0"/>
        <v>638.84812013999988</v>
      </c>
    </row>
    <row r="8" spans="1:6" x14ac:dyDescent="0.25">
      <c r="A8" s="141" t="s">
        <v>572</v>
      </c>
      <c r="B8" s="141">
        <v>605.63531008000007</v>
      </c>
      <c r="C8" s="141">
        <v>7.9547605599999995</v>
      </c>
      <c r="D8" s="141">
        <f t="shared" si="0"/>
        <v>597.68054952000011</v>
      </c>
    </row>
    <row r="9" spans="1:6" x14ac:dyDescent="0.25">
      <c r="A9" s="141" t="s">
        <v>71</v>
      </c>
      <c r="B9" s="141">
        <v>186.35531790000002</v>
      </c>
      <c r="C9" s="141">
        <v>22.66890343</v>
      </c>
      <c r="D9" s="141">
        <f t="shared" si="0"/>
        <v>163.68641447000002</v>
      </c>
    </row>
    <row r="10" spans="1:6" x14ac:dyDescent="0.25">
      <c r="A10" s="141" t="s">
        <v>0</v>
      </c>
      <c r="B10" s="141">
        <v>102.30558725</v>
      </c>
      <c r="C10" s="141">
        <v>4.0613198199999996</v>
      </c>
      <c r="D10" s="141">
        <f t="shared" si="0"/>
        <v>98.244267430000008</v>
      </c>
    </row>
    <row r="11" spans="1:6" x14ac:dyDescent="0.25">
      <c r="A11" s="141" t="s">
        <v>47</v>
      </c>
      <c r="B11" s="141">
        <v>90.356192250000007</v>
      </c>
      <c r="C11" s="141">
        <v>0.20498185999999999</v>
      </c>
      <c r="D11" s="141">
        <f t="shared" si="0"/>
        <v>90.151210390000003</v>
      </c>
    </row>
    <row r="12" spans="1:6" x14ac:dyDescent="0.25">
      <c r="A12" s="141" t="s">
        <v>1</v>
      </c>
      <c r="B12" s="141">
        <v>67.360193409999994</v>
      </c>
      <c r="C12" s="141">
        <v>0.11106969999999999</v>
      </c>
      <c r="D12" s="141">
        <f t="shared" si="0"/>
        <v>67.249123709999992</v>
      </c>
    </row>
    <row r="13" spans="1:6" x14ac:dyDescent="0.25">
      <c r="A13" s="141" t="s">
        <v>249</v>
      </c>
      <c r="B13" s="141">
        <v>105.64102914</v>
      </c>
      <c r="C13" s="141">
        <v>46.769042429999999</v>
      </c>
      <c r="D13" s="141">
        <f t="shared" si="0"/>
        <v>58.871986710000002</v>
      </c>
    </row>
    <row r="14" spans="1:6" x14ac:dyDescent="0.25">
      <c r="A14" s="141" t="s">
        <v>11</v>
      </c>
      <c r="B14" s="141">
        <v>78.060291069999991</v>
      </c>
      <c r="C14" s="141">
        <v>20.748800829999997</v>
      </c>
      <c r="D14" s="141">
        <f t="shared" si="0"/>
        <v>57.311490239999998</v>
      </c>
    </row>
    <row r="15" spans="1:6" x14ac:dyDescent="0.25">
      <c r="A15" s="141" t="s">
        <v>215</v>
      </c>
      <c r="B15" s="141">
        <v>69.96030571</v>
      </c>
      <c r="C15" s="141">
        <v>15.748540890000001</v>
      </c>
      <c r="D15" s="141">
        <f t="shared" si="0"/>
        <v>54.211764819999999</v>
      </c>
    </row>
    <row r="16" spans="1:6" x14ac:dyDescent="0.25">
      <c r="A16" s="141" t="s">
        <v>66</v>
      </c>
      <c r="B16" s="141">
        <v>37.751357159999998</v>
      </c>
      <c r="C16" s="141">
        <v>1.1966870000000001E-2</v>
      </c>
      <c r="D16" s="141">
        <f t="shared" si="0"/>
        <v>37.739390289999996</v>
      </c>
    </row>
    <row r="17" spans="1:4" x14ac:dyDescent="0.25">
      <c r="A17" s="141" t="s">
        <v>61</v>
      </c>
      <c r="B17" s="141">
        <v>39.389755130000005</v>
      </c>
      <c r="C17" s="141">
        <v>2.4086500699999998</v>
      </c>
      <c r="D17" s="141">
        <f t="shared" si="0"/>
        <v>36.981105060000004</v>
      </c>
    </row>
    <row r="18" spans="1:4" x14ac:dyDescent="0.25">
      <c r="A18" s="141" t="s">
        <v>62</v>
      </c>
      <c r="B18" s="141">
        <v>27.109870899999997</v>
      </c>
      <c r="C18" s="141">
        <v>0.15005582999999997</v>
      </c>
      <c r="D18" s="141">
        <f t="shared" si="0"/>
        <v>26.959815069999998</v>
      </c>
    </row>
    <row r="19" spans="1:4" x14ac:dyDescent="0.25">
      <c r="A19" s="141" t="s">
        <v>77</v>
      </c>
      <c r="B19" s="141">
        <v>24.995398770000001</v>
      </c>
      <c r="C19" s="141">
        <v>0.50289839000000003</v>
      </c>
      <c r="D19" s="141">
        <f t="shared" si="0"/>
        <v>24.492500380000003</v>
      </c>
    </row>
    <row r="20" spans="1:4" x14ac:dyDescent="0.25">
      <c r="A20" s="141" t="s">
        <v>72</v>
      </c>
      <c r="B20" s="141">
        <v>15.92312143</v>
      </c>
      <c r="C20" s="141">
        <v>4.3051E-4</v>
      </c>
      <c r="D20" s="141">
        <f t="shared" si="0"/>
        <v>15.922690920000001</v>
      </c>
    </row>
    <row r="21" spans="1:4" x14ac:dyDescent="0.25">
      <c r="A21" s="141" t="s">
        <v>96</v>
      </c>
      <c r="B21" s="141">
        <v>14.524140730000001</v>
      </c>
      <c r="C21" s="141">
        <v>0.94237609</v>
      </c>
      <c r="D21" s="141">
        <f t="shared" si="0"/>
        <v>13.581764640000001</v>
      </c>
    </row>
    <row r="22" spans="1:4" x14ac:dyDescent="0.25">
      <c r="A22" s="141" t="s">
        <v>125</v>
      </c>
      <c r="B22" s="141">
        <v>10.449675619999999</v>
      </c>
      <c r="C22" s="141">
        <v>0.10754438000000001</v>
      </c>
      <c r="D22" s="141">
        <f t="shared" si="0"/>
        <v>10.342131239999999</v>
      </c>
    </row>
    <row r="23" spans="1:4" x14ac:dyDescent="0.25">
      <c r="A23" s="141" t="s">
        <v>64</v>
      </c>
      <c r="B23" s="141">
        <v>44.293721299999994</v>
      </c>
      <c r="C23" s="141">
        <v>36.121651659999998</v>
      </c>
      <c r="D23" s="141">
        <f t="shared" si="0"/>
        <v>8.1720696399999966</v>
      </c>
    </row>
    <row r="24" spans="1:4" x14ac:dyDescent="0.25">
      <c r="A24" s="141" t="s">
        <v>145</v>
      </c>
      <c r="B24" s="141">
        <v>27.088927219999999</v>
      </c>
      <c r="C24" s="141">
        <v>19.77299309</v>
      </c>
      <c r="D24" s="141">
        <f t="shared" si="0"/>
        <v>7.3159341299999987</v>
      </c>
    </row>
    <row r="25" spans="1:4" x14ac:dyDescent="0.25">
      <c r="A25" s="141" t="s">
        <v>258</v>
      </c>
      <c r="B25" s="141">
        <v>28.266509840000001</v>
      </c>
      <c r="C25" s="141">
        <v>22.361506719999998</v>
      </c>
      <c r="D25" s="141">
        <f t="shared" si="0"/>
        <v>5.9050031200000035</v>
      </c>
    </row>
    <row r="26" spans="1:4" x14ac:dyDescent="0.25">
      <c r="A26" s="141" t="s">
        <v>10</v>
      </c>
      <c r="B26" s="141">
        <v>5.8535195700000004</v>
      </c>
      <c r="C26" s="141">
        <v>0.3649153</v>
      </c>
      <c r="D26" s="141">
        <f t="shared" si="0"/>
        <v>5.4886042700000006</v>
      </c>
    </row>
    <row r="27" spans="1:4" x14ac:dyDescent="0.25">
      <c r="A27" s="141" t="s">
        <v>67</v>
      </c>
      <c r="B27" s="141">
        <v>3.03877131</v>
      </c>
      <c r="C27" s="141">
        <v>0</v>
      </c>
      <c r="D27" s="141">
        <f t="shared" si="0"/>
        <v>3.03877131</v>
      </c>
    </row>
    <row r="28" spans="1:4" x14ac:dyDescent="0.25">
      <c r="A28" s="141" t="s">
        <v>253</v>
      </c>
      <c r="B28" s="141">
        <v>3.1901958100000001</v>
      </c>
      <c r="C28" s="141">
        <v>0.29088747999999998</v>
      </c>
      <c r="D28" s="141">
        <f t="shared" si="0"/>
        <v>2.8993083300000002</v>
      </c>
    </row>
    <row r="29" spans="1:4" x14ac:dyDescent="0.25">
      <c r="A29" s="141" t="s">
        <v>19</v>
      </c>
      <c r="B29" s="141">
        <v>4.4085302300000002</v>
      </c>
      <c r="C29" s="141">
        <v>2.0414786399999998</v>
      </c>
      <c r="D29" s="141">
        <f t="shared" si="0"/>
        <v>2.3670515900000004</v>
      </c>
    </row>
    <row r="30" spans="1:4" x14ac:dyDescent="0.25">
      <c r="A30" s="141" t="s">
        <v>179</v>
      </c>
      <c r="B30" s="141">
        <v>2.0279678300000001</v>
      </c>
      <c r="C30" s="141">
        <v>0.12096179</v>
      </c>
      <c r="D30" s="141">
        <f t="shared" si="0"/>
        <v>1.9070060400000002</v>
      </c>
    </row>
    <row r="31" spans="1:4" x14ac:dyDescent="0.25">
      <c r="A31" s="141" t="s">
        <v>60</v>
      </c>
      <c r="B31" s="141">
        <v>1.8724158400000002</v>
      </c>
      <c r="C31" s="141">
        <v>0.29912512000000002</v>
      </c>
      <c r="D31" s="141">
        <f t="shared" si="0"/>
        <v>1.5732907200000001</v>
      </c>
    </row>
    <row r="32" spans="1:4" x14ac:dyDescent="0.25">
      <c r="A32" s="141" t="s">
        <v>51</v>
      </c>
      <c r="B32" s="141">
        <v>1.4831409</v>
      </c>
      <c r="C32" s="141">
        <v>2.506951E-2</v>
      </c>
      <c r="D32" s="141">
        <f t="shared" si="0"/>
        <v>1.45807139</v>
      </c>
    </row>
    <row r="33" spans="1:4" x14ac:dyDescent="0.25">
      <c r="A33" s="141" t="s">
        <v>183</v>
      </c>
      <c r="B33" s="141">
        <v>73.360459659999989</v>
      </c>
      <c r="C33" s="141">
        <v>72.002449949999999</v>
      </c>
      <c r="D33" s="141">
        <f t="shared" si="0"/>
        <v>1.3580097099999904</v>
      </c>
    </row>
    <row r="34" spans="1:4" x14ac:dyDescent="0.25">
      <c r="A34" s="141" t="s">
        <v>8</v>
      </c>
      <c r="B34" s="141">
        <v>0.92628244999999998</v>
      </c>
      <c r="C34" s="141">
        <v>0.19776068999999999</v>
      </c>
      <c r="D34" s="141">
        <f t="shared" si="0"/>
        <v>0.72852176000000002</v>
      </c>
    </row>
    <row r="35" spans="1:4" x14ac:dyDescent="0.25">
      <c r="A35" s="141" t="s">
        <v>158</v>
      </c>
      <c r="B35" s="141">
        <v>1.52434</v>
      </c>
      <c r="C35" s="141">
        <v>0.80514678000000006</v>
      </c>
      <c r="D35" s="141">
        <f t="shared" si="0"/>
        <v>0.71919321999999997</v>
      </c>
    </row>
    <row r="36" spans="1:4" x14ac:dyDescent="0.25">
      <c r="A36" s="141" t="s">
        <v>127</v>
      </c>
      <c r="B36" s="141">
        <v>0.65253679000000009</v>
      </c>
      <c r="C36" s="141">
        <v>0</v>
      </c>
      <c r="D36" s="141">
        <f t="shared" si="0"/>
        <v>0.65253679000000009</v>
      </c>
    </row>
    <row r="37" spans="1:4" x14ac:dyDescent="0.25">
      <c r="A37" s="141" t="s">
        <v>165</v>
      </c>
      <c r="B37" s="141">
        <v>0.33254127</v>
      </c>
      <c r="C37" s="141">
        <v>5.9101629999999995E-2</v>
      </c>
      <c r="D37" s="141">
        <f t="shared" si="0"/>
        <v>0.27343963999999998</v>
      </c>
    </row>
    <row r="38" spans="1:4" x14ac:dyDescent="0.25">
      <c r="A38" s="141" t="s">
        <v>73</v>
      </c>
      <c r="B38" s="141">
        <v>7.4999999999999997E-3</v>
      </c>
      <c r="C38" s="141">
        <v>3.5280000000000001E-4</v>
      </c>
      <c r="D38" s="141">
        <f t="shared" si="0"/>
        <v>7.1471999999999994E-3</v>
      </c>
    </row>
    <row r="39" spans="1:4" x14ac:dyDescent="0.25">
      <c r="A39" s="141" t="s">
        <v>167</v>
      </c>
      <c r="B39" s="141">
        <v>1.4999999999999999E-4</v>
      </c>
      <c r="C39" s="141">
        <v>0</v>
      </c>
      <c r="D39" s="141">
        <f t="shared" si="0"/>
        <v>1.4999999999999999E-4</v>
      </c>
    </row>
    <row r="40" spans="1:4" x14ac:dyDescent="0.25">
      <c r="A40" s="141" t="s">
        <v>79</v>
      </c>
      <c r="B40" s="141">
        <v>2.0639999999999999E-5</v>
      </c>
      <c r="C40" s="141">
        <v>0</v>
      </c>
      <c r="D40" s="141">
        <f t="shared" si="0"/>
        <v>2.0639999999999999E-5</v>
      </c>
    </row>
    <row r="41" spans="1:4" x14ac:dyDescent="0.25">
      <c r="A41" s="141" t="s">
        <v>161</v>
      </c>
      <c r="B41" s="141">
        <v>0</v>
      </c>
      <c r="C41" s="141">
        <v>5.9687E-4</v>
      </c>
      <c r="D41" s="141">
        <f t="shared" si="0"/>
        <v>-5.9687E-4</v>
      </c>
    </row>
    <row r="42" spans="1:4" x14ac:dyDescent="0.25">
      <c r="A42" s="141" t="s">
        <v>164</v>
      </c>
      <c r="B42" s="141">
        <v>5.0000000000000002E-5</v>
      </c>
      <c r="C42" s="141">
        <v>7.0260299999999999E-3</v>
      </c>
      <c r="D42" s="141">
        <f t="shared" si="0"/>
        <v>-6.9760300000000003E-3</v>
      </c>
    </row>
    <row r="43" spans="1:4" x14ac:dyDescent="0.25">
      <c r="A43" s="141" t="s">
        <v>41</v>
      </c>
      <c r="B43" s="141">
        <v>0</v>
      </c>
      <c r="C43" s="141">
        <v>1.0625620000000001E-2</v>
      </c>
      <c r="D43" s="141">
        <f t="shared" si="0"/>
        <v>-1.0625620000000001E-2</v>
      </c>
    </row>
    <row r="44" spans="1:4" x14ac:dyDescent="0.25">
      <c r="A44" s="141" t="s">
        <v>44</v>
      </c>
      <c r="B44" s="141">
        <v>8.0391999999999996E-4</v>
      </c>
      <c r="C44" s="141">
        <v>1.3641440000000001E-2</v>
      </c>
      <c r="D44" s="141">
        <f t="shared" si="0"/>
        <v>-1.2837520000000002E-2</v>
      </c>
    </row>
    <row r="45" spans="1:4" x14ac:dyDescent="0.25">
      <c r="A45" s="141" t="s">
        <v>162</v>
      </c>
      <c r="B45" s="141">
        <v>0</v>
      </c>
      <c r="C45" s="141">
        <v>1.5983129999999998E-2</v>
      </c>
      <c r="D45" s="141">
        <f t="shared" si="0"/>
        <v>-1.5983129999999998E-2</v>
      </c>
    </row>
    <row r="46" spans="1:4" x14ac:dyDescent="0.25">
      <c r="A46" s="141" t="s">
        <v>46</v>
      </c>
      <c r="B46" s="141">
        <v>0</v>
      </c>
      <c r="C46" s="141">
        <v>1.9505560000000002E-2</v>
      </c>
      <c r="D46" s="141">
        <f t="shared" si="0"/>
        <v>-1.9505560000000002E-2</v>
      </c>
    </row>
    <row r="47" spans="1:4" x14ac:dyDescent="0.25">
      <c r="A47" s="141" t="s">
        <v>124</v>
      </c>
      <c r="B47" s="141">
        <v>0</v>
      </c>
      <c r="C47" s="141">
        <v>2.0315259999999998E-2</v>
      </c>
      <c r="D47" s="141">
        <f t="shared" si="0"/>
        <v>-2.0315259999999998E-2</v>
      </c>
    </row>
    <row r="48" spans="1:4" x14ac:dyDescent="0.25">
      <c r="A48" s="141" t="s">
        <v>58</v>
      </c>
      <c r="B48" s="141">
        <v>5.0000000000000002E-5</v>
      </c>
      <c r="C48" s="141">
        <v>5.2557819999999998E-2</v>
      </c>
      <c r="D48" s="141">
        <f t="shared" si="0"/>
        <v>-5.2507819999999997E-2</v>
      </c>
    </row>
    <row r="49" spans="1:4" x14ac:dyDescent="0.25">
      <c r="A49" s="141" t="s">
        <v>131</v>
      </c>
      <c r="B49" s="141">
        <v>0</v>
      </c>
      <c r="C49" s="141">
        <v>6.6069179999999991E-2</v>
      </c>
      <c r="D49" s="141">
        <f t="shared" si="0"/>
        <v>-6.6069179999999991E-2</v>
      </c>
    </row>
    <row r="50" spans="1:4" x14ac:dyDescent="0.25">
      <c r="A50" s="141" t="s">
        <v>56</v>
      </c>
      <c r="B50" s="141">
        <v>0</v>
      </c>
      <c r="C50" s="141">
        <v>8.1629229999999997E-2</v>
      </c>
      <c r="D50" s="141">
        <f t="shared" si="0"/>
        <v>-8.1629229999999997E-2</v>
      </c>
    </row>
    <row r="51" spans="1:4" x14ac:dyDescent="0.25">
      <c r="A51" s="141" t="s">
        <v>65</v>
      </c>
      <c r="B51" s="141">
        <v>6.7493999999999998E-2</v>
      </c>
      <c r="C51" s="141">
        <v>0.1673</v>
      </c>
      <c r="D51" s="141">
        <f t="shared" si="0"/>
        <v>-9.9806000000000006E-2</v>
      </c>
    </row>
    <row r="52" spans="1:4" x14ac:dyDescent="0.25">
      <c r="A52" s="141" t="s">
        <v>153</v>
      </c>
      <c r="B52" s="141">
        <v>0</v>
      </c>
      <c r="C52" s="141">
        <v>0.11133301</v>
      </c>
      <c r="D52" s="141">
        <f t="shared" si="0"/>
        <v>-0.11133301</v>
      </c>
    </row>
    <row r="53" spans="1:4" x14ac:dyDescent="0.25">
      <c r="A53" s="141" t="s">
        <v>53</v>
      </c>
      <c r="B53" s="141">
        <v>0</v>
      </c>
      <c r="C53" s="141">
        <v>0.11134867999999999</v>
      </c>
      <c r="D53" s="141">
        <f t="shared" si="0"/>
        <v>-0.11134867999999999</v>
      </c>
    </row>
    <row r="54" spans="1:4" x14ac:dyDescent="0.25">
      <c r="A54" s="141" t="s">
        <v>87</v>
      </c>
      <c r="B54" s="141">
        <v>5.8062000000000002E-2</v>
      </c>
      <c r="C54" s="141">
        <v>0.20777804999999999</v>
      </c>
      <c r="D54" s="141">
        <f t="shared" si="0"/>
        <v>-0.14971604999999999</v>
      </c>
    </row>
    <row r="55" spans="1:4" x14ac:dyDescent="0.25">
      <c r="A55" s="141" t="s">
        <v>176</v>
      </c>
      <c r="B55" s="141">
        <v>3.8040000000000001E-3</v>
      </c>
      <c r="C55" s="141">
        <v>0.16148356</v>
      </c>
      <c r="D55" s="141">
        <f t="shared" si="0"/>
        <v>-0.15767956</v>
      </c>
    </row>
    <row r="56" spans="1:4" x14ac:dyDescent="0.25">
      <c r="A56" s="141" t="s">
        <v>177</v>
      </c>
      <c r="B56" s="141">
        <v>0</v>
      </c>
      <c r="C56" s="141">
        <v>0.17342985</v>
      </c>
      <c r="D56" s="141">
        <f t="shared" si="0"/>
        <v>-0.17342985</v>
      </c>
    </row>
    <row r="57" spans="1:4" x14ac:dyDescent="0.25">
      <c r="A57" s="141" t="s">
        <v>42</v>
      </c>
      <c r="B57" s="141">
        <v>0</v>
      </c>
      <c r="C57" s="141">
        <v>0.20622746</v>
      </c>
      <c r="D57" s="141">
        <f t="shared" si="0"/>
        <v>-0.20622746</v>
      </c>
    </row>
    <row r="58" spans="1:4" x14ac:dyDescent="0.25">
      <c r="A58" s="141" t="s">
        <v>48</v>
      </c>
      <c r="B58" s="141">
        <v>8.5500000000000007E-2</v>
      </c>
      <c r="C58" s="141">
        <v>0.32261772999999999</v>
      </c>
      <c r="D58" s="141">
        <f t="shared" si="0"/>
        <v>-0.23711772999999997</v>
      </c>
    </row>
    <row r="59" spans="1:4" x14ac:dyDescent="0.25">
      <c r="A59" s="141" t="s">
        <v>29</v>
      </c>
      <c r="B59" s="141">
        <v>0</v>
      </c>
      <c r="C59" s="141">
        <v>0.25637421999999999</v>
      </c>
      <c r="D59" s="141">
        <f t="shared" si="0"/>
        <v>-0.25637421999999999</v>
      </c>
    </row>
    <row r="60" spans="1:4" x14ac:dyDescent="0.25">
      <c r="A60" s="141" t="s">
        <v>63</v>
      </c>
      <c r="B60" s="141">
        <v>8.2512200000000001E-3</v>
      </c>
      <c r="C60" s="141">
        <v>0.27576340000000005</v>
      </c>
      <c r="D60" s="141">
        <f t="shared" si="0"/>
        <v>-0.26751218000000004</v>
      </c>
    </row>
    <row r="61" spans="1:4" x14ac:dyDescent="0.25">
      <c r="A61" s="141" t="s">
        <v>18</v>
      </c>
      <c r="B61" s="141">
        <v>4.1715429999999998E-2</v>
      </c>
      <c r="C61" s="141">
        <v>0.30978557000000001</v>
      </c>
      <c r="D61" s="141">
        <f t="shared" si="0"/>
        <v>-0.26807014000000001</v>
      </c>
    </row>
    <row r="62" spans="1:4" x14ac:dyDescent="0.25">
      <c r="A62" s="141" t="s">
        <v>95</v>
      </c>
      <c r="B62" s="141">
        <v>1.4239444399999999</v>
      </c>
      <c r="C62" s="141">
        <v>1.7683014800000001</v>
      </c>
      <c r="D62" s="141">
        <f t="shared" si="0"/>
        <v>-0.34435704000000023</v>
      </c>
    </row>
    <row r="63" spans="1:4" x14ac:dyDescent="0.25">
      <c r="A63" s="141" t="s">
        <v>118</v>
      </c>
      <c r="B63" s="141">
        <v>0</v>
      </c>
      <c r="C63" s="141">
        <v>0.38263346999999998</v>
      </c>
      <c r="D63" s="141">
        <f t="shared" si="0"/>
        <v>-0.38263346999999998</v>
      </c>
    </row>
    <row r="64" spans="1:4" x14ac:dyDescent="0.25">
      <c r="A64" s="141" t="s">
        <v>55</v>
      </c>
      <c r="B64" s="141">
        <v>0</v>
      </c>
      <c r="C64" s="141">
        <v>0.39958269000000002</v>
      </c>
      <c r="D64" s="141">
        <f t="shared" si="0"/>
        <v>-0.39958269000000002</v>
      </c>
    </row>
    <row r="65" spans="1:4" x14ac:dyDescent="0.25">
      <c r="A65" s="141" t="s">
        <v>226</v>
      </c>
      <c r="B65" s="141">
        <v>7.6742720199999992</v>
      </c>
      <c r="C65" s="141">
        <v>8.09273752</v>
      </c>
      <c r="D65" s="141">
        <f t="shared" si="0"/>
        <v>-0.41846550000000082</v>
      </c>
    </row>
    <row r="66" spans="1:4" x14ac:dyDescent="0.25">
      <c r="A66" s="141" t="s">
        <v>3</v>
      </c>
      <c r="B66" s="141">
        <v>1.00361721</v>
      </c>
      <c r="C66" s="141">
        <v>1.4253025800000001</v>
      </c>
      <c r="D66" s="141">
        <f t="shared" si="0"/>
        <v>-0.42168537000000006</v>
      </c>
    </row>
    <row r="67" spans="1:4" x14ac:dyDescent="0.25">
      <c r="A67" s="141" t="s">
        <v>137</v>
      </c>
      <c r="B67" s="141">
        <v>3.055E-3</v>
      </c>
      <c r="C67" s="141">
        <v>0.45165324000000001</v>
      </c>
      <c r="D67" s="141">
        <f t="shared" ref="D67:D130" si="1">B67-C67</f>
        <v>-0.44859824000000004</v>
      </c>
    </row>
    <row r="68" spans="1:4" x14ac:dyDescent="0.25">
      <c r="A68" s="141" t="s">
        <v>92</v>
      </c>
      <c r="B68" s="141">
        <v>0.10736769</v>
      </c>
      <c r="C68" s="141">
        <v>0.59809095999999995</v>
      </c>
      <c r="D68" s="141">
        <f t="shared" si="1"/>
        <v>-0.49072326999999993</v>
      </c>
    </row>
    <row r="69" spans="1:4" x14ac:dyDescent="0.25">
      <c r="A69" s="141" t="s">
        <v>140</v>
      </c>
      <c r="B69" s="141">
        <v>0</v>
      </c>
      <c r="C69" s="141">
        <v>0.52583110999999993</v>
      </c>
      <c r="D69" s="141">
        <f t="shared" si="1"/>
        <v>-0.52583110999999993</v>
      </c>
    </row>
    <row r="70" spans="1:4" x14ac:dyDescent="0.25">
      <c r="A70" s="141" t="s">
        <v>191</v>
      </c>
      <c r="B70" s="141">
        <v>3.489573E-2</v>
      </c>
      <c r="C70" s="141">
        <v>0.5666561</v>
      </c>
      <c r="D70" s="141">
        <f t="shared" si="1"/>
        <v>-0.53176036999999998</v>
      </c>
    </row>
    <row r="71" spans="1:4" x14ac:dyDescent="0.25">
      <c r="A71" s="141" t="s">
        <v>192</v>
      </c>
      <c r="B71" s="141">
        <v>5.0089599999999998E-3</v>
      </c>
      <c r="C71" s="141">
        <v>0.55118025999999998</v>
      </c>
      <c r="D71" s="141">
        <f t="shared" si="1"/>
        <v>-0.54617130000000003</v>
      </c>
    </row>
    <row r="72" spans="1:4" x14ac:dyDescent="0.25">
      <c r="A72" s="141" t="s">
        <v>45</v>
      </c>
      <c r="B72" s="141">
        <v>0</v>
      </c>
      <c r="C72" s="141">
        <v>0.61451528</v>
      </c>
      <c r="D72" s="141">
        <f t="shared" si="1"/>
        <v>-0.61451528</v>
      </c>
    </row>
    <row r="73" spans="1:4" x14ac:dyDescent="0.25">
      <c r="A73" s="141" t="s">
        <v>90</v>
      </c>
      <c r="B73" s="141">
        <v>8.1880399999999992E-2</v>
      </c>
      <c r="C73" s="141">
        <v>0.74680796999999999</v>
      </c>
      <c r="D73" s="141">
        <f t="shared" si="1"/>
        <v>-0.66492757000000002</v>
      </c>
    </row>
    <row r="74" spans="1:4" x14ac:dyDescent="0.25">
      <c r="A74" s="141" t="s">
        <v>126</v>
      </c>
      <c r="B74" s="141">
        <v>0</v>
      </c>
      <c r="C74" s="141">
        <v>0.74963634999999995</v>
      </c>
      <c r="D74" s="141">
        <f t="shared" si="1"/>
        <v>-0.74963634999999995</v>
      </c>
    </row>
    <row r="75" spans="1:4" x14ac:dyDescent="0.25">
      <c r="A75" s="141" t="s">
        <v>40</v>
      </c>
      <c r="B75" s="141">
        <v>0.55155710999999996</v>
      </c>
      <c r="C75" s="141">
        <v>1.35107884</v>
      </c>
      <c r="D75" s="141">
        <f t="shared" si="1"/>
        <v>-0.79952173000000004</v>
      </c>
    </row>
    <row r="76" spans="1:4" x14ac:dyDescent="0.25">
      <c r="A76" s="141" t="s">
        <v>91</v>
      </c>
      <c r="B76" s="141">
        <v>1.7382599999999999E-3</v>
      </c>
      <c r="C76" s="141">
        <v>0.84487869999999998</v>
      </c>
      <c r="D76" s="141">
        <f t="shared" si="1"/>
        <v>-0.84314043999999999</v>
      </c>
    </row>
    <row r="77" spans="1:4" x14ac:dyDescent="0.25">
      <c r="A77" s="141" t="s">
        <v>57</v>
      </c>
      <c r="B77" s="141">
        <v>1.25E-4</v>
      </c>
      <c r="C77" s="141">
        <v>0.89949829000000003</v>
      </c>
      <c r="D77" s="141">
        <f t="shared" si="1"/>
        <v>-0.89937328999999999</v>
      </c>
    </row>
    <row r="78" spans="1:4" x14ac:dyDescent="0.25">
      <c r="A78" s="141" t="s">
        <v>59</v>
      </c>
      <c r="B78" s="141">
        <v>2.2636150000000001E-2</v>
      </c>
      <c r="C78" s="141">
        <v>1.1187065700000001</v>
      </c>
      <c r="D78" s="141">
        <f t="shared" si="1"/>
        <v>-1.09607042</v>
      </c>
    </row>
    <row r="79" spans="1:4" x14ac:dyDescent="0.25">
      <c r="A79" s="141" t="s">
        <v>100</v>
      </c>
      <c r="B79" s="141">
        <v>1E-4</v>
      </c>
      <c r="C79" s="141">
        <v>1.0993136399999999</v>
      </c>
      <c r="D79" s="141">
        <f t="shared" si="1"/>
        <v>-1.0992136399999999</v>
      </c>
    </row>
    <row r="80" spans="1:4" x14ac:dyDescent="0.25">
      <c r="A80" s="141" t="s">
        <v>111</v>
      </c>
      <c r="B80" s="141">
        <v>0</v>
      </c>
      <c r="C80" s="141">
        <v>1.28333973</v>
      </c>
      <c r="D80" s="141">
        <f t="shared" si="1"/>
        <v>-1.28333973</v>
      </c>
    </row>
    <row r="81" spans="1:4" x14ac:dyDescent="0.25">
      <c r="A81" s="141" t="s">
        <v>239</v>
      </c>
      <c r="B81" s="141">
        <v>1.9198E-2</v>
      </c>
      <c r="C81" s="141">
        <v>1.5046571000000002</v>
      </c>
      <c r="D81" s="141">
        <f t="shared" si="1"/>
        <v>-1.4854591000000001</v>
      </c>
    </row>
    <row r="82" spans="1:4" x14ac:dyDescent="0.25">
      <c r="A82" s="141" t="s">
        <v>136</v>
      </c>
      <c r="B82" s="141">
        <v>9.1118619999999997E-2</v>
      </c>
      <c r="C82" s="141">
        <v>1.67469293</v>
      </c>
      <c r="D82" s="141">
        <f t="shared" si="1"/>
        <v>-1.5835743099999999</v>
      </c>
    </row>
    <row r="83" spans="1:4" x14ac:dyDescent="0.25">
      <c r="A83" s="141" t="s">
        <v>207</v>
      </c>
      <c r="B83" s="141">
        <v>0.20920304000000001</v>
      </c>
      <c r="C83" s="141">
        <v>1.84196403</v>
      </c>
      <c r="D83" s="141">
        <f t="shared" si="1"/>
        <v>-1.63276099</v>
      </c>
    </row>
    <row r="84" spans="1:4" x14ac:dyDescent="0.25">
      <c r="A84" s="141" t="s">
        <v>208</v>
      </c>
      <c r="B84" s="141">
        <v>5.8416400000000004E-3</v>
      </c>
      <c r="C84" s="141">
        <v>1.6517278700000002</v>
      </c>
      <c r="D84" s="141">
        <f t="shared" si="1"/>
        <v>-1.6458862300000001</v>
      </c>
    </row>
    <row r="85" spans="1:4" x14ac:dyDescent="0.25">
      <c r="A85" s="141" t="s">
        <v>93</v>
      </c>
      <c r="B85" s="141">
        <v>0.10506172</v>
      </c>
      <c r="C85" s="141">
        <v>1.9200231399999999</v>
      </c>
      <c r="D85" s="141">
        <f t="shared" si="1"/>
        <v>-1.8149614199999999</v>
      </c>
    </row>
    <row r="86" spans="1:4" x14ac:dyDescent="0.25">
      <c r="A86" s="141" t="s">
        <v>112</v>
      </c>
      <c r="B86" s="141">
        <v>2.03566695</v>
      </c>
      <c r="C86" s="141">
        <v>3.8515197799999998</v>
      </c>
      <c r="D86" s="141">
        <f t="shared" si="1"/>
        <v>-1.8158528299999999</v>
      </c>
    </row>
    <row r="87" spans="1:4" x14ac:dyDescent="0.25">
      <c r="A87" s="141" t="s">
        <v>102</v>
      </c>
      <c r="B87" s="141">
        <v>0</v>
      </c>
      <c r="C87" s="141">
        <v>1.83724647</v>
      </c>
      <c r="D87" s="141">
        <f t="shared" si="1"/>
        <v>-1.83724647</v>
      </c>
    </row>
    <row r="88" spans="1:4" x14ac:dyDescent="0.25">
      <c r="A88" s="141" t="s">
        <v>156</v>
      </c>
      <c r="B88" s="141">
        <v>0</v>
      </c>
      <c r="C88" s="141">
        <v>1.86734676</v>
      </c>
      <c r="D88" s="141">
        <f t="shared" si="1"/>
        <v>-1.86734676</v>
      </c>
    </row>
    <row r="89" spans="1:4" x14ac:dyDescent="0.25">
      <c r="A89" s="141" t="s">
        <v>243</v>
      </c>
      <c r="B89" s="141">
        <v>7.7149999999999996E-2</v>
      </c>
      <c r="C89" s="141">
        <v>2.20744337</v>
      </c>
      <c r="D89" s="141">
        <f t="shared" si="1"/>
        <v>-2.13029337</v>
      </c>
    </row>
    <row r="90" spans="1:4" x14ac:dyDescent="0.25">
      <c r="A90" s="141" t="s">
        <v>74</v>
      </c>
      <c r="B90" s="141">
        <v>4.3290716900000001</v>
      </c>
      <c r="C90" s="141">
        <v>6.4808402100000002</v>
      </c>
      <c r="D90" s="141">
        <f t="shared" si="1"/>
        <v>-2.1517685200000001</v>
      </c>
    </row>
    <row r="91" spans="1:4" x14ac:dyDescent="0.25">
      <c r="A91" s="141" t="s">
        <v>141</v>
      </c>
      <c r="B91" s="141">
        <v>3.6072750000000001E-2</v>
      </c>
      <c r="C91" s="141">
        <v>2.2010224100000002</v>
      </c>
      <c r="D91" s="141">
        <f t="shared" si="1"/>
        <v>-2.16494966</v>
      </c>
    </row>
    <row r="92" spans="1:4" x14ac:dyDescent="0.25">
      <c r="A92" s="141" t="s">
        <v>193</v>
      </c>
      <c r="B92" s="141">
        <v>1.39085477</v>
      </c>
      <c r="C92" s="141">
        <v>3.5633829800000001</v>
      </c>
      <c r="D92" s="141">
        <f t="shared" si="1"/>
        <v>-2.1725282100000003</v>
      </c>
    </row>
    <row r="93" spans="1:4" x14ac:dyDescent="0.25">
      <c r="A93" s="141" t="s">
        <v>13</v>
      </c>
      <c r="B93" s="141">
        <v>3.4E-5</v>
      </c>
      <c r="C93" s="141">
        <v>2.1990932500000002</v>
      </c>
      <c r="D93" s="141">
        <f t="shared" si="1"/>
        <v>-2.1990592500000004</v>
      </c>
    </row>
    <row r="94" spans="1:4" x14ac:dyDescent="0.25">
      <c r="A94" s="141" t="s">
        <v>101</v>
      </c>
      <c r="B94" s="141">
        <v>2.663944E-2</v>
      </c>
      <c r="C94" s="141">
        <v>2.2280298900000002</v>
      </c>
      <c r="D94" s="141">
        <f t="shared" si="1"/>
        <v>-2.2013904500000003</v>
      </c>
    </row>
    <row r="95" spans="1:4" x14ac:dyDescent="0.25">
      <c r="A95" s="141" t="s">
        <v>17</v>
      </c>
      <c r="B95" s="141">
        <v>0</v>
      </c>
      <c r="C95" s="141">
        <v>2.5930494100000003</v>
      </c>
      <c r="D95" s="141">
        <f t="shared" si="1"/>
        <v>-2.5930494100000003</v>
      </c>
    </row>
    <row r="96" spans="1:4" x14ac:dyDescent="0.25">
      <c r="A96" s="141" t="s">
        <v>43</v>
      </c>
      <c r="B96" s="141">
        <v>1E-4</v>
      </c>
      <c r="C96" s="141">
        <v>2.6012061499999999</v>
      </c>
      <c r="D96" s="141">
        <f t="shared" si="1"/>
        <v>-2.6011061499999997</v>
      </c>
    </row>
    <row r="97" spans="1:5" x14ac:dyDescent="0.25">
      <c r="A97" s="141" t="s">
        <v>139</v>
      </c>
      <c r="B97" s="141">
        <v>2.3999999999999998E-3</v>
      </c>
      <c r="C97" s="141">
        <v>2.7361445099999999</v>
      </c>
      <c r="D97" s="141">
        <f t="shared" si="1"/>
        <v>-2.7337445099999997</v>
      </c>
    </row>
    <row r="98" spans="1:5" x14ac:dyDescent="0.25">
      <c r="A98" s="141" t="s">
        <v>185</v>
      </c>
      <c r="B98" s="141">
        <v>0.53492165000000003</v>
      </c>
      <c r="C98" s="141">
        <v>3.31963031</v>
      </c>
      <c r="D98" s="141">
        <f t="shared" si="1"/>
        <v>-2.7847086599999997</v>
      </c>
    </row>
    <row r="99" spans="1:5" x14ac:dyDescent="0.25">
      <c r="A99" s="141" t="s">
        <v>6</v>
      </c>
      <c r="B99" s="141">
        <v>0.57299103000000007</v>
      </c>
      <c r="C99" s="141">
        <v>3.4289472799999996</v>
      </c>
      <c r="D99" s="141">
        <f t="shared" si="1"/>
        <v>-2.8559562499999993</v>
      </c>
    </row>
    <row r="100" spans="1:5" x14ac:dyDescent="0.25">
      <c r="A100" s="141" t="s">
        <v>223</v>
      </c>
      <c r="B100" s="141">
        <v>0</v>
      </c>
      <c r="C100" s="141">
        <v>2.9196388600000001</v>
      </c>
      <c r="D100" s="141">
        <f t="shared" si="1"/>
        <v>-2.9196388600000001</v>
      </c>
    </row>
    <row r="101" spans="1:5" x14ac:dyDescent="0.25">
      <c r="A101" s="141" t="s">
        <v>89</v>
      </c>
      <c r="B101" s="141">
        <v>0.77912190000000003</v>
      </c>
      <c r="C101" s="141">
        <v>3.97973775</v>
      </c>
      <c r="D101" s="141">
        <f t="shared" si="1"/>
        <v>-3.2006158500000002</v>
      </c>
      <c r="E101" s="45"/>
    </row>
    <row r="102" spans="1:5" x14ac:dyDescent="0.25">
      <c r="A102" s="141" t="s">
        <v>241</v>
      </c>
      <c r="B102" s="141">
        <v>5.3034999999999999E-2</v>
      </c>
      <c r="C102" s="141">
        <v>3.3342413999999998</v>
      </c>
      <c r="D102" s="141">
        <f t="shared" si="1"/>
        <v>-3.2812063999999999</v>
      </c>
    </row>
    <row r="103" spans="1:5" x14ac:dyDescent="0.25">
      <c r="A103" s="141" t="s">
        <v>248</v>
      </c>
      <c r="B103" s="141">
        <v>27.739277820000002</v>
      </c>
      <c r="C103" s="141">
        <v>31.363878140000001</v>
      </c>
      <c r="D103" s="141">
        <f t="shared" si="1"/>
        <v>-3.624600319999999</v>
      </c>
    </row>
    <row r="104" spans="1:5" x14ac:dyDescent="0.25">
      <c r="A104" s="141" t="s">
        <v>187</v>
      </c>
      <c r="B104" s="141">
        <v>6.46621E-3</v>
      </c>
      <c r="C104" s="141">
        <v>3.7139811900000002</v>
      </c>
      <c r="D104" s="141">
        <f t="shared" si="1"/>
        <v>-3.70751498</v>
      </c>
    </row>
    <row r="105" spans="1:5" x14ac:dyDescent="0.25">
      <c r="A105" s="141" t="s">
        <v>186</v>
      </c>
      <c r="B105" s="141">
        <v>5.7823480000000003E-2</v>
      </c>
      <c r="C105" s="141">
        <v>3.8186534399999998</v>
      </c>
      <c r="D105" s="141">
        <f t="shared" si="1"/>
        <v>-3.7608299599999997</v>
      </c>
    </row>
    <row r="106" spans="1:5" x14ac:dyDescent="0.25">
      <c r="A106" s="141" t="s">
        <v>227</v>
      </c>
      <c r="B106" s="141">
        <v>6.2214699999999998E-2</v>
      </c>
      <c r="C106" s="141">
        <v>4.0205699199999998</v>
      </c>
      <c r="D106" s="141">
        <f t="shared" si="1"/>
        <v>-3.9583552199999996</v>
      </c>
    </row>
    <row r="107" spans="1:5" x14ac:dyDescent="0.25">
      <c r="A107" s="141" t="s">
        <v>83</v>
      </c>
      <c r="B107" s="141">
        <v>0</v>
      </c>
      <c r="C107" s="141">
        <v>4.0799421699999998</v>
      </c>
      <c r="D107" s="141">
        <f t="shared" si="1"/>
        <v>-4.0799421699999998</v>
      </c>
    </row>
    <row r="108" spans="1:5" x14ac:dyDescent="0.25">
      <c r="A108" s="141" t="s">
        <v>144</v>
      </c>
      <c r="B108" s="141">
        <v>0.36847829999999998</v>
      </c>
      <c r="C108" s="141">
        <v>4.5330847300000006</v>
      </c>
      <c r="D108" s="141">
        <f t="shared" si="1"/>
        <v>-4.164606430000001</v>
      </c>
    </row>
    <row r="109" spans="1:5" x14ac:dyDescent="0.25">
      <c r="A109" s="141" t="s">
        <v>190</v>
      </c>
      <c r="B109" s="141">
        <v>0.12061247</v>
      </c>
      <c r="C109" s="141">
        <v>4.4104811599999998</v>
      </c>
      <c r="D109" s="141">
        <f t="shared" si="1"/>
        <v>-4.2898686899999996</v>
      </c>
    </row>
    <row r="110" spans="1:5" x14ac:dyDescent="0.25">
      <c r="A110" s="141" t="s">
        <v>247</v>
      </c>
      <c r="B110" s="141">
        <v>4.4110999999999997E-2</v>
      </c>
      <c r="C110" s="141">
        <v>4.3738471700000003</v>
      </c>
      <c r="D110" s="141">
        <f t="shared" si="1"/>
        <v>-4.3297361700000003</v>
      </c>
    </row>
    <row r="111" spans="1:5" x14ac:dyDescent="0.25">
      <c r="A111" s="141" t="s">
        <v>163</v>
      </c>
      <c r="B111" s="141">
        <v>5.0338589999999996E-2</v>
      </c>
      <c r="C111" s="141">
        <v>4.7596923000000002</v>
      </c>
      <c r="D111" s="141">
        <f t="shared" si="1"/>
        <v>-4.7093537100000002</v>
      </c>
    </row>
    <row r="112" spans="1:5" x14ac:dyDescent="0.25">
      <c r="A112" s="141" t="s">
        <v>205</v>
      </c>
      <c r="B112" s="141">
        <v>0.30042921</v>
      </c>
      <c r="C112" s="141">
        <v>5.1005186500000006</v>
      </c>
      <c r="D112" s="141">
        <f t="shared" si="1"/>
        <v>-4.8000894400000007</v>
      </c>
    </row>
    <row r="113" spans="1:4" x14ac:dyDescent="0.25">
      <c r="A113" s="141" t="s">
        <v>150</v>
      </c>
      <c r="B113" s="141">
        <v>3.8604589999999994E-2</v>
      </c>
      <c r="C113" s="141">
        <v>4.9812633699999997</v>
      </c>
      <c r="D113" s="141">
        <f t="shared" si="1"/>
        <v>-4.9426587799999995</v>
      </c>
    </row>
    <row r="114" spans="1:4" x14ac:dyDescent="0.25">
      <c r="A114" s="141" t="s">
        <v>244</v>
      </c>
      <c r="B114" s="141">
        <v>4.8958000000000002E-2</v>
      </c>
      <c r="C114" s="141">
        <v>5.0657271100000001</v>
      </c>
      <c r="D114" s="141">
        <f t="shared" si="1"/>
        <v>-5.0167691100000003</v>
      </c>
    </row>
    <row r="115" spans="1:4" x14ac:dyDescent="0.25">
      <c r="A115" s="141" t="s">
        <v>76</v>
      </c>
      <c r="B115" s="141">
        <v>1.8578699999999999</v>
      </c>
      <c r="C115" s="141">
        <v>7.3049094700000001</v>
      </c>
      <c r="D115" s="141">
        <f t="shared" si="1"/>
        <v>-5.44703947</v>
      </c>
    </row>
    <row r="116" spans="1:4" x14ac:dyDescent="0.25">
      <c r="A116" s="141" t="s">
        <v>84</v>
      </c>
      <c r="B116" s="141">
        <v>0</v>
      </c>
      <c r="C116" s="141">
        <v>5.6728995400000004</v>
      </c>
      <c r="D116" s="141">
        <f t="shared" si="1"/>
        <v>-5.6728995400000004</v>
      </c>
    </row>
    <row r="117" spans="1:4" x14ac:dyDescent="0.25">
      <c r="A117" s="141" t="s">
        <v>31</v>
      </c>
      <c r="B117" s="141">
        <v>4.3760400000000003E-3</v>
      </c>
      <c r="C117" s="141">
        <v>5.7132637800000001</v>
      </c>
      <c r="D117" s="141">
        <f t="shared" si="1"/>
        <v>-5.7088877399999998</v>
      </c>
    </row>
    <row r="118" spans="1:4" x14ac:dyDescent="0.25">
      <c r="A118" s="141" t="s">
        <v>138</v>
      </c>
      <c r="B118" s="141">
        <v>3.6967199999999997E-3</v>
      </c>
      <c r="C118" s="141">
        <v>5.7448903300000005</v>
      </c>
      <c r="D118" s="141">
        <f t="shared" si="1"/>
        <v>-5.7411936100000007</v>
      </c>
    </row>
    <row r="119" spans="1:4" x14ac:dyDescent="0.25">
      <c r="A119" s="141" t="s">
        <v>113</v>
      </c>
      <c r="B119" s="141">
        <v>0.33491790999999999</v>
      </c>
      <c r="C119" s="141">
        <v>6.2073817300000007</v>
      </c>
      <c r="D119" s="141">
        <f t="shared" si="1"/>
        <v>-5.872463820000001</v>
      </c>
    </row>
    <row r="120" spans="1:4" x14ac:dyDescent="0.25">
      <c r="A120" s="141" t="s">
        <v>202</v>
      </c>
      <c r="B120" s="141">
        <v>11.316251769999999</v>
      </c>
      <c r="C120" s="141">
        <v>17.627671410000001</v>
      </c>
      <c r="D120" s="141">
        <f t="shared" si="1"/>
        <v>-6.3114196400000022</v>
      </c>
    </row>
    <row r="121" spans="1:4" x14ac:dyDescent="0.25">
      <c r="A121" s="141" t="s">
        <v>254</v>
      </c>
      <c r="B121" s="141">
        <v>3.4161999999999998E-2</v>
      </c>
      <c r="C121" s="141">
        <v>8.4215971500000002</v>
      </c>
      <c r="D121" s="141">
        <f t="shared" si="1"/>
        <v>-8.38743515</v>
      </c>
    </row>
    <row r="122" spans="1:4" x14ac:dyDescent="0.25">
      <c r="A122" s="141" t="s">
        <v>173</v>
      </c>
      <c r="B122" s="141">
        <v>2.7606080000000002E-2</v>
      </c>
      <c r="C122" s="141">
        <v>8.7586714200000007</v>
      </c>
      <c r="D122" s="141">
        <f t="shared" si="1"/>
        <v>-8.7310653400000007</v>
      </c>
    </row>
    <row r="123" spans="1:4" x14ac:dyDescent="0.25">
      <c r="A123" s="141" t="s">
        <v>81</v>
      </c>
      <c r="B123" s="141">
        <v>6.3567589999999993E-2</v>
      </c>
      <c r="C123" s="141">
        <v>9.0389425699999997</v>
      </c>
      <c r="D123" s="141">
        <f t="shared" si="1"/>
        <v>-8.9753749799999998</v>
      </c>
    </row>
    <row r="124" spans="1:4" x14ac:dyDescent="0.25">
      <c r="A124" s="141" t="s">
        <v>159</v>
      </c>
      <c r="B124" s="141">
        <v>1.223891E-2</v>
      </c>
      <c r="C124" s="141">
        <v>9.0091450500000008</v>
      </c>
      <c r="D124" s="141">
        <f t="shared" si="1"/>
        <v>-8.9969061400000001</v>
      </c>
    </row>
    <row r="125" spans="1:4" x14ac:dyDescent="0.25">
      <c r="A125" s="141" t="s">
        <v>148</v>
      </c>
      <c r="B125" s="141">
        <v>0.52700430000000009</v>
      </c>
      <c r="C125" s="141">
        <v>9.6546908400000007</v>
      </c>
      <c r="D125" s="141">
        <f t="shared" si="1"/>
        <v>-9.1276865400000009</v>
      </c>
    </row>
    <row r="126" spans="1:4" x14ac:dyDescent="0.25">
      <c r="A126" s="141" t="s">
        <v>152</v>
      </c>
      <c r="B126" s="141">
        <v>3.45199737</v>
      </c>
      <c r="C126" s="141">
        <v>12.607039720000001</v>
      </c>
      <c r="D126" s="141">
        <f t="shared" si="1"/>
        <v>-9.1550423500000022</v>
      </c>
    </row>
    <row r="127" spans="1:4" x14ac:dyDescent="0.25">
      <c r="A127" s="141" t="s">
        <v>12</v>
      </c>
      <c r="B127" s="141">
        <v>8.1359079899999998</v>
      </c>
      <c r="C127" s="141">
        <v>17.377837039999999</v>
      </c>
      <c r="D127" s="141">
        <f t="shared" si="1"/>
        <v>-9.2419290499999995</v>
      </c>
    </row>
    <row r="128" spans="1:4" x14ac:dyDescent="0.25">
      <c r="A128" s="141" t="s">
        <v>49</v>
      </c>
      <c r="B128" s="141">
        <v>3.75481132</v>
      </c>
      <c r="C128" s="141">
        <v>14.217257349999999</v>
      </c>
      <c r="D128" s="141">
        <f t="shared" si="1"/>
        <v>-10.462446029999999</v>
      </c>
    </row>
    <row r="129" spans="1:4" x14ac:dyDescent="0.25">
      <c r="A129" s="141" t="s">
        <v>228</v>
      </c>
      <c r="B129" s="141">
        <v>2.1438023199999998</v>
      </c>
      <c r="C129" s="141">
        <v>12.657015080000001</v>
      </c>
      <c r="D129" s="141">
        <f t="shared" si="1"/>
        <v>-10.513212760000002</v>
      </c>
    </row>
    <row r="130" spans="1:4" x14ac:dyDescent="0.25">
      <c r="A130" s="141" t="s">
        <v>221</v>
      </c>
      <c r="B130" s="141">
        <v>0.43067981</v>
      </c>
      <c r="C130" s="141">
        <v>10.95719759</v>
      </c>
      <c r="D130" s="141">
        <f t="shared" si="1"/>
        <v>-10.526517779999999</v>
      </c>
    </row>
    <row r="131" spans="1:4" x14ac:dyDescent="0.25">
      <c r="A131" s="141" t="s">
        <v>188</v>
      </c>
      <c r="B131" s="141">
        <v>0.20143633999999999</v>
      </c>
      <c r="C131" s="141">
        <v>10.753810470000001</v>
      </c>
      <c r="D131" s="141">
        <f t="shared" ref="D131:D194" si="2">B131-C131</f>
        <v>-10.55237413</v>
      </c>
    </row>
    <row r="132" spans="1:4" x14ac:dyDescent="0.25">
      <c r="A132" s="141" t="s">
        <v>199</v>
      </c>
      <c r="B132" s="141">
        <v>8.4551340000000003E-2</v>
      </c>
      <c r="C132" s="141">
        <v>10.95482361</v>
      </c>
      <c r="D132" s="141">
        <f t="shared" si="2"/>
        <v>-10.870272269999999</v>
      </c>
    </row>
    <row r="133" spans="1:4" x14ac:dyDescent="0.25">
      <c r="A133" s="141" t="s">
        <v>246</v>
      </c>
      <c r="B133" s="141">
        <v>2.7065240000000001E-2</v>
      </c>
      <c r="C133" s="141">
        <v>10.923781269999999</v>
      </c>
      <c r="D133" s="141">
        <f t="shared" si="2"/>
        <v>-10.896716029999999</v>
      </c>
    </row>
    <row r="134" spans="1:4" x14ac:dyDescent="0.25">
      <c r="A134" s="141" t="s">
        <v>252</v>
      </c>
      <c r="B134" s="141">
        <v>1.1177364599999999</v>
      </c>
      <c r="C134" s="141">
        <v>12.100757060000001</v>
      </c>
      <c r="D134" s="141">
        <f t="shared" si="2"/>
        <v>-10.983020600000001</v>
      </c>
    </row>
    <row r="135" spans="1:4" x14ac:dyDescent="0.25">
      <c r="A135" s="141" t="s">
        <v>255</v>
      </c>
      <c r="B135" s="141">
        <v>0.3605853</v>
      </c>
      <c r="C135" s="141">
        <v>11.618505990000001</v>
      </c>
      <c r="D135" s="141">
        <f t="shared" si="2"/>
        <v>-11.257920690000001</v>
      </c>
    </row>
    <row r="136" spans="1:4" x14ac:dyDescent="0.25">
      <c r="A136" s="141" t="s">
        <v>147</v>
      </c>
      <c r="B136" s="141">
        <v>0.95644871999999992</v>
      </c>
      <c r="C136" s="141">
        <v>12.427321699999998</v>
      </c>
      <c r="D136" s="141">
        <f t="shared" si="2"/>
        <v>-11.470872979999999</v>
      </c>
    </row>
    <row r="137" spans="1:4" x14ac:dyDescent="0.25">
      <c r="A137" s="141" t="s">
        <v>181</v>
      </c>
      <c r="B137" s="141">
        <v>1.0104757900000001</v>
      </c>
      <c r="C137" s="141">
        <v>12.633517039999999</v>
      </c>
      <c r="D137" s="141">
        <f t="shared" si="2"/>
        <v>-11.62304125</v>
      </c>
    </row>
    <row r="138" spans="1:4" x14ac:dyDescent="0.25">
      <c r="A138" s="141" t="s">
        <v>132</v>
      </c>
      <c r="B138" s="141">
        <v>3.3638723399999999</v>
      </c>
      <c r="C138" s="141">
        <v>15.53246341</v>
      </c>
      <c r="D138" s="141">
        <f t="shared" si="2"/>
        <v>-12.16859107</v>
      </c>
    </row>
    <row r="139" spans="1:4" x14ac:dyDescent="0.25">
      <c r="A139" s="141" t="s">
        <v>128</v>
      </c>
      <c r="B139" s="141">
        <v>4.7609949900000004</v>
      </c>
      <c r="C139" s="141">
        <v>17.04964678</v>
      </c>
      <c r="D139" s="141">
        <f t="shared" si="2"/>
        <v>-12.288651789999999</v>
      </c>
    </row>
    <row r="140" spans="1:4" x14ac:dyDescent="0.25">
      <c r="A140" s="141" t="s">
        <v>28</v>
      </c>
      <c r="B140" s="141">
        <v>2.9714240000000003E-2</v>
      </c>
      <c r="C140" s="141">
        <v>12.59777699</v>
      </c>
      <c r="D140" s="141">
        <f t="shared" si="2"/>
        <v>-12.568062749999999</v>
      </c>
    </row>
    <row r="141" spans="1:4" x14ac:dyDescent="0.25">
      <c r="A141" s="141" t="s">
        <v>2</v>
      </c>
      <c r="B141" s="141">
        <v>25.76941806</v>
      </c>
      <c r="C141" s="141">
        <v>38.459270479999994</v>
      </c>
      <c r="D141" s="141">
        <f t="shared" si="2"/>
        <v>-12.689852419999994</v>
      </c>
    </row>
    <row r="142" spans="1:4" x14ac:dyDescent="0.25">
      <c r="A142" s="141" t="s">
        <v>122</v>
      </c>
      <c r="B142" s="141">
        <v>0.77447125000000006</v>
      </c>
      <c r="C142" s="141">
        <v>13.510521539999999</v>
      </c>
      <c r="D142" s="141">
        <f t="shared" si="2"/>
        <v>-12.73605029</v>
      </c>
    </row>
    <row r="143" spans="1:4" x14ac:dyDescent="0.25">
      <c r="A143" s="141" t="s">
        <v>120</v>
      </c>
      <c r="B143" s="141">
        <v>0.48745727</v>
      </c>
      <c r="C143" s="141">
        <v>13.254995119999998</v>
      </c>
      <c r="D143" s="141">
        <f t="shared" si="2"/>
        <v>-12.767537849999998</v>
      </c>
    </row>
    <row r="144" spans="1:4" x14ac:dyDescent="0.25">
      <c r="A144" s="141" t="s">
        <v>94</v>
      </c>
      <c r="B144" s="141">
        <v>1.4779999999999999E-3</v>
      </c>
      <c r="C144" s="141">
        <v>12.94945302</v>
      </c>
      <c r="D144" s="141">
        <f t="shared" si="2"/>
        <v>-12.947975019999999</v>
      </c>
    </row>
    <row r="145" spans="1:4" x14ac:dyDescent="0.25">
      <c r="A145" s="141" t="s">
        <v>34</v>
      </c>
      <c r="B145" s="141">
        <v>5.2533800000000005E-2</v>
      </c>
      <c r="C145" s="141">
        <v>13.127290159999999</v>
      </c>
      <c r="D145" s="141">
        <f t="shared" si="2"/>
        <v>-13.074756359999999</v>
      </c>
    </row>
    <row r="146" spans="1:4" x14ac:dyDescent="0.25">
      <c r="A146" s="141" t="s">
        <v>236</v>
      </c>
      <c r="B146" s="141">
        <v>6.191613E-2</v>
      </c>
      <c r="C146" s="141">
        <v>13.720765310000001</v>
      </c>
      <c r="D146" s="141">
        <f t="shared" si="2"/>
        <v>-13.658849180000001</v>
      </c>
    </row>
    <row r="147" spans="1:4" x14ac:dyDescent="0.25">
      <c r="A147" s="141" t="s">
        <v>133</v>
      </c>
      <c r="B147" s="141">
        <v>4.5993993899999994</v>
      </c>
      <c r="C147" s="141">
        <v>18.595424739999999</v>
      </c>
      <c r="D147" s="141">
        <f t="shared" si="2"/>
        <v>-13.99602535</v>
      </c>
    </row>
    <row r="148" spans="1:4" x14ac:dyDescent="0.25">
      <c r="A148" s="141" t="s">
        <v>169</v>
      </c>
      <c r="B148" s="141">
        <v>1.7135920800000002</v>
      </c>
      <c r="C148" s="141">
        <v>16.815149050000002</v>
      </c>
      <c r="D148" s="141">
        <f t="shared" si="2"/>
        <v>-15.101556970000003</v>
      </c>
    </row>
    <row r="149" spans="1:4" x14ac:dyDescent="0.25">
      <c r="A149" s="141" t="s">
        <v>82</v>
      </c>
      <c r="B149" s="141">
        <v>2.3894999999999998E-4</v>
      </c>
      <c r="C149" s="141">
        <v>15.21201993</v>
      </c>
      <c r="D149" s="141">
        <f t="shared" si="2"/>
        <v>-15.21178098</v>
      </c>
    </row>
    <row r="150" spans="1:4" x14ac:dyDescent="0.25">
      <c r="A150" s="141" t="s">
        <v>24</v>
      </c>
      <c r="B150" s="141">
        <v>2.5719830000000003E-2</v>
      </c>
      <c r="C150" s="141">
        <v>15.78976349</v>
      </c>
      <c r="D150" s="141">
        <f t="shared" si="2"/>
        <v>-15.76404366</v>
      </c>
    </row>
    <row r="151" spans="1:4" x14ac:dyDescent="0.25">
      <c r="A151" s="141" t="s">
        <v>117</v>
      </c>
      <c r="B151" s="141">
        <v>0.17321332</v>
      </c>
      <c r="C151" s="141">
        <v>16.091266400000002</v>
      </c>
      <c r="D151" s="141">
        <f t="shared" si="2"/>
        <v>-15.918053080000002</v>
      </c>
    </row>
    <row r="152" spans="1:4" x14ac:dyDescent="0.25">
      <c r="A152" s="141" t="s">
        <v>237</v>
      </c>
      <c r="B152" s="141">
        <v>0.23561752</v>
      </c>
      <c r="C152" s="141">
        <v>16.241412310000001</v>
      </c>
      <c r="D152" s="141">
        <f t="shared" si="2"/>
        <v>-16.005794789999999</v>
      </c>
    </row>
    <row r="153" spans="1:4" x14ac:dyDescent="0.25">
      <c r="A153" s="141" t="s">
        <v>174</v>
      </c>
      <c r="B153" s="141">
        <v>0.52589101999999999</v>
      </c>
      <c r="C153" s="141">
        <v>16.871608210000002</v>
      </c>
      <c r="D153" s="141">
        <f t="shared" si="2"/>
        <v>-16.345717190000002</v>
      </c>
    </row>
    <row r="154" spans="1:4" x14ac:dyDescent="0.25">
      <c r="A154" s="141" t="s">
        <v>75</v>
      </c>
      <c r="B154" s="141">
        <v>11.56573519</v>
      </c>
      <c r="C154" s="141">
        <v>27.918788969999998</v>
      </c>
      <c r="D154" s="141">
        <f t="shared" si="2"/>
        <v>-16.353053779999996</v>
      </c>
    </row>
    <row r="155" spans="1:4" x14ac:dyDescent="0.25">
      <c r="A155" s="141" t="s">
        <v>50</v>
      </c>
      <c r="B155" s="141">
        <v>2.6152050199999999</v>
      </c>
      <c r="C155" s="141">
        <v>20.50228804</v>
      </c>
      <c r="D155" s="141">
        <f t="shared" si="2"/>
        <v>-17.887083019999999</v>
      </c>
    </row>
    <row r="156" spans="1:4" x14ac:dyDescent="0.25">
      <c r="A156" s="141" t="s">
        <v>106</v>
      </c>
      <c r="B156" s="141">
        <v>0.74070393999999995</v>
      </c>
      <c r="C156" s="141">
        <v>19.001190390000001</v>
      </c>
      <c r="D156" s="141">
        <f t="shared" si="2"/>
        <v>-18.260486450000002</v>
      </c>
    </row>
    <row r="157" spans="1:4" x14ac:dyDescent="0.25">
      <c r="A157" s="141" t="s">
        <v>222</v>
      </c>
      <c r="B157" s="141">
        <v>16.874316969999999</v>
      </c>
      <c r="C157" s="141">
        <v>35.140399409999993</v>
      </c>
      <c r="D157" s="141">
        <f t="shared" si="2"/>
        <v>-18.266082439999995</v>
      </c>
    </row>
    <row r="158" spans="1:4" x14ac:dyDescent="0.25">
      <c r="A158" s="141" t="s">
        <v>114</v>
      </c>
      <c r="B158" s="141">
        <v>11.880934529999999</v>
      </c>
      <c r="C158" s="141">
        <v>30.618559789999999</v>
      </c>
      <c r="D158" s="141">
        <f t="shared" si="2"/>
        <v>-18.737625260000002</v>
      </c>
    </row>
    <row r="159" spans="1:4" x14ac:dyDescent="0.25">
      <c r="A159" s="141" t="s">
        <v>213</v>
      </c>
      <c r="B159" s="141">
        <v>7.670229</v>
      </c>
      <c r="C159" s="141">
        <v>26.92900684</v>
      </c>
      <c r="D159" s="141">
        <f t="shared" si="2"/>
        <v>-19.25877784</v>
      </c>
    </row>
    <row r="160" spans="1:4" x14ac:dyDescent="0.25">
      <c r="A160" s="141" t="s">
        <v>119</v>
      </c>
      <c r="B160" s="141">
        <v>0.17874789000000002</v>
      </c>
      <c r="C160" s="141">
        <v>19.623021000000001</v>
      </c>
      <c r="D160" s="141">
        <f t="shared" si="2"/>
        <v>-19.444273110000001</v>
      </c>
    </row>
    <row r="161" spans="1:4" x14ac:dyDescent="0.25">
      <c r="A161" s="141" t="s">
        <v>7</v>
      </c>
      <c r="B161" s="141">
        <v>0.36221684000000004</v>
      </c>
      <c r="C161" s="141">
        <v>20.020333350000001</v>
      </c>
      <c r="D161" s="141">
        <f t="shared" si="2"/>
        <v>-19.658116510000003</v>
      </c>
    </row>
    <row r="162" spans="1:4" x14ac:dyDescent="0.25">
      <c r="A162" s="141" t="s">
        <v>234</v>
      </c>
      <c r="B162" s="141">
        <v>3.5998250000000002E-2</v>
      </c>
      <c r="C162" s="141">
        <v>19.710317850000003</v>
      </c>
      <c r="D162" s="141">
        <f t="shared" si="2"/>
        <v>-19.674319600000004</v>
      </c>
    </row>
    <row r="163" spans="1:4" x14ac:dyDescent="0.25">
      <c r="A163" s="141" t="s">
        <v>32</v>
      </c>
      <c r="B163" s="141">
        <v>0.50577738999999999</v>
      </c>
      <c r="C163" s="141">
        <v>20.302578499999999</v>
      </c>
      <c r="D163" s="141">
        <f t="shared" si="2"/>
        <v>-19.796801110000001</v>
      </c>
    </row>
    <row r="164" spans="1:4" x14ac:dyDescent="0.25">
      <c r="A164" s="141" t="s">
        <v>146</v>
      </c>
      <c r="B164" s="141">
        <v>3.314458E-2</v>
      </c>
      <c r="C164" s="141">
        <v>20.202517820000001</v>
      </c>
      <c r="D164" s="141">
        <f t="shared" si="2"/>
        <v>-20.169373240000002</v>
      </c>
    </row>
    <row r="165" spans="1:4" x14ac:dyDescent="0.25">
      <c r="A165" s="141" t="s">
        <v>30</v>
      </c>
      <c r="B165" s="141">
        <v>6.811072E-2</v>
      </c>
      <c r="C165" s="141">
        <v>20.342850460000001</v>
      </c>
      <c r="D165" s="141">
        <f t="shared" si="2"/>
        <v>-20.274739740000001</v>
      </c>
    </row>
    <row r="166" spans="1:4" x14ac:dyDescent="0.25">
      <c r="A166" s="141" t="s">
        <v>121</v>
      </c>
      <c r="B166" s="141">
        <v>1.059793E-2</v>
      </c>
      <c r="C166" s="141">
        <v>20.580516899999999</v>
      </c>
      <c r="D166" s="141">
        <f t="shared" si="2"/>
        <v>-20.56991897</v>
      </c>
    </row>
    <row r="167" spans="1:4" x14ac:dyDescent="0.25">
      <c r="A167" s="141" t="s">
        <v>206</v>
      </c>
      <c r="B167" s="141">
        <v>0.28842311999999998</v>
      </c>
      <c r="C167" s="141">
        <v>21.025294379999998</v>
      </c>
      <c r="D167" s="141">
        <f t="shared" si="2"/>
        <v>-20.736871259999997</v>
      </c>
    </row>
    <row r="168" spans="1:4" x14ac:dyDescent="0.25">
      <c r="A168" s="141" t="s">
        <v>142</v>
      </c>
      <c r="B168" s="141">
        <v>0.54591058999999997</v>
      </c>
      <c r="C168" s="141">
        <v>21.519047499999999</v>
      </c>
      <c r="D168" s="141">
        <f t="shared" si="2"/>
        <v>-20.973136910000001</v>
      </c>
    </row>
    <row r="169" spans="1:4" x14ac:dyDescent="0.25">
      <c r="A169" s="141" t="s">
        <v>233</v>
      </c>
      <c r="B169" s="141">
        <v>6.903165E-2</v>
      </c>
      <c r="C169" s="141">
        <v>21.893509229999999</v>
      </c>
      <c r="D169" s="141">
        <f t="shared" si="2"/>
        <v>-21.82447758</v>
      </c>
    </row>
    <row r="170" spans="1:4" x14ac:dyDescent="0.25">
      <c r="A170" s="141" t="s">
        <v>168</v>
      </c>
      <c r="B170" s="141">
        <v>2.28881062</v>
      </c>
      <c r="C170" s="141">
        <v>24.579586149999997</v>
      </c>
      <c r="D170" s="141">
        <f t="shared" si="2"/>
        <v>-22.290775529999998</v>
      </c>
    </row>
    <row r="171" spans="1:4" x14ac:dyDescent="0.25">
      <c r="A171" s="141" t="s">
        <v>27</v>
      </c>
      <c r="B171" s="141">
        <v>0.13679729000000002</v>
      </c>
      <c r="C171" s="141">
        <v>23.50302405</v>
      </c>
      <c r="D171" s="141">
        <f t="shared" si="2"/>
        <v>-23.36622676</v>
      </c>
    </row>
    <row r="172" spans="1:4" x14ac:dyDescent="0.25">
      <c r="A172" s="141" t="s">
        <v>203</v>
      </c>
      <c r="B172" s="141">
        <v>6.3095800000000007E-2</v>
      </c>
      <c r="C172" s="141">
        <v>23.4683122</v>
      </c>
      <c r="D172" s="141">
        <f t="shared" si="2"/>
        <v>-23.4052164</v>
      </c>
    </row>
    <row r="173" spans="1:4" x14ac:dyDescent="0.25">
      <c r="A173" s="141" t="s">
        <v>4</v>
      </c>
      <c r="B173" s="141">
        <v>1.6257845200000001</v>
      </c>
      <c r="C173" s="141">
        <v>25.637288000000002</v>
      </c>
      <c r="D173" s="141">
        <f t="shared" si="2"/>
        <v>-24.011503480000002</v>
      </c>
    </row>
    <row r="174" spans="1:4" x14ac:dyDescent="0.25">
      <c r="A174" s="141" t="s">
        <v>198</v>
      </c>
      <c r="B174" s="141">
        <v>1.4469712299999999</v>
      </c>
      <c r="C174" s="141">
        <v>25.7698456</v>
      </c>
      <c r="D174" s="141">
        <f t="shared" si="2"/>
        <v>-24.322874370000001</v>
      </c>
    </row>
    <row r="175" spans="1:4" x14ac:dyDescent="0.25">
      <c r="A175" s="141" t="s">
        <v>130</v>
      </c>
      <c r="B175" s="141">
        <v>1.9806425000000001</v>
      </c>
      <c r="C175" s="141">
        <v>26.756907050000002</v>
      </c>
      <c r="D175" s="141">
        <f t="shared" si="2"/>
        <v>-24.77626455</v>
      </c>
    </row>
    <row r="176" spans="1:4" x14ac:dyDescent="0.25">
      <c r="A176" s="141" t="s">
        <v>155</v>
      </c>
      <c r="B176" s="141">
        <v>4.4807632899999996</v>
      </c>
      <c r="C176" s="141">
        <v>29.380921269999998</v>
      </c>
      <c r="D176" s="141">
        <f t="shared" si="2"/>
        <v>-24.900157979999999</v>
      </c>
    </row>
    <row r="177" spans="1:4" x14ac:dyDescent="0.25">
      <c r="A177" s="141" t="s">
        <v>21</v>
      </c>
      <c r="B177" s="141">
        <v>14.092221039999998</v>
      </c>
      <c r="C177" s="141">
        <v>39.191821060000002</v>
      </c>
      <c r="D177" s="141">
        <f t="shared" si="2"/>
        <v>-25.099600020000004</v>
      </c>
    </row>
    <row r="178" spans="1:4" x14ac:dyDescent="0.25">
      <c r="A178" s="141" t="s">
        <v>251</v>
      </c>
      <c r="B178" s="141">
        <v>0.37326278999999996</v>
      </c>
      <c r="C178" s="141">
        <v>25.649384039999997</v>
      </c>
      <c r="D178" s="141">
        <f t="shared" si="2"/>
        <v>-25.276121249999999</v>
      </c>
    </row>
    <row r="179" spans="1:4" x14ac:dyDescent="0.25">
      <c r="A179" s="141" t="s">
        <v>103</v>
      </c>
      <c r="B179" s="141">
        <v>1.1902771000000001</v>
      </c>
      <c r="C179" s="141">
        <v>27.029013859999999</v>
      </c>
      <c r="D179" s="141">
        <f t="shared" si="2"/>
        <v>-25.83873676</v>
      </c>
    </row>
    <row r="180" spans="1:4" x14ac:dyDescent="0.25">
      <c r="A180" s="141" t="s">
        <v>182</v>
      </c>
      <c r="B180" s="141">
        <v>8.0806429999999999E-2</v>
      </c>
      <c r="C180" s="141">
        <v>26.079027620000002</v>
      </c>
      <c r="D180" s="141">
        <f t="shared" si="2"/>
        <v>-25.998221190000002</v>
      </c>
    </row>
    <row r="181" spans="1:4" x14ac:dyDescent="0.25">
      <c r="A181" s="141" t="s">
        <v>116</v>
      </c>
      <c r="B181" s="141">
        <v>0.25976329999999997</v>
      </c>
      <c r="C181" s="141">
        <v>26.486201749999999</v>
      </c>
      <c r="D181" s="141">
        <f t="shared" si="2"/>
        <v>-26.22643845</v>
      </c>
    </row>
    <row r="182" spans="1:4" x14ac:dyDescent="0.25">
      <c r="A182" s="141" t="s">
        <v>170</v>
      </c>
      <c r="B182" s="141">
        <v>1.3320955800000001</v>
      </c>
      <c r="C182" s="141">
        <v>29.473876260000001</v>
      </c>
      <c r="D182" s="141">
        <f t="shared" si="2"/>
        <v>-28.14178068</v>
      </c>
    </row>
    <row r="183" spans="1:4" x14ac:dyDescent="0.25">
      <c r="A183" s="141" t="s">
        <v>110</v>
      </c>
      <c r="B183" s="141">
        <v>2.9700000000000001E-4</v>
      </c>
      <c r="C183" s="141">
        <v>28.49920904</v>
      </c>
      <c r="D183" s="141">
        <f t="shared" si="2"/>
        <v>-28.49891204</v>
      </c>
    </row>
    <row r="184" spans="1:4" x14ac:dyDescent="0.25">
      <c r="A184" s="141" t="s">
        <v>180</v>
      </c>
      <c r="B184" s="141">
        <v>1.54374927</v>
      </c>
      <c r="C184" s="141">
        <v>30.05790116</v>
      </c>
      <c r="D184" s="141">
        <f t="shared" si="2"/>
        <v>-28.514151890000001</v>
      </c>
    </row>
    <row r="185" spans="1:4" x14ac:dyDescent="0.25">
      <c r="A185" s="141" t="s">
        <v>219</v>
      </c>
      <c r="B185" s="141">
        <v>0.49992814000000002</v>
      </c>
      <c r="C185" s="141">
        <v>30.200228190000001</v>
      </c>
      <c r="D185" s="141">
        <f t="shared" si="2"/>
        <v>-29.700300049999999</v>
      </c>
    </row>
    <row r="186" spans="1:4" x14ac:dyDescent="0.25">
      <c r="A186" s="141" t="s">
        <v>212</v>
      </c>
      <c r="B186" s="141">
        <v>3.5427047200000001</v>
      </c>
      <c r="C186" s="141">
        <v>33.607520319999999</v>
      </c>
      <c r="D186" s="141">
        <f t="shared" si="2"/>
        <v>-30.064815599999999</v>
      </c>
    </row>
    <row r="187" spans="1:4" x14ac:dyDescent="0.25">
      <c r="A187" s="141" t="s">
        <v>154</v>
      </c>
      <c r="B187" s="141">
        <v>2.5070122700000002</v>
      </c>
      <c r="C187" s="141">
        <v>33.495066879999996</v>
      </c>
      <c r="D187" s="141">
        <f t="shared" si="2"/>
        <v>-30.988054609999995</v>
      </c>
    </row>
    <row r="188" spans="1:4" x14ac:dyDescent="0.25">
      <c r="A188" s="141" t="s">
        <v>22</v>
      </c>
      <c r="B188" s="141">
        <v>2.3019253399999999</v>
      </c>
      <c r="C188" s="141">
        <v>33.575866470000001</v>
      </c>
      <c r="D188" s="141">
        <f t="shared" si="2"/>
        <v>-31.273941130000001</v>
      </c>
    </row>
    <row r="189" spans="1:4" x14ac:dyDescent="0.25">
      <c r="A189" s="141" t="s">
        <v>230</v>
      </c>
      <c r="B189" s="141">
        <v>6.3223379999999996E-2</v>
      </c>
      <c r="C189" s="141">
        <v>32.694205579999995</v>
      </c>
      <c r="D189" s="141">
        <f t="shared" si="2"/>
        <v>-32.630982199999998</v>
      </c>
    </row>
    <row r="190" spans="1:4" x14ac:dyDescent="0.25">
      <c r="A190" s="141" t="s">
        <v>171</v>
      </c>
      <c r="B190" s="141">
        <v>1.0156189499999999</v>
      </c>
      <c r="C190" s="141">
        <v>34.714463789999996</v>
      </c>
      <c r="D190" s="141">
        <f t="shared" si="2"/>
        <v>-33.69884484</v>
      </c>
    </row>
    <row r="191" spans="1:4" x14ac:dyDescent="0.25">
      <c r="A191" s="141" t="s">
        <v>172</v>
      </c>
      <c r="B191" s="141">
        <v>7.0847869699999997</v>
      </c>
      <c r="C191" s="141">
        <v>41.722992720000001</v>
      </c>
      <c r="D191" s="141">
        <f t="shared" si="2"/>
        <v>-34.638205749999997</v>
      </c>
    </row>
    <row r="192" spans="1:4" x14ac:dyDescent="0.25">
      <c r="A192" s="141" t="s">
        <v>157</v>
      </c>
      <c r="B192" s="141">
        <v>68.678609370000004</v>
      </c>
      <c r="C192" s="141">
        <v>103.48285076000001</v>
      </c>
      <c r="D192" s="141">
        <f t="shared" si="2"/>
        <v>-34.804241390000001</v>
      </c>
    </row>
    <row r="193" spans="1:4" x14ac:dyDescent="0.25">
      <c r="A193" s="141" t="s">
        <v>99</v>
      </c>
      <c r="B193" s="141">
        <v>0.59167080000000005</v>
      </c>
      <c r="C193" s="141">
        <v>35.629871539999996</v>
      </c>
      <c r="D193" s="141">
        <f t="shared" si="2"/>
        <v>-35.038200739999994</v>
      </c>
    </row>
    <row r="194" spans="1:4" x14ac:dyDescent="0.25">
      <c r="A194" s="141" t="s">
        <v>143</v>
      </c>
      <c r="B194" s="141">
        <v>13.483389880000001</v>
      </c>
      <c r="C194" s="141">
        <v>48.603072529999999</v>
      </c>
      <c r="D194" s="141">
        <f t="shared" si="2"/>
        <v>-35.119682650000001</v>
      </c>
    </row>
    <row r="195" spans="1:4" x14ac:dyDescent="0.25">
      <c r="A195" s="141" t="s">
        <v>194</v>
      </c>
      <c r="B195" s="141">
        <v>0.58656132999999999</v>
      </c>
      <c r="C195" s="141">
        <v>36.706715289999998</v>
      </c>
      <c r="D195" s="141">
        <f t="shared" ref="D195:D249" si="3">B195-C195</f>
        <v>-36.120153959999996</v>
      </c>
    </row>
    <row r="196" spans="1:4" x14ac:dyDescent="0.25">
      <c r="A196" s="141" t="s">
        <v>5</v>
      </c>
      <c r="B196" s="141">
        <v>6.4701889999999998E-2</v>
      </c>
      <c r="C196" s="141">
        <v>37.989936039999996</v>
      </c>
      <c r="D196" s="141">
        <f t="shared" si="3"/>
        <v>-37.925234149999994</v>
      </c>
    </row>
    <row r="197" spans="1:4" x14ac:dyDescent="0.25">
      <c r="A197" s="141" t="s">
        <v>197</v>
      </c>
      <c r="B197" s="141">
        <v>3.6182011300000001</v>
      </c>
      <c r="C197" s="141">
        <v>41.857968569999997</v>
      </c>
      <c r="D197" s="141">
        <f t="shared" si="3"/>
        <v>-38.239767439999994</v>
      </c>
    </row>
    <row r="198" spans="1:4" x14ac:dyDescent="0.25">
      <c r="A198" s="141" t="s">
        <v>178</v>
      </c>
      <c r="B198" s="141">
        <v>11.26306709</v>
      </c>
      <c r="C198" s="141">
        <v>51.774969689999999</v>
      </c>
      <c r="D198" s="141">
        <f t="shared" si="3"/>
        <v>-40.511902599999999</v>
      </c>
    </row>
    <row r="199" spans="1:4" x14ac:dyDescent="0.25">
      <c r="A199" s="141" t="s">
        <v>201</v>
      </c>
      <c r="B199" s="141">
        <v>0.91690657999999992</v>
      </c>
      <c r="C199" s="141">
        <v>42.288072979999995</v>
      </c>
      <c r="D199" s="141">
        <f t="shared" si="3"/>
        <v>-41.371166399999993</v>
      </c>
    </row>
    <row r="200" spans="1:4" x14ac:dyDescent="0.25">
      <c r="A200" s="141" t="s">
        <v>25</v>
      </c>
      <c r="B200" s="141">
        <v>0.39547990000000005</v>
      </c>
      <c r="C200" s="141">
        <v>42.502073960000004</v>
      </c>
      <c r="D200" s="141">
        <f t="shared" si="3"/>
        <v>-42.106594060000006</v>
      </c>
    </row>
    <row r="201" spans="1:4" x14ac:dyDescent="0.25">
      <c r="A201" s="141" t="s">
        <v>149</v>
      </c>
      <c r="B201" s="141">
        <v>3.7156534799999998</v>
      </c>
      <c r="C201" s="141">
        <v>46.178415439999995</v>
      </c>
      <c r="D201" s="141">
        <f t="shared" si="3"/>
        <v>-42.462761959999995</v>
      </c>
    </row>
    <row r="202" spans="1:4" x14ac:dyDescent="0.25">
      <c r="A202" s="141" t="s">
        <v>242</v>
      </c>
      <c r="B202" s="141">
        <v>63.11243571</v>
      </c>
      <c r="C202" s="141">
        <v>106.05334696999999</v>
      </c>
      <c r="D202" s="141">
        <f t="shared" si="3"/>
        <v>-42.940911259999993</v>
      </c>
    </row>
    <row r="203" spans="1:4" x14ac:dyDescent="0.25">
      <c r="A203" s="141" t="s">
        <v>98</v>
      </c>
      <c r="B203" s="141">
        <v>7.24991E-3</v>
      </c>
      <c r="C203" s="141">
        <v>42.970922899999998</v>
      </c>
      <c r="D203" s="141">
        <f t="shared" si="3"/>
        <v>-42.963672989999999</v>
      </c>
    </row>
    <row r="204" spans="1:4" x14ac:dyDescent="0.25">
      <c r="A204" s="141" t="s">
        <v>240</v>
      </c>
      <c r="B204" s="141">
        <v>2.0469719099999999</v>
      </c>
      <c r="C204" s="141">
        <v>45.210338</v>
      </c>
      <c r="D204" s="141">
        <f t="shared" si="3"/>
        <v>-43.163366089999997</v>
      </c>
    </row>
    <row r="205" spans="1:4" x14ac:dyDescent="0.25">
      <c r="A205" s="141" t="s">
        <v>232</v>
      </c>
      <c r="B205" s="141">
        <v>2.251322E-2</v>
      </c>
      <c r="C205" s="141">
        <v>43.860458319999999</v>
      </c>
      <c r="D205" s="141">
        <f t="shared" si="3"/>
        <v>-43.837945099999999</v>
      </c>
    </row>
    <row r="206" spans="1:4" x14ac:dyDescent="0.25">
      <c r="A206" s="141" t="s">
        <v>123</v>
      </c>
      <c r="B206" s="141">
        <v>99.418386209999994</v>
      </c>
      <c r="C206" s="141">
        <v>146.74223361000003</v>
      </c>
      <c r="D206" s="141">
        <f t="shared" si="3"/>
        <v>-47.323847400000034</v>
      </c>
    </row>
    <row r="207" spans="1:4" x14ac:dyDescent="0.25">
      <c r="A207" s="141" t="s">
        <v>225</v>
      </c>
      <c r="B207" s="141">
        <v>0.24253332</v>
      </c>
      <c r="C207" s="141">
        <v>47.979959020000003</v>
      </c>
      <c r="D207" s="141">
        <f t="shared" si="3"/>
        <v>-47.737425700000003</v>
      </c>
    </row>
    <row r="208" spans="1:4" x14ac:dyDescent="0.25">
      <c r="A208" s="141" t="s">
        <v>231</v>
      </c>
      <c r="B208" s="141">
        <v>0.11201952</v>
      </c>
      <c r="C208" s="141">
        <v>48.912745009999995</v>
      </c>
      <c r="D208" s="141">
        <f t="shared" si="3"/>
        <v>-48.800725489999998</v>
      </c>
    </row>
    <row r="209" spans="1:4" x14ac:dyDescent="0.25">
      <c r="A209" s="141" t="s">
        <v>36</v>
      </c>
      <c r="B209" s="141">
        <v>1.13767883</v>
      </c>
      <c r="C209" s="141">
        <v>52.117405320000003</v>
      </c>
      <c r="D209" s="141">
        <f t="shared" si="3"/>
        <v>-50.979726490000004</v>
      </c>
    </row>
    <row r="210" spans="1:4" x14ac:dyDescent="0.25">
      <c r="A210" s="141" t="s">
        <v>214</v>
      </c>
      <c r="B210" s="141">
        <v>1.2909339799999999</v>
      </c>
      <c r="C210" s="141">
        <v>53.728708020000006</v>
      </c>
      <c r="D210" s="141">
        <f t="shared" si="3"/>
        <v>-52.437774040000008</v>
      </c>
    </row>
    <row r="211" spans="1:4" x14ac:dyDescent="0.25">
      <c r="A211" s="141" t="s">
        <v>88</v>
      </c>
      <c r="B211" s="141">
        <v>9.8863929999999989E-2</v>
      </c>
      <c r="C211" s="141">
        <v>53.488054240000004</v>
      </c>
      <c r="D211" s="141">
        <f t="shared" si="3"/>
        <v>-53.389190310000004</v>
      </c>
    </row>
    <row r="212" spans="1:4" x14ac:dyDescent="0.25">
      <c r="A212" s="141" t="s">
        <v>104</v>
      </c>
      <c r="B212" s="141">
        <v>7.8881312699999997</v>
      </c>
      <c r="C212" s="141">
        <v>62.251519170000002</v>
      </c>
      <c r="D212" s="141">
        <f t="shared" si="3"/>
        <v>-54.363387899999999</v>
      </c>
    </row>
    <row r="213" spans="1:4" x14ac:dyDescent="0.25">
      <c r="A213" s="141" t="s">
        <v>211</v>
      </c>
      <c r="B213" s="141">
        <v>0.53032771999999995</v>
      </c>
      <c r="C213" s="141">
        <v>55.579940630000003</v>
      </c>
      <c r="D213" s="141">
        <f t="shared" si="3"/>
        <v>-55.04961291</v>
      </c>
    </row>
    <row r="214" spans="1:4" x14ac:dyDescent="0.25">
      <c r="A214" s="141" t="s">
        <v>256</v>
      </c>
      <c r="B214" s="141">
        <v>0.82024680000000005</v>
      </c>
      <c r="C214" s="141">
        <v>56.568274250000002</v>
      </c>
      <c r="D214" s="141">
        <f t="shared" si="3"/>
        <v>-55.748027450000002</v>
      </c>
    </row>
    <row r="215" spans="1:4" x14ac:dyDescent="0.25">
      <c r="A215" s="141" t="s">
        <v>39</v>
      </c>
      <c r="B215" s="141">
        <v>2.0357053700000001</v>
      </c>
      <c r="C215" s="141">
        <v>57.989718590000003</v>
      </c>
      <c r="D215" s="141">
        <f t="shared" si="3"/>
        <v>-55.95401322</v>
      </c>
    </row>
    <row r="216" spans="1:4" x14ac:dyDescent="0.25">
      <c r="A216" s="141" t="s">
        <v>238</v>
      </c>
      <c r="B216" s="141">
        <v>1.7042006000000001</v>
      </c>
      <c r="C216" s="141">
        <v>68.612796639999999</v>
      </c>
      <c r="D216" s="141">
        <f t="shared" si="3"/>
        <v>-66.908596039999992</v>
      </c>
    </row>
    <row r="217" spans="1:4" x14ac:dyDescent="0.25">
      <c r="A217" s="141" t="s">
        <v>14</v>
      </c>
      <c r="B217" s="141">
        <v>6.4848299999999996E-3</v>
      </c>
      <c r="C217" s="141">
        <v>68.796539879999997</v>
      </c>
      <c r="D217" s="141">
        <f t="shared" si="3"/>
        <v>-68.790055049999992</v>
      </c>
    </row>
    <row r="218" spans="1:4" x14ac:dyDescent="0.25">
      <c r="A218" s="141" t="s">
        <v>196</v>
      </c>
      <c r="B218" s="141">
        <v>11.55881557</v>
      </c>
      <c r="C218" s="141">
        <v>83.473073620000008</v>
      </c>
      <c r="D218" s="141">
        <f t="shared" si="3"/>
        <v>-71.914258050000001</v>
      </c>
    </row>
    <row r="219" spans="1:4" x14ac:dyDescent="0.25">
      <c r="A219" s="141" t="s">
        <v>229</v>
      </c>
      <c r="B219" s="141">
        <v>5.7023254200000002</v>
      </c>
      <c r="C219" s="141">
        <v>78.563118219999993</v>
      </c>
      <c r="D219" s="141">
        <f t="shared" si="3"/>
        <v>-72.860792799999999</v>
      </c>
    </row>
    <row r="220" spans="1:4" x14ac:dyDescent="0.25">
      <c r="A220" s="141" t="s">
        <v>134</v>
      </c>
      <c r="B220" s="141">
        <v>0.24996536</v>
      </c>
      <c r="C220" s="141">
        <v>74.407266370000002</v>
      </c>
      <c r="D220" s="141">
        <f t="shared" si="3"/>
        <v>-74.157301009999998</v>
      </c>
    </row>
    <row r="221" spans="1:4" x14ac:dyDescent="0.25">
      <c r="A221" s="141" t="s">
        <v>204</v>
      </c>
      <c r="B221" s="141">
        <v>0.56343444999999992</v>
      </c>
      <c r="C221" s="141">
        <v>77.715263550000003</v>
      </c>
      <c r="D221" s="141">
        <f t="shared" si="3"/>
        <v>-77.1518291</v>
      </c>
    </row>
    <row r="222" spans="1:4" x14ac:dyDescent="0.25">
      <c r="A222" s="141" t="s">
        <v>216</v>
      </c>
      <c r="B222" s="141">
        <v>3.1684053300000001</v>
      </c>
      <c r="C222" s="141">
        <v>80.821070840000004</v>
      </c>
      <c r="D222" s="141">
        <f t="shared" si="3"/>
        <v>-77.652665510000006</v>
      </c>
    </row>
    <row r="223" spans="1:4" x14ac:dyDescent="0.25">
      <c r="A223" s="141" t="s">
        <v>33</v>
      </c>
      <c r="B223" s="141">
        <v>14.777159490000001</v>
      </c>
      <c r="C223" s="141">
        <v>96.432612939999999</v>
      </c>
      <c r="D223" s="141">
        <f t="shared" si="3"/>
        <v>-81.655453449999996</v>
      </c>
    </row>
    <row r="224" spans="1:4" x14ac:dyDescent="0.25">
      <c r="A224" s="141" t="s">
        <v>210</v>
      </c>
      <c r="B224" s="141">
        <v>46.364234409999995</v>
      </c>
      <c r="C224" s="141">
        <v>131.51829918000001</v>
      </c>
      <c r="D224" s="141">
        <f t="shared" si="3"/>
        <v>-85.154064770000019</v>
      </c>
    </row>
    <row r="225" spans="1:4" x14ac:dyDescent="0.25">
      <c r="A225" s="141" t="s">
        <v>20</v>
      </c>
      <c r="B225" s="141">
        <v>32.257555789999998</v>
      </c>
      <c r="C225" s="141">
        <v>121.68604087999999</v>
      </c>
      <c r="D225" s="141">
        <f t="shared" si="3"/>
        <v>-89.428485089999995</v>
      </c>
    </row>
    <row r="226" spans="1:4" x14ac:dyDescent="0.25">
      <c r="A226" s="141" t="s">
        <v>35</v>
      </c>
      <c r="B226" s="141">
        <v>33.811593020000004</v>
      </c>
      <c r="C226" s="141">
        <v>123.26855645000001</v>
      </c>
      <c r="D226" s="141">
        <f t="shared" si="3"/>
        <v>-89.456963430000002</v>
      </c>
    </row>
    <row r="227" spans="1:4" x14ac:dyDescent="0.25">
      <c r="A227" s="141" t="s">
        <v>220</v>
      </c>
      <c r="B227" s="141">
        <v>4.9455233499999993</v>
      </c>
      <c r="C227" s="141">
        <v>97.168661470000004</v>
      </c>
      <c r="D227" s="141">
        <f t="shared" si="3"/>
        <v>-92.223138120000002</v>
      </c>
    </row>
    <row r="228" spans="1:4" x14ac:dyDescent="0.25">
      <c r="A228" s="141" t="s">
        <v>235</v>
      </c>
      <c r="B228" s="141">
        <v>0.47651997999999995</v>
      </c>
      <c r="C228" s="141">
        <v>94.545281110000005</v>
      </c>
      <c r="D228" s="141">
        <f t="shared" si="3"/>
        <v>-94.068761129999999</v>
      </c>
    </row>
    <row r="229" spans="1:4" x14ac:dyDescent="0.25">
      <c r="A229" s="141" t="s">
        <v>135</v>
      </c>
      <c r="B229" s="141">
        <v>1.05227271</v>
      </c>
      <c r="C229" s="141">
        <v>97.187863829999998</v>
      </c>
      <c r="D229" s="141">
        <f t="shared" si="3"/>
        <v>-96.135591120000001</v>
      </c>
    </row>
    <row r="230" spans="1:4" x14ac:dyDescent="0.25">
      <c r="A230" s="141" t="s">
        <v>175</v>
      </c>
      <c r="B230" s="141">
        <v>19.442330680000001</v>
      </c>
      <c r="C230" s="141">
        <v>116.95335381</v>
      </c>
      <c r="D230" s="141">
        <f t="shared" si="3"/>
        <v>-97.511023129999998</v>
      </c>
    </row>
    <row r="231" spans="1:4" x14ac:dyDescent="0.25">
      <c r="A231" s="141" t="s">
        <v>224</v>
      </c>
      <c r="B231" s="141">
        <v>0.13520199999999999</v>
      </c>
      <c r="C231" s="141">
        <v>98.868494630000001</v>
      </c>
      <c r="D231" s="141">
        <f t="shared" si="3"/>
        <v>-98.733292629999994</v>
      </c>
    </row>
    <row r="232" spans="1:4" x14ac:dyDescent="0.25">
      <c r="A232" s="141" t="s">
        <v>37</v>
      </c>
      <c r="B232" s="141">
        <v>132.39606089</v>
      </c>
      <c r="C232" s="141">
        <v>234.18800761000003</v>
      </c>
      <c r="D232" s="141">
        <f t="shared" si="3"/>
        <v>-101.79194672000003</v>
      </c>
    </row>
    <row r="233" spans="1:4" x14ac:dyDescent="0.25">
      <c r="A233" s="141" t="s">
        <v>16</v>
      </c>
      <c r="B233" s="141">
        <v>0.57388280000000003</v>
      </c>
      <c r="C233" s="141">
        <v>104.80240911</v>
      </c>
      <c r="D233" s="141">
        <f t="shared" si="3"/>
        <v>-104.22852630999999</v>
      </c>
    </row>
    <row r="234" spans="1:4" x14ac:dyDescent="0.25">
      <c r="A234" s="141" t="s">
        <v>108</v>
      </c>
      <c r="B234" s="141">
        <v>0.87230839000000004</v>
      </c>
      <c r="C234" s="141">
        <v>107.87707534</v>
      </c>
      <c r="D234" s="141">
        <f t="shared" si="3"/>
        <v>-107.00476695</v>
      </c>
    </row>
    <row r="235" spans="1:4" x14ac:dyDescent="0.25">
      <c r="A235" s="141" t="s">
        <v>189</v>
      </c>
      <c r="B235" s="141">
        <v>172.26197155</v>
      </c>
      <c r="C235" s="141">
        <v>281.58021761000003</v>
      </c>
      <c r="D235" s="141">
        <f t="shared" si="3"/>
        <v>-109.31824606000004</v>
      </c>
    </row>
    <row r="236" spans="1:4" x14ac:dyDescent="0.25">
      <c r="A236" s="141" t="s">
        <v>129</v>
      </c>
      <c r="B236" s="141">
        <v>50.306834909999999</v>
      </c>
      <c r="C236" s="141">
        <v>161.09233795</v>
      </c>
      <c r="D236" s="141">
        <f t="shared" si="3"/>
        <v>-110.78550304000001</v>
      </c>
    </row>
    <row r="237" spans="1:4" x14ac:dyDescent="0.25">
      <c r="A237" s="141" t="s">
        <v>200</v>
      </c>
      <c r="B237" s="141">
        <v>2.30970173</v>
      </c>
      <c r="C237" s="141">
        <v>119.54173381</v>
      </c>
      <c r="D237" s="141">
        <f t="shared" si="3"/>
        <v>-117.23203208</v>
      </c>
    </row>
    <row r="238" spans="1:4" x14ac:dyDescent="0.25">
      <c r="A238" s="141" t="s">
        <v>68</v>
      </c>
      <c r="B238" s="141">
        <v>0</v>
      </c>
      <c r="C238" s="141">
        <v>118.59170666</v>
      </c>
      <c r="D238" s="141">
        <f t="shared" si="3"/>
        <v>-118.59170666</v>
      </c>
    </row>
    <row r="239" spans="1:4" x14ac:dyDescent="0.25">
      <c r="A239" s="141" t="s">
        <v>195</v>
      </c>
      <c r="B239" s="141">
        <v>2.9166444399999998</v>
      </c>
      <c r="C239" s="141">
        <v>122.95510939</v>
      </c>
      <c r="D239" s="141">
        <f t="shared" si="3"/>
        <v>-120.03846495000001</v>
      </c>
    </row>
    <row r="240" spans="1:4" x14ac:dyDescent="0.25">
      <c r="A240" s="141" t="s">
        <v>250</v>
      </c>
      <c r="B240" s="141">
        <v>11.29203601</v>
      </c>
      <c r="C240" s="141">
        <v>140.09723218000002</v>
      </c>
      <c r="D240" s="141">
        <f t="shared" si="3"/>
        <v>-128.80519617000002</v>
      </c>
    </row>
    <row r="241" spans="1:4" x14ac:dyDescent="0.25">
      <c r="A241" s="141" t="s">
        <v>107</v>
      </c>
      <c r="B241" s="141">
        <v>0.72704767000000003</v>
      </c>
      <c r="C241" s="141">
        <v>135.53093622999998</v>
      </c>
      <c r="D241" s="141">
        <f t="shared" si="3"/>
        <v>-134.80388855999999</v>
      </c>
    </row>
    <row r="242" spans="1:4" x14ac:dyDescent="0.25">
      <c r="A242" s="141" t="s">
        <v>26</v>
      </c>
      <c r="B242" s="141">
        <v>3.4730472099999998</v>
      </c>
      <c r="C242" s="141">
        <v>139.79407388999999</v>
      </c>
      <c r="D242" s="141">
        <f t="shared" si="3"/>
        <v>-136.32102667999999</v>
      </c>
    </row>
    <row r="243" spans="1:4" x14ac:dyDescent="0.25">
      <c r="A243" s="141" t="s">
        <v>105</v>
      </c>
      <c r="B243" s="141">
        <v>0.28300202000000002</v>
      </c>
      <c r="C243" s="141">
        <v>148.75215256000001</v>
      </c>
      <c r="D243" s="141">
        <f t="shared" si="3"/>
        <v>-148.46915054000002</v>
      </c>
    </row>
    <row r="244" spans="1:4" x14ac:dyDescent="0.25">
      <c r="A244" s="141" t="s">
        <v>160</v>
      </c>
      <c r="B244" s="141">
        <v>1.16909149</v>
      </c>
      <c r="C244" s="141">
        <v>153.74628923</v>
      </c>
      <c r="D244" s="141">
        <f t="shared" si="3"/>
        <v>-152.57719774</v>
      </c>
    </row>
    <row r="245" spans="1:4" x14ac:dyDescent="0.25">
      <c r="A245" s="141" t="s">
        <v>217</v>
      </c>
      <c r="B245" s="141">
        <v>7.0947931999999998</v>
      </c>
      <c r="C245" s="141">
        <v>161.80007768000002</v>
      </c>
      <c r="D245" s="141">
        <f t="shared" si="3"/>
        <v>-154.70528448000002</v>
      </c>
    </row>
    <row r="246" spans="1:4" x14ac:dyDescent="0.25">
      <c r="A246" s="141" t="s">
        <v>209</v>
      </c>
      <c r="B246" s="141">
        <v>4.8870295400000003</v>
      </c>
      <c r="C246" s="141">
        <v>176.43709165000001</v>
      </c>
      <c r="D246" s="141">
        <f t="shared" si="3"/>
        <v>-171.55006211</v>
      </c>
    </row>
    <row r="247" spans="1:4" x14ac:dyDescent="0.25">
      <c r="A247" s="141" t="s">
        <v>97</v>
      </c>
      <c r="B247" s="141">
        <v>33.75101119</v>
      </c>
      <c r="C247" s="141">
        <v>235.05108978999999</v>
      </c>
      <c r="D247" s="141">
        <f t="shared" si="3"/>
        <v>-201.30007860000001</v>
      </c>
    </row>
    <row r="248" spans="1:4" x14ac:dyDescent="0.25">
      <c r="A248" s="141" t="s">
        <v>184</v>
      </c>
      <c r="B248" s="141">
        <v>58.94740213</v>
      </c>
      <c r="C248" s="141">
        <v>313.90878598</v>
      </c>
      <c r="D248" s="141">
        <f t="shared" si="3"/>
        <v>-254.96138385</v>
      </c>
    </row>
    <row r="249" spans="1:4" x14ac:dyDescent="0.25">
      <c r="A249" s="141" t="s">
        <v>218</v>
      </c>
      <c r="B249" s="141">
        <v>72.910861400000002</v>
      </c>
      <c r="C249" s="141">
        <v>393.60159069000002</v>
      </c>
      <c r="D249" s="141">
        <f t="shared" si="3"/>
        <v>-320.69072929000004</v>
      </c>
    </row>
    <row r="250" spans="1:4" x14ac:dyDescent="0.25">
      <c r="A250" s="141" t="s">
        <v>109</v>
      </c>
      <c r="B250" s="141">
        <v>217.17880049000001</v>
      </c>
      <c r="C250" s="141">
        <v>661.65438380000001</v>
      </c>
      <c r="D250" s="141">
        <f>B250-C250</f>
        <v>-444.47558330999999</v>
      </c>
    </row>
    <row r="251" spans="1:4" x14ac:dyDescent="0.25">
      <c r="A251" s="141" t="s">
        <v>80</v>
      </c>
      <c r="B251" s="141">
        <v>514.11092235000001</v>
      </c>
      <c r="C251" s="141">
        <v>3010.3159043000001</v>
      </c>
      <c r="D251" s="141">
        <f>B251-C251</f>
        <v>-2496.2049819499998</v>
      </c>
    </row>
    <row r="252" spans="1:4" ht="13" x14ac:dyDescent="0.3">
      <c r="A252" s="86" t="s">
        <v>262</v>
      </c>
      <c r="B252" s="147">
        <f>SUBTOTAL(109,B3:B251)</f>
        <v>11525.277289569995</v>
      </c>
      <c r="C252" s="147">
        <f>SUBTOTAL(109,C3:C251)</f>
        <v>11824.328940280002</v>
      </c>
      <c r="D252" s="147">
        <f>SUBTOTAL(109,D3:D251)</f>
        <v>-299.05165071001238</v>
      </c>
    </row>
  </sheetData>
  <sortState xmlns:xlrd2="http://schemas.microsoft.com/office/spreadsheetml/2017/richdata2" ref="A3:D251">
    <sortCondition descending="1" ref="C3:C251"/>
  </sortState>
  <hyperlinks>
    <hyperlink ref="F1" location="'Table of Content'!A1" display="Table of Content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36"/>
  <sheetViews>
    <sheetView zoomScaleNormal="100" workbookViewId="0">
      <selection activeCell="A13" sqref="A13"/>
    </sheetView>
  </sheetViews>
  <sheetFormatPr defaultColWidth="9.1796875" defaultRowHeight="11.5" x14ac:dyDescent="0.25"/>
  <cols>
    <col min="1" max="1" width="25.36328125" style="6" customWidth="1"/>
    <col min="2" max="2" width="14.6328125" style="6" customWidth="1"/>
    <col min="3" max="3" width="12" style="6" bestFit="1" customWidth="1"/>
    <col min="4" max="4" width="16.7265625" style="6" bestFit="1" customWidth="1"/>
    <col min="5" max="5" width="8.90625" style="6" bestFit="1" customWidth="1"/>
    <col min="6" max="6" width="16.6328125" style="6" customWidth="1"/>
    <col min="7" max="7" width="8.90625" style="6" bestFit="1" customWidth="1"/>
    <col min="8" max="8" width="12" style="6" bestFit="1" customWidth="1"/>
    <col min="9" max="9" width="11.453125" style="6" bestFit="1" customWidth="1"/>
    <col min="10" max="16384" width="9.1796875" style="6"/>
  </cols>
  <sheetData>
    <row r="1" spans="1:16" x14ac:dyDescent="0.25">
      <c r="A1" s="19" t="s">
        <v>545</v>
      </c>
      <c r="B1" s="19"/>
      <c r="D1" s="8"/>
      <c r="E1" s="8"/>
      <c r="F1" s="20"/>
      <c r="K1" s="21" t="s">
        <v>313</v>
      </c>
      <c r="L1" s="9"/>
      <c r="M1" s="9"/>
      <c r="N1" s="9"/>
      <c r="O1" s="9"/>
      <c r="P1" s="9"/>
    </row>
    <row r="2" spans="1:16" x14ac:dyDescent="0.25">
      <c r="A2" s="378" t="s">
        <v>292</v>
      </c>
      <c r="B2" s="380">
        <v>44896</v>
      </c>
      <c r="C2" s="380"/>
      <c r="D2" s="380">
        <v>45231</v>
      </c>
      <c r="E2" s="380"/>
      <c r="F2" s="380">
        <v>45261</v>
      </c>
      <c r="G2" s="380"/>
      <c r="H2" s="381" t="s">
        <v>293</v>
      </c>
      <c r="I2" s="375" t="s">
        <v>585</v>
      </c>
    </row>
    <row r="3" spans="1:16" x14ac:dyDescent="0.25">
      <c r="A3" s="379"/>
      <c r="B3" s="22" t="s">
        <v>294</v>
      </c>
      <c r="C3" s="23" t="s">
        <v>295</v>
      </c>
      <c r="D3" s="22" t="s">
        <v>294</v>
      </c>
      <c r="E3" s="14" t="s">
        <v>295</v>
      </c>
      <c r="F3" s="22" t="s">
        <v>294</v>
      </c>
      <c r="G3" s="14" t="s">
        <v>295</v>
      </c>
      <c r="H3" s="382"/>
      <c r="I3" s="371"/>
    </row>
    <row r="4" spans="1:16" ht="12.5" x14ac:dyDescent="0.25">
      <c r="A4" s="69" t="s">
        <v>344</v>
      </c>
      <c r="B4" s="177">
        <v>2119.9383250400001</v>
      </c>
      <c r="C4" s="122">
        <f t="shared" ref="C4:C35" si="0">(B4/$B$136)*100</f>
        <v>22.665323918000155</v>
      </c>
      <c r="D4" s="177">
        <v>2567.23927779</v>
      </c>
      <c r="E4" s="122">
        <f t="shared" ref="E4:E35" si="1">(D4/$D$136)*100</f>
        <v>21.844788940740635</v>
      </c>
      <c r="F4" s="177">
        <v>4033.6496049499997</v>
      </c>
      <c r="G4" s="122">
        <f t="shared" ref="G4:G35" si="2">(F4/$F$136)*100</f>
        <v>34.998286840355</v>
      </c>
      <c r="H4" s="122">
        <f>((F4/D4)-1)*100</f>
        <v>57.120126660821199</v>
      </c>
      <c r="I4" s="123">
        <f>((F4/B4)-1)*100</f>
        <v>90.272026186134013</v>
      </c>
    </row>
    <row r="5" spans="1:16" ht="12.5" x14ac:dyDescent="0.25">
      <c r="A5" s="69" t="s">
        <v>296</v>
      </c>
      <c r="B5" s="194">
        <v>1422.77983305</v>
      </c>
      <c r="C5" s="122">
        <f t="shared" si="0"/>
        <v>15.211652810450493</v>
      </c>
      <c r="D5" s="177">
        <v>2300.8202312100002</v>
      </c>
      <c r="E5" s="122">
        <f t="shared" si="1"/>
        <v>19.577813714596751</v>
      </c>
      <c r="F5" s="177">
        <v>2003.7681859900001</v>
      </c>
      <c r="G5" s="122">
        <f t="shared" si="2"/>
        <v>17.385856631869029</v>
      </c>
      <c r="H5" s="122">
        <f>((F5/D5)-1)*100</f>
        <v>-12.910702070095258</v>
      </c>
      <c r="I5" s="123">
        <f t="shared" ref="I5:I66" si="3">((F5/B5)-1)*100</f>
        <v>40.834733487509503</v>
      </c>
      <c r="K5" s="24"/>
    </row>
    <row r="6" spans="1:16" ht="12.5" x14ac:dyDescent="0.25">
      <c r="A6" s="69" t="s">
        <v>346</v>
      </c>
      <c r="B6" s="194">
        <v>654.29994422000004</v>
      </c>
      <c r="C6" s="122">
        <f t="shared" si="0"/>
        <v>6.9954488770308521</v>
      </c>
      <c r="D6" s="177">
        <v>779.96217850000005</v>
      </c>
      <c r="E6" s="122">
        <f t="shared" si="1"/>
        <v>6.6367437264203817</v>
      </c>
      <c r="F6" s="177">
        <v>1018.920083</v>
      </c>
      <c r="G6" s="122">
        <f t="shared" si="2"/>
        <v>8.8407424602450977</v>
      </c>
      <c r="H6" s="122">
        <f>((F6/D6)-1)*100</f>
        <v>30.637114348231176</v>
      </c>
      <c r="I6" s="123">
        <f t="shared" si="3"/>
        <v>55.726756818643565</v>
      </c>
    </row>
    <row r="7" spans="1:16" ht="12.5" x14ac:dyDescent="0.25">
      <c r="A7" s="69" t="s">
        <v>345</v>
      </c>
      <c r="B7" s="177">
        <v>1516.9981803000001</v>
      </c>
      <c r="C7" s="122">
        <f t="shared" si="0"/>
        <v>16.218988417442539</v>
      </c>
      <c r="D7" s="177">
        <v>2826.9835609800002</v>
      </c>
      <c r="E7" s="122">
        <f t="shared" si="1"/>
        <v>24.054968215394773</v>
      </c>
      <c r="F7" s="177">
        <v>713.27462165999998</v>
      </c>
      <c r="G7" s="122">
        <f t="shared" si="2"/>
        <v>6.1887849093703844</v>
      </c>
      <c r="H7" s="122">
        <f t="shared" ref="H7:H35" si="4">((F7/D7)-1)*100</f>
        <v>-74.769056619036832</v>
      </c>
      <c r="I7" s="123">
        <f>((F7/B7)-1)*100</f>
        <v>-52.981181459364478</v>
      </c>
    </row>
    <row r="8" spans="1:16" ht="12.5" x14ac:dyDescent="0.25">
      <c r="A8" s="69" t="s">
        <v>347</v>
      </c>
      <c r="B8" s="177">
        <v>457.55328627</v>
      </c>
      <c r="C8" s="122">
        <f t="shared" si="0"/>
        <v>4.8919316758233169</v>
      </c>
      <c r="D8" s="177">
        <v>393.38443845</v>
      </c>
      <c r="E8" s="122">
        <f t="shared" si="1"/>
        <v>3.3473311603075913</v>
      </c>
      <c r="F8" s="177">
        <v>692.50707427999998</v>
      </c>
      <c r="G8" s="122">
        <f t="shared" si="2"/>
        <v>6.0085936058709537</v>
      </c>
      <c r="H8" s="122">
        <f t="shared" si="4"/>
        <v>76.038248235896887</v>
      </c>
      <c r="I8" s="123">
        <f t="shared" si="3"/>
        <v>51.3500383584514</v>
      </c>
    </row>
    <row r="9" spans="1:16" ht="12.5" x14ac:dyDescent="0.25">
      <c r="A9" s="69" t="s">
        <v>353</v>
      </c>
      <c r="B9" s="177">
        <v>359.59003131999998</v>
      </c>
      <c r="C9" s="122">
        <f t="shared" si="0"/>
        <v>3.8445573822992407</v>
      </c>
      <c r="D9" s="177">
        <v>649.83088657000008</v>
      </c>
      <c r="E9" s="122">
        <f t="shared" si="1"/>
        <v>5.5294489637584938</v>
      </c>
      <c r="F9" s="177">
        <v>398.92281164999997</v>
      </c>
      <c r="G9" s="122">
        <f t="shared" si="2"/>
        <v>3.4612860205195433</v>
      </c>
      <c r="H9" s="122">
        <f t="shared" si="4"/>
        <v>-38.611287968223131</v>
      </c>
      <c r="I9" s="123">
        <f>((F9/B9)-1)*100</f>
        <v>10.938228789495463</v>
      </c>
    </row>
    <row r="10" spans="1:16" ht="12.5" x14ac:dyDescent="0.25">
      <c r="A10" s="69" t="s">
        <v>350</v>
      </c>
      <c r="B10" s="177">
        <v>364.71281719999996</v>
      </c>
      <c r="C10" s="122">
        <f t="shared" si="0"/>
        <v>3.8993276555479053</v>
      </c>
      <c r="D10" s="177">
        <v>249.00374644999999</v>
      </c>
      <c r="E10" s="122">
        <f t="shared" si="1"/>
        <v>2.1187874202892627</v>
      </c>
      <c r="F10" s="177">
        <v>321.76438193000001</v>
      </c>
      <c r="G10" s="122">
        <f t="shared" si="2"/>
        <v>2.7918146682786227</v>
      </c>
      <c r="H10" s="122">
        <f t="shared" si="4"/>
        <v>29.220699092818812</v>
      </c>
      <c r="I10" s="123">
        <f t="shared" si="3"/>
        <v>-11.775959945616066</v>
      </c>
    </row>
    <row r="11" spans="1:16" ht="12.5" x14ac:dyDescent="0.25">
      <c r="A11" s="69" t="s">
        <v>352</v>
      </c>
      <c r="B11" s="177">
        <v>227.94822533000001</v>
      </c>
      <c r="C11" s="122">
        <f t="shared" si="0"/>
        <v>2.437108807653757</v>
      </c>
      <c r="D11" s="177">
        <v>251.42842654</v>
      </c>
      <c r="E11" s="122">
        <f t="shared" si="1"/>
        <v>2.1394191647756835</v>
      </c>
      <c r="F11" s="177">
        <v>290.50482880999999</v>
      </c>
      <c r="G11" s="122">
        <f t="shared" si="2"/>
        <v>2.5205886288991715</v>
      </c>
      <c r="H11" s="122">
        <f t="shared" si="4"/>
        <v>15.541759858956627</v>
      </c>
      <c r="I11" s="123">
        <f t="shared" si="3"/>
        <v>27.443338674577067</v>
      </c>
    </row>
    <row r="12" spans="1:16" ht="12.5" x14ac:dyDescent="0.25">
      <c r="A12" s="69" t="s">
        <v>358</v>
      </c>
      <c r="B12" s="177">
        <v>389.64834342</v>
      </c>
      <c r="C12" s="122">
        <f t="shared" si="0"/>
        <v>4.1659258731311564</v>
      </c>
      <c r="D12" s="177">
        <v>165.56296688999998</v>
      </c>
      <c r="E12" s="122">
        <f t="shared" si="1"/>
        <v>1.408784954096018</v>
      </c>
      <c r="F12" s="177">
        <v>257.89468334000003</v>
      </c>
      <c r="G12" s="122">
        <f t="shared" si="2"/>
        <v>2.2376440658255259</v>
      </c>
      <c r="H12" s="122">
        <f t="shared" si="4"/>
        <v>55.76833888906161</v>
      </c>
      <c r="I12" s="123">
        <f t="shared" si="3"/>
        <v>-33.813478821333874</v>
      </c>
      <c r="J12" s="10"/>
    </row>
    <row r="13" spans="1:16" ht="12.5" x14ac:dyDescent="0.25">
      <c r="A13" s="69" t="s">
        <v>659</v>
      </c>
      <c r="B13" s="177">
        <v>541.38351841999997</v>
      </c>
      <c r="C13" s="122">
        <f t="shared" si="0"/>
        <v>5.788202733975468</v>
      </c>
      <c r="D13" s="177">
        <v>145.18572116999999</v>
      </c>
      <c r="E13" s="122">
        <f t="shared" si="1"/>
        <v>1.2353937802393276</v>
      </c>
      <c r="F13" s="177">
        <v>177.51561365999999</v>
      </c>
      <c r="G13" s="122">
        <f t="shared" si="2"/>
        <v>1.5402285706448546</v>
      </c>
      <c r="H13" s="122">
        <f t="shared" si="4"/>
        <v>22.267955987313968</v>
      </c>
      <c r="I13" s="123">
        <f t="shared" si="3"/>
        <v>-67.210746611187915</v>
      </c>
    </row>
    <row r="14" spans="1:16" ht="12.5" x14ac:dyDescent="0.25">
      <c r="A14" s="69" t="s">
        <v>362</v>
      </c>
      <c r="B14" s="177">
        <v>42.572691920000004</v>
      </c>
      <c r="C14" s="122">
        <f t="shared" si="0"/>
        <v>0.4551660022514199</v>
      </c>
      <c r="D14" s="177">
        <v>84.499288059999998</v>
      </c>
      <c r="E14" s="122">
        <f t="shared" si="1"/>
        <v>0.71900937683633281</v>
      </c>
      <c r="F14" s="177">
        <v>175.94835467999999</v>
      </c>
      <c r="G14" s="122">
        <f t="shared" si="2"/>
        <v>1.5266301214221334</v>
      </c>
      <c r="H14" s="122">
        <f t="shared" si="4"/>
        <v>108.22465930726564</v>
      </c>
      <c r="I14" s="123">
        <f t="shared" si="3"/>
        <v>313.28923952150205</v>
      </c>
    </row>
    <row r="15" spans="1:16" ht="12.5" x14ac:dyDescent="0.25">
      <c r="A15" s="69" t="s">
        <v>372</v>
      </c>
      <c r="B15" s="177">
        <v>10.896646199999999</v>
      </c>
      <c r="C15" s="122">
        <f t="shared" si="0"/>
        <v>0.11650150989094712</v>
      </c>
      <c r="D15" s="177">
        <v>39.083386179999998</v>
      </c>
      <c r="E15" s="122">
        <f t="shared" si="1"/>
        <v>0.33256281546398087</v>
      </c>
      <c r="F15" s="177">
        <v>147.50437662000002</v>
      </c>
      <c r="G15" s="122">
        <f t="shared" si="2"/>
        <v>1.2798336466358748</v>
      </c>
      <c r="H15" s="122">
        <f t="shared" si="4"/>
        <v>277.40940854168338</v>
      </c>
      <c r="I15" s="123">
        <f t="shared" si="3"/>
        <v>1253.6676690484824</v>
      </c>
    </row>
    <row r="16" spans="1:16" ht="12.5" x14ac:dyDescent="0.25">
      <c r="A16" s="69" t="s">
        <v>361</v>
      </c>
      <c r="B16" s="177">
        <v>179.82313984999999</v>
      </c>
      <c r="C16" s="122">
        <f t="shared" si="0"/>
        <v>1.922579380970995</v>
      </c>
      <c r="D16" s="177">
        <v>76.541293510000003</v>
      </c>
      <c r="E16" s="122">
        <f t="shared" si="1"/>
        <v>0.6512943364658208</v>
      </c>
      <c r="F16" s="177">
        <v>146.20730427999999</v>
      </c>
      <c r="G16" s="122">
        <f t="shared" si="2"/>
        <v>1.2685794936345078</v>
      </c>
      <c r="H16" s="122">
        <f t="shared" si="4"/>
        <v>91.017550886957792</v>
      </c>
      <c r="I16" s="123">
        <f t="shared" si="3"/>
        <v>-18.693831949570427</v>
      </c>
    </row>
    <row r="17" spans="1:9" ht="12.5" x14ac:dyDescent="0.25">
      <c r="A17" s="69" t="s">
        <v>375</v>
      </c>
      <c r="B17" s="177">
        <v>26.80439921</v>
      </c>
      <c r="C17" s="122">
        <f t="shared" si="0"/>
        <v>0.28657927607897471</v>
      </c>
      <c r="D17" s="177">
        <v>375.90986444999999</v>
      </c>
      <c r="E17" s="122">
        <f t="shared" si="1"/>
        <v>3.1986389896315637</v>
      </c>
      <c r="F17" s="177">
        <v>138.68453717</v>
      </c>
      <c r="G17" s="122">
        <f t="shared" si="2"/>
        <v>1.2033075967335296</v>
      </c>
      <c r="H17" s="122">
        <f t="shared" si="4"/>
        <v>-63.106970503976626</v>
      </c>
      <c r="I17" s="123">
        <f t="shared" si="3"/>
        <v>417.39468616129443</v>
      </c>
    </row>
    <row r="18" spans="1:9" ht="12.5" x14ac:dyDescent="0.25">
      <c r="A18" s="69" t="s">
        <v>356</v>
      </c>
      <c r="B18" s="194">
        <v>84.275345110000004</v>
      </c>
      <c r="C18" s="122">
        <f t="shared" si="0"/>
        <v>0.90102998406020096</v>
      </c>
      <c r="D18" s="177">
        <v>77.931996709999993</v>
      </c>
      <c r="E18" s="122">
        <f t="shared" si="1"/>
        <v>0.66312791121128223</v>
      </c>
      <c r="F18" s="177">
        <v>128.63253444</v>
      </c>
      <c r="G18" s="122">
        <f t="shared" si="2"/>
        <v>1.1160905825355567</v>
      </c>
      <c r="H18" s="122">
        <f t="shared" si="4"/>
        <v>65.057408856937798</v>
      </c>
      <c r="I18" s="123">
        <f t="shared" si="3"/>
        <v>52.633648989633897</v>
      </c>
    </row>
    <row r="19" spans="1:9" ht="12.5" x14ac:dyDescent="0.25">
      <c r="A19" s="69" t="s">
        <v>357</v>
      </c>
      <c r="B19" s="177">
        <v>118.21686416</v>
      </c>
      <c r="C19" s="122">
        <f t="shared" si="0"/>
        <v>1.2639157880718377</v>
      </c>
      <c r="D19" s="177">
        <v>77.307657000000006</v>
      </c>
      <c r="E19" s="122">
        <f t="shared" si="1"/>
        <v>0.65781536815763519</v>
      </c>
      <c r="F19" s="177">
        <v>107.18873342000001</v>
      </c>
      <c r="G19" s="122">
        <f t="shared" si="2"/>
        <v>0.93003170966656346</v>
      </c>
      <c r="H19" s="122">
        <f t="shared" si="4"/>
        <v>38.652156305810692</v>
      </c>
      <c r="I19" s="123">
        <f t="shared" si="3"/>
        <v>-9.3287288732968108</v>
      </c>
    </row>
    <row r="20" spans="1:9" ht="12.5" x14ac:dyDescent="0.25">
      <c r="A20" s="69" t="s">
        <v>667</v>
      </c>
      <c r="B20" s="177">
        <v>40.251016189999994</v>
      </c>
      <c r="C20" s="122">
        <f t="shared" si="0"/>
        <v>0.43034380255274851</v>
      </c>
      <c r="D20" s="177">
        <v>62.647550020000004</v>
      </c>
      <c r="E20" s="122">
        <f t="shared" si="1"/>
        <v>0.53307166171884068</v>
      </c>
      <c r="F20" s="177">
        <v>73.739705099999995</v>
      </c>
      <c r="G20" s="122">
        <f t="shared" si="2"/>
        <v>0.63980851173734488</v>
      </c>
      <c r="H20" s="122">
        <f t="shared" si="4"/>
        <v>17.705648627055414</v>
      </c>
      <c r="I20" s="123">
        <f t="shared" si="3"/>
        <v>83.199611040677183</v>
      </c>
    </row>
    <row r="21" spans="1:9" ht="12.5" x14ac:dyDescent="0.25">
      <c r="A21" s="69" t="s">
        <v>406</v>
      </c>
      <c r="B21" s="177">
        <v>0.62147029000000009</v>
      </c>
      <c r="C21" s="122">
        <f t="shared" si="0"/>
        <v>6.6444505775882495E-3</v>
      </c>
      <c r="D21" s="177">
        <v>0.91052396999999996</v>
      </c>
      <c r="E21" s="122">
        <f t="shared" si="1"/>
        <v>7.7477016350644473E-3</v>
      </c>
      <c r="F21" s="177">
        <v>72.102630739999995</v>
      </c>
      <c r="G21" s="122">
        <f t="shared" si="2"/>
        <v>0.62560430372682274</v>
      </c>
      <c r="H21" s="122">
        <f t="shared" si="4"/>
        <v>7818.806436254501</v>
      </c>
      <c r="I21" s="123">
        <f t="shared" si="3"/>
        <v>11501.943310918368</v>
      </c>
    </row>
    <row r="22" spans="1:9" ht="12.5" x14ac:dyDescent="0.25">
      <c r="A22" s="69" t="s">
        <v>359</v>
      </c>
      <c r="B22" s="177">
        <v>60.331063810000003</v>
      </c>
      <c r="C22" s="122">
        <f t="shared" si="0"/>
        <v>0.64502966308955489</v>
      </c>
      <c r="D22" s="177">
        <v>89.671880579999993</v>
      </c>
      <c r="E22" s="122">
        <f t="shared" si="1"/>
        <v>0.76302326866690828</v>
      </c>
      <c r="F22" s="177">
        <v>66.137516259999998</v>
      </c>
      <c r="G22" s="122">
        <f t="shared" si="2"/>
        <v>0.57384750577630195</v>
      </c>
      <c r="H22" s="122">
        <f t="shared" si="4"/>
        <v>-26.244976873217251</v>
      </c>
      <c r="I22" s="123">
        <f t="shared" si="3"/>
        <v>9.6243163692359079</v>
      </c>
    </row>
    <row r="23" spans="1:9" ht="12.5" x14ac:dyDescent="0.25">
      <c r="A23" s="69" t="s">
        <v>360</v>
      </c>
      <c r="B23" s="177">
        <v>73.412562609999995</v>
      </c>
      <c r="C23" s="122">
        <f t="shared" si="0"/>
        <v>0.78489052797077052</v>
      </c>
      <c r="D23" s="177">
        <v>34.252342649999996</v>
      </c>
      <c r="E23" s="122">
        <f t="shared" si="1"/>
        <v>0.29145518393567688</v>
      </c>
      <c r="F23" s="177">
        <v>63.365087380000006</v>
      </c>
      <c r="G23" s="122">
        <f t="shared" si="2"/>
        <v>0.54979230250141886</v>
      </c>
      <c r="H23" s="122">
        <f t="shared" si="4"/>
        <v>84.994901012996891</v>
      </c>
      <c r="I23" s="123">
        <f t="shared" si="3"/>
        <v>-13.686315901239709</v>
      </c>
    </row>
    <row r="24" spans="1:9" ht="12.5" x14ac:dyDescent="0.25">
      <c r="A24" s="69" t="s">
        <v>379</v>
      </c>
      <c r="B24" s="177">
        <v>182.17543441000001</v>
      </c>
      <c r="C24" s="122">
        <f t="shared" si="0"/>
        <v>1.9477289419385029</v>
      </c>
      <c r="D24" s="177">
        <v>14.052734409999999</v>
      </c>
      <c r="E24" s="122">
        <f t="shared" si="1"/>
        <v>0.11957553777028344</v>
      </c>
      <c r="F24" s="177">
        <v>54.052977229999996</v>
      </c>
      <c r="G24" s="122">
        <f t="shared" si="2"/>
        <v>0.46899502607990345</v>
      </c>
      <c r="H24" s="122">
        <f>((F24/D24)-1)*100</f>
        <v>284.64383978918448</v>
      </c>
      <c r="I24" s="123">
        <f t="shared" si="3"/>
        <v>-70.329162433421416</v>
      </c>
    </row>
    <row r="25" spans="1:9" ht="12.5" x14ac:dyDescent="0.25">
      <c r="A25" s="69" t="s">
        <v>300</v>
      </c>
      <c r="B25" s="177">
        <v>0</v>
      </c>
      <c r="C25" s="122">
        <f t="shared" si="0"/>
        <v>0</v>
      </c>
      <c r="D25" s="177">
        <v>6.9459860300000003</v>
      </c>
      <c r="E25" s="122">
        <f t="shared" si="1"/>
        <v>5.9103800772829534E-2</v>
      </c>
      <c r="F25" s="177">
        <v>39.545330240000006</v>
      </c>
      <c r="G25" s="122">
        <f t="shared" si="2"/>
        <v>0.3431182543068812</v>
      </c>
      <c r="H25" s="122">
        <f>((F25/D25)-1)*100</f>
        <v>469.32637165122549</v>
      </c>
      <c r="I25" s="123" t="s">
        <v>314</v>
      </c>
    </row>
    <row r="26" spans="1:9" ht="12.5" x14ac:dyDescent="0.25">
      <c r="A26" s="69" t="s">
        <v>354</v>
      </c>
      <c r="B26" s="177">
        <v>55.112550369999994</v>
      </c>
      <c r="C26" s="122">
        <f t="shared" si="0"/>
        <v>0.58923591848342072</v>
      </c>
      <c r="D26" s="177">
        <v>31.155929920000002</v>
      </c>
      <c r="E26" s="122">
        <f t="shared" si="1"/>
        <v>0.26510762718650599</v>
      </c>
      <c r="F26" s="177">
        <v>33.857674549999999</v>
      </c>
      <c r="G26" s="122">
        <f t="shared" si="2"/>
        <v>0.29376884997500319</v>
      </c>
      <c r="H26" s="122">
        <f>((F26/D26)-1)*100</f>
        <v>8.6716866963603589</v>
      </c>
      <c r="I26" s="123">
        <f t="shared" si="3"/>
        <v>-38.566307814290312</v>
      </c>
    </row>
    <row r="27" spans="1:9" ht="12.5" x14ac:dyDescent="0.25">
      <c r="A27" s="69" t="s">
        <v>363</v>
      </c>
      <c r="B27" s="177">
        <v>20.015597719999999</v>
      </c>
      <c r="C27" s="122">
        <f t="shared" si="0"/>
        <v>0.21399679433014895</v>
      </c>
      <c r="D27" s="177">
        <v>24.301868510000002</v>
      </c>
      <c r="E27" s="122">
        <f t="shared" si="1"/>
        <v>0.20678601837362748</v>
      </c>
      <c r="F27" s="177">
        <v>32.282729230000001</v>
      </c>
      <c r="G27" s="122">
        <f t="shared" si="2"/>
        <v>0.28010370960197922</v>
      </c>
      <c r="H27" s="122">
        <f t="shared" si="4"/>
        <v>32.840523010467052</v>
      </c>
      <c r="I27" s="123">
        <f t="shared" si="3"/>
        <v>61.287860006011364</v>
      </c>
    </row>
    <row r="28" spans="1:9" ht="12.5" x14ac:dyDescent="0.25">
      <c r="A28" s="69" t="s">
        <v>368</v>
      </c>
      <c r="B28" s="177">
        <v>21.805402430000001</v>
      </c>
      <c r="C28" s="122">
        <f t="shared" si="0"/>
        <v>0.2331324941865808</v>
      </c>
      <c r="D28" s="177">
        <v>28.985683239999997</v>
      </c>
      <c r="E28" s="122">
        <f t="shared" si="1"/>
        <v>0.24664087144461244</v>
      </c>
      <c r="F28" s="177">
        <v>30.21373912</v>
      </c>
      <c r="G28" s="122">
        <f t="shared" si="2"/>
        <v>0.26215194967449901</v>
      </c>
      <c r="H28" s="122">
        <f t="shared" si="4"/>
        <v>4.2367670612825092</v>
      </c>
      <c r="I28" s="123">
        <f t="shared" si="3"/>
        <v>38.560795733958855</v>
      </c>
    </row>
    <row r="29" spans="1:9" ht="12.5" x14ac:dyDescent="0.25">
      <c r="A29" s="69" t="s">
        <v>365</v>
      </c>
      <c r="B29" s="177">
        <v>30.53226081</v>
      </c>
      <c r="C29" s="122">
        <f t="shared" si="0"/>
        <v>0.32643571420619244</v>
      </c>
      <c r="D29" s="177">
        <v>29.553753190000002</v>
      </c>
      <c r="E29" s="122">
        <f t="shared" si="1"/>
        <v>0.25147461182428194</v>
      </c>
      <c r="F29" s="177">
        <v>27.81539077</v>
      </c>
      <c r="G29" s="122">
        <f t="shared" si="2"/>
        <v>0.24134248635537844</v>
      </c>
      <c r="H29" s="122">
        <f>((F29/D29)-1)*100</f>
        <v>-5.882036060950135</v>
      </c>
      <c r="I29" s="123">
        <f>((F29/B29)-1)*100</f>
        <v>-8.8983585490340253</v>
      </c>
    </row>
    <row r="30" spans="1:9" ht="12.5" x14ac:dyDescent="0.25">
      <c r="A30" s="69" t="s">
        <v>380</v>
      </c>
      <c r="B30" s="177">
        <v>8.9279925999999996</v>
      </c>
      <c r="C30" s="122">
        <f t="shared" si="0"/>
        <v>9.5453646847339396E-2</v>
      </c>
      <c r="D30" s="177">
        <v>5.4006345700000002</v>
      </c>
      <c r="E30" s="122">
        <f t="shared" si="1"/>
        <v>4.5954314951614714E-2</v>
      </c>
      <c r="F30" s="177">
        <v>25.795964730000001</v>
      </c>
      <c r="G30" s="122">
        <f t="shared" si="2"/>
        <v>0.22382077308755527</v>
      </c>
      <c r="H30" s="122">
        <f t="shared" si="4"/>
        <v>377.64692085063632</v>
      </c>
      <c r="I30" s="123">
        <f t="shared" si="3"/>
        <v>188.933536190431</v>
      </c>
    </row>
    <row r="31" spans="1:9" ht="12.5" x14ac:dyDescent="0.25">
      <c r="A31" s="69" t="s">
        <v>371</v>
      </c>
      <c r="B31" s="177">
        <v>18.293078420000001</v>
      </c>
      <c r="C31" s="122">
        <f t="shared" si="0"/>
        <v>0.19558047653997446</v>
      </c>
      <c r="D31" s="177">
        <v>14.193993000000001</v>
      </c>
      <c r="E31" s="122">
        <f t="shared" si="1"/>
        <v>0.12077751536205394</v>
      </c>
      <c r="F31" s="177">
        <v>25.794647999999999</v>
      </c>
      <c r="G31" s="122">
        <f t="shared" si="2"/>
        <v>0.22380934837327796</v>
      </c>
      <c r="H31" s="122">
        <f t="shared" si="4"/>
        <v>81.729327328821412</v>
      </c>
      <c r="I31" s="123">
        <f t="shared" si="3"/>
        <v>41.007693772298381</v>
      </c>
    </row>
    <row r="32" spans="1:9" ht="12.5" x14ac:dyDescent="0.25">
      <c r="A32" s="69" t="s">
        <v>433</v>
      </c>
      <c r="B32" s="177">
        <v>21.480301000000001</v>
      </c>
      <c r="C32" s="122">
        <f t="shared" si="0"/>
        <v>0.22965667173923862</v>
      </c>
      <c r="D32" s="177">
        <v>6.8144753800000002</v>
      </c>
      <c r="E32" s="122">
        <f t="shared" si="1"/>
        <v>5.7984768971795907E-2</v>
      </c>
      <c r="F32" s="177">
        <v>25.161739000000001</v>
      </c>
      <c r="G32" s="122">
        <f t="shared" si="2"/>
        <v>0.21831786227625569</v>
      </c>
      <c r="H32" s="122">
        <f t="shared" si="4"/>
        <v>269.23956132922444</v>
      </c>
      <c r="I32" s="123">
        <f t="shared" si="3"/>
        <v>17.13867044972972</v>
      </c>
    </row>
    <row r="33" spans="1:9" ht="12.5" x14ac:dyDescent="0.25">
      <c r="A33" s="69" t="s">
        <v>351</v>
      </c>
      <c r="B33" s="177">
        <v>86.310443930000005</v>
      </c>
      <c r="C33" s="122">
        <f t="shared" si="0"/>
        <v>0.922788246277367</v>
      </c>
      <c r="D33" s="177">
        <v>152.67722467999999</v>
      </c>
      <c r="E33" s="122">
        <f t="shared" si="1"/>
        <v>1.2991394211075389</v>
      </c>
      <c r="F33" s="177">
        <v>24.67126798</v>
      </c>
      <c r="G33" s="122">
        <f t="shared" si="2"/>
        <v>0.21406225082607511</v>
      </c>
      <c r="H33" s="122">
        <f t="shared" si="4"/>
        <v>-83.840898318849383</v>
      </c>
      <c r="I33" s="123">
        <f t="shared" si="3"/>
        <v>-71.415663207561494</v>
      </c>
    </row>
    <row r="34" spans="1:9" ht="12.5" x14ac:dyDescent="0.25">
      <c r="A34" s="69" t="s">
        <v>382</v>
      </c>
      <c r="B34" s="177">
        <v>1.6812132500000001</v>
      </c>
      <c r="C34" s="122">
        <f t="shared" si="0"/>
        <v>1.7974694091991938E-2</v>
      </c>
      <c r="D34" s="177">
        <v>10.870070630000001</v>
      </c>
      <c r="E34" s="122">
        <f t="shared" si="1"/>
        <v>9.2494065799626393E-2</v>
      </c>
      <c r="F34" s="177">
        <v>22.83111396</v>
      </c>
      <c r="G34" s="122">
        <f t="shared" si="2"/>
        <v>0.1980960057304775</v>
      </c>
      <c r="H34" s="122">
        <f t="shared" si="4"/>
        <v>110.03648216405378</v>
      </c>
      <c r="I34" s="123">
        <f t="shared" si="3"/>
        <v>1258.0141579302922</v>
      </c>
    </row>
    <row r="35" spans="1:9" ht="12.5" x14ac:dyDescent="0.25">
      <c r="A35" s="69" t="s">
        <v>402</v>
      </c>
      <c r="B35" s="177">
        <v>31.060676100000002</v>
      </c>
      <c r="C35" s="122">
        <f t="shared" si="0"/>
        <v>0.33208526710573166</v>
      </c>
      <c r="D35" s="177">
        <v>27.944686860000001</v>
      </c>
      <c r="E35" s="122">
        <f t="shared" si="1"/>
        <v>0.23778297245330729</v>
      </c>
      <c r="F35" s="177">
        <v>20.790410219999998</v>
      </c>
      <c r="G35" s="122">
        <f t="shared" si="2"/>
        <v>0.18038967477871137</v>
      </c>
      <c r="H35" s="122">
        <f t="shared" si="4"/>
        <v>-25.601563101573444</v>
      </c>
      <c r="I35" s="123">
        <f t="shared" si="3"/>
        <v>-33.065171688262126</v>
      </c>
    </row>
    <row r="36" spans="1:9" ht="12.5" x14ac:dyDescent="0.25">
      <c r="A36" s="69" t="s">
        <v>301</v>
      </c>
      <c r="B36" s="194">
        <v>3.6119524100000002</v>
      </c>
      <c r="C36" s="122">
        <f t="shared" ref="C36:C67" si="5">(B36/$B$136)*100</f>
        <v>3.8617194841036998E-2</v>
      </c>
      <c r="D36" s="177">
        <v>6.2272404899999998</v>
      </c>
      <c r="E36" s="122">
        <f t="shared" ref="E36:E67" si="6">(D36/$D$136)*100</f>
        <v>5.2987952998439496E-2</v>
      </c>
      <c r="F36" s="177">
        <v>16.204390619999998</v>
      </c>
      <c r="G36" s="122">
        <f t="shared" ref="G36:G67" si="7">(F36/$F$136)*100</f>
        <v>0.14059870502781263</v>
      </c>
      <c r="H36" s="122">
        <f t="shared" ref="H36:H61" si="8">((F36/D36)-1)*100</f>
        <v>160.21783880069802</v>
      </c>
      <c r="I36" s="123">
        <f t="shared" si="3"/>
        <v>348.6324508356409</v>
      </c>
    </row>
    <row r="37" spans="1:9" ht="12.5" x14ac:dyDescent="0.25">
      <c r="A37" s="69" t="s">
        <v>373</v>
      </c>
      <c r="B37" s="177">
        <v>9.3472759499999984</v>
      </c>
      <c r="C37" s="122">
        <f t="shared" si="5"/>
        <v>9.9936415439673285E-2</v>
      </c>
      <c r="D37" s="177">
        <v>11.047267570000001</v>
      </c>
      <c r="E37" s="122">
        <f t="shared" si="6"/>
        <v>9.400184491033603E-2</v>
      </c>
      <c r="F37" s="177">
        <v>11.17840882</v>
      </c>
      <c r="G37" s="122">
        <f t="shared" si="7"/>
        <v>9.6990367686130202E-2</v>
      </c>
      <c r="H37" s="122">
        <f t="shared" si="8"/>
        <v>1.1870921851854677</v>
      </c>
      <c r="I37" s="123">
        <f t="shared" si="3"/>
        <v>19.590016169363246</v>
      </c>
    </row>
    <row r="38" spans="1:9" ht="12.5" x14ac:dyDescent="0.25">
      <c r="A38" s="69" t="s">
        <v>553</v>
      </c>
      <c r="B38" s="177">
        <v>0</v>
      </c>
      <c r="C38" s="122">
        <f t="shared" si="5"/>
        <v>0</v>
      </c>
      <c r="D38" s="177">
        <v>0.93209812999999997</v>
      </c>
      <c r="E38" s="122">
        <f t="shared" si="6"/>
        <v>7.9312774224291026E-3</v>
      </c>
      <c r="F38" s="177">
        <v>10.79866625</v>
      </c>
      <c r="G38" s="122">
        <f t="shared" si="7"/>
        <v>9.369550058264059E-2</v>
      </c>
      <c r="H38" s="122">
        <f t="shared" si="8"/>
        <v>1058.5331954265375</v>
      </c>
      <c r="I38" s="123" t="s">
        <v>314</v>
      </c>
    </row>
    <row r="39" spans="1:9" ht="12.5" x14ac:dyDescent="0.25">
      <c r="A39" s="69" t="s">
        <v>374</v>
      </c>
      <c r="B39" s="177">
        <v>7.0564522500000004</v>
      </c>
      <c r="C39" s="122">
        <f t="shared" si="5"/>
        <v>7.5444070268003302E-2</v>
      </c>
      <c r="D39" s="177">
        <v>10.781537179999999</v>
      </c>
      <c r="E39" s="122">
        <f t="shared" si="6"/>
        <v>9.17407295032487E-2</v>
      </c>
      <c r="F39" s="177">
        <v>10.678891999999999</v>
      </c>
      <c r="G39" s="122">
        <f t="shared" si="7"/>
        <v>9.2656269621070653E-2</v>
      </c>
      <c r="H39" s="122">
        <f t="shared" si="8"/>
        <v>-0.95204587515043126</v>
      </c>
      <c r="I39" s="123">
        <f t="shared" si="3"/>
        <v>51.335141536598641</v>
      </c>
    </row>
    <row r="40" spans="1:9" ht="12.5" x14ac:dyDescent="0.25">
      <c r="A40" s="69" t="s">
        <v>366</v>
      </c>
      <c r="B40" s="177">
        <v>7.6766127300000004</v>
      </c>
      <c r="C40" s="122">
        <f t="shared" si="5"/>
        <v>8.2074517009927864E-2</v>
      </c>
      <c r="D40" s="177">
        <v>6.0628960300000001</v>
      </c>
      <c r="E40" s="122">
        <f t="shared" si="6"/>
        <v>5.1589536390630943E-2</v>
      </c>
      <c r="F40" s="177">
        <v>9.4797034700000005</v>
      </c>
      <c r="G40" s="122">
        <f t="shared" si="7"/>
        <v>8.2251413409192564E-2</v>
      </c>
      <c r="H40" s="122">
        <f t="shared" si="8"/>
        <v>56.35602891907088</v>
      </c>
      <c r="I40" s="123">
        <f t="shared" si="3"/>
        <v>23.488103456796374</v>
      </c>
    </row>
    <row r="41" spans="1:9" ht="12.5" x14ac:dyDescent="0.25">
      <c r="A41" s="69" t="s">
        <v>388</v>
      </c>
      <c r="B41" s="177">
        <v>1.837137</v>
      </c>
      <c r="C41" s="122">
        <f t="shared" si="5"/>
        <v>1.9641753109000175E-2</v>
      </c>
      <c r="D41" s="177">
        <v>8.0971878799999999</v>
      </c>
      <c r="E41" s="122">
        <f t="shared" si="6"/>
        <v>6.8899444544332014E-2</v>
      </c>
      <c r="F41" s="177">
        <v>8.830928140000001</v>
      </c>
      <c r="G41" s="122">
        <f t="shared" si="7"/>
        <v>7.6622261817437629E-2</v>
      </c>
      <c r="H41" s="122">
        <f t="shared" si="8"/>
        <v>9.0616677156810876</v>
      </c>
      <c r="I41" s="123">
        <f t="shared" si="3"/>
        <v>380.68968944613283</v>
      </c>
    </row>
    <row r="42" spans="1:9" ht="12.5" x14ac:dyDescent="0.25">
      <c r="A42" s="69" t="s">
        <v>369</v>
      </c>
      <c r="B42" s="177">
        <v>5.9535475</v>
      </c>
      <c r="C42" s="122">
        <f t="shared" si="5"/>
        <v>6.3652362408304464E-2</v>
      </c>
      <c r="D42" s="177">
        <v>7.1368187300000008</v>
      </c>
      <c r="E42" s="122">
        <f t="shared" si="6"/>
        <v>6.0727607361703601E-2</v>
      </c>
      <c r="F42" s="177">
        <v>7.3276329100000002</v>
      </c>
      <c r="G42" s="122">
        <f t="shared" si="7"/>
        <v>6.3578799241830575E-2</v>
      </c>
      <c r="H42" s="122">
        <f t="shared" si="8"/>
        <v>2.6736587717704152</v>
      </c>
      <c r="I42" s="123">
        <f t="shared" si="3"/>
        <v>23.080111647719281</v>
      </c>
    </row>
    <row r="43" spans="1:9" ht="12.5" x14ac:dyDescent="0.25">
      <c r="A43" s="69" t="s">
        <v>299</v>
      </c>
      <c r="B43" s="177">
        <v>0</v>
      </c>
      <c r="C43" s="122">
        <f t="shared" si="5"/>
        <v>0</v>
      </c>
      <c r="D43" s="177">
        <v>6.2890399999999999E-2</v>
      </c>
      <c r="E43" s="122">
        <f t="shared" si="6"/>
        <v>5.3513808638102863E-4</v>
      </c>
      <c r="F43" s="177">
        <v>7.1179960900000001</v>
      </c>
      <c r="G43" s="122">
        <f t="shared" si="7"/>
        <v>6.175986842799485E-2</v>
      </c>
      <c r="H43" s="122">
        <f>((F43/D43)-1)*100</f>
        <v>11218.096386729931</v>
      </c>
      <c r="I43" s="123" t="s">
        <v>314</v>
      </c>
    </row>
    <row r="44" spans="1:9" ht="12.5" x14ac:dyDescent="0.25">
      <c r="A44" s="69" t="s">
        <v>367</v>
      </c>
      <c r="B44" s="177">
        <v>14.132009720000001</v>
      </c>
      <c r="C44" s="122">
        <f t="shared" si="5"/>
        <v>0.15109240402551943</v>
      </c>
      <c r="D44" s="177">
        <v>12.545162099999999</v>
      </c>
      <c r="E44" s="122">
        <f t="shared" si="6"/>
        <v>0.10674751694270995</v>
      </c>
      <c r="F44" s="177">
        <v>6.4923853499999993</v>
      </c>
      <c r="G44" s="122">
        <f t="shared" si="7"/>
        <v>5.6331706273786558E-2</v>
      </c>
      <c r="H44" s="122">
        <f t="shared" si="8"/>
        <v>-48.2478958960602</v>
      </c>
      <c r="I44" s="123">
        <f t="shared" si="3"/>
        <v>-54.059008742317793</v>
      </c>
    </row>
    <row r="45" spans="1:9" ht="12.5" x14ac:dyDescent="0.25">
      <c r="A45" s="69" t="s">
        <v>389</v>
      </c>
      <c r="B45" s="177">
        <v>0.145569</v>
      </c>
      <c r="C45" s="122">
        <f t="shared" si="5"/>
        <v>1.5563511911871823E-3</v>
      </c>
      <c r="D45" s="177">
        <v>3.3261828900000001</v>
      </c>
      <c r="E45" s="122">
        <f t="shared" si="6"/>
        <v>2.830268445912126E-2</v>
      </c>
      <c r="F45" s="177">
        <v>6.15529788</v>
      </c>
      <c r="G45" s="122">
        <f t="shared" si="7"/>
        <v>5.3406939593291569E-2</v>
      </c>
      <c r="H45" s="122">
        <f t="shared" si="8"/>
        <v>85.055905930656749</v>
      </c>
      <c r="I45" s="123">
        <f t="shared" si="3"/>
        <v>4128.4400387445121</v>
      </c>
    </row>
    <row r="46" spans="1:9" ht="12.5" x14ac:dyDescent="0.25">
      <c r="A46" s="69" t="s">
        <v>378</v>
      </c>
      <c r="B46" s="177">
        <v>3.5956085099999999</v>
      </c>
      <c r="C46" s="122">
        <f t="shared" si="5"/>
        <v>3.8442454008623193E-2</v>
      </c>
      <c r="D46" s="177">
        <v>4.7128044400000002</v>
      </c>
      <c r="E46" s="122">
        <f t="shared" si="6"/>
        <v>4.0101528206365609E-2</v>
      </c>
      <c r="F46" s="177">
        <v>5.0889724699999999</v>
      </c>
      <c r="G46" s="122">
        <f t="shared" si="7"/>
        <v>4.4154880981521857E-2</v>
      </c>
      <c r="H46" s="122">
        <f t="shared" si="8"/>
        <v>7.9818298168128354</v>
      </c>
      <c r="I46" s="123">
        <f t="shared" si="3"/>
        <v>41.532996594225999</v>
      </c>
    </row>
    <row r="47" spans="1:9" ht="12.5" x14ac:dyDescent="0.25">
      <c r="A47" s="69" t="s">
        <v>499</v>
      </c>
      <c r="B47" s="177">
        <v>2.95681591</v>
      </c>
      <c r="C47" s="122">
        <f t="shared" si="5"/>
        <v>3.1612801926575798E-2</v>
      </c>
      <c r="D47" s="177">
        <v>3.1085808199999998</v>
      </c>
      <c r="E47" s="122">
        <f t="shared" si="6"/>
        <v>2.6451095737593799E-2</v>
      </c>
      <c r="F47" s="177">
        <v>3.73651307</v>
      </c>
      <c r="G47" s="122">
        <f t="shared" si="7"/>
        <v>3.2420157677086205E-2</v>
      </c>
      <c r="H47" s="122">
        <f t="shared" si="8"/>
        <v>20.199965397714848</v>
      </c>
      <c r="I47" s="123">
        <f t="shared" si="3"/>
        <v>26.369486086808823</v>
      </c>
    </row>
    <row r="48" spans="1:9" ht="12.5" x14ac:dyDescent="0.25">
      <c r="A48" s="69" t="s">
        <v>392</v>
      </c>
      <c r="B48" s="177">
        <v>0.17651011999999999</v>
      </c>
      <c r="C48" s="122">
        <f t="shared" si="5"/>
        <v>1.8871582240627639E-3</v>
      </c>
      <c r="D48" s="177">
        <v>0.21161067</v>
      </c>
      <c r="E48" s="122">
        <f t="shared" si="6"/>
        <v>1.8006075490314476E-3</v>
      </c>
      <c r="F48" s="177">
        <v>2.8814374100000002</v>
      </c>
      <c r="G48" s="122">
        <f t="shared" si="7"/>
        <v>2.5001024596671598E-2</v>
      </c>
      <c r="H48" s="122">
        <f t="shared" si="8"/>
        <v>1261.6692438051446</v>
      </c>
      <c r="I48" s="123">
        <f t="shared" si="3"/>
        <v>1532.4488420267351</v>
      </c>
    </row>
    <row r="49" spans="1:9" ht="12.5" x14ac:dyDescent="0.25">
      <c r="A49" s="69" t="s">
        <v>377</v>
      </c>
      <c r="B49" s="177">
        <v>4.5050000000000003E-3</v>
      </c>
      <c r="C49" s="122">
        <f t="shared" si="5"/>
        <v>4.816521454635436E-5</v>
      </c>
      <c r="D49" s="177">
        <v>4.2099999999999999E-2</v>
      </c>
      <c r="E49" s="122">
        <f t="shared" si="6"/>
        <v>3.5823135862772868E-4</v>
      </c>
      <c r="F49" s="177">
        <v>2.7555472000000001</v>
      </c>
      <c r="G49" s="122">
        <f t="shared" si="7"/>
        <v>2.3908728013803896E-2</v>
      </c>
      <c r="H49" s="122">
        <f t="shared" si="8"/>
        <v>6445.2427553444177</v>
      </c>
      <c r="I49" s="123">
        <f t="shared" si="3"/>
        <v>61066.419533851273</v>
      </c>
    </row>
    <row r="50" spans="1:9" ht="12.5" x14ac:dyDescent="0.25">
      <c r="A50" s="69" t="s">
        <v>381</v>
      </c>
      <c r="B50" s="177">
        <v>0.113346</v>
      </c>
      <c r="C50" s="122">
        <f t="shared" si="5"/>
        <v>1.2118389362865882E-3</v>
      </c>
      <c r="D50" s="177">
        <v>3.4803496699999998</v>
      </c>
      <c r="E50" s="122">
        <f t="shared" si="6"/>
        <v>2.9614498593436272E-2</v>
      </c>
      <c r="F50" s="177">
        <v>2.6246872900000002</v>
      </c>
      <c r="G50" s="122">
        <f t="shared" si="7"/>
        <v>2.2773311427181517E-2</v>
      </c>
      <c r="H50" s="122">
        <f t="shared" si="8"/>
        <v>-24.5855290741519</v>
      </c>
      <c r="I50" s="123">
        <f t="shared" si="3"/>
        <v>2215.641742981667</v>
      </c>
    </row>
    <row r="51" spans="1:9" ht="12.5" x14ac:dyDescent="0.25">
      <c r="A51" s="69" t="s">
        <v>390</v>
      </c>
      <c r="B51" s="177">
        <v>0.55610634999999997</v>
      </c>
      <c r="C51" s="122">
        <f t="shared" si="5"/>
        <v>5.945611910841293E-3</v>
      </c>
      <c r="D51" s="177">
        <v>3.29449886</v>
      </c>
      <c r="E51" s="122">
        <f t="shared" si="6"/>
        <v>2.8033083197513145E-2</v>
      </c>
      <c r="F51" s="177">
        <v>2.5786660499999998</v>
      </c>
      <c r="G51" s="122">
        <f t="shared" si="7"/>
        <v>2.2374004418389215E-2</v>
      </c>
      <c r="H51" s="122">
        <f t="shared" si="8"/>
        <v>-21.728124380046076</v>
      </c>
      <c r="I51" s="123">
        <f t="shared" si="3"/>
        <v>363.70016274764703</v>
      </c>
    </row>
    <row r="52" spans="1:9" ht="12.5" x14ac:dyDescent="0.25">
      <c r="A52" s="69" t="s">
        <v>312</v>
      </c>
      <c r="B52" s="194">
        <v>1.33846986</v>
      </c>
      <c r="C52" s="122">
        <f t="shared" si="5"/>
        <v>1.4310252601715623E-2</v>
      </c>
      <c r="D52" s="177">
        <v>1.9592229800000001</v>
      </c>
      <c r="E52" s="122">
        <f t="shared" si="6"/>
        <v>1.6671142754870957E-2</v>
      </c>
      <c r="F52" s="177">
        <v>1.9676384599999999</v>
      </c>
      <c r="G52" s="122">
        <f t="shared" si="7"/>
        <v>1.7072374143923194E-2</v>
      </c>
      <c r="H52" s="122">
        <f t="shared" si="8"/>
        <v>0.42953150743463286</v>
      </c>
      <c r="I52" s="123">
        <f t="shared" si="3"/>
        <v>47.006557174174986</v>
      </c>
    </row>
    <row r="53" spans="1:9" ht="12.5" x14ac:dyDescent="0.25">
      <c r="A53" s="69" t="s">
        <v>376</v>
      </c>
      <c r="B53" s="177">
        <v>2.4573360000000002</v>
      </c>
      <c r="C53" s="122">
        <f t="shared" si="5"/>
        <v>2.6272611687564978E-2</v>
      </c>
      <c r="D53" s="177">
        <v>3.4065412599999996</v>
      </c>
      <c r="E53" s="122">
        <f t="shared" si="6"/>
        <v>2.898645852235664E-2</v>
      </c>
      <c r="F53" s="177">
        <v>1.7810437800000001</v>
      </c>
      <c r="G53" s="122">
        <f t="shared" si="7"/>
        <v>1.54533703203114E-2</v>
      </c>
      <c r="H53" s="122">
        <f t="shared" si="8"/>
        <v>-47.716946777858773</v>
      </c>
      <c r="I53" s="123">
        <f t="shared" si="3"/>
        <v>-27.521357274707249</v>
      </c>
    </row>
    <row r="54" spans="1:9" ht="12.5" x14ac:dyDescent="0.25">
      <c r="A54" s="69" t="s">
        <v>386</v>
      </c>
      <c r="B54" s="177">
        <v>0.22721923999999999</v>
      </c>
      <c r="C54" s="122">
        <f t="shared" si="5"/>
        <v>2.4293148598578426E-3</v>
      </c>
      <c r="D54" s="177">
        <v>2.0317531999999998</v>
      </c>
      <c r="E54" s="122">
        <f t="shared" si="6"/>
        <v>1.7288306632594664E-2</v>
      </c>
      <c r="F54" s="177">
        <v>1.5859379</v>
      </c>
      <c r="G54" s="122">
        <f t="shared" si="7"/>
        <v>1.376051838193275E-2</v>
      </c>
      <c r="H54" s="122">
        <f t="shared" si="8"/>
        <v>-21.942394381364817</v>
      </c>
      <c r="I54" s="123">
        <f t="shared" si="3"/>
        <v>597.97694068512862</v>
      </c>
    </row>
    <row r="55" spans="1:9" ht="12.5" x14ac:dyDescent="0.25">
      <c r="A55" s="69" t="s">
        <v>500</v>
      </c>
      <c r="B55" s="177">
        <v>0.98189716000000005</v>
      </c>
      <c r="C55" s="122">
        <f t="shared" si="5"/>
        <v>1.0497955021943624E-2</v>
      </c>
      <c r="D55" s="177">
        <v>12.69027668</v>
      </c>
      <c r="E55" s="122">
        <f t="shared" si="6"/>
        <v>0.10798230537857915</v>
      </c>
      <c r="F55" s="177">
        <v>1.3691980400000001</v>
      </c>
      <c r="G55" s="122">
        <f t="shared" si="7"/>
        <v>1.1879957467392824E-2</v>
      </c>
      <c r="H55" s="122">
        <f t="shared" si="8"/>
        <v>-89.210652576567767</v>
      </c>
      <c r="I55" s="123">
        <f t="shared" si="3"/>
        <v>39.44413893609795</v>
      </c>
    </row>
    <row r="56" spans="1:9" ht="12.5" x14ac:dyDescent="0.25">
      <c r="A56" s="69" t="s">
        <v>396</v>
      </c>
      <c r="B56" s="177">
        <v>4.6638927400000005</v>
      </c>
      <c r="C56" s="122">
        <f t="shared" si="5"/>
        <v>4.9864016524591444E-2</v>
      </c>
      <c r="D56" s="177">
        <v>8.5871485199999995</v>
      </c>
      <c r="E56" s="122">
        <f t="shared" si="6"/>
        <v>7.3068548243650583E-2</v>
      </c>
      <c r="F56" s="177">
        <v>1.1579458</v>
      </c>
      <c r="G56" s="122">
        <f t="shared" si="7"/>
        <v>1.0047010331351452E-2</v>
      </c>
      <c r="H56" s="122">
        <f t="shared" si="8"/>
        <v>-86.515363076543125</v>
      </c>
      <c r="I56" s="123">
        <f t="shared" si="3"/>
        <v>-75.17211770183205</v>
      </c>
    </row>
    <row r="57" spans="1:9" ht="12.5" x14ac:dyDescent="0.25">
      <c r="A57" s="69" t="s">
        <v>404</v>
      </c>
      <c r="B57" s="177">
        <v>10.19507817</v>
      </c>
      <c r="C57" s="122">
        <f t="shared" si="5"/>
        <v>0.10900069420086653</v>
      </c>
      <c r="D57" s="177">
        <v>0.85582009999999997</v>
      </c>
      <c r="E57" s="122">
        <f t="shared" si="6"/>
        <v>7.2822232105443849E-3</v>
      </c>
      <c r="F57" s="177">
        <v>1.14490571</v>
      </c>
      <c r="G57" s="122">
        <f t="shared" si="7"/>
        <v>9.9338669364259259E-3</v>
      </c>
      <c r="H57" s="122">
        <f t="shared" si="8"/>
        <v>33.778782480102997</v>
      </c>
      <c r="I57" s="123">
        <f t="shared" si="3"/>
        <v>-88.770015384786404</v>
      </c>
    </row>
    <row r="58" spans="1:9" ht="12.5" x14ac:dyDescent="0.25">
      <c r="A58" s="69" t="s">
        <v>502</v>
      </c>
      <c r="B58" s="177">
        <v>0.26275459999999995</v>
      </c>
      <c r="C58" s="122">
        <f t="shared" si="5"/>
        <v>2.80924121687936E-3</v>
      </c>
      <c r="D58" s="177">
        <v>0.23250438000000001</v>
      </c>
      <c r="E58" s="122">
        <f t="shared" si="6"/>
        <v>1.9783933476080215E-3</v>
      </c>
      <c r="F58" s="177">
        <v>1.1241223600000001</v>
      </c>
      <c r="G58" s="122">
        <f t="shared" si="7"/>
        <v>9.7535385202167282E-3</v>
      </c>
      <c r="H58" s="122">
        <f t="shared" si="8"/>
        <v>383.48437995017559</v>
      </c>
      <c r="I58" s="123">
        <f t="shared" si="3"/>
        <v>327.82214279026903</v>
      </c>
    </row>
    <row r="59" spans="1:9" ht="12.5" x14ac:dyDescent="0.25">
      <c r="A59" s="69" t="s">
        <v>297</v>
      </c>
      <c r="B59" s="177">
        <v>0.98679218000000002</v>
      </c>
      <c r="C59" s="122">
        <f t="shared" si="5"/>
        <v>1.0550290135930016E-2</v>
      </c>
      <c r="D59" s="177">
        <v>3.7966524800000001</v>
      </c>
      <c r="E59" s="122">
        <f t="shared" si="6"/>
        <v>3.2305937675718183E-2</v>
      </c>
      <c r="F59" s="177">
        <v>0.94576868000000003</v>
      </c>
      <c r="G59" s="122">
        <f t="shared" si="7"/>
        <v>8.2060383992313152E-3</v>
      </c>
      <c r="H59" s="122">
        <f t="shared" si="8"/>
        <v>-75.089406128632547</v>
      </c>
      <c r="I59" s="123">
        <f t="shared" si="3"/>
        <v>-4.157258319578494</v>
      </c>
    </row>
    <row r="60" spans="1:9" ht="12.5" x14ac:dyDescent="0.25">
      <c r="A60" s="69" t="s">
        <v>364</v>
      </c>
      <c r="B60" s="177">
        <v>3.0391336099999999</v>
      </c>
      <c r="C60" s="122">
        <f t="shared" si="5"/>
        <v>3.2492901744880447E-2</v>
      </c>
      <c r="D60" s="177">
        <v>7.30982471</v>
      </c>
      <c r="E60" s="122">
        <f t="shared" si="6"/>
        <v>6.2199725349022392E-2</v>
      </c>
      <c r="F60" s="177">
        <v>0.92388709000000002</v>
      </c>
      <c r="G60" s="122">
        <f t="shared" si="7"/>
        <v>8.0161810148905305E-3</v>
      </c>
      <c r="H60" s="122">
        <f t="shared" si="8"/>
        <v>-87.361022642087406</v>
      </c>
      <c r="I60" s="123">
        <f t="shared" si="3"/>
        <v>-69.600313491975754</v>
      </c>
    </row>
    <row r="61" spans="1:9" ht="12.5" x14ac:dyDescent="0.25">
      <c r="A61" s="69" t="s">
        <v>399</v>
      </c>
      <c r="B61" s="177">
        <v>0.52107325000000004</v>
      </c>
      <c r="C61" s="122">
        <f t="shared" si="5"/>
        <v>5.571055467395369E-3</v>
      </c>
      <c r="D61" s="177">
        <v>0.89081306000000005</v>
      </c>
      <c r="E61" s="122">
        <f t="shared" si="6"/>
        <v>7.5799803507630506E-3</v>
      </c>
      <c r="F61" s="177">
        <v>0.73658771000000001</v>
      </c>
      <c r="G61" s="122">
        <f t="shared" si="7"/>
        <v>6.3910628047672922E-3</v>
      </c>
      <c r="H61" s="122">
        <f t="shared" si="8"/>
        <v>-17.312874824713511</v>
      </c>
      <c r="I61" s="123">
        <f t="shared" si="3"/>
        <v>41.359724376563165</v>
      </c>
    </row>
    <row r="62" spans="1:9" ht="12.5" x14ac:dyDescent="0.25">
      <c r="A62" s="69" t="s">
        <v>412</v>
      </c>
      <c r="B62" s="177">
        <v>0.84880836000000004</v>
      </c>
      <c r="C62" s="122">
        <f t="shared" si="5"/>
        <v>9.0750359085769554E-3</v>
      </c>
      <c r="D62" s="177">
        <v>0</v>
      </c>
      <c r="E62" s="122">
        <f t="shared" si="6"/>
        <v>0</v>
      </c>
      <c r="F62" s="177">
        <v>0.71022568999999991</v>
      </c>
      <c r="G62" s="122">
        <f t="shared" si="7"/>
        <v>6.1623306073748975E-3</v>
      </c>
      <c r="H62" s="122" t="s">
        <v>314</v>
      </c>
      <c r="I62" s="123">
        <f t="shared" si="3"/>
        <v>-16.326732455839633</v>
      </c>
    </row>
    <row r="63" spans="1:9" ht="12.5" x14ac:dyDescent="0.25">
      <c r="A63" s="69" t="s">
        <v>430</v>
      </c>
      <c r="B63" s="177">
        <v>3.4156070000000001</v>
      </c>
      <c r="C63" s="122">
        <f t="shared" si="5"/>
        <v>3.6517967582914486E-2</v>
      </c>
      <c r="D63" s="177">
        <v>0</v>
      </c>
      <c r="E63" s="122">
        <f t="shared" si="6"/>
        <v>0</v>
      </c>
      <c r="F63" s="177">
        <v>0.66720657999999999</v>
      </c>
      <c r="G63" s="122">
        <f t="shared" si="7"/>
        <v>5.7890718221920824E-3</v>
      </c>
      <c r="H63" s="122" t="s">
        <v>314</v>
      </c>
      <c r="I63" s="123">
        <f t="shared" si="3"/>
        <v>-80.465944120620435</v>
      </c>
    </row>
    <row r="64" spans="1:9" ht="12.5" x14ac:dyDescent="0.25">
      <c r="A64" s="69" t="s">
        <v>309</v>
      </c>
      <c r="B64" s="177">
        <v>0</v>
      </c>
      <c r="C64" s="122">
        <f t="shared" si="5"/>
        <v>0</v>
      </c>
      <c r="D64" s="177">
        <v>0</v>
      </c>
      <c r="E64" s="122">
        <f t="shared" si="6"/>
        <v>0</v>
      </c>
      <c r="F64" s="177">
        <v>0.61848000000000003</v>
      </c>
      <c r="G64" s="122">
        <f t="shared" si="7"/>
        <v>5.3662917122150669E-3</v>
      </c>
      <c r="H64" s="122" t="s">
        <v>314</v>
      </c>
      <c r="I64" s="123" t="s">
        <v>314</v>
      </c>
    </row>
    <row r="65" spans="1:9" ht="12.5" x14ac:dyDescent="0.25">
      <c r="A65" s="69" t="s">
        <v>443</v>
      </c>
      <c r="B65" s="177">
        <v>0</v>
      </c>
      <c r="C65" s="122">
        <f t="shared" si="5"/>
        <v>0</v>
      </c>
      <c r="D65" s="177">
        <v>0</v>
      </c>
      <c r="E65" s="122">
        <f t="shared" si="6"/>
        <v>0</v>
      </c>
      <c r="F65" s="177">
        <v>0.6048</v>
      </c>
      <c r="G65" s="122">
        <f t="shared" si="7"/>
        <v>5.2475960864501233E-3</v>
      </c>
      <c r="H65" s="122" t="s">
        <v>314</v>
      </c>
      <c r="I65" s="123" t="s">
        <v>314</v>
      </c>
    </row>
    <row r="66" spans="1:9" ht="12.5" x14ac:dyDescent="0.25">
      <c r="A66" s="69" t="s">
        <v>387</v>
      </c>
      <c r="B66" s="177">
        <v>3.0942999999999998E-2</v>
      </c>
      <c r="C66" s="122">
        <f t="shared" si="5"/>
        <v>3.3082713289852222E-4</v>
      </c>
      <c r="D66" s="177">
        <v>0.27451300000000001</v>
      </c>
      <c r="E66" s="122">
        <f t="shared" si="6"/>
        <v>2.3358471484791849E-3</v>
      </c>
      <c r="F66" s="177">
        <v>0.58402399999999999</v>
      </c>
      <c r="G66" s="122">
        <f t="shared" si="7"/>
        <v>5.0673314431100309E-3</v>
      </c>
      <c r="H66" s="122">
        <f>((F66/D66)-1)*100</f>
        <v>112.7491229923537</v>
      </c>
      <c r="I66" s="123">
        <f t="shared" si="3"/>
        <v>1787.4188023139322</v>
      </c>
    </row>
    <row r="67" spans="1:9" ht="12.5" x14ac:dyDescent="0.25">
      <c r="A67" s="69" t="s">
        <v>413</v>
      </c>
      <c r="B67" s="177">
        <v>0</v>
      </c>
      <c r="C67" s="122">
        <f t="shared" si="5"/>
        <v>0</v>
      </c>
      <c r="D67" s="177">
        <v>6.7622420000000003E-2</v>
      </c>
      <c r="E67" s="122">
        <f t="shared" si="6"/>
        <v>5.7540312090961743E-4</v>
      </c>
      <c r="F67" s="177">
        <v>0.51878000000000002</v>
      </c>
      <c r="G67" s="122">
        <f t="shared" si="7"/>
        <v>4.5012366033872278E-3</v>
      </c>
      <c r="H67" s="122">
        <f>((F67/D67)-1)*100</f>
        <v>667.17159782214242</v>
      </c>
      <c r="I67" s="123" t="s">
        <v>314</v>
      </c>
    </row>
    <row r="68" spans="1:9" ht="12.5" x14ac:dyDescent="0.25">
      <c r="A68" s="69" t="s">
        <v>504</v>
      </c>
      <c r="B68" s="177">
        <v>0</v>
      </c>
      <c r="C68" s="122">
        <f t="shared" ref="C68:C99" si="9">(B68/$B$136)*100</f>
        <v>0</v>
      </c>
      <c r="D68" s="177">
        <v>0</v>
      </c>
      <c r="E68" s="122">
        <f t="shared" ref="E68:E99" si="10">(D68/$D$136)*100</f>
        <v>0</v>
      </c>
      <c r="F68" s="177">
        <v>0.51510259999999997</v>
      </c>
      <c r="G68" s="122">
        <f t="shared" ref="G68:G99" si="11">(F68/$F$136)*100</f>
        <v>4.4693293450401511E-3</v>
      </c>
      <c r="H68" s="122" t="s">
        <v>314</v>
      </c>
      <c r="I68" s="123" t="s">
        <v>314</v>
      </c>
    </row>
    <row r="69" spans="1:9" ht="12.5" x14ac:dyDescent="0.25">
      <c r="A69" s="69" t="s">
        <v>303</v>
      </c>
      <c r="B69" s="177">
        <v>0.42984</v>
      </c>
      <c r="C69" s="122">
        <f t="shared" si="9"/>
        <v>4.5956350323207449E-3</v>
      </c>
      <c r="D69" s="177">
        <v>2.8176000000000001</v>
      </c>
      <c r="E69" s="122">
        <f t="shared" si="10"/>
        <v>2.3975122947018725E-2</v>
      </c>
      <c r="F69" s="177">
        <v>0.51200000000000001</v>
      </c>
      <c r="G69" s="122">
        <f t="shared" si="11"/>
        <v>4.442409385354602E-3</v>
      </c>
      <c r="H69" s="122">
        <f t="shared" ref="H69:H73" si="12">((F69/D69)-1)*100</f>
        <v>-81.828506530380466</v>
      </c>
      <c r="I69" s="123">
        <f t="shared" ref="I69:I132" si="13">((F69/B69)-1)*100</f>
        <v>19.114088963335195</v>
      </c>
    </row>
    <row r="70" spans="1:9" ht="12.5" x14ac:dyDescent="0.25">
      <c r="A70" s="69" t="s">
        <v>394</v>
      </c>
      <c r="B70" s="177">
        <v>19.143246379999997</v>
      </c>
      <c r="C70" s="122">
        <f t="shared" si="9"/>
        <v>0.20467004861407795</v>
      </c>
      <c r="D70" s="177">
        <v>0.91894889000000002</v>
      </c>
      <c r="E70" s="122">
        <f t="shared" si="10"/>
        <v>7.8193897713573213E-3</v>
      </c>
      <c r="F70" s="177">
        <v>0.47283803000000002</v>
      </c>
      <c r="G70" s="122">
        <f t="shared" si="11"/>
        <v>4.1026173871573845E-3</v>
      </c>
      <c r="H70" s="122">
        <f t="shared" si="12"/>
        <v>-48.545774945111475</v>
      </c>
      <c r="I70" s="123">
        <f t="shared" si="13"/>
        <v>-97.530000812746167</v>
      </c>
    </row>
    <row r="71" spans="1:9" ht="12.5" x14ac:dyDescent="0.25">
      <c r="A71" s="69" t="s">
        <v>298</v>
      </c>
      <c r="B71" s="177">
        <v>3.0190359999999998</v>
      </c>
      <c r="C71" s="122">
        <f t="shared" si="9"/>
        <v>3.2278028116130397E-2</v>
      </c>
      <c r="D71" s="177">
        <v>1.49074361</v>
      </c>
      <c r="E71" s="122">
        <f t="shared" si="10"/>
        <v>1.2684824436482302E-2</v>
      </c>
      <c r="F71" s="177">
        <v>0.44893242</v>
      </c>
      <c r="G71" s="122">
        <f t="shared" si="11"/>
        <v>3.8951984296835039E-3</v>
      </c>
      <c r="H71" s="122">
        <f t="shared" si="12"/>
        <v>-69.885336620694957</v>
      </c>
      <c r="I71" s="123">
        <f t="shared" si="13"/>
        <v>-85.129941478008206</v>
      </c>
    </row>
    <row r="72" spans="1:9" ht="12.5" x14ac:dyDescent="0.25">
      <c r="A72" s="69" t="s">
        <v>383</v>
      </c>
      <c r="B72" s="177">
        <v>0.6054350799999999</v>
      </c>
      <c r="C72" s="122">
        <f t="shared" si="9"/>
        <v>6.4730101047922768E-3</v>
      </c>
      <c r="D72" s="177">
        <v>0.35444321999999995</v>
      </c>
      <c r="E72" s="122">
        <f t="shared" si="10"/>
        <v>3.0159780583607345E-3</v>
      </c>
      <c r="F72" s="177">
        <v>0.35496575000000002</v>
      </c>
      <c r="G72" s="122">
        <f t="shared" si="11"/>
        <v>3.0798890220301474E-3</v>
      </c>
      <c r="H72" s="122">
        <f t="shared" si="12"/>
        <v>0.14742276633195051</v>
      </c>
      <c r="I72" s="123">
        <f t="shared" si="13"/>
        <v>-41.370138314416785</v>
      </c>
    </row>
    <row r="73" spans="1:9" ht="12.5" x14ac:dyDescent="0.25">
      <c r="A73" s="69" t="s">
        <v>418</v>
      </c>
      <c r="B73" s="177">
        <v>0.19320397</v>
      </c>
      <c r="C73" s="122">
        <f t="shared" si="9"/>
        <v>2.0656405474489257E-3</v>
      </c>
      <c r="D73" s="177">
        <v>8.3690020000000004E-2</v>
      </c>
      <c r="E73" s="122">
        <f t="shared" si="10"/>
        <v>7.1212326765277402E-4</v>
      </c>
      <c r="F73" s="177">
        <v>0.27608269000000002</v>
      </c>
      <c r="G73" s="122">
        <f t="shared" si="11"/>
        <v>2.3954537757616117E-3</v>
      </c>
      <c r="H73" s="122">
        <f t="shared" si="12"/>
        <v>229.88723147634568</v>
      </c>
      <c r="I73" s="123">
        <f t="shared" si="13"/>
        <v>42.897006722998498</v>
      </c>
    </row>
    <row r="74" spans="1:9" ht="12.5" x14ac:dyDescent="0.25">
      <c r="A74" s="69" t="s">
        <v>584</v>
      </c>
      <c r="B74" s="177">
        <v>0</v>
      </c>
      <c r="C74" s="122">
        <f t="shared" si="9"/>
        <v>0</v>
      </c>
      <c r="D74" s="177">
        <v>0</v>
      </c>
      <c r="E74" s="122">
        <f t="shared" si="10"/>
        <v>0</v>
      </c>
      <c r="F74" s="177">
        <v>0.26556099999999999</v>
      </c>
      <c r="G74" s="122">
        <f t="shared" si="11"/>
        <v>2.3041614820002994E-3</v>
      </c>
      <c r="H74" s="122" t="s">
        <v>314</v>
      </c>
      <c r="I74" s="123" t="s">
        <v>314</v>
      </c>
    </row>
    <row r="75" spans="1:9" ht="12.5" x14ac:dyDescent="0.25">
      <c r="A75" s="69" t="s">
        <v>646</v>
      </c>
      <c r="B75" s="177">
        <v>0</v>
      </c>
      <c r="C75" s="122">
        <f t="shared" si="9"/>
        <v>0</v>
      </c>
      <c r="D75" s="177">
        <v>0</v>
      </c>
      <c r="E75" s="122">
        <f t="shared" si="10"/>
        <v>0</v>
      </c>
      <c r="F75" s="177">
        <v>0.1741</v>
      </c>
      <c r="G75" s="122">
        <f t="shared" si="11"/>
        <v>1.5105927226371802E-3</v>
      </c>
      <c r="H75" s="122" t="s">
        <v>314</v>
      </c>
      <c r="I75" s="123" t="s">
        <v>314</v>
      </c>
    </row>
    <row r="76" spans="1:9" ht="12.5" x14ac:dyDescent="0.25">
      <c r="A76" s="69" t="s">
        <v>501</v>
      </c>
      <c r="B76" s="177">
        <v>18.304338480000002</v>
      </c>
      <c r="C76" s="122">
        <f t="shared" si="9"/>
        <v>0.19570086348907656</v>
      </c>
      <c r="D76" s="177">
        <v>0.15644586999999999</v>
      </c>
      <c r="E76" s="122">
        <f t="shared" si="10"/>
        <v>1.331207044223207E-3</v>
      </c>
      <c r="F76" s="177">
        <v>0.16038107999999998</v>
      </c>
      <c r="G76" s="122">
        <f t="shared" si="11"/>
        <v>1.3915594043463031E-3</v>
      </c>
      <c r="H76" s="122">
        <f t="shared" ref="H76:H79" si="14">((F76/D76)-1)*100</f>
        <v>2.5153811986216024</v>
      </c>
      <c r="I76" s="123">
        <f t="shared" si="13"/>
        <v>-99.123808379225295</v>
      </c>
    </row>
    <row r="77" spans="1:9" ht="12.5" x14ac:dyDescent="0.25">
      <c r="A77" s="69" t="s">
        <v>411</v>
      </c>
      <c r="B77" s="177">
        <v>1.126E-3</v>
      </c>
      <c r="C77" s="122">
        <f t="shared" si="9"/>
        <v>1.203863076119756E-5</v>
      </c>
      <c r="D77" s="177">
        <v>0.37448956</v>
      </c>
      <c r="E77" s="122">
        <f t="shared" si="10"/>
        <v>3.1865535361211479E-3</v>
      </c>
      <c r="F77" s="177">
        <v>0.156999</v>
      </c>
      <c r="G77" s="122">
        <f t="shared" si="11"/>
        <v>1.3622145138501701E-3</v>
      </c>
      <c r="H77" s="122">
        <f t="shared" si="14"/>
        <v>-58.076534897261226</v>
      </c>
      <c r="I77" s="123">
        <f t="shared" si="13"/>
        <v>13843.072824156307</v>
      </c>
    </row>
    <row r="78" spans="1:9" ht="12.5" x14ac:dyDescent="0.25">
      <c r="A78" s="69" t="s">
        <v>623</v>
      </c>
      <c r="B78" s="194">
        <v>0</v>
      </c>
      <c r="C78" s="122">
        <f t="shared" si="9"/>
        <v>0</v>
      </c>
      <c r="D78" s="177">
        <v>0.11308666000000001</v>
      </c>
      <c r="E78" s="122">
        <f t="shared" si="10"/>
        <v>9.622609941679816E-4</v>
      </c>
      <c r="F78" s="177">
        <v>0.10662511</v>
      </c>
      <c r="G78" s="122">
        <f t="shared" si="11"/>
        <v>9.2514138550481794E-4</v>
      </c>
      <c r="H78" s="122">
        <f t="shared" si="14"/>
        <v>-5.7138039093205251</v>
      </c>
      <c r="I78" s="123" t="s">
        <v>314</v>
      </c>
    </row>
    <row r="79" spans="1:9" ht="12.5" x14ac:dyDescent="0.25">
      <c r="A79" s="69" t="s">
        <v>606</v>
      </c>
      <c r="B79" s="177">
        <v>0</v>
      </c>
      <c r="C79" s="122">
        <f t="shared" si="9"/>
        <v>0</v>
      </c>
      <c r="D79" s="177">
        <v>0.15069664999999999</v>
      </c>
      <c r="E79" s="122">
        <f t="shared" si="10"/>
        <v>1.2822865954904348E-3</v>
      </c>
      <c r="F79" s="177">
        <v>9.778255000000001E-2</v>
      </c>
      <c r="G79" s="122">
        <f t="shared" si="11"/>
        <v>8.484181989138783E-4</v>
      </c>
      <c r="H79" s="122">
        <f t="shared" si="14"/>
        <v>-35.112990235682076</v>
      </c>
      <c r="I79" s="123" t="s">
        <v>314</v>
      </c>
    </row>
    <row r="80" spans="1:9" ht="12.5" x14ac:dyDescent="0.25">
      <c r="A80" s="69" t="s">
        <v>407</v>
      </c>
      <c r="B80" s="177">
        <v>5.40516E-3</v>
      </c>
      <c r="C80" s="122">
        <f t="shared" si="9"/>
        <v>5.7789276594311364E-5</v>
      </c>
      <c r="D80" s="177">
        <v>0</v>
      </c>
      <c r="E80" s="122">
        <f t="shared" si="10"/>
        <v>0</v>
      </c>
      <c r="F80" s="177">
        <v>8.3767960000000002E-2</v>
      </c>
      <c r="G80" s="122">
        <f t="shared" si="11"/>
        <v>7.268194759687673E-4</v>
      </c>
      <c r="H80" s="122" t="s">
        <v>314</v>
      </c>
      <c r="I80" s="123">
        <f t="shared" si="13"/>
        <v>1449.7776199039438</v>
      </c>
    </row>
    <row r="81" spans="1:9" ht="12.5" x14ac:dyDescent="0.25">
      <c r="A81" s="69" t="s">
        <v>370</v>
      </c>
      <c r="B81" s="177">
        <v>6.141578</v>
      </c>
      <c r="C81" s="122">
        <f t="shared" si="9"/>
        <v>6.5662690793156467E-2</v>
      </c>
      <c r="D81" s="177">
        <v>3.8074646099999998</v>
      </c>
      <c r="E81" s="122">
        <f t="shared" si="10"/>
        <v>3.2397938721313427E-2</v>
      </c>
      <c r="F81" s="177">
        <v>5.9573569999999999E-2</v>
      </c>
      <c r="G81" s="122">
        <f t="shared" si="11"/>
        <v>5.1689489548257682E-4</v>
      </c>
      <c r="H81" s="122">
        <f>((F81/D81)-1)*100</f>
        <v>-98.435348030720107</v>
      </c>
      <c r="I81" s="123">
        <f t="shared" si="13"/>
        <v>-99.029995711199959</v>
      </c>
    </row>
    <row r="82" spans="1:9" ht="12.5" x14ac:dyDescent="0.25">
      <c r="A82" s="69" t="s">
        <v>526</v>
      </c>
      <c r="B82" s="177">
        <v>1.5E-3</v>
      </c>
      <c r="C82" s="122">
        <f t="shared" si="9"/>
        <v>1.6037252346177919E-5</v>
      </c>
      <c r="D82" s="177">
        <v>0.11830810999999999</v>
      </c>
      <c r="E82" s="122">
        <f t="shared" si="10"/>
        <v>1.0066906171491395E-3</v>
      </c>
      <c r="F82" s="177">
        <v>3.394995E-2</v>
      </c>
      <c r="G82" s="122">
        <f t="shared" si="11"/>
        <v>2.9456948537562392E-4</v>
      </c>
      <c r="H82" s="122">
        <f>((F82/D82)-1)*100</f>
        <v>-71.303784668692629</v>
      </c>
      <c r="I82" s="123">
        <f t="shared" si="13"/>
        <v>2163.33</v>
      </c>
    </row>
    <row r="83" spans="1:9" ht="12.5" x14ac:dyDescent="0.25">
      <c r="A83" s="69" t="s">
        <v>437</v>
      </c>
      <c r="B83" s="177">
        <v>2.1532770000000001</v>
      </c>
      <c r="C83" s="122">
        <f t="shared" si="9"/>
        <v>2.3021764413480635E-2</v>
      </c>
      <c r="D83" s="177">
        <v>0</v>
      </c>
      <c r="E83" s="122">
        <f t="shared" si="10"/>
        <v>0</v>
      </c>
      <c r="F83" s="177">
        <v>2.2501E-2</v>
      </c>
      <c r="G83" s="122">
        <f t="shared" si="11"/>
        <v>1.9523174527317168E-4</v>
      </c>
      <c r="H83" s="122" t="s">
        <v>314</v>
      </c>
      <c r="I83" s="123">
        <f t="shared" si="13"/>
        <v>-98.955034582174051</v>
      </c>
    </row>
    <row r="84" spans="1:9" ht="12.5" x14ac:dyDescent="0.25">
      <c r="A84" s="69" t="s">
        <v>629</v>
      </c>
      <c r="B84" s="177">
        <v>0</v>
      </c>
      <c r="C84" s="122">
        <f t="shared" si="9"/>
        <v>0</v>
      </c>
      <c r="D84" s="177">
        <v>0</v>
      </c>
      <c r="E84" s="122">
        <f t="shared" si="10"/>
        <v>0</v>
      </c>
      <c r="F84" s="177">
        <v>2.2005250000000001E-2</v>
      </c>
      <c r="G84" s="122">
        <f t="shared" si="11"/>
        <v>1.909303303263171E-4</v>
      </c>
      <c r="H84" s="122" t="s">
        <v>314</v>
      </c>
      <c r="I84" s="123" t="s">
        <v>314</v>
      </c>
    </row>
    <row r="85" spans="1:9" ht="12.5" x14ac:dyDescent="0.25">
      <c r="A85" s="69" t="s">
        <v>304</v>
      </c>
      <c r="B85" s="177">
        <v>3.2598639999999998E-2</v>
      </c>
      <c r="C85" s="122">
        <f t="shared" si="9"/>
        <v>3.4852841054813956E-4</v>
      </c>
      <c r="D85" s="177">
        <v>0.24859813</v>
      </c>
      <c r="E85" s="122">
        <f t="shared" si="10"/>
        <v>2.1153360062283306E-3</v>
      </c>
      <c r="F85" s="177">
        <v>2.1571709999999997E-2</v>
      </c>
      <c r="G85" s="122">
        <f t="shared" si="11"/>
        <v>1.8716868547294474E-4</v>
      </c>
      <c r="H85" s="122">
        <f>((F85/D85)-1)*100</f>
        <v>-91.32265797815937</v>
      </c>
      <c r="I85" s="123">
        <f t="shared" si="13"/>
        <v>-33.826349810912362</v>
      </c>
    </row>
    <row r="86" spans="1:9" ht="12.5" x14ac:dyDescent="0.25">
      <c r="A86" s="69" t="s">
        <v>400</v>
      </c>
      <c r="B86" s="177">
        <v>4.2399999999999998E-3</v>
      </c>
      <c r="C86" s="122">
        <f t="shared" si="9"/>
        <v>4.5331966631862915E-5</v>
      </c>
      <c r="D86" s="177">
        <v>0</v>
      </c>
      <c r="E86" s="122">
        <f t="shared" si="10"/>
        <v>0</v>
      </c>
      <c r="F86" s="177">
        <v>2.0997999999999999E-2</v>
      </c>
      <c r="G86" s="122">
        <f t="shared" si="11"/>
        <v>1.821908442845233E-4</v>
      </c>
      <c r="H86" s="122" t="s">
        <v>314</v>
      </c>
      <c r="I86" s="123">
        <f t="shared" si="13"/>
        <v>395.2358490566038</v>
      </c>
    </row>
    <row r="87" spans="1:9" ht="12.5" x14ac:dyDescent="0.25">
      <c r="A87" s="69" t="s">
        <v>424</v>
      </c>
      <c r="B87" s="177">
        <v>1.9317514099999999</v>
      </c>
      <c r="C87" s="122">
        <f t="shared" si="9"/>
        <v>2.0653323221503334E-2</v>
      </c>
      <c r="D87" s="177">
        <v>6.1600000000000002E-2</v>
      </c>
      <c r="E87" s="122">
        <f t="shared" si="10"/>
        <v>5.2415799742204484E-4</v>
      </c>
      <c r="F87" s="177">
        <v>2.0299000000000001E-2</v>
      </c>
      <c r="G87" s="122">
        <f t="shared" si="11"/>
        <v>1.7612591428381458E-4</v>
      </c>
      <c r="H87" s="122">
        <f t="shared" ref="H87:H95" si="15">((F87/D87)-1)*100</f>
        <v>-67.047077922077918</v>
      </c>
      <c r="I87" s="123">
        <f t="shared" si="13"/>
        <v>-98.949191914916213</v>
      </c>
    </row>
    <row r="88" spans="1:9" ht="12.5" x14ac:dyDescent="0.25">
      <c r="A88" s="69" t="s">
        <v>409</v>
      </c>
      <c r="B88" s="177">
        <v>8.503078E-2</v>
      </c>
      <c r="C88" s="122">
        <f t="shared" si="9"/>
        <v>9.0910671736822571E-4</v>
      </c>
      <c r="D88" s="177">
        <v>3.9639180000000003E-2</v>
      </c>
      <c r="E88" s="122">
        <f t="shared" si="10"/>
        <v>3.3729209753655798E-4</v>
      </c>
      <c r="F88" s="177">
        <v>1.3749860000000001E-2</v>
      </c>
      <c r="G88" s="122">
        <f t="shared" si="11"/>
        <v>1.1930177170178092E-4</v>
      </c>
      <c r="H88" s="122">
        <f t="shared" si="15"/>
        <v>-65.312450963920043</v>
      </c>
      <c r="I88" s="123">
        <f t="shared" si="13"/>
        <v>-83.829549723053233</v>
      </c>
    </row>
    <row r="89" spans="1:9" ht="12.5" x14ac:dyDescent="0.25">
      <c r="A89" s="69" t="s">
        <v>436</v>
      </c>
      <c r="B89" s="177">
        <v>0.43721336</v>
      </c>
      <c r="C89" s="122">
        <f t="shared" si="9"/>
        <v>4.6744673222935537E-3</v>
      </c>
      <c r="D89" s="177">
        <v>1.0000000000000001E-5</v>
      </c>
      <c r="E89" s="122">
        <f t="shared" si="10"/>
        <v>8.5090583997085205E-8</v>
      </c>
      <c r="F89" s="177">
        <v>8.9999999999999993E-3</v>
      </c>
      <c r="G89" s="122">
        <f t="shared" si="11"/>
        <v>7.8089227476936353E-5</v>
      </c>
      <c r="H89" s="122">
        <f t="shared" si="15"/>
        <v>89899.999999999985</v>
      </c>
      <c r="I89" s="123">
        <f t="shared" si="13"/>
        <v>-97.94150846625547</v>
      </c>
    </row>
    <row r="90" spans="1:9" ht="12.5" x14ac:dyDescent="0.25">
      <c r="A90" s="69" t="s">
        <v>384</v>
      </c>
      <c r="B90" s="177">
        <v>0</v>
      </c>
      <c r="C90" s="122">
        <f t="shared" si="9"/>
        <v>0</v>
      </c>
      <c r="D90" s="177">
        <v>0.81145699999999998</v>
      </c>
      <c r="E90" s="122">
        <f t="shared" si="10"/>
        <v>6.9047350018522757E-3</v>
      </c>
      <c r="F90" s="177">
        <v>5.69083E-3</v>
      </c>
      <c r="G90" s="122">
        <f t="shared" si="11"/>
        <v>4.937694648917486E-5</v>
      </c>
      <c r="H90" s="122">
        <f t="shared" si="15"/>
        <v>-99.29868988744937</v>
      </c>
      <c r="I90" s="123" t="s">
        <v>314</v>
      </c>
    </row>
    <row r="91" spans="1:9" ht="12.5" x14ac:dyDescent="0.25">
      <c r="A91" s="69" t="s">
        <v>391</v>
      </c>
      <c r="B91" s="177">
        <v>5.0000000000000002E-5</v>
      </c>
      <c r="C91" s="122">
        <f t="shared" si="9"/>
        <v>5.345750782059306E-7</v>
      </c>
      <c r="D91" s="177">
        <v>8.4023210000000001E-2</v>
      </c>
      <c r="E91" s="122">
        <f t="shared" si="10"/>
        <v>7.149584008209729E-4</v>
      </c>
      <c r="F91" s="177">
        <v>2.794E-3</v>
      </c>
      <c r="G91" s="122">
        <f t="shared" si="11"/>
        <v>2.4242366841173353E-5</v>
      </c>
      <c r="H91" s="122">
        <f t="shared" si="15"/>
        <v>-96.674728328041738</v>
      </c>
      <c r="I91" s="123">
        <f t="shared" si="13"/>
        <v>5488</v>
      </c>
    </row>
    <row r="92" spans="1:9" ht="12.5" x14ac:dyDescent="0.25">
      <c r="A92" s="69" t="s">
        <v>415</v>
      </c>
      <c r="B92" s="177">
        <v>1.325E-3</v>
      </c>
      <c r="C92" s="122">
        <f t="shared" si="9"/>
        <v>1.4166239572457161E-5</v>
      </c>
      <c r="D92" s="177">
        <v>3.15E-3</v>
      </c>
      <c r="E92" s="122">
        <f t="shared" si="10"/>
        <v>2.6803533959081839E-5</v>
      </c>
      <c r="F92" s="177">
        <v>1.825E-3</v>
      </c>
      <c r="G92" s="122">
        <f t="shared" si="11"/>
        <v>1.583476001615654E-5</v>
      </c>
      <c r="H92" s="122">
        <f t="shared" si="15"/>
        <v>-42.063492063492056</v>
      </c>
      <c r="I92" s="123">
        <f t="shared" si="13"/>
        <v>37.735849056603769</v>
      </c>
    </row>
    <row r="93" spans="1:9" ht="12.5" x14ac:dyDescent="0.25">
      <c r="A93" s="69" t="s">
        <v>403</v>
      </c>
      <c r="B93" s="177">
        <v>0</v>
      </c>
      <c r="C93" s="122">
        <f t="shared" si="9"/>
        <v>0</v>
      </c>
      <c r="D93" s="177">
        <v>1.65E-3</v>
      </c>
      <c r="E93" s="122">
        <f t="shared" si="10"/>
        <v>1.4039946359519057E-5</v>
      </c>
      <c r="F93" s="177">
        <v>1.642E-3</v>
      </c>
      <c r="G93" s="122">
        <f t="shared" si="11"/>
        <v>1.4246945724125501E-5</v>
      </c>
      <c r="H93" s="122">
        <f t="shared" si="15"/>
        <v>-0.48484848484848797</v>
      </c>
      <c r="I93" s="123" t="s">
        <v>314</v>
      </c>
    </row>
    <row r="94" spans="1:9" ht="12.5" x14ac:dyDescent="0.25">
      <c r="A94" s="69" t="s">
        <v>421</v>
      </c>
      <c r="B94" s="177">
        <v>1.7918685700000001</v>
      </c>
      <c r="C94" s="122">
        <f t="shared" si="9"/>
        <v>1.9157765618849985E-2</v>
      </c>
      <c r="D94" s="177">
        <v>1.5373454799999999</v>
      </c>
      <c r="E94" s="122">
        <f t="shared" si="10"/>
        <v>1.3081362469847925E-2</v>
      </c>
      <c r="F94" s="177">
        <v>2.0000000000000001E-4</v>
      </c>
      <c r="G94" s="122">
        <f t="shared" si="11"/>
        <v>1.7353161661541415E-6</v>
      </c>
      <c r="H94" s="122">
        <f t="shared" si="15"/>
        <v>-99.986990562459653</v>
      </c>
      <c r="I94" s="123">
        <f t="shared" si="13"/>
        <v>-99.988838467098063</v>
      </c>
    </row>
    <row r="95" spans="1:9" ht="12.5" x14ac:dyDescent="0.25">
      <c r="A95" s="69" t="s">
        <v>385</v>
      </c>
      <c r="B95" s="177">
        <v>1.2011000000000001E-2</v>
      </c>
      <c r="C95" s="122">
        <f t="shared" si="9"/>
        <v>1.2841562528662868E-4</v>
      </c>
      <c r="D95" s="177">
        <v>0.13771066000000001</v>
      </c>
      <c r="E95" s="122">
        <f t="shared" si="10"/>
        <v>1.1717880482024041E-3</v>
      </c>
      <c r="F95" s="177">
        <v>2.0000000000000002E-5</v>
      </c>
      <c r="G95" s="122">
        <f t="shared" si="11"/>
        <v>1.7353161661541415E-7</v>
      </c>
      <c r="H95" s="122">
        <f t="shared" si="15"/>
        <v>-99.985476796059217</v>
      </c>
      <c r="I95" s="123">
        <f t="shared" si="13"/>
        <v>-99.83348597119307</v>
      </c>
    </row>
    <row r="96" spans="1:9" ht="12.5" x14ac:dyDescent="0.25">
      <c r="A96" s="69" t="s">
        <v>417</v>
      </c>
      <c r="B96" s="177">
        <v>0</v>
      </c>
      <c r="C96" s="122">
        <f t="shared" si="9"/>
        <v>0</v>
      </c>
      <c r="D96" s="177">
        <v>1.552E-3</v>
      </c>
      <c r="E96" s="122">
        <f t="shared" si="10"/>
        <v>1.3206058636347622E-5</v>
      </c>
      <c r="F96" s="177">
        <v>0</v>
      </c>
      <c r="G96" s="122">
        <f t="shared" si="11"/>
        <v>0</v>
      </c>
      <c r="H96" s="122" t="s">
        <v>314</v>
      </c>
      <c r="I96" s="123" t="s">
        <v>314</v>
      </c>
    </row>
    <row r="97" spans="1:9" ht="12.5" x14ac:dyDescent="0.25">
      <c r="A97" s="69" t="s">
        <v>599</v>
      </c>
      <c r="B97" s="177">
        <v>0</v>
      </c>
      <c r="C97" s="122">
        <f t="shared" si="9"/>
        <v>0</v>
      </c>
      <c r="D97" s="177">
        <v>5.8607997000000003</v>
      </c>
      <c r="E97" s="122">
        <f t="shared" si="10"/>
        <v>4.9869886916294168E-2</v>
      </c>
      <c r="F97" s="177">
        <v>0</v>
      </c>
      <c r="G97" s="122">
        <f t="shared" si="11"/>
        <v>0</v>
      </c>
      <c r="H97" s="122">
        <f>((F97/D97)-1)*100</f>
        <v>-100</v>
      </c>
      <c r="I97" s="123" t="s">
        <v>314</v>
      </c>
    </row>
    <row r="98" spans="1:9" ht="12.5" x14ac:dyDescent="0.25">
      <c r="A98" s="69" t="s">
        <v>594</v>
      </c>
      <c r="B98" s="177">
        <v>0</v>
      </c>
      <c r="C98" s="122">
        <f t="shared" si="9"/>
        <v>0</v>
      </c>
      <c r="D98" s="177">
        <v>0</v>
      </c>
      <c r="E98" s="122">
        <f t="shared" si="10"/>
        <v>0</v>
      </c>
      <c r="F98" s="177">
        <v>0</v>
      </c>
      <c r="G98" s="122">
        <f t="shared" si="11"/>
        <v>0</v>
      </c>
      <c r="H98" s="122" t="s">
        <v>314</v>
      </c>
      <c r="I98" s="123" t="s">
        <v>314</v>
      </c>
    </row>
    <row r="99" spans="1:9" ht="12.5" x14ac:dyDescent="0.25">
      <c r="A99" s="69" t="s">
        <v>529</v>
      </c>
      <c r="B99" s="177">
        <v>0</v>
      </c>
      <c r="C99" s="122">
        <f t="shared" si="9"/>
        <v>0</v>
      </c>
      <c r="D99" s="177">
        <v>0</v>
      </c>
      <c r="E99" s="122">
        <f t="shared" si="10"/>
        <v>0</v>
      </c>
      <c r="F99" s="177">
        <v>0</v>
      </c>
      <c r="G99" s="122">
        <f t="shared" si="11"/>
        <v>0</v>
      </c>
      <c r="H99" s="122" t="s">
        <v>314</v>
      </c>
      <c r="I99" s="123" t="s">
        <v>314</v>
      </c>
    </row>
    <row r="100" spans="1:9" ht="12.5" x14ac:dyDescent="0.25">
      <c r="A100" s="69" t="s">
        <v>498</v>
      </c>
      <c r="B100" s="177">
        <v>0</v>
      </c>
      <c r="C100" s="122">
        <f t="shared" ref="C100:C131" si="16">(B100/$B$136)*100</f>
        <v>0</v>
      </c>
      <c r="D100" s="177">
        <v>2.7893310000000001E-2</v>
      </c>
      <c r="E100" s="122">
        <f t="shared" ref="E100:E131" si="17">(D100/$D$136)*100</f>
        <v>2.3734580375117366E-4</v>
      </c>
      <c r="F100" s="177">
        <v>0</v>
      </c>
      <c r="G100" s="122">
        <f t="shared" ref="G100:G131" si="18">(F100/$F$136)*100</f>
        <v>0</v>
      </c>
      <c r="H100" s="122">
        <f>((F100/D100)-1)*100</f>
        <v>-100</v>
      </c>
      <c r="I100" s="123" t="s">
        <v>314</v>
      </c>
    </row>
    <row r="101" spans="1:9" ht="12.5" x14ac:dyDescent="0.25">
      <c r="A101" s="69" t="s">
        <v>515</v>
      </c>
      <c r="B101" s="177">
        <v>0.01</v>
      </c>
      <c r="C101" s="122">
        <f t="shared" si="16"/>
        <v>1.0691501564118614E-4</v>
      </c>
      <c r="D101" s="177">
        <v>0</v>
      </c>
      <c r="E101" s="122">
        <f t="shared" si="17"/>
        <v>0</v>
      </c>
      <c r="F101" s="177">
        <v>0</v>
      </c>
      <c r="G101" s="122">
        <f t="shared" si="18"/>
        <v>0</v>
      </c>
      <c r="H101" s="122" t="s">
        <v>314</v>
      </c>
      <c r="I101" s="123">
        <f t="shared" si="13"/>
        <v>-100</v>
      </c>
    </row>
    <row r="102" spans="1:9" ht="12.5" x14ac:dyDescent="0.25">
      <c r="A102" s="69" t="s">
        <v>626</v>
      </c>
      <c r="B102" s="177">
        <v>0</v>
      </c>
      <c r="C102" s="122">
        <f t="shared" si="16"/>
        <v>0</v>
      </c>
      <c r="D102" s="177">
        <v>0</v>
      </c>
      <c r="E102" s="122">
        <f t="shared" si="17"/>
        <v>0</v>
      </c>
      <c r="F102" s="177">
        <v>0</v>
      </c>
      <c r="G102" s="122">
        <f t="shared" si="18"/>
        <v>0</v>
      </c>
      <c r="H102" s="122" t="s">
        <v>314</v>
      </c>
      <c r="I102" s="123" t="s">
        <v>314</v>
      </c>
    </row>
    <row r="103" spans="1:9" ht="12.5" x14ac:dyDescent="0.25">
      <c r="A103" s="69" t="s">
        <v>401</v>
      </c>
      <c r="B103" s="177">
        <v>1.2330000000000001E-2</v>
      </c>
      <c r="C103" s="122">
        <f t="shared" si="16"/>
        <v>1.318262142855825E-4</v>
      </c>
      <c r="D103" s="177">
        <v>1.5E-3</v>
      </c>
      <c r="E103" s="122">
        <f t="shared" si="17"/>
        <v>1.276358759956278E-5</v>
      </c>
      <c r="F103" s="177">
        <v>0</v>
      </c>
      <c r="G103" s="122">
        <f t="shared" si="18"/>
        <v>0</v>
      </c>
      <c r="H103" s="122">
        <f>((F103/D103)-1)*100</f>
        <v>-100</v>
      </c>
      <c r="I103" s="123">
        <f t="shared" si="13"/>
        <v>-100</v>
      </c>
    </row>
    <row r="104" spans="1:9" ht="12.5" x14ac:dyDescent="0.25">
      <c r="A104" s="69" t="s">
        <v>555</v>
      </c>
      <c r="B104" s="177">
        <v>0.55694999999999995</v>
      </c>
      <c r="C104" s="122">
        <f t="shared" si="16"/>
        <v>5.9546317961358605E-3</v>
      </c>
      <c r="D104" s="177">
        <v>0</v>
      </c>
      <c r="E104" s="122">
        <f t="shared" si="17"/>
        <v>0</v>
      </c>
      <c r="F104" s="177">
        <v>0</v>
      </c>
      <c r="G104" s="122">
        <f t="shared" si="18"/>
        <v>0</v>
      </c>
      <c r="H104" s="122" t="s">
        <v>314</v>
      </c>
      <c r="I104" s="123">
        <f t="shared" si="13"/>
        <v>-100</v>
      </c>
    </row>
    <row r="105" spans="1:9" ht="12.5" x14ac:dyDescent="0.25">
      <c r="A105" s="69" t="s">
        <v>449</v>
      </c>
      <c r="B105" s="177">
        <v>0</v>
      </c>
      <c r="C105" s="122">
        <f t="shared" si="16"/>
        <v>0</v>
      </c>
      <c r="D105" s="177">
        <v>4.2223E-4</v>
      </c>
      <c r="E105" s="122">
        <f t="shared" si="17"/>
        <v>3.5927797281089279E-6</v>
      </c>
      <c r="F105" s="177">
        <v>0</v>
      </c>
      <c r="G105" s="122">
        <f t="shared" si="18"/>
        <v>0</v>
      </c>
      <c r="H105" s="122">
        <f t="shared" ref="H105:H109" si="19">((F105/D105)-1)*100</f>
        <v>-100</v>
      </c>
      <c r="I105" s="123" t="s">
        <v>314</v>
      </c>
    </row>
    <row r="106" spans="1:9" ht="12.5" x14ac:dyDescent="0.25">
      <c r="A106" s="69" t="s">
        <v>556</v>
      </c>
      <c r="B106" s="177">
        <v>0</v>
      </c>
      <c r="C106" s="122">
        <f t="shared" si="16"/>
        <v>0</v>
      </c>
      <c r="D106" s="177">
        <v>9.3970800000000007E-2</v>
      </c>
      <c r="E106" s="122">
        <f t="shared" si="17"/>
        <v>7.9960302506732947E-4</v>
      </c>
      <c r="F106" s="177">
        <v>0</v>
      </c>
      <c r="G106" s="122">
        <f t="shared" si="18"/>
        <v>0</v>
      </c>
      <c r="H106" s="122">
        <f t="shared" si="19"/>
        <v>-100</v>
      </c>
      <c r="I106" s="123" t="s">
        <v>314</v>
      </c>
    </row>
    <row r="107" spans="1:9" ht="12.5" x14ac:dyDescent="0.25">
      <c r="A107" s="69" t="s">
        <v>595</v>
      </c>
      <c r="B107" s="177">
        <v>1.4E-2</v>
      </c>
      <c r="C107" s="122">
        <f t="shared" si="16"/>
        <v>1.4968102189766058E-4</v>
      </c>
      <c r="D107" s="177">
        <v>1.2149999999999999E-3</v>
      </c>
      <c r="E107" s="122">
        <f t="shared" si="17"/>
        <v>1.0338505955645851E-5</v>
      </c>
      <c r="F107" s="177">
        <v>0</v>
      </c>
      <c r="G107" s="122">
        <f t="shared" si="18"/>
        <v>0</v>
      </c>
      <c r="H107" s="122">
        <f t="shared" si="19"/>
        <v>-100</v>
      </c>
      <c r="I107" s="123">
        <f t="shared" si="13"/>
        <v>-100</v>
      </c>
    </row>
    <row r="108" spans="1:9" ht="12.5" x14ac:dyDescent="0.25">
      <c r="A108" s="69" t="s">
        <v>423</v>
      </c>
      <c r="B108" s="177">
        <v>0</v>
      </c>
      <c r="C108" s="122">
        <f t="shared" si="16"/>
        <v>0</v>
      </c>
      <c r="D108" s="177">
        <v>0.599943</v>
      </c>
      <c r="E108" s="122">
        <f t="shared" si="17"/>
        <v>5.1049500234963286E-3</v>
      </c>
      <c r="F108" s="177">
        <v>0</v>
      </c>
      <c r="G108" s="122">
        <f t="shared" si="18"/>
        <v>0</v>
      </c>
      <c r="H108" s="122">
        <f t="shared" si="19"/>
        <v>-100</v>
      </c>
      <c r="I108" s="123" t="s">
        <v>314</v>
      </c>
    </row>
    <row r="109" spans="1:9" ht="12.5" x14ac:dyDescent="0.25">
      <c r="A109" s="69" t="s">
        <v>349</v>
      </c>
      <c r="B109" s="177">
        <v>39.22697994</v>
      </c>
      <c r="C109" s="122">
        <f t="shared" si="16"/>
        <v>0.41939531738415942</v>
      </c>
      <c r="D109" s="177">
        <v>0.23164699999999999</v>
      </c>
      <c r="E109" s="122">
        <f t="shared" si="17"/>
        <v>1.9710978511172793E-3</v>
      </c>
      <c r="F109" s="177">
        <v>0</v>
      </c>
      <c r="G109" s="122">
        <f t="shared" si="18"/>
        <v>0</v>
      </c>
      <c r="H109" s="122">
        <f t="shared" si="19"/>
        <v>-100</v>
      </c>
      <c r="I109" s="123">
        <f t="shared" si="13"/>
        <v>-100</v>
      </c>
    </row>
    <row r="110" spans="1:9" ht="12.5" x14ac:dyDescent="0.25">
      <c r="A110" s="69" t="s">
        <v>607</v>
      </c>
      <c r="B110" s="177">
        <v>4.4000000000000002E-4</v>
      </c>
      <c r="C110" s="122">
        <f t="shared" si="16"/>
        <v>4.7042606882121899E-6</v>
      </c>
      <c r="D110" s="177">
        <v>0</v>
      </c>
      <c r="E110" s="122">
        <f t="shared" si="17"/>
        <v>0</v>
      </c>
      <c r="F110" s="177">
        <v>0</v>
      </c>
      <c r="G110" s="122">
        <f t="shared" si="18"/>
        <v>0</v>
      </c>
      <c r="H110" s="122" t="s">
        <v>314</v>
      </c>
      <c r="I110" s="123">
        <f t="shared" si="13"/>
        <v>-100</v>
      </c>
    </row>
    <row r="111" spans="1:9" ht="12.5" x14ac:dyDescent="0.25">
      <c r="A111" s="69" t="s">
        <v>650</v>
      </c>
      <c r="B111" s="177">
        <v>8.246363000000001E-2</v>
      </c>
      <c r="C111" s="122">
        <f t="shared" si="16"/>
        <v>8.816600291278987E-4</v>
      </c>
      <c r="D111" s="177">
        <v>0</v>
      </c>
      <c r="E111" s="122">
        <f t="shared" si="17"/>
        <v>0</v>
      </c>
      <c r="F111" s="177">
        <v>0</v>
      </c>
      <c r="G111" s="122">
        <f t="shared" si="18"/>
        <v>0</v>
      </c>
      <c r="H111" s="122" t="s">
        <v>314</v>
      </c>
      <c r="I111" s="123">
        <f t="shared" si="13"/>
        <v>-100</v>
      </c>
    </row>
    <row r="112" spans="1:9" ht="12.5" x14ac:dyDescent="0.25">
      <c r="A112" s="69" t="s">
        <v>556</v>
      </c>
      <c r="B112" s="177">
        <v>0</v>
      </c>
      <c r="C112" s="122">
        <f t="shared" si="16"/>
        <v>0</v>
      </c>
      <c r="D112" s="177">
        <v>3.0000000000000001E-3</v>
      </c>
      <c r="E112" s="122">
        <f t="shared" si="17"/>
        <v>2.552717519912556E-5</v>
      </c>
      <c r="F112" s="177">
        <v>0</v>
      </c>
      <c r="G112" s="122">
        <f t="shared" si="18"/>
        <v>0</v>
      </c>
      <c r="H112" s="122">
        <f>((F112/D112)-1)*100</f>
        <v>-100</v>
      </c>
      <c r="I112" s="123" t="s">
        <v>314</v>
      </c>
    </row>
    <row r="113" spans="1:9" ht="12.5" x14ac:dyDescent="0.25">
      <c r="A113" s="69" t="s">
        <v>306</v>
      </c>
      <c r="B113" s="177">
        <v>0</v>
      </c>
      <c r="C113" s="122">
        <f t="shared" si="16"/>
        <v>0</v>
      </c>
      <c r="D113" s="177">
        <v>2.04172E-2</v>
      </c>
      <c r="E113" s="122">
        <f t="shared" si="17"/>
        <v>1.7373114715852879E-4</v>
      </c>
      <c r="F113" s="177">
        <v>0</v>
      </c>
      <c r="G113" s="122">
        <f t="shared" si="18"/>
        <v>0</v>
      </c>
      <c r="H113" s="122">
        <f>((F113/D113)-1)*100</f>
        <v>-100</v>
      </c>
      <c r="I113" s="123" t="s">
        <v>314</v>
      </c>
    </row>
    <row r="114" spans="1:9" ht="12.5" x14ac:dyDescent="0.25">
      <c r="A114" s="69" t="s">
        <v>448</v>
      </c>
      <c r="B114" s="177">
        <v>0.10877177</v>
      </c>
      <c r="C114" s="122">
        <f t="shared" si="16"/>
        <v>1.1629335490869501E-3</v>
      </c>
      <c r="D114" s="177">
        <v>0</v>
      </c>
      <c r="E114" s="122">
        <f t="shared" si="17"/>
        <v>0</v>
      </c>
      <c r="F114" s="177">
        <v>0</v>
      </c>
      <c r="G114" s="122">
        <f t="shared" si="18"/>
        <v>0</v>
      </c>
      <c r="H114" s="122" t="s">
        <v>314</v>
      </c>
      <c r="I114" s="123">
        <f t="shared" si="13"/>
        <v>-100</v>
      </c>
    </row>
    <row r="115" spans="1:9" ht="12.5" x14ac:dyDescent="0.25">
      <c r="A115" s="69" t="s">
        <v>426</v>
      </c>
      <c r="B115" s="177">
        <v>2.1800000000000001E-3</v>
      </c>
      <c r="C115" s="122">
        <f t="shared" si="16"/>
        <v>2.3307473409778578E-5</v>
      </c>
      <c r="D115" s="177">
        <v>0</v>
      </c>
      <c r="E115" s="122">
        <f t="shared" si="17"/>
        <v>0</v>
      </c>
      <c r="F115" s="177">
        <v>0</v>
      </c>
      <c r="G115" s="122">
        <f t="shared" si="18"/>
        <v>0</v>
      </c>
      <c r="H115" s="122" t="s">
        <v>314</v>
      </c>
      <c r="I115" s="123">
        <f t="shared" si="13"/>
        <v>-100</v>
      </c>
    </row>
    <row r="116" spans="1:9" ht="12.5" x14ac:dyDescent="0.25">
      <c r="A116" s="69" t="s">
        <v>442</v>
      </c>
      <c r="B116" s="177">
        <v>0.26627263000000001</v>
      </c>
      <c r="C116" s="122">
        <f t="shared" si="16"/>
        <v>2.8468542401269767E-3</v>
      </c>
      <c r="D116" s="177">
        <v>2.6799032200000004</v>
      </c>
      <c r="E116" s="122">
        <f t="shared" si="17"/>
        <v>2.2803453004546913E-2</v>
      </c>
      <c r="F116" s="177">
        <v>0</v>
      </c>
      <c r="G116" s="122">
        <f t="shared" si="18"/>
        <v>0</v>
      </c>
      <c r="H116" s="122">
        <f>((F116/D116)-1)*100</f>
        <v>-100</v>
      </c>
      <c r="I116" s="123">
        <f t="shared" si="13"/>
        <v>-100</v>
      </c>
    </row>
    <row r="117" spans="1:9" ht="12.5" x14ac:dyDescent="0.25">
      <c r="A117" s="69" t="s">
        <v>414</v>
      </c>
      <c r="B117" s="177">
        <v>2.0799999999999999E-4</v>
      </c>
      <c r="C117" s="122">
        <f t="shared" si="16"/>
        <v>2.2238323253366711E-6</v>
      </c>
      <c r="D117" s="177">
        <v>2.919768E-2</v>
      </c>
      <c r="E117" s="122">
        <f t="shared" si="17"/>
        <v>2.4844476425600148E-4</v>
      </c>
      <c r="F117" s="177">
        <v>0</v>
      </c>
      <c r="G117" s="122">
        <f t="shared" si="18"/>
        <v>0</v>
      </c>
      <c r="H117" s="122">
        <f>((F117/D117)-1)*100</f>
        <v>-100</v>
      </c>
      <c r="I117" s="123">
        <f t="shared" si="13"/>
        <v>-100</v>
      </c>
    </row>
    <row r="118" spans="1:9" ht="12.5" x14ac:dyDescent="0.25">
      <c r="A118" s="69" t="s">
        <v>579</v>
      </c>
      <c r="B118" s="177">
        <v>0.51749999999999996</v>
      </c>
      <c r="C118" s="122">
        <f t="shared" si="16"/>
        <v>5.5328520594313813E-3</v>
      </c>
      <c r="D118" s="177">
        <v>0</v>
      </c>
      <c r="E118" s="122">
        <f t="shared" si="17"/>
        <v>0</v>
      </c>
      <c r="F118" s="177">
        <v>0</v>
      </c>
      <c r="G118" s="122">
        <f t="shared" si="18"/>
        <v>0</v>
      </c>
      <c r="H118" s="122" t="s">
        <v>314</v>
      </c>
      <c r="I118" s="123">
        <f t="shared" si="13"/>
        <v>-100</v>
      </c>
    </row>
    <row r="119" spans="1:9" ht="12.5" x14ac:dyDescent="0.25">
      <c r="A119" s="69" t="s">
        <v>439</v>
      </c>
      <c r="B119" s="177">
        <v>0.14010947000000001</v>
      </c>
      <c r="C119" s="122">
        <f t="shared" si="16"/>
        <v>1.49798061765283E-3</v>
      </c>
      <c r="D119" s="177">
        <v>1.17941183</v>
      </c>
      <c r="E119" s="122">
        <f t="shared" si="17"/>
        <v>1.0035684138777097E-2</v>
      </c>
      <c r="F119" s="177">
        <v>0</v>
      </c>
      <c r="G119" s="122">
        <f t="shared" si="18"/>
        <v>0</v>
      </c>
      <c r="H119" s="122">
        <f>((F119/D119)-1)*100</f>
        <v>-100</v>
      </c>
      <c r="I119" s="123">
        <f t="shared" si="13"/>
        <v>-100</v>
      </c>
    </row>
    <row r="120" spans="1:9" ht="12.5" x14ac:dyDescent="0.25">
      <c r="A120" s="69" t="s">
        <v>307</v>
      </c>
      <c r="B120" s="177">
        <v>0</v>
      </c>
      <c r="C120" s="122">
        <f t="shared" si="16"/>
        <v>0</v>
      </c>
      <c r="D120" s="177">
        <v>0.19464924</v>
      </c>
      <c r="E120" s="122">
        <f t="shared" si="17"/>
        <v>1.6562817506188797E-3</v>
      </c>
      <c r="F120" s="177">
        <v>0</v>
      </c>
      <c r="G120" s="122">
        <f t="shared" si="18"/>
        <v>0</v>
      </c>
      <c r="H120" s="122">
        <f>((F120/D120)-1)*100</f>
        <v>-100</v>
      </c>
      <c r="I120" s="123" t="s">
        <v>314</v>
      </c>
    </row>
    <row r="121" spans="1:9" ht="12.5" x14ac:dyDescent="0.25">
      <c r="A121" s="69" t="s">
        <v>405</v>
      </c>
      <c r="B121" s="177">
        <v>1.7226000000000002E-2</v>
      </c>
      <c r="C121" s="122">
        <f t="shared" si="16"/>
        <v>1.8417180594350723E-4</v>
      </c>
      <c r="D121" s="177">
        <v>0</v>
      </c>
      <c r="E121" s="122">
        <f t="shared" si="17"/>
        <v>0</v>
      </c>
      <c r="F121" s="177">
        <v>0</v>
      </c>
      <c r="G121" s="122">
        <f t="shared" si="18"/>
        <v>0</v>
      </c>
      <c r="H121" s="122" t="s">
        <v>314</v>
      </c>
      <c r="I121" s="123">
        <f t="shared" si="13"/>
        <v>-100</v>
      </c>
    </row>
    <row r="122" spans="1:9" ht="12.5" x14ac:dyDescent="0.25">
      <c r="A122" s="69" t="s">
        <v>620</v>
      </c>
      <c r="B122" s="177">
        <v>0</v>
      </c>
      <c r="C122" s="122">
        <f t="shared" si="16"/>
        <v>0</v>
      </c>
      <c r="D122" s="177">
        <v>4.612865E-2</v>
      </c>
      <c r="E122" s="122">
        <f t="shared" si="17"/>
        <v>3.9251137674971444E-4</v>
      </c>
      <c r="F122" s="177">
        <v>0</v>
      </c>
      <c r="G122" s="122">
        <f t="shared" si="18"/>
        <v>0</v>
      </c>
      <c r="H122" s="122">
        <f>((F122/D122)-1)*100</f>
        <v>-100</v>
      </c>
      <c r="I122" s="123" t="s">
        <v>314</v>
      </c>
    </row>
    <row r="123" spans="1:9" ht="12.5" x14ac:dyDescent="0.25">
      <c r="A123" s="69" t="s">
        <v>432</v>
      </c>
      <c r="B123" s="177">
        <v>7.6443999999999998E-2</v>
      </c>
      <c r="C123" s="122">
        <f t="shared" si="16"/>
        <v>8.1730114556748329E-4</v>
      </c>
      <c r="D123" s="177">
        <v>0</v>
      </c>
      <c r="E123" s="122">
        <f t="shared" si="17"/>
        <v>0</v>
      </c>
      <c r="F123" s="177">
        <v>0</v>
      </c>
      <c r="G123" s="122">
        <f t="shared" si="18"/>
        <v>0</v>
      </c>
      <c r="H123" s="122" t="s">
        <v>314</v>
      </c>
      <c r="I123" s="123">
        <f t="shared" si="13"/>
        <v>-100</v>
      </c>
    </row>
    <row r="124" spans="1:9" ht="12.5" x14ac:dyDescent="0.25">
      <c r="A124" s="69" t="s">
        <v>631</v>
      </c>
      <c r="B124" s="177">
        <v>0</v>
      </c>
      <c r="C124" s="122">
        <f t="shared" si="16"/>
        <v>0</v>
      </c>
      <c r="D124" s="177">
        <v>0</v>
      </c>
      <c r="E124" s="122">
        <f t="shared" si="17"/>
        <v>0</v>
      </c>
      <c r="F124" s="177">
        <v>0</v>
      </c>
      <c r="G124" s="122">
        <f t="shared" si="18"/>
        <v>0</v>
      </c>
      <c r="H124" s="122" t="s">
        <v>314</v>
      </c>
      <c r="I124" s="123" t="s">
        <v>314</v>
      </c>
    </row>
    <row r="125" spans="1:9" ht="12.5" x14ac:dyDescent="0.25">
      <c r="A125" s="69" t="s">
        <v>395</v>
      </c>
      <c r="B125" s="177">
        <v>0</v>
      </c>
      <c r="C125" s="122">
        <f t="shared" si="16"/>
        <v>0</v>
      </c>
      <c r="D125" s="177">
        <v>6.0350000000000001E-2</v>
      </c>
      <c r="E125" s="122">
        <f t="shared" si="17"/>
        <v>5.1352167442240916E-4</v>
      </c>
      <c r="F125" s="177">
        <v>0</v>
      </c>
      <c r="G125" s="122">
        <f t="shared" si="18"/>
        <v>0</v>
      </c>
      <c r="H125" s="122">
        <f t="shared" ref="H125:H127" si="20">((F125/D125)-1)*100</f>
        <v>-100</v>
      </c>
      <c r="I125" s="123" t="s">
        <v>314</v>
      </c>
    </row>
    <row r="126" spans="1:9" ht="12.5" x14ac:dyDescent="0.25">
      <c r="A126" s="69" t="s">
        <v>434</v>
      </c>
      <c r="B126" s="177">
        <v>0</v>
      </c>
      <c r="C126" s="122">
        <f t="shared" si="16"/>
        <v>0</v>
      </c>
      <c r="D126" s="177">
        <v>3.4856324300000003</v>
      </c>
      <c r="E126" s="122">
        <f t="shared" si="17"/>
        <v>2.965944990678792E-2</v>
      </c>
      <c r="F126" s="177">
        <v>0</v>
      </c>
      <c r="G126" s="122">
        <f t="shared" si="18"/>
        <v>0</v>
      </c>
      <c r="H126" s="122">
        <f t="shared" si="20"/>
        <v>-100</v>
      </c>
      <c r="I126" s="123" t="s">
        <v>314</v>
      </c>
    </row>
    <row r="127" spans="1:9" ht="12.5" x14ac:dyDescent="0.25">
      <c r="A127" s="69" t="s">
        <v>435</v>
      </c>
      <c r="B127" s="177">
        <v>0</v>
      </c>
      <c r="C127" s="122">
        <f t="shared" si="16"/>
        <v>0</v>
      </c>
      <c r="D127" s="177">
        <v>4.1739999999999998E-3</v>
      </c>
      <c r="E127" s="122">
        <f t="shared" si="17"/>
        <v>3.5516809760383357E-5</v>
      </c>
      <c r="F127" s="177">
        <v>0</v>
      </c>
      <c r="G127" s="122">
        <f t="shared" si="18"/>
        <v>0</v>
      </c>
      <c r="H127" s="122">
        <f t="shared" si="20"/>
        <v>-100</v>
      </c>
      <c r="I127" s="123" t="s">
        <v>314</v>
      </c>
    </row>
    <row r="128" spans="1:9" s="9" customFormat="1" ht="12.5" x14ac:dyDescent="0.25">
      <c r="A128" s="69" t="s">
        <v>444</v>
      </c>
      <c r="B128" s="177">
        <v>3.5000000000000001E-3</v>
      </c>
      <c r="C128" s="122">
        <f t="shared" si="16"/>
        <v>3.7420255474415146E-5</v>
      </c>
      <c r="D128" s="177">
        <v>0</v>
      </c>
      <c r="E128" s="122">
        <f t="shared" si="17"/>
        <v>0</v>
      </c>
      <c r="F128" s="177">
        <v>0</v>
      </c>
      <c r="G128" s="122">
        <f t="shared" si="18"/>
        <v>0</v>
      </c>
      <c r="H128" s="122" t="s">
        <v>314</v>
      </c>
      <c r="I128" s="123">
        <f t="shared" si="13"/>
        <v>-100</v>
      </c>
    </row>
    <row r="129" spans="1:9" ht="12.5" x14ac:dyDescent="0.25">
      <c r="A129" s="69" t="s">
        <v>590</v>
      </c>
      <c r="B129" s="177">
        <v>8.8499999999999995E-2</v>
      </c>
      <c r="C129" s="122">
        <f t="shared" si="16"/>
        <v>9.4619788842449713E-4</v>
      </c>
      <c r="D129" s="177">
        <v>0</v>
      </c>
      <c r="E129" s="122">
        <f t="shared" si="17"/>
        <v>0</v>
      </c>
      <c r="F129" s="177">
        <v>0</v>
      </c>
      <c r="G129" s="122">
        <f t="shared" si="18"/>
        <v>0</v>
      </c>
      <c r="H129" s="122" t="s">
        <v>314</v>
      </c>
      <c r="I129" s="123">
        <f t="shared" si="13"/>
        <v>-100</v>
      </c>
    </row>
    <row r="130" spans="1:9" ht="12.5" x14ac:dyDescent="0.25">
      <c r="A130" s="69" t="s">
        <v>408</v>
      </c>
      <c r="B130" s="177">
        <v>4.8000000000000001E-4</v>
      </c>
      <c r="C130" s="122">
        <f t="shared" si="16"/>
        <v>5.1319207507769342E-6</v>
      </c>
      <c r="D130" s="177">
        <v>0</v>
      </c>
      <c r="E130" s="122">
        <f t="shared" si="17"/>
        <v>0</v>
      </c>
      <c r="F130" s="177">
        <v>0</v>
      </c>
      <c r="G130" s="122">
        <f t="shared" si="18"/>
        <v>0</v>
      </c>
      <c r="H130" s="122" t="s">
        <v>314</v>
      </c>
      <c r="I130" s="123">
        <f t="shared" si="13"/>
        <v>-100</v>
      </c>
    </row>
    <row r="131" spans="1:9" ht="12.5" x14ac:dyDescent="0.25">
      <c r="A131" s="69" t="s">
        <v>310</v>
      </c>
      <c r="B131" s="177">
        <v>9.8400000000000001E-2</v>
      </c>
      <c r="C131" s="122">
        <f t="shared" si="16"/>
        <v>1.0520437539092715E-3</v>
      </c>
      <c r="D131" s="177">
        <v>0.122417</v>
      </c>
      <c r="E131" s="122">
        <f t="shared" si="17"/>
        <v>1.0416534021171178E-3</v>
      </c>
      <c r="F131" s="177">
        <v>0</v>
      </c>
      <c r="G131" s="122">
        <f t="shared" si="18"/>
        <v>0</v>
      </c>
      <c r="H131" s="122">
        <f>((F131/D131)-1)*100</f>
        <v>-100</v>
      </c>
      <c r="I131" s="123">
        <f t="shared" si="13"/>
        <v>-100</v>
      </c>
    </row>
    <row r="132" spans="1:9" ht="12.5" x14ac:dyDescent="0.25">
      <c r="A132" s="69" t="s">
        <v>651</v>
      </c>
      <c r="B132" s="177">
        <v>2.027663</v>
      </c>
      <c r="C132" s="122">
        <f t="shared" ref="C132:C135" si="21">(B132/$B$136)*100</f>
        <v>2.167876213600544E-2</v>
      </c>
      <c r="D132" s="177">
        <v>0</v>
      </c>
      <c r="E132" s="122">
        <f t="shared" ref="E132:E135" si="22">(D132/$D$136)*100</f>
        <v>0</v>
      </c>
      <c r="F132" s="177">
        <v>0</v>
      </c>
      <c r="G132" s="122">
        <f t="shared" ref="G132:G135" si="23">(F132/$F$136)*100</f>
        <v>0</v>
      </c>
      <c r="H132" s="122" t="s">
        <v>314</v>
      </c>
      <c r="I132" s="123">
        <f>((F132/B132)-1)*100</f>
        <v>-100</v>
      </c>
    </row>
    <row r="133" spans="1:9" ht="12.5" x14ac:dyDescent="0.25">
      <c r="A133" s="69" t="s">
        <v>652</v>
      </c>
      <c r="B133" s="177">
        <v>5.7320290000000003E-2</v>
      </c>
      <c r="C133" s="122">
        <f t="shared" si="21"/>
        <v>6.1283997019073244E-4</v>
      </c>
      <c r="D133" s="177">
        <v>0</v>
      </c>
      <c r="E133" s="122">
        <f t="shared" si="22"/>
        <v>0</v>
      </c>
      <c r="F133" s="177">
        <v>0</v>
      </c>
      <c r="G133" s="122">
        <f t="shared" si="23"/>
        <v>0</v>
      </c>
      <c r="H133" s="122" t="s">
        <v>314</v>
      </c>
      <c r="I133" s="123">
        <f t="shared" ref="I133:I134" si="24">((F133/B133)-1)*100</f>
        <v>-100</v>
      </c>
    </row>
    <row r="134" spans="1:9" ht="12.5" x14ac:dyDescent="0.25">
      <c r="A134" s="69" t="s">
        <v>438</v>
      </c>
      <c r="B134" s="177">
        <v>3.6233679999999997E-2</v>
      </c>
      <c r="C134" s="122">
        <f t="shared" si="21"/>
        <v>3.8739244639377331E-4</v>
      </c>
      <c r="D134" s="177">
        <v>1.4999999999999999E-4</v>
      </c>
      <c r="E134" s="122">
        <f t="shared" si="22"/>
        <v>1.2763587599562779E-6</v>
      </c>
      <c r="F134" s="177">
        <v>0</v>
      </c>
      <c r="G134" s="122">
        <f t="shared" si="23"/>
        <v>0</v>
      </c>
      <c r="H134" s="122">
        <f>((F134/D134)-1)*100</f>
        <v>-100</v>
      </c>
      <c r="I134" s="123">
        <f t="shared" si="24"/>
        <v>-100</v>
      </c>
    </row>
    <row r="135" spans="1:9" ht="12.5" x14ac:dyDescent="0.25">
      <c r="A135" s="69" t="s">
        <v>503</v>
      </c>
      <c r="B135" s="194">
        <v>0</v>
      </c>
      <c r="C135" s="122">
        <f t="shared" si="21"/>
        <v>0</v>
      </c>
      <c r="D135" s="177">
        <v>0</v>
      </c>
      <c r="E135" s="122">
        <f t="shared" si="22"/>
        <v>0</v>
      </c>
      <c r="F135" s="177">
        <v>0</v>
      </c>
      <c r="G135" s="122">
        <f t="shared" si="23"/>
        <v>0</v>
      </c>
      <c r="H135" s="122" t="s">
        <v>314</v>
      </c>
      <c r="I135" s="123" t="s">
        <v>314</v>
      </c>
    </row>
    <row r="136" spans="1:9" ht="12.5" x14ac:dyDescent="0.25">
      <c r="A136" s="69"/>
      <c r="B136" s="195">
        <f>SUM(Table2237[Column2])</f>
        <v>9353.2231558200037</v>
      </c>
      <c r="C136" s="196">
        <f>SUBTOTAL(109,Table2237[Column3])</f>
        <v>100</v>
      </c>
      <c r="D136" s="195">
        <f>SUM(Table2237[Column4])</f>
        <v>11752.181651899995</v>
      </c>
      <c r="E136" s="196">
        <f>SUBTOTAL(109,Table2237[Column5])</f>
        <v>100.00000000000003</v>
      </c>
      <c r="F136" s="195">
        <f>SUM(Table2237[Column6])</f>
        <v>11525.277289569996</v>
      </c>
      <c r="G136" s="196">
        <f>SUBTOTAL(109,Table2237[Column7])</f>
        <v>100.00000000000003</v>
      </c>
      <c r="H136" s="196">
        <f>((F136/D136)-1)*100</f>
        <v>-1.9307424702145748</v>
      </c>
      <c r="I136" s="197">
        <f>((F136/B136)-1)*100</f>
        <v>23.222520168338345</v>
      </c>
    </row>
  </sheetData>
  <sortState xmlns:xlrd2="http://schemas.microsoft.com/office/spreadsheetml/2017/richdata2" ref="A4:I128">
    <sortCondition descending="1" ref="G4:G128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88"/>
  <sheetViews>
    <sheetView zoomScaleNormal="100" workbookViewId="0">
      <selection activeCell="A21" sqref="A21"/>
    </sheetView>
  </sheetViews>
  <sheetFormatPr defaultColWidth="9.1796875" defaultRowHeight="12.5" x14ac:dyDescent="0.25"/>
  <cols>
    <col min="1" max="1" width="27.36328125" style="40" customWidth="1"/>
    <col min="2" max="2" width="14.90625" style="40" bestFit="1" customWidth="1"/>
    <col min="3" max="3" width="13.36328125" style="100" customWidth="1"/>
    <col min="4" max="4" width="14.90625" style="40" bestFit="1" customWidth="1"/>
    <col min="5" max="5" width="13.36328125" style="100" customWidth="1"/>
    <col min="6" max="6" width="17.90625" style="40" bestFit="1" customWidth="1"/>
    <col min="7" max="7" width="13.36328125" style="100" customWidth="1"/>
    <col min="8" max="9" width="13.36328125" style="40" customWidth="1"/>
    <col min="10" max="11" width="9.1796875" style="40"/>
    <col min="12" max="12" width="11.6328125" style="40" bestFit="1" customWidth="1"/>
    <col min="13" max="16384" width="9.1796875" style="40"/>
  </cols>
  <sheetData>
    <row r="1" spans="1:18" ht="13" x14ac:dyDescent="0.3">
      <c r="A1" s="48" t="s">
        <v>508</v>
      </c>
      <c r="B1" s="48"/>
      <c r="C1" s="48"/>
      <c r="D1" s="154"/>
      <c r="K1" s="87" t="s">
        <v>313</v>
      </c>
      <c r="Q1" s="383"/>
      <c r="R1" s="383"/>
    </row>
    <row r="2" spans="1:18" x14ac:dyDescent="0.25">
      <c r="A2" s="384" t="s">
        <v>292</v>
      </c>
      <c r="B2" s="380">
        <v>44896</v>
      </c>
      <c r="C2" s="380"/>
      <c r="D2" s="380">
        <v>45231</v>
      </c>
      <c r="E2" s="380"/>
      <c r="F2" s="380">
        <v>45261</v>
      </c>
      <c r="G2" s="380"/>
      <c r="H2" s="386" t="s">
        <v>293</v>
      </c>
      <c r="I2" s="388" t="s">
        <v>635</v>
      </c>
    </row>
    <row r="3" spans="1:18" ht="13" x14ac:dyDescent="0.3">
      <c r="A3" s="385"/>
      <c r="B3" s="155" t="s">
        <v>294</v>
      </c>
      <c r="C3" s="156" t="s">
        <v>295</v>
      </c>
      <c r="D3" s="155" t="s">
        <v>294</v>
      </c>
      <c r="E3" s="74" t="s">
        <v>295</v>
      </c>
      <c r="F3" s="155" t="s">
        <v>294</v>
      </c>
      <c r="G3" s="74" t="s">
        <v>295</v>
      </c>
      <c r="H3" s="387"/>
      <c r="I3" s="389"/>
    </row>
    <row r="4" spans="1:18" ht="14.5" customHeight="1" x14ac:dyDescent="0.25">
      <c r="A4" s="69" t="s">
        <v>296</v>
      </c>
      <c r="B4" s="177">
        <v>4042.2773145400001</v>
      </c>
      <c r="C4" s="80">
        <f>(B4/$B$188)*100</f>
        <v>37.56135581378858</v>
      </c>
      <c r="D4" s="177">
        <v>5736.6660179300006</v>
      </c>
      <c r="E4" s="80">
        <f>(D4/$D$188)*100</f>
        <v>36.377438203706326</v>
      </c>
      <c r="F4" s="177">
        <v>3978.50883583</v>
      </c>
      <c r="G4" s="80">
        <f>(F4/$F$188)*100</f>
        <v>33.646804448048357</v>
      </c>
      <c r="H4" s="80">
        <f>((F4/D4)-1)*100</f>
        <v>-30.647717273497619</v>
      </c>
      <c r="I4" s="81">
        <f>((F4/B4)-1)*100</f>
        <v>-1.577538445485327</v>
      </c>
    </row>
    <row r="5" spans="1:18" x14ac:dyDescent="0.25">
      <c r="A5" s="69" t="s">
        <v>379</v>
      </c>
      <c r="B5" s="177">
        <v>170.73401941999998</v>
      </c>
      <c r="C5" s="80">
        <f t="shared" ref="C5:C68" si="0">(B5/$B$188)*100</f>
        <v>1.5864822608497087</v>
      </c>
      <c r="D5" s="177">
        <v>2030.32005284</v>
      </c>
      <c r="E5" s="80">
        <f t="shared" ref="E5:E68" si="1">(D5/$D$188)*100</f>
        <v>12.874697956110662</v>
      </c>
      <c r="F5" s="177">
        <v>1280.0738397699999</v>
      </c>
      <c r="G5" s="80">
        <f>(F5/$F$188)*100</f>
        <v>10.825763104486906</v>
      </c>
      <c r="H5" s="80">
        <f t="shared" ref="H5:H51" si="2">((F5/D5)-1)*100</f>
        <v>-36.952115604658488</v>
      </c>
      <c r="I5" s="81">
        <f>((F5/B5)-1)*100</f>
        <v>649.7473814056126</v>
      </c>
      <c r="J5" s="157"/>
    </row>
    <row r="6" spans="1:18" x14ac:dyDescent="0.25">
      <c r="A6" s="69" t="s">
        <v>345</v>
      </c>
      <c r="B6" s="177">
        <v>957.6743027</v>
      </c>
      <c r="C6" s="80">
        <f t="shared" si="0"/>
        <v>8.8988316333586415</v>
      </c>
      <c r="D6" s="177">
        <v>1279.60819922</v>
      </c>
      <c r="E6" s="80">
        <f t="shared" si="1"/>
        <v>8.1142719563231651</v>
      </c>
      <c r="F6" s="177">
        <v>1123.47183619</v>
      </c>
      <c r="G6" s="80">
        <f t="shared" ref="G6:G68" si="3">(F6/$F$188)*100</f>
        <v>9.5013581055145799</v>
      </c>
      <c r="H6" s="80">
        <f t="shared" si="2"/>
        <v>-12.201888290898321</v>
      </c>
      <c r="I6" s="81">
        <f>((F6/B6)-1)*100</f>
        <v>17.31251773411504</v>
      </c>
    </row>
    <row r="7" spans="1:18" x14ac:dyDescent="0.25">
      <c r="A7" s="69" t="s">
        <v>309</v>
      </c>
      <c r="B7" s="177">
        <v>0</v>
      </c>
      <c r="C7" s="80">
        <f t="shared" si="0"/>
        <v>0</v>
      </c>
      <c r="D7" s="177">
        <v>0.22912807999999998</v>
      </c>
      <c r="E7" s="80">
        <f t="shared" si="1"/>
        <v>1.4529506415193899E-3</v>
      </c>
      <c r="F7" s="177">
        <v>554.81740234000006</v>
      </c>
      <c r="G7" s="80">
        <f t="shared" si="3"/>
        <v>4.6921681994992097</v>
      </c>
      <c r="H7" s="80">
        <f>((F7/D7)-1)*100</f>
        <v>242042.91078596743</v>
      </c>
      <c r="I7" s="81" t="s">
        <v>314</v>
      </c>
    </row>
    <row r="8" spans="1:18" x14ac:dyDescent="0.25">
      <c r="A8" s="69" t="s">
        <v>355</v>
      </c>
      <c r="B8" s="177">
        <v>394.49213237999999</v>
      </c>
      <c r="C8" s="80">
        <f t="shared" si="0"/>
        <v>3.6656711544174638</v>
      </c>
      <c r="D8" s="177">
        <v>600.39766789999999</v>
      </c>
      <c r="E8" s="80">
        <f t="shared" si="1"/>
        <v>3.8072512838323904</v>
      </c>
      <c r="F8" s="177">
        <v>515.22994288999996</v>
      </c>
      <c r="G8" s="80">
        <f t="shared" si="3"/>
        <v>4.3573715302764517</v>
      </c>
      <c r="H8" s="80">
        <f t="shared" si="2"/>
        <v>-14.185219157810792</v>
      </c>
      <c r="I8" s="81">
        <f t="shared" ref="I8:I45" si="4">((F8/B8)-1)*100</f>
        <v>30.605885542401047</v>
      </c>
    </row>
    <row r="9" spans="1:18" x14ac:dyDescent="0.25">
      <c r="A9" s="69" t="s">
        <v>352</v>
      </c>
      <c r="B9" s="177">
        <v>1641.0434744300001</v>
      </c>
      <c r="C9" s="80">
        <f t="shared" si="0"/>
        <v>15.248785041848503</v>
      </c>
      <c r="D9" s="177">
        <v>1157.2462144600001</v>
      </c>
      <c r="E9" s="80">
        <f t="shared" si="1"/>
        <v>7.3383481836689022</v>
      </c>
      <c r="F9" s="177">
        <v>503.95691577999997</v>
      </c>
      <c r="G9" s="80">
        <f t="shared" si="3"/>
        <v>4.2620339667924219</v>
      </c>
      <c r="H9" s="80">
        <f t="shared" si="2"/>
        <v>-56.452057523890133</v>
      </c>
      <c r="I9" s="81">
        <f t="shared" si="4"/>
        <v>-69.290459172323608</v>
      </c>
    </row>
    <row r="10" spans="1:18" ht="12.5" customHeight="1" x14ac:dyDescent="0.25">
      <c r="A10" s="69" t="s">
        <v>373</v>
      </c>
      <c r="B10" s="177">
        <v>796.87744459999999</v>
      </c>
      <c r="C10" s="80">
        <f t="shared" si="0"/>
        <v>7.4046867415402327</v>
      </c>
      <c r="D10" s="177">
        <v>9.2088205999999992</v>
      </c>
      <c r="E10" s="80">
        <f t="shared" si="1"/>
        <v>5.8395120311779222E-2</v>
      </c>
      <c r="F10" s="177">
        <v>496.32849576000001</v>
      </c>
      <c r="G10" s="80">
        <f t="shared" si="3"/>
        <v>4.1975193540940765</v>
      </c>
      <c r="H10" s="80">
        <f t="shared" si="2"/>
        <v>5289.7075132509372</v>
      </c>
      <c r="I10" s="81">
        <f t="shared" si="4"/>
        <v>-37.715830818986639</v>
      </c>
    </row>
    <row r="11" spans="1:18" x14ac:dyDescent="0.25">
      <c r="A11" s="69" t="s">
        <v>407</v>
      </c>
      <c r="B11" s="177">
        <v>3.14664E-3</v>
      </c>
      <c r="C11" s="80">
        <f t="shared" si="0"/>
        <v>2.9238979778246521E-5</v>
      </c>
      <c r="D11" s="177">
        <v>0.59162531000000007</v>
      </c>
      <c r="E11" s="80">
        <f t="shared" si="1"/>
        <v>3.7516238677669195E-3</v>
      </c>
      <c r="F11" s="177">
        <v>491.73747430999998</v>
      </c>
      <c r="G11" s="80">
        <f t="shared" si="3"/>
        <v>4.1586924449883895</v>
      </c>
      <c r="H11" s="80">
        <f t="shared" si="2"/>
        <v>83016.368755420553</v>
      </c>
      <c r="I11" s="81">
        <f>((F11/B11)-1)*100</f>
        <v>15627282.67834897</v>
      </c>
    </row>
    <row r="12" spans="1:18" x14ac:dyDescent="0.25">
      <c r="A12" s="69" t="s">
        <v>361</v>
      </c>
      <c r="B12" s="177">
        <v>211.21314888000001</v>
      </c>
      <c r="C12" s="80">
        <f t="shared" si="0"/>
        <v>1.9626194890429445</v>
      </c>
      <c r="D12" s="177">
        <v>204.95745744999999</v>
      </c>
      <c r="E12" s="80">
        <f t="shared" si="1"/>
        <v>1.299679503647744</v>
      </c>
      <c r="F12" s="177">
        <v>343.22664961000004</v>
      </c>
      <c r="G12" s="80">
        <f t="shared" si="3"/>
        <v>2.9027156749740457</v>
      </c>
      <c r="H12" s="80">
        <f t="shared" si="2"/>
        <v>67.462386526594798</v>
      </c>
      <c r="I12" s="81">
        <f t="shared" si="4"/>
        <v>62.502501113225215</v>
      </c>
    </row>
    <row r="13" spans="1:18" x14ac:dyDescent="0.25">
      <c r="A13" s="69" t="s">
        <v>347</v>
      </c>
      <c r="B13" s="177">
        <v>115.75601006000001</v>
      </c>
      <c r="C13" s="80">
        <f t="shared" si="0"/>
        <v>1.0756195933932198</v>
      </c>
      <c r="D13" s="177">
        <v>169.40361797</v>
      </c>
      <c r="E13" s="80">
        <f t="shared" si="1"/>
        <v>1.0742249287176726</v>
      </c>
      <c r="F13" s="177">
        <v>245.61140184000001</v>
      </c>
      <c r="G13" s="80">
        <f t="shared" si="3"/>
        <v>2.0771699018226393</v>
      </c>
      <c r="H13" s="80">
        <f t="shared" si="2"/>
        <v>44.985924612009057</v>
      </c>
      <c r="I13" s="81">
        <f t="shared" si="4"/>
        <v>112.18025890205774</v>
      </c>
    </row>
    <row r="14" spans="1:18" x14ac:dyDescent="0.25">
      <c r="A14" s="69" t="s">
        <v>584</v>
      </c>
      <c r="B14" s="177">
        <v>532.10012210000002</v>
      </c>
      <c r="C14" s="80">
        <f t="shared" si="0"/>
        <v>4.9443421268668821</v>
      </c>
      <c r="D14" s="177">
        <v>334.92750661000002</v>
      </c>
      <c r="E14" s="80">
        <f t="shared" si="1"/>
        <v>2.1238476558241541</v>
      </c>
      <c r="F14" s="177">
        <v>209.72715869999999</v>
      </c>
      <c r="G14" s="80">
        <f t="shared" si="3"/>
        <v>1.7736918497383551</v>
      </c>
      <c r="H14" s="80">
        <f t="shared" si="2"/>
        <v>-37.381327433278635</v>
      </c>
      <c r="I14" s="81">
        <f t="shared" si="4"/>
        <v>-60.585019625200353</v>
      </c>
    </row>
    <row r="15" spans="1:18" x14ac:dyDescent="0.25">
      <c r="A15" s="69" t="s">
        <v>360</v>
      </c>
      <c r="B15" s="177">
        <v>72.158921290000009</v>
      </c>
      <c r="C15" s="80">
        <f t="shared" si="0"/>
        <v>0.67050989004728612</v>
      </c>
      <c r="D15" s="177">
        <v>81.353819279999996</v>
      </c>
      <c r="E15" s="80">
        <f t="shared" si="1"/>
        <v>0.5158821385529373</v>
      </c>
      <c r="F15" s="177">
        <v>178.11083858000001</v>
      </c>
      <c r="G15" s="80">
        <f t="shared" si="3"/>
        <v>1.5063082182470333</v>
      </c>
      <c r="H15" s="80">
        <f>((F15/D15)-1)*100</f>
        <v>118.9335917555216</v>
      </c>
      <c r="I15" s="81">
        <f t="shared" si="4"/>
        <v>146.83134863420295</v>
      </c>
      <c r="J15" s="158"/>
    </row>
    <row r="16" spans="1:18" x14ac:dyDescent="0.25">
      <c r="A16" s="69" t="s">
        <v>364</v>
      </c>
      <c r="B16" s="177">
        <v>119.13961373000001</v>
      </c>
      <c r="C16" s="80">
        <f t="shared" si="0"/>
        <v>1.107060469783506</v>
      </c>
      <c r="D16" s="177">
        <v>223.89810975999998</v>
      </c>
      <c r="E16" s="80">
        <f t="shared" si="1"/>
        <v>1.419786270677827</v>
      </c>
      <c r="F16" s="177">
        <v>176.35648828000001</v>
      </c>
      <c r="G16" s="80">
        <f t="shared" si="3"/>
        <v>1.4914714329304162</v>
      </c>
      <c r="H16" s="80">
        <f t="shared" si="2"/>
        <v>-21.233596626144191</v>
      </c>
      <c r="I16" s="81">
        <f t="shared" si="4"/>
        <v>48.025062998498271</v>
      </c>
    </row>
    <row r="17" spans="1:9" x14ac:dyDescent="0.25">
      <c r="A17" s="69" t="s">
        <v>346</v>
      </c>
      <c r="B17" s="177">
        <v>43.202692570000004</v>
      </c>
      <c r="C17" s="80">
        <f t="shared" si="0"/>
        <v>0.40144492360741341</v>
      </c>
      <c r="D17" s="177">
        <v>268.73730554000002</v>
      </c>
      <c r="E17" s="80">
        <f t="shared" si="1"/>
        <v>1.7041212953232767</v>
      </c>
      <c r="F17" s="177">
        <v>173.62615033</v>
      </c>
      <c r="G17" s="80">
        <f t="shared" si="3"/>
        <v>1.4683805838531463</v>
      </c>
      <c r="H17" s="80">
        <f t="shared" si="2"/>
        <v>-35.391869029453851</v>
      </c>
      <c r="I17" s="81">
        <f t="shared" si="4"/>
        <v>301.88733618553715</v>
      </c>
    </row>
    <row r="18" spans="1:9" x14ac:dyDescent="0.25">
      <c r="A18" s="69" t="s">
        <v>348</v>
      </c>
      <c r="B18" s="177">
        <v>8.4603500000000002E-3</v>
      </c>
      <c r="C18" s="80">
        <f t="shared" si="0"/>
        <v>7.8614650092443978E-5</v>
      </c>
      <c r="D18" s="177">
        <v>414.96356498</v>
      </c>
      <c r="E18" s="80">
        <f t="shared" si="1"/>
        <v>2.6313735878416304</v>
      </c>
      <c r="F18" s="177">
        <v>167.6819505</v>
      </c>
      <c r="G18" s="80">
        <f t="shared" si="3"/>
        <v>1.4181096563440945</v>
      </c>
      <c r="H18" s="80">
        <f t="shared" si="2"/>
        <v>-59.591163019798678</v>
      </c>
      <c r="I18" s="81">
        <f t="shared" si="4"/>
        <v>1981874.1559155355</v>
      </c>
    </row>
    <row r="19" spans="1:9" x14ac:dyDescent="0.25">
      <c r="A19" s="69" t="s">
        <v>358</v>
      </c>
      <c r="B19" s="177">
        <v>141.98965484000001</v>
      </c>
      <c r="C19" s="80">
        <f t="shared" si="0"/>
        <v>1.3193859629913061</v>
      </c>
      <c r="D19" s="177">
        <v>212.60118062999999</v>
      </c>
      <c r="E19" s="80">
        <f t="shared" si="1"/>
        <v>1.3481500031953229</v>
      </c>
      <c r="F19" s="177">
        <v>158.14379964</v>
      </c>
      <c r="G19" s="80">
        <f t="shared" si="3"/>
        <v>1.3374441834181174</v>
      </c>
      <c r="H19" s="80">
        <f t="shared" si="2"/>
        <v>-25.614806478791287</v>
      </c>
      <c r="I19" s="81">
        <f t="shared" si="4"/>
        <v>11.37698716022879</v>
      </c>
    </row>
    <row r="20" spans="1:9" x14ac:dyDescent="0.25">
      <c r="A20" s="69" t="s">
        <v>351</v>
      </c>
      <c r="B20" s="177">
        <v>22.030918750000001</v>
      </c>
      <c r="C20" s="80">
        <f t="shared" si="0"/>
        <v>0.2047141038782454</v>
      </c>
      <c r="D20" s="177">
        <v>16.437377699999999</v>
      </c>
      <c r="E20" s="80">
        <f t="shared" si="1"/>
        <v>0.10423296208003625</v>
      </c>
      <c r="F20" s="177">
        <v>115.94549484999999</v>
      </c>
      <c r="G20" s="80">
        <f t="shared" si="3"/>
        <v>0.98056723079673058</v>
      </c>
      <c r="H20" s="80">
        <f>((F20/D20)-1)*100</f>
        <v>605.37708000711086</v>
      </c>
      <c r="I20" s="81">
        <f>((F20/B20)-1)*100</f>
        <v>426.28533637527022</v>
      </c>
    </row>
    <row r="21" spans="1:9" x14ac:dyDescent="0.25">
      <c r="A21" s="69" t="s">
        <v>372</v>
      </c>
      <c r="B21" s="177">
        <v>8.8848568500000003</v>
      </c>
      <c r="C21" s="80">
        <f t="shared" si="0"/>
        <v>8.2559221827017096E-2</v>
      </c>
      <c r="D21" s="177">
        <v>128.66486666</v>
      </c>
      <c r="E21" s="80">
        <f t="shared" si="1"/>
        <v>0.81589170805539768</v>
      </c>
      <c r="F21" s="177">
        <v>99.021923610000002</v>
      </c>
      <c r="G21" s="80">
        <f t="shared" si="3"/>
        <v>0.83744222703986426</v>
      </c>
      <c r="H21" s="80">
        <f t="shared" si="2"/>
        <v>-23.038879081367401</v>
      </c>
      <c r="I21" s="81">
        <f t="shared" si="4"/>
        <v>1014.5021836789638</v>
      </c>
    </row>
    <row r="22" spans="1:9" x14ac:dyDescent="0.25">
      <c r="A22" s="69" t="s">
        <v>433</v>
      </c>
      <c r="B22" s="177">
        <v>277.07827614000001</v>
      </c>
      <c r="C22" s="80">
        <f t="shared" si="0"/>
        <v>2.5746466431014876</v>
      </c>
      <c r="D22" s="177">
        <v>607.94911633000004</v>
      </c>
      <c r="E22" s="80">
        <f t="shared" si="1"/>
        <v>3.8551366492610586</v>
      </c>
      <c r="F22" s="177">
        <v>96.392103669999997</v>
      </c>
      <c r="G22" s="80">
        <f t="shared" si="3"/>
        <v>0.81520147280102173</v>
      </c>
      <c r="H22" s="80">
        <f t="shared" si="2"/>
        <v>-84.14470864734713</v>
      </c>
      <c r="I22" s="81">
        <f t="shared" si="4"/>
        <v>-65.211237411735695</v>
      </c>
    </row>
    <row r="23" spans="1:9" x14ac:dyDescent="0.25">
      <c r="A23" s="69" t="s">
        <v>350</v>
      </c>
      <c r="B23" s="177">
        <v>58.380040869999995</v>
      </c>
      <c r="C23" s="80">
        <f t="shared" si="0"/>
        <v>0.54247477768385799</v>
      </c>
      <c r="D23" s="177">
        <v>298.42105426999996</v>
      </c>
      <c r="E23" s="80">
        <f t="shared" si="1"/>
        <v>1.8923523570070031</v>
      </c>
      <c r="F23" s="177">
        <v>86.619656109999994</v>
      </c>
      <c r="G23" s="80">
        <f t="shared" si="3"/>
        <v>0.73255451998571375</v>
      </c>
      <c r="H23" s="80">
        <f t="shared" si="2"/>
        <v>-70.974013103100347</v>
      </c>
      <c r="I23" s="81">
        <f t="shared" si="4"/>
        <v>48.372037462056007</v>
      </c>
    </row>
    <row r="24" spans="1:9" x14ac:dyDescent="0.25">
      <c r="A24" s="69" t="s">
        <v>395</v>
      </c>
      <c r="B24" s="177">
        <v>21.352186379999999</v>
      </c>
      <c r="C24" s="80">
        <f t="shared" si="0"/>
        <v>0.19840723622218323</v>
      </c>
      <c r="D24" s="177">
        <v>28.836337960000002</v>
      </c>
      <c r="E24" s="80">
        <f t="shared" si="1"/>
        <v>0.18285744697049763</v>
      </c>
      <c r="F24" s="177">
        <v>80.721870940000002</v>
      </c>
      <c r="G24" s="80">
        <f t="shared" si="3"/>
        <v>0.68267612773371067</v>
      </c>
      <c r="H24" s="80">
        <f t="shared" si="2"/>
        <v>179.93107533963718</v>
      </c>
      <c r="I24" s="81">
        <f t="shared" si="4"/>
        <v>278.0496737121494</v>
      </c>
    </row>
    <row r="25" spans="1:9" x14ac:dyDescent="0.25">
      <c r="A25" s="69" t="s">
        <v>394</v>
      </c>
      <c r="B25" s="177">
        <v>62.807314659999996</v>
      </c>
      <c r="C25" s="80">
        <f t="shared" si="0"/>
        <v>0.58361356979816748</v>
      </c>
      <c r="D25" s="177">
        <v>93.647159590000001</v>
      </c>
      <c r="E25" s="80">
        <f t="shared" si="1"/>
        <v>0.59383686452904072</v>
      </c>
      <c r="F25" s="177">
        <v>75.740918249999993</v>
      </c>
      <c r="G25" s="80">
        <f t="shared" si="3"/>
        <v>0.64055151571423086</v>
      </c>
      <c r="H25" s="80">
        <f t="shared" si="2"/>
        <v>-19.120965780912059</v>
      </c>
      <c r="I25" s="81">
        <f t="shared" si="4"/>
        <v>20.592511652527314</v>
      </c>
    </row>
    <row r="26" spans="1:9" x14ac:dyDescent="0.25">
      <c r="A26" s="69" t="s">
        <v>359</v>
      </c>
      <c r="B26" s="177">
        <v>60.009395170000005</v>
      </c>
      <c r="C26" s="80">
        <f t="shared" si="0"/>
        <v>0.55761494542764167</v>
      </c>
      <c r="D26" s="177">
        <v>109.23843373999999</v>
      </c>
      <c r="E26" s="80">
        <f t="shared" si="1"/>
        <v>0.69270450126019634</v>
      </c>
      <c r="F26" s="177">
        <v>52.964677569999999</v>
      </c>
      <c r="G26" s="80">
        <f t="shared" si="3"/>
        <v>0.44792966973012677</v>
      </c>
      <c r="H26" s="80">
        <f t="shared" si="2"/>
        <v>-51.514612800049832</v>
      </c>
      <c r="I26" s="81">
        <f t="shared" si="4"/>
        <v>-11.739357778966275</v>
      </c>
    </row>
    <row r="27" spans="1:9" x14ac:dyDescent="0.25">
      <c r="A27" s="69" t="s">
        <v>368</v>
      </c>
      <c r="B27" s="177">
        <v>5.8223339599999999</v>
      </c>
      <c r="C27" s="80">
        <f t="shared" si="0"/>
        <v>5.4101868951846405E-2</v>
      </c>
      <c r="D27" s="177">
        <v>6.2521506500000008</v>
      </c>
      <c r="E27" s="80">
        <f t="shared" si="1"/>
        <v>3.9646237588135735E-2</v>
      </c>
      <c r="F27" s="177">
        <v>49.943643399999999</v>
      </c>
      <c r="G27" s="80">
        <f t="shared" si="3"/>
        <v>0.42238036215201347</v>
      </c>
      <c r="H27" s="80">
        <f t="shared" si="2"/>
        <v>698.82341606723753</v>
      </c>
      <c r="I27" s="81">
        <f t="shared" si="4"/>
        <v>757.79420663805422</v>
      </c>
    </row>
    <row r="28" spans="1:9" x14ac:dyDescent="0.25">
      <c r="A28" s="69" t="s">
        <v>384</v>
      </c>
      <c r="B28" s="177">
        <v>38.356108210000002</v>
      </c>
      <c r="C28" s="80">
        <f t="shared" si="0"/>
        <v>0.35640984425432376</v>
      </c>
      <c r="D28" s="177">
        <v>52.530864039999997</v>
      </c>
      <c r="E28" s="80">
        <f t="shared" si="1"/>
        <v>0.33310955430031036</v>
      </c>
      <c r="F28" s="177">
        <v>46.384644090000002</v>
      </c>
      <c r="G28" s="80">
        <f t="shared" si="3"/>
        <v>0.39228140830883895</v>
      </c>
      <c r="H28" s="80">
        <f t="shared" si="2"/>
        <v>-11.700207225451143</v>
      </c>
      <c r="I28" s="81">
        <f t="shared" si="4"/>
        <v>20.931570627665618</v>
      </c>
    </row>
    <row r="29" spans="1:9" x14ac:dyDescent="0.25">
      <c r="A29" s="69" t="s">
        <v>357</v>
      </c>
      <c r="B29" s="177">
        <v>22.736201690000001</v>
      </c>
      <c r="C29" s="80">
        <f t="shared" si="0"/>
        <v>0.21126768281342778</v>
      </c>
      <c r="D29" s="177">
        <v>48.744747539999999</v>
      </c>
      <c r="E29" s="80">
        <f t="shared" si="1"/>
        <v>0.3091009718623039</v>
      </c>
      <c r="F29" s="177">
        <v>34.539600450000002</v>
      </c>
      <c r="G29" s="80">
        <f t="shared" si="3"/>
        <v>0.29210622120245333</v>
      </c>
      <c r="H29" s="80">
        <f t="shared" si="2"/>
        <v>-29.141903090878117</v>
      </c>
      <c r="I29" s="81">
        <f t="shared" si="4"/>
        <v>51.914558644997655</v>
      </c>
    </row>
    <row r="30" spans="1:9" x14ac:dyDescent="0.25">
      <c r="A30" s="69" t="s">
        <v>385</v>
      </c>
      <c r="B30" s="177">
        <v>7.5152295999999996</v>
      </c>
      <c r="C30" s="80">
        <f t="shared" si="0"/>
        <v>6.983247092240602E-2</v>
      </c>
      <c r="D30" s="177">
        <v>73.547048500000002</v>
      </c>
      <c r="E30" s="80">
        <f t="shared" si="1"/>
        <v>0.46637771895933794</v>
      </c>
      <c r="F30" s="177">
        <v>34.461682279999998</v>
      </c>
      <c r="G30" s="80">
        <f t="shared" si="3"/>
        <v>0.29144725636484148</v>
      </c>
      <c r="H30" s="80">
        <f t="shared" si="2"/>
        <v>-53.1433511162586</v>
      </c>
      <c r="I30" s="81">
        <f t="shared" si="4"/>
        <v>358.55794319311281</v>
      </c>
    </row>
    <row r="31" spans="1:9" x14ac:dyDescent="0.25">
      <c r="A31" s="69" t="s">
        <v>344</v>
      </c>
      <c r="B31" s="177">
        <v>81.774838349999996</v>
      </c>
      <c r="C31" s="80">
        <f t="shared" si="0"/>
        <v>0.75986221648648333</v>
      </c>
      <c r="D31" s="177">
        <v>57.746859229999998</v>
      </c>
      <c r="E31" s="80">
        <f t="shared" si="1"/>
        <v>0.3661853063315435</v>
      </c>
      <c r="F31" s="177">
        <v>32.888077490000001</v>
      </c>
      <c r="G31" s="80">
        <f t="shared" si="3"/>
        <v>0.27813906105035341</v>
      </c>
      <c r="H31" s="80">
        <f t="shared" si="2"/>
        <v>-43.047850690874704</v>
      </c>
      <c r="I31" s="81">
        <f t="shared" si="4"/>
        <v>-59.782155301564103</v>
      </c>
    </row>
    <row r="32" spans="1:9" x14ac:dyDescent="0.25">
      <c r="A32" s="69" t="s">
        <v>389</v>
      </c>
      <c r="B32" s="177">
        <v>38.069579700000006</v>
      </c>
      <c r="C32" s="80">
        <f t="shared" si="0"/>
        <v>0.35374738483418638</v>
      </c>
      <c r="D32" s="177">
        <v>37.910723939999997</v>
      </c>
      <c r="E32" s="80">
        <f t="shared" si="1"/>
        <v>0.24040008832216242</v>
      </c>
      <c r="F32" s="177">
        <v>32.316647609999997</v>
      </c>
      <c r="G32" s="80">
        <f t="shared" si="3"/>
        <v>0.27330639880891827</v>
      </c>
      <c r="H32" s="80">
        <f t="shared" si="2"/>
        <v>-14.755920617220486</v>
      </c>
      <c r="I32" s="81">
        <f t="shared" si="4"/>
        <v>-15.111624912423204</v>
      </c>
    </row>
    <row r="33" spans="1:9" x14ac:dyDescent="0.25">
      <c r="A33" s="69" t="s">
        <v>371</v>
      </c>
      <c r="B33" s="177">
        <v>73.61116844</v>
      </c>
      <c r="C33" s="80">
        <f t="shared" si="0"/>
        <v>0.6840043555889006</v>
      </c>
      <c r="D33" s="177">
        <v>26.965634309999999</v>
      </c>
      <c r="E33" s="80">
        <f t="shared" si="1"/>
        <v>0.17099491109815859</v>
      </c>
      <c r="F33" s="177">
        <v>25.368246030000002</v>
      </c>
      <c r="G33" s="80">
        <f t="shared" si="3"/>
        <v>0.21454279695807651</v>
      </c>
      <c r="H33" s="80">
        <f t="shared" si="2"/>
        <v>-5.9237927119986882</v>
      </c>
      <c r="I33" s="81">
        <f t="shared" si="4"/>
        <v>-65.53750393097279</v>
      </c>
    </row>
    <row r="34" spans="1:9" x14ac:dyDescent="0.25">
      <c r="A34" s="69" t="s">
        <v>365</v>
      </c>
      <c r="B34" s="177">
        <v>51.398878950000004</v>
      </c>
      <c r="C34" s="80">
        <f t="shared" si="0"/>
        <v>0.47760493168700285</v>
      </c>
      <c r="D34" s="177">
        <v>55.725861869999996</v>
      </c>
      <c r="E34" s="80">
        <f t="shared" si="1"/>
        <v>0.35336972558421215</v>
      </c>
      <c r="F34" s="177">
        <v>24.857828250000001</v>
      </c>
      <c r="G34" s="80">
        <f t="shared" si="3"/>
        <v>0.21022612256092538</v>
      </c>
      <c r="H34" s="80">
        <f t="shared" si="2"/>
        <v>-55.392653579787506</v>
      </c>
      <c r="I34" s="81">
        <f t="shared" si="4"/>
        <v>-51.637411636582009</v>
      </c>
    </row>
    <row r="35" spans="1:9" x14ac:dyDescent="0.25">
      <c r="A35" s="69" t="s">
        <v>353</v>
      </c>
      <c r="B35" s="177">
        <v>27.24548845</v>
      </c>
      <c r="C35" s="80">
        <f t="shared" si="0"/>
        <v>0.25316854989385473</v>
      </c>
      <c r="D35" s="177">
        <v>17.81422603</v>
      </c>
      <c r="E35" s="80">
        <f t="shared" si="1"/>
        <v>0.11296385470720095</v>
      </c>
      <c r="F35" s="177">
        <v>24.798684659999999</v>
      </c>
      <c r="G35" s="80">
        <f t="shared" si="3"/>
        <v>0.20972593696647251</v>
      </c>
      <c r="H35" s="80">
        <f t="shared" si="2"/>
        <v>39.207196642940545</v>
      </c>
      <c r="I35" s="81">
        <f t="shared" si="4"/>
        <v>-8.9805833156204606</v>
      </c>
    </row>
    <row r="36" spans="1:9" x14ac:dyDescent="0.25">
      <c r="A36" s="69" t="s">
        <v>369</v>
      </c>
      <c r="B36" s="177">
        <v>47.558479200000001</v>
      </c>
      <c r="C36" s="80">
        <f t="shared" si="0"/>
        <v>0.44191944792316806</v>
      </c>
      <c r="D36" s="177">
        <v>63.361103440000001</v>
      </c>
      <c r="E36" s="80">
        <f t="shared" si="1"/>
        <v>0.40178644141095421</v>
      </c>
      <c r="F36" s="177">
        <v>24.517930879999998</v>
      </c>
      <c r="G36" s="80">
        <f t="shared" si="3"/>
        <v>0.20735156306823291</v>
      </c>
      <c r="H36" s="80">
        <f t="shared" si="2"/>
        <v>-61.304444605802466</v>
      </c>
      <c r="I36" s="81">
        <f t="shared" si="4"/>
        <v>-48.446772705044779</v>
      </c>
    </row>
    <row r="37" spans="1:9" x14ac:dyDescent="0.25">
      <c r="A37" s="69" t="s">
        <v>367</v>
      </c>
      <c r="B37" s="177">
        <v>2.0724193400000002</v>
      </c>
      <c r="C37" s="80">
        <f t="shared" si="0"/>
        <v>1.9257184544246242E-2</v>
      </c>
      <c r="D37" s="177">
        <v>59.188027210000001</v>
      </c>
      <c r="E37" s="80">
        <f t="shared" si="1"/>
        <v>0.37532406375087951</v>
      </c>
      <c r="F37" s="177">
        <v>24.015690199999998</v>
      </c>
      <c r="G37" s="80">
        <f t="shared" si="3"/>
        <v>0.20310404354694236</v>
      </c>
      <c r="H37" s="80">
        <f t="shared" si="2"/>
        <v>-59.424749679877031</v>
      </c>
      <c r="I37" s="81">
        <f t="shared" si="4"/>
        <v>1058.8238797269667</v>
      </c>
    </row>
    <row r="38" spans="1:9" x14ac:dyDescent="0.25">
      <c r="A38" s="69" t="s">
        <v>376</v>
      </c>
      <c r="B38" s="177">
        <v>16.163327079999998</v>
      </c>
      <c r="C38" s="80">
        <f t="shared" si="0"/>
        <v>0.1501916945190121</v>
      </c>
      <c r="D38" s="177">
        <v>73.149651390000002</v>
      </c>
      <c r="E38" s="80">
        <f t="shared" si="1"/>
        <v>0.4638577380564628</v>
      </c>
      <c r="F38" s="177">
        <v>23.658877520000001</v>
      </c>
      <c r="G38" s="80">
        <f t="shared" si="3"/>
        <v>0.20008642891695261</v>
      </c>
      <c r="H38" s="80">
        <f t="shared" si="2"/>
        <v>-67.656882745945239</v>
      </c>
      <c r="I38" s="81">
        <f t="shared" si="4"/>
        <v>46.373809073472039</v>
      </c>
    </row>
    <row r="39" spans="1:9" x14ac:dyDescent="0.25">
      <c r="A39" s="69" t="s">
        <v>421</v>
      </c>
      <c r="B39" s="177">
        <v>37.106089279999999</v>
      </c>
      <c r="C39" s="80">
        <f t="shared" si="0"/>
        <v>0.34479450909787263</v>
      </c>
      <c r="D39" s="177">
        <v>47.077544289999999</v>
      </c>
      <c r="E39" s="80">
        <f t="shared" si="1"/>
        <v>0.29852887597763222</v>
      </c>
      <c r="F39" s="177">
        <v>19.599360469999997</v>
      </c>
      <c r="G39" s="80">
        <f t="shared" si="3"/>
        <v>0.16575452669651361</v>
      </c>
      <c r="H39" s="80">
        <f t="shared" si="2"/>
        <v>-58.367920915188421</v>
      </c>
      <c r="I39" s="81">
        <f t="shared" si="4"/>
        <v>-47.180204515478387</v>
      </c>
    </row>
    <row r="40" spans="1:9" x14ac:dyDescent="0.25">
      <c r="A40" s="69" t="s">
        <v>377</v>
      </c>
      <c r="B40" s="177">
        <v>12.077366250000001</v>
      </c>
      <c r="C40" s="80">
        <f t="shared" si="0"/>
        <v>0.11222442591406294</v>
      </c>
      <c r="D40" s="177">
        <v>9.3948919499999999</v>
      </c>
      <c r="E40" s="80">
        <f t="shared" si="1"/>
        <v>5.9575038929134537E-2</v>
      </c>
      <c r="F40" s="177">
        <v>18.124441559999998</v>
      </c>
      <c r="G40" s="80">
        <f t="shared" si="3"/>
        <v>0.15328093164135884</v>
      </c>
      <c r="H40" s="80">
        <f t="shared" si="2"/>
        <v>92.918041595997252</v>
      </c>
      <c r="I40" s="81">
        <f t="shared" si="4"/>
        <v>50.069486880055457</v>
      </c>
    </row>
    <row r="41" spans="1:9" x14ac:dyDescent="0.25">
      <c r="A41" s="69" t="s">
        <v>366</v>
      </c>
      <c r="B41" s="177">
        <v>17.044735579999998</v>
      </c>
      <c r="C41" s="80">
        <f t="shared" si="0"/>
        <v>0.15838185459702375</v>
      </c>
      <c r="D41" s="177">
        <v>19.453258609999999</v>
      </c>
      <c r="E41" s="80">
        <f t="shared" si="1"/>
        <v>0.12335731428920495</v>
      </c>
      <c r="F41" s="177">
        <v>17.430224539999998</v>
      </c>
      <c r="G41" s="80">
        <f t="shared" si="3"/>
        <v>0.14740984142130309</v>
      </c>
      <c r="H41" s="80">
        <f t="shared" si="2"/>
        <v>-10.399461142001453</v>
      </c>
      <c r="I41" s="81">
        <f t="shared" si="4"/>
        <v>2.2616306260117458</v>
      </c>
    </row>
    <row r="42" spans="1:9" x14ac:dyDescent="0.25">
      <c r="A42" s="69" t="s">
        <v>363</v>
      </c>
      <c r="B42" s="177">
        <v>10.46985858</v>
      </c>
      <c r="C42" s="80">
        <f t="shared" si="0"/>
        <v>9.728725983961331E-2</v>
      </c>
      <c r="D42" s="177">
        <v>25.53063199</v>
      </c>
      <c r="E42" s="80">
        <f t="shared" si="1"/>
        <v>0.16189525146051922</v>
      </c>
      <c r="F42" s="177">
        <v>15.024245609999999</v>
      </c>
      <c r="G42" s="80">
        <f t="shared" si="3"/>
        <v>0.12706214184231096</v>
      </c>
      <c r="H42" s="80">
        <f t="shared" si="2"/>
        <v>-41.152081092685869</v>
      </c>
      <c r="I42" s="81">
        <f t="shared" si="4"/>
        <v>43.499986128752454</v>
      </c>
    </row>
    <row r="43" spans="1:9" x14ac:dyDescent="0.25">
      <c r="A43" s="69" t="s">
        <v>349</v>
      </c>
      <c r="B43" s="177">
        <v>2.6096929200000001</v>
      </c>
      <c r="C43" s="80">
        <f t="shared" si="0"/>
        <v>2.4249599101045276E-2</v>
      </c>
      <c r="D43" s="177">
        <v>20.199976100000001</v>
      </c>
      <c r="E43" s="80">
        <f t="shared" si="1"/>
        <v>0.12809241116659009</v>
      </c>
      <c r="F43" s="177">
        <v>13.599363480000001</v>
      </c>
      <c r="G43" s="80">
        <f t="shared" si="3"/>
        <v>0.11501171481853216</v>
      </c>
      <c r="H43" s="80">
        <f t="shared" si="2"/>
        <v>-32.676338760618627</v>
      </c>
      <c r="I43" s="81">
        <f t="shared" si="4"/>
        <v>421.10972044940826</v>
      </c>
    </row>
    <row r="44" spans="1:9" x14ac:dyDescent="0.25">
      <c r="A44" s="69" t="s">
        <v>354</v>
      </c>
      <c r="B44" s="177">
        <v>4.2911291600000006</v>
      </c>
      <c r="C44" s="80">
        <f t="shared" si="0"/>
        <v>3.9873718866817939E-2</v>
      </c>
      <c r="D44" s="177">
        <v>12.190956829999999</v>
      </c>
      <c r="E44" s="80">
        <f t="shared" si="1"/>
        <v>7.7305490217016132E-2</v>
      </c>
      <c r="F44" s="177">
        <v>12.68968564</v>
      </c>
      <c r="G44" s="80">
        <f t="shared" si="3"/>
        <v>0.10731844237495908</v>
      </c>
      <c r="H44" s="80">
        <f t="shared" si="2"/>
        <v>4.0909734728344693</v>
      </c>
      <c r="I44" s="81">
        <f t="shared" si="4"/>
        <v>195.71903261005548</v>
      </c>
    </row>
    <row r="45" spans="1:9" x14ac:dyDescent="0.25">
      <c r="A45" s="69" t="s">
        <v>391</v>
      </c>
      <c r="B45" s="177">
        <v>1.9702796499999999</v>
      </c>
      <c r="C45" s="80">
        <f t="shared" si="0"/>
        <v>1.8308089531640297E-2</v>
      </c>
      <c r="D45" s="177">
        <v>10.71553926</v>
      </c>
      <c r="E45" s="80">
        <f t="shared" si="1"/>
        <v>6.7949548750389777E-2</v>
      </c>
      <c r="F45" s="177">
        <v>11.618718599999999</v>
      </c>
      <c r="G45" s="80">
        <f t="shared" si="3"/>
        <v>9.8261124658164903E-2</v>
      </c>
      <c r="H45" s="80">
        <f t="shared" si="2"/>
        <v>8.4286877037675012</v>
      </c>
      <c r="I45" s="81">
        <f t="shared" si="4"/>
        <v>489.69895973904005</v>
      </c>
    </row>
    <row r="46" spans="1:9" x14ac:dyDescent="0.25">
      <c r="A46" s="69" t="s">
        <v>500</v>
      </c>
      <c r="B46" s="177">
        <v>0</v>
      </c>
      <c r="C46" s="80">
        <f t="shared" si="0"/>
        <v>0</v>
      </c>
      <c r="D46" s="177">
        <v>7.6232129999999998</v>
      </c>
      <c r="E46" s="80">
        <f t="shared" si="1"/>
        <v>4.834044006648576E-2</v>
      </c>
      <c r="F46" s="177">
        <v>10.062036539999999</v>
      </c>
      <c r="G46" s="80">
        <f t="shared" si="3"/>
        <v>8.5096047232949612E-2</v>
      </c>
      <c r="H46" s="80">
        <f t="shared" si="2"/>
        <v>31.992068698592036</v>
      </c>
      <c r="I46" s="81" t="s">
        <v>314</v>
      </c>
    </row>
    <row r="47" spans="1:9" x14ac:dyDescent="0.25">
      <c r="A47" s="69" t="s">
        <v>396</v>
      </c>
      <c r="B47" s="177">
        <v>10.533594750000001</v>
      </c>
      <c r="C47" s="80">
        <f t="shared" si="0"/>
        <v>9.7879504451571744E-2</v>
      </c>
      <c r="D47" s="177">
        <v>18.211629579999997</v>
      </c>
      <c r="E47" s="80">
        <f t="shared" si="1"/>
        <v>0.11548387644750699</v>
      </c>
      <c r="F47" s="177">
        <v>9.9296137299999998</v>
      </c>
      <c r="G47" s="80">
        <f t="shared" si="3"/>
        <v>8.3976129048426718E-2</v>
      </c>
      <c r="H47" s="80">
        <f t="shared" si="2"/>
        <v>-45.476522645152542</v>
      </c>
      <c r="I47" s="81">
        <f>((F47/B47)-1)*100</f>
        <v>-5.7338547222922198</v>
      </c>
    </row>
    <row r="48" spans="1:9" x14ac:dyDescent="0.25">
      <c r="A48" s="69" t="s">
        <v>298</v>
      </c>
      <c r="B48" s="177">
        <v>7.8566261299999995</v>
      </c>
      <c r="C48" s="80">
        <f t="shared" si="0"/>
        <v>7.3004770974853556E-2</v>
      </c>
      <c r="D48" s="177">
        <v>265.19729373000001</v>
      </c>
      <c r="E48" s="80">
        <f t="shared" si="1"/>
        <v>1.6816733158773454</v>
      </c>
      <c r="F48" s="177">
        <v>7.9591736200000005</v>
      </c>
      <c r="G48" s="80">
        <f t="shared" si="3"/>
        <v>6.731184205208289E-2</v>
      </c>
      <c r="H48" s="80">
        <f t="shared" si="2"/>
        <v>-96.998772684270563</v>
      </c>
      <c r="I48" s="81">
        <f>((F48/B48)-1)*100</f>
        <v>1.3052357119098579</v>
      </c>
    </row>
    <row r="49" spans="1:9" x14ac:dyDescent="0.25">
      <c r="A49" s="69" t="s">
        <v>390</v>
      </c>
      <c r="B49" s="177">
        <v>9.7379161199999995</v>
      </c>
      <c r="C49" s="80">
        <f t="shared" si="0"/>
        <v>9.0485957248029894E-2</v>
      </c>
      <c r="D49" s="177">
        <v>5.8591991700000001</v>
      </c>
      <c r="E49" s="80">
        <f t="shared" si="1"/>
        <v>3.7154447385241381E-2</v>
      </c>
      <c r="F49" s="177">
        <v>7.7687350799999999</v>
      </c>
      <c r="G49" s="80">
        <f t="shared" si="3"/>
        <v>6.570127674252639E-2</v>
      </c>
      <c r="H49" s="80">
        <f t="shared" si="2"/>
        <v>32.590390846877447</v>
      </c>
      <c r="I49" s="81">
        <f>((F49/B49)-1)*100</f>
        <v>-20.22179094309142</v>
      </c>
    </row>
    <row r="50" spans="1:9" x14ac:dyDescent="0.25">
      <c r="A50" s="69" t="s">
        <v>310</v>
      </c>
      <c r="B50" s="177">
        <v>11.34992357</v>
      </c>
      <c r="C50" s="80">
        <f t="shared" si="0"/>
        <v>0.10546493585153482</v>
      </c>
      <c r="D50" s="177">
        <v>11.667957509999999</v>
      </c>
      <c r="E50" s="80">
        <f t="shared" si="1"/>
        <v>7.3989038573427951E-2</v>
      </c>
      <c r="F50" s="177">
        <v>7.3920767500000002</v>
      </c>
      <c r="G50" s="80">
        <f t="shared" si="3"/>
        <v>6.2515824680913823E-2</v>
      </c>
      <c r="H50" s="80">
        <f t="shared" si="2"/>
        <v>-36.646351825804679</v>
      </c>
      <c r="I50" s="81">
        <f>((F50/B50)-1)*100</f>
        <v>-34.871131911948197</v>
      </c>
    </row>
    <row r="51" spans="1:9" x14ac:dyDescent="0.25">
      <c r="A51" s="69" t="s">
        <v>419</v>
      </c>
      <c r="B51" s="177">
        <v>9.7727388299999998</v>
      </c>
      <c r="C51" s="80">
        <f t="shared" si="0"/>
        <v>9.0809534305943643E-2</v>
      </c>
      <c r="D51" s="177">
        <v>2.2636453100000002</v>
      </c>
      <c r="E51" s="80">
        <f t="shared" si="1"/>
        <v>1.4354263804492487E-2</v>
      </c>
      <c r="F51" s="177">
        <v>7.2738524099999999</v>
      </c>
      <c r="G51" s="80">
        <f t="shared" si="3"/>
        <v>6.15159849386578E-2</v>
      </c>
      <c r="H51" s="80">
        <f t="shared" si="2"/>
        <v>221.33357544429074</v>
      </c>
      <c r="I51" s="81">
        <f>((F51/B51)-1)*100</f>
        <v>-25.569970337578329</v>
      </c>
    </row>
    <row r="52" spans="1:9" x14ac:dyDescent="0.25">
      <c r="A52" s="69" t="s">
        <v>605</v>
      </c>
      <c r="B52" s="177">
        <v>0</v>
      </c>
      <c r="C52" s="80">
        <f t="shared" si="0"/>
        <v>0</v>
      </c>
      <c r="D52" s="177">
        <v>0</v>
      </c>
      <c r="E52" s="80">
        <f t="shared" si="1"/>
        <v>0</v>
      </c>
      <c r="F52" s="177">
        <v>7.23541729</v>
      </c>
      <c r="G52" s="80">
        <f t="shared" si="3"/>
        <v>6.119093376497918E-2</v>
      </c>
      <c r="H52" s="80" t="s">
        <v>314</v>
      </c>
      <c r="I52" s="81" t="s">
        <v>314</v>
      </c>
    </row>
    <row r="53" spans="1:9" x14ac:dyDescent="0.25">
      <c r="A53" s="69" t="s">
        <v>304</v>
      </c>
      <c r="B53" s="177">
        <v>8.9254744900000009</v>
      </c>
      <c r="C53" s="80">
        <f t="shared" si="0"/>
        <v>8.2936646112794971E-2</v>
      </c>
      <c r="D53" s="177">
        <v>22.456191159999999</v>
      </c>
      <c r="E53" s="80">
        <f t="shared" si="1"/>
        <v>0.14239955815107452</v>
      </c>
      <c r="F53" s="177">
        <v>6.9590486399999998</v>
      </c>
      <c r="G53" s="80">
        <f t="shared" si="3"/>
        <v>5.8853645523119301E-2</v>
      </c>
      <c r="H53" s="80">
        <f t="shared" ref="H53:H86" si="5">((F53/D53)-1)*100</f>
        <v>-69.010556641520864</v>
      </c>
      <c r="I53" s="81">
        <f t="shared" ref="I53:I75" si="6">((F53/B53)-1)*100</f>
        <v>-22.031611341258795</v>
      </c>
    </row>
    <row r="54" spans="1:9" x14ac:dyDescent="0.25">
      <c r="A54" s="69" t="s">
        <v>375</v>
      </c>
      <c r="B54" s="177">
        <v>12.60072415</v>
      </c>
      <c r="C54" s="80">
        <f t="shared" si="0"/>
        <v>0.11708753419937221</v>
      </c>
      <c r="D54" s="177">
        <v>76.461847810000009</v>
      </c>
      <c r="E54" s="80">
        <f t="shared" si="1"/>
        <v>0.48486109091167479</v>
      </c>
      <c r="F54" s="177">
        <v>6.01442312</v>
      </c>
      <c r="G54" s="80">
        <f t="shared" si="3"/>
        <v>5.0864815672639584E-2</v>
      </c>
      <c r="H54" s="80">
        <f t="shared" si="5"/>
        <v>-92.134086093570176</v>
      </c>
      <c r="I54" s="81">
        <f t="shared" si="6"/>
        <v>-52.269226368232168</v>
      </c>
    </row>
    <row r="55" spans="1:9" x14ac:dyDescent="0.25">
      <c r="A55" s="69" t="s">
        <v>301</v>
      </c>
      <c r="B55" s="177">
        <v>6.80427596</v>
      </c>
      <c r="C55" s="80">
        <f t="shared" si="0"/>
        <v>6.3226199120347076E-2</v>
      </c>
      <c r="D55" s="177">
        <v>21.630359890000001</v>
      </c>
      <c r="E55" s="80">
        <f t="shared" si="1"/>
        <v>0.13716278370800639</v>
      </c>
      <c r="F55" s="177">
        <v>5.82102524</v>
      </c>
      <c r="G55" s="80">
        <f t="shared" si="3"/>
        <v>4.9229222811710424E-2</v>
      </c>
      <c r="H55" s="80">
        <f t="shared" si="5"/>
        <v>-73.088634356513253</v>
      </c>
      <c r="I55" s="81">
        <f t="shared" si="6"/>
        <v>-14.450482693238676</v>
      </c>
    </row>
    <row r="56" spans="1:9" x14ac:dyDescent="0.25">
      <c r="A56" s="69" t="s">
        <v>370</v>
      </c>
      <c r="B56" s="177">
        <v>3.3604879999999997E-2</v>
      </c>
      <c r="C56" s="80">
        <f t="shared" si="0"/>
        <v>3.1226082639590193E-4</v>
      </c>
      <c r="D56" s="177">
        <v>0.44833442000000001</v>
      </c>
      <c r="E56" s="80">
        <f t="shared" si="1"/>
        <v>2.842985386837893E-3</v>
      </c>
      <c r="F56" s="177">
        <v>4.5562589600000001</v>
      </c>
      <c r="G56" s="80">
        <f t="shared" si="3"/>
        <v>3.8532917876455047E-2</v>
      </c>
      <c r="H56" s="80">
        <f t="shared" si="5"/>
        <v>916.26347582235587</v>
      </c>
      <c r="I56" s="81">
        <f t="shared" si="6"/>
        <v>13458.325338462748</v>
      </c>
    </row>
    <row r="57" spans="1:9" x14ac:dyDescent="0.25">
      <c r="A57" s="69" t="s">
        <v>420</v>
      </c>
      <c r="B57" s="177">
        <v>2.1305605999999999</v>
      </c>
      <c r="C57" s="80">
        <f t="shared" si="0"/>
        <v>1.9797440539664139E-2</v>
      </c>
      <c r="D57" s="177">
        <v>4.0059323600000001</v>
      </c>
      <c r="E57" s="80">
        <f t="shared" si="1"/>
        <v>2.5402482281286887E-2</v>
      </c>
      <c r="F57" s="177">
        <v>4.4417516299999997</v>
      </c>
      <c r="G57" s="80">
        <f t="shared" si="3"/>
        <v>3.7564513406498815E-2</v>
      </c>
      <c r="H57" s="80">
        <f t="shared" si="5"/>
        <v>10.879346699703119</v>
      </c>
      <c r="I57" s="81">
        <f t="shared" si="6"/>
        <v>108.47807051346017</v>
      </c>
    </row>
    <row r="58" spans="1:9" x14ac:dyDescent="0.25">
      <c r="A58" s="69" t="s">
        <v>408</v>
      </c>
      <c r="B58" s="177">
        <v>1.0736587399999999</v>
      </c>
      <c r="C58" s="80">
        <f t="shared" si="0"/>
        <v>9.9765738017687546E-3</v>
      </c>
      <c r="D58" s="177">
        <v>1.2981466699999999</v>
      </c>
      <c r="E58" s="80">
        <f t="shared" si="1"/>
        <v>8.2318284034098299E-3</v>
      </c>
      <c r="F58" s="177">
        <v>4.3895467899999998</v>
      </c>
      <c r="G58" s="80">
        <f t="shared" si="3"/>
        <v>3.7123009789137809E-2</v>
      </c>
      <c r="H58" s="80">
        <f t="shared" si="5"/>
        <v>238.13951007554485</v>
      </c>
      <c r="I58" s="81">
        <f t="shared" si="6"/>
        <v>308.84003701213294</v>
      </c>
    </row>
    <row r="59" spans="1:9" x14ac:dyDescent="0.25">
      <c r="A59" s="69" t="s">
        <v>356</v>
      </c>
      <c r="B59" s="177">
        <v>6.0386820700000001</v>
      </c>
      <c r="C59" s="80">
        <f t="shared" si="0"/>
        <v>5.6112203153837047E-2</v>
      </c>
      <c r="D59" s="177">
        <v>4.3139012900000004</v>
      </c>
      <c r="E59" s="80">
        <f t="shared" si="1"/>
        <v>2.7355379780412879E-2</v>
      </c>
      <c r="F59" s="177">
        <v>4.0198210899999998</v>
      </c>
      <c r="G59" s="80">
        <f t="shared" si="3"/>
        <v>3.3996187946923016E-2</v>
      </c>
      <c r="H59" s="80">
        <f t="shared" si="5"/>
        <v>-6.8170359085801158</v>
      </c>
      <c r="I59" s="81">
        <f t="shared" si="6"/>
        <v>-33.432145567484724</v>
      </c>
    </row>
    <row r="60" spans="1:9" x14ac:dyDescent="0.25">
      <c r="A60" s="69" t="s">
        <v>392</v>
      </c>
      <c r="B60" s="177">
        <v>1.9677407499999999</v>
      </c>
      <c r="C60" s="80">
        <f t="shared" si="0"/>
        <v>1.8284497749371277E-2</v>
      </c>
      <c r="D60" s="177">
        <v>4.5550768000000001</v>
      </c>
      <c r="E60" s="80">
        <f t="shared" si="1"/>
        <v>2.8884725777521859E-2</v>
      </c>
      <c r="F60" s="177">
        <v>3.8659474</v>
      </c>
      <c r="G60" s="80">
        <f t="shared" si="3"/>
        <v>3.2694856676648357E-2</v>
      </c>
      <c r="H60" s="80">
        <f t="shared" si="5"/>
        <v>-15.128820660060004</v>
      </c>
      <c r="I60" s="81">
        <f t="shared" si="6"/>
        <v>96.46629770715478</v>
      </c>
    </row>
    <row r="61" spans="1:9" x14ac:dyDescent="0.25">
      <c r="A61" s="69" t="s">
        <v>374</v>
      </c>
      <c r="B61" s="177">
        <v>4.1323785600000003</v>
      </c>
      <c r="C61" s="80">
        <f t="shared" si="0"/>
        <v>3.839858806596861E-2</v>
      </c>
      <c r="D61" s="177">
        <v>4.68160021</v>
      </c>
      <c r="E61" s="80">
        <f t="shared" si="1"/>
        <v>2.9687038046392264E-2</v>
      </c>
      <c r="F61" s="177">
        <v>3.6332678599999997</v>
      </c>
      <c r="G61" s="80">
        <f t="shared" si="3"/>
        <v>3.072705333512114E-2</v>
      </c>
      <c r="H61" s="80">
        <f t="shared" si="5"/>
        <v>-22.392607291855882</v>
      </c>
      <c r="I61" s="81">
        <f t="shared" si="6"/>
        <v>-12.078048822322817</v>
      </c>
    </row>
    <row r="62" spans="1:9" x14ac:dyDescent="0.25">
      <c r="A62" s="69" t="s">
        <v>435</v>
      </c>
      <c r="B62" s="177">
        <v>0.54647484999999996</v>
      </c>
      <c r="C62" s="80">
        <f t="shared" si="0"/>
        <v>5.0779139299285264E-3</v>
      </c>
      <c r="D62" s="177">
        <v>1.0020863900000001</v>
      </c>
      <c r="E62" s="80">
        <f t="shared" si="1"/>
        <v>6.3544462259202353E-3</v>
      </c>
      <c r="F62" s="177">
        <v>3.1871256099999998</v>
      </c>
      <c r="G62" s="80">
        <f t="shared" si="3"/>
        <v>2.6953966065194131E-2</v>
      </c>
      <c r="H62" s="80">
        <f t="shared" si="5"/>
        <v>218.04898677448352</v>
      </c>
      <c r="I62" s="81">
        <f t="shared" si="6"/>
        <v>483.2154233630331</v>
      </c>
    </row>
    <row r="63" spans="1:9" x14ac:dyDescent="0.25">
      <c r="A63" s="69" t="s">
        <v>410</v>
      </c>
      <c r="B63" s="177">
        <v>0.30209073999999997</v>
      </c>
      <c r="C63" s="80">
        <f t="shared" si="0"/>
        <v>2.8070656440061545E-3</v>
      </c>
      <c r="D63" s="177">
        <v>2.7815335499999998</v>
      </c>
      <c r="E63" s="80">
        <f t="shared" si="1"/>
        <v>1.7638304985928423E-2</v>
      </c>
      <c r="F63" s="177">
        <v>2.7376769199999997</v>
      </c>
      <c r="G63" s="80">
        <f t="shared" si="3"/>
        <v>2.3152915770754696E-2</v>
      </c>
      <c r="H63" s="80">
        <f t="shared" si="5"/>
        <v>-1.576706849356535</v>
      </c>
      <c r="I63" s="81">
        <f t="shared" si="6"/>
        <v>806.24324333807772</v>
      </c>
    </row>
    <row r="64" spans="1:9" x14ac:dyDescent="0.25">
      <c r="A64" s="69" t="s">
        <v>382</v>
      </c>
      <c r="B64" s="177">
        <v>0.31347450999999998</v>
      </c>
      <c r="C64" s="80">
        <f t="shared" si="0"/>
        <v>2.91284508519746E-3</v>
      </c>
      <c r="D64" s="177">
        <v>3.0339392799999998</v>
      </c>
      <c r="E64" s="80">
        <f t="shared" si="1"/>
        <v>1.9238864233518983E-2</v>
      </c>
      <c r="F64" s="177">
        <v>2.43750409</v>
      </c>
      <c r="G64" s="80">
        <f t="shared" si="3"/>
        <v>2.0614312256626716E-2</v>
      </c>
      <c r="H64" s="80">
        <f t="shared" si="5"/>
        <v>-19.658771483389735</v>
      </c>
      <c r="I64" s="81">
        <f t="shared" si="6"/>
        <v>677.57648939302908</v>
      </c>
    </row>
    <row r="65" spans="1:9" x14ac:dyDescent="0.25">
      <c r="A65" s="69" t="s">
        <v>413</v>
      </c>
      <c r="B65" s="177">
        <v>2.4122900699999996</v>
      </c>
      <c r="C65" s="80">
        <f t="shared" si="0"/>
        <v>2.241530666869895E-2</v>
      </c>
      <c r="D65" s="177">
        <v>68.161723670000001</v>
      </c>
      <c r="E65" s="80">
        <f t="shared" si="1"/>
        <v>0.4322282111096723</v>
      </c>
      <c r="F65" s="177">
        <v>2.3932939700000002</v>
      </c>
      <c r="G65" s="80">
        <f t="shared" si="3"/>
        <v>2.0240421102014156E-2</v>
      </c>
      <c r="H65" s="80">
        <f t="shared" si="5"/>
        <v>-96.488800691738732</v>
      </c>
      <c r="I65" s="81">
        <f t="shared" si="6"/>
        <v>-0.78747163271286613</v>
      </c>
    </row>
    <row r="66" spans="1:9" x14ac:dyDescent="0.25">
      <c r="A66" s="69" t="s">
        <v>436</v>
      </c>
      <c r="B66" s="177">
        <v>1.1229153700000001</v>
      </c>
      <c r="C66" s="80">
        <f t="shared" si="0"/>
        <v>1.0434272683278739E-2</v>
      </c>
      <c r="D66" s="177">
        <v>3.5095745599999999</v>
      </c>
      <c r="E66" s="80">
        <f t="shared" si="1"/>
        <v>2.2254970269956136E-2</v>
      </c>
      <c r="F66" s="177">
        <v>2.3829830099999998</v>
      </c>
      <c r="G66" s="80">
        <f t="shared" si="3"/>
        <v>2.0153219874341308E-2</v>
      </c>
      <c r="H66" s="80">
        <f t="shared" si="5"/>
        <v>-32.100516194760665</v>
      </c>
      <c r="I66" s="81">
        <f t="shared" si="6"/>
        <v>112.21394538396953</v>
      </c>
    </row>
    <row r="67" spans="1:9" x14ac:dyDescent="0.25">
      <c r="A67" s="69" t="s">
        <v>307</v>
      </c>
      <c r="B67" s="177">
        <v>3.1032288100000001</v>
      </c>
      <c r="C67" s="80">
        <f t="shared" si="0"/>
        <v>2.8835597469955891E-2</v>
      </c>
      <c r="D67" s="177">
        <v>5.3889204500000005</v>
      </c>
      <c r="E67" s="80">
        <f t="shared" si="1"/>
        <v>3.4172308452654343E-2</v>
      </c>
      <c r="F67" s="177">
        <v>1.96333325</v>
      </c>
      <c r="G67" s="80">
        <f t="shared" si="3"/>
        <v>1.6604183289521277E-2</v>
      </c>
      <c r="H67" s="80">
        <f t="shared" si="5"/>
        <v>-63.567225231539659</v>
      </c>
      <c r="I67" s="81">
        <f t="shared" si="6"/>
        <v>-36.732565653126947</v>
      </c>
    </row>
    <row r="68" spans="1:9" x14ac:dyDescent="0.25">
      <c r="A68" s="69" t="s">
        <v>383</v>
      </c>
      <c r="B68" s="177">
        <v>2.5928422900000001</v>
      </c>
      <c r="C68" s="80">
        <f t="shared" si="0"/>
        <v>2.409302090022767E-2</v>
      </c>
      <c r="D68" s="177">
        <v>3.9016944100000002</v>
      </c>
      <c r="E68" s="80">
        <f t="shared" si="1"/>
        <v>2.4741486927408105E-2</v>
      </c>
      <c r="F68" s="177">
        <v>1.78290722</v>
      </c>
      <c r="G68" s="80">
        <f t="shared" si="3"/>
        <v>1.5078295174337231E-2</v>
      </c>
      <c r="H68" s="80">
        <f t="shared" si="5"/>
        <v>-54.304283404911772</v>
      </c>
      <c r="I68" s="81">
        <f t="shared" si="6"/>
        <v>-31.237344173370452</v>
      </c>
    </row>
    <row r="69" spans="1:9" x14ac:dyDescent="0.25">
      <c r="A69" s="69" t="s">
        <v>411</v>
      </c>
      <c r="B69" s="177">
        <v>0.23766065</v>
      </c>
      <c r="C69" s="80">
        <f t="shared" ref="C69:C132" si="7">(B69/$B$188)*100</f>
        <v>2.208373038998717E-3</v>
      </c>
      <c r="D69" s="177">
        <v>6.0870885000000001</v>
      </c>
      <c r="E69" s="80">
        <f t="shared" ref="E69:E132" si="8">(D69/$D$188)*100</f>
        <v>3.8599542845470104E-2</v>
      </c>
      <c r="F69" s="177">
        <v>1.50973348</v>
      </c>
      <c r="G69" s="80">
        <f t="shared" ref="G69:G132" si="9">(F69/$F$188)*100</f>
        <v>1.2768026732215125E-2</v>
      </c>
      <c r="H69" s="80">
        <f t="shared" si="5"/>
        <v>-75.1977734511335</v>
      </c>
      <c r="I69" s="81">
        <f t="shared" si="6"/>
        <v>535.24755991368363</v>
      </c>
    </row>
    <row r="70" spans="1:9" x14ac:dyDescent="0.25">
      <c r="A70" s="69" t="s">
        <v>387</v>
      </c>
      <c r="B70" s="177">
        <v>0.96872695999999991</v>
      </c>
      <c r="C70" s="80">
        <f t="shared" si="7"/>
        <v>9.0015343331560724E-3</v>
      </c>
      <c r="D70" s="177">
        <v>1.60845331</v>
      </c>
      <c r="E70" s="80">
        <f t="shared" si="8"/>
        <v>1.0199549826535825E-2</v>
      </c>
      <c r="F70" s="177">
        <v>1.4361974199999998</v>
      </c>
      <c r="G70" s="80">
        <f t="shared" si="9"/>
        <v>1.2146122010421596E-2</v>
      </c>
      <c r="H70" s="80">
        <f t="shared" si="5"/>
        <v>-10.709411888368725</v>
      </c>
      <c r="I70" s="81">
        <f t="shared" si="6"/>
        <v>48.25616291302557</v>
      </c>
    </row>
    <row r="71" spans="1:9" x14ac:dyDescent="0.25">
      <c r="A71" s="69" t="s">
        <v>414</v>
      </c>
      <c r="B71" s="177">
        <v>3.0912452500000001</v>
      </c>
      <c r="C71" s="80">
        <f t="shared" si="7"/>
        <v>2.8724244703668231E-2</v>
      </c>
      <c r="D71" s="177">
        <v>0.31014025000000001</v>
      </c>
      <c r="E71" s="80">
        <f t="shared" si="8"/>
        <v>1.9666663081996934E-3</v>
      </c>
      <c r="F71" s="177">
        <v>1.3671174099999999</v>
      </c>
      <c r="G71" s="80">
        <f t="shared" si="9"/>
        <v>1.1561902725345076E-2</v>
      </c>
      <c r="H71" s="80">
        <f t="shared" si="5"/>
        <v>340.80618687835579</v>
      </c>
      <c r="I71" s="81">
        <f t="shared" si="6"/>
        <v>-55.7745406968276</v>
      </c>
    </row>
    <row r="72" spans="1:9" x14ac:dyDescent="0.25">
      <c r="A72" s="69" t="s">
        <v>362</v>
      </c>
      <c r="B72" s="177">
        <v>5.0921899999999999E-3</v>
      </c>
      <c r="C72" s="80">
        <f t="shared" si="7"/>
        <v>4.7317278251401217E-5</v>
      </c>
      <c r="D72" s="177">
        <v>3.9917091099999999</v>
      </c>
      <c r="E72" s="80">
        <f t="shared" si="8"/>
        <v>2.5312289581151701E-2</v>
      </c>
      <c r="F72" s="177">
        <v>1.2432487700000001</v>
      </c>
      <c r="G72" s="80">
        <f t="shared" si="9"/>
        <v>1.0514328350295032E-2</v>
      </c>
      <c r="H72" s="80">
        <f t="shared" si="5"/>
        <v>-68.8542241997188</v>
      </c>
      <c r="I72" s="81">
        <f t="shared" si="6"/>
        <v>24314.815040287187</v>
      </c>
    </row>
    <row r="73" spans="1:9" x14ac:dyDescent="0.25">
      <c r="A73" s="69" t="s">
        <v>443</v>
      </c>
      <c r="B73" s="177">
        <v>0.15445398000000002</v>
      </c>
      <c r="C73" s="80">
        <f t="shared" si="7"/>
        <v>1.4352060603976598E-3</v>
      </c>
      <c r="D73" s="177">
        <v>0.30999696999999998</v>
      </c>
      <c r="E73" s="80">
        <f t="shared" si="8"/>
        <v>1.9657577387746064E-3</v>
      </c>
      <c r="F73" s="177">
        <v>0.84838168000000003</v>
      </c>
      <c r="G73" s="80">
        <f t="shared" si="9"/>
        <v>7.1748822642269143E-3</v>
      </c>
      <c r="H73" s="80">
        <f t="shared" si="5"/>
        <v>173.67418462186905</v>
      </c>
      <c r="I73" s="81">
        <f t="shared" si="6"/>
        <v>449.27796616183019</v>
      </c>
    </row>
    <row r="74" spans="1:9" x14ac:dyDescent="0.25">
      <c r="A74" s="69" t="s">
        <v>416</v>
      </c>
      <c r="B74" s="177">
        <v>0.10528961000000001</v>
      </c>
      <c r="C74" s="80">
        <f t="shared" si="7"/>
        <v>9.7836447056207977E-4</v>
      </c>
      <c r="D74" s="177">
        <v>0.15671395000000002</v>
      </c>
      <c r="E74" s="80">
        <f t="shared" si="8"/>
        <v>9.9375700345212016E-4</v>
      </c>
      <c r="F74" s="177">
        <v>0.84215110999999998</v>
      </c>
      <c r="G74" s="80">
        <f t="shared" si="9"/>
        <v>7.1221894642255939E-3</v>
      </c>
      <c r="H74" s="80">
        <f t="shared" si="5"/>
        <v>437.38107552007966</v>
      </c>
      <c r="I74" s="81">
        <f t="shared" si="6"/>
        <v>699.84255806437113</v>
      </c>
    </row>
    <row r="75" spans="1:9" x14ac:dyDescent="0.25">
      <c r="A75" s="69" t="s">
        <v>380</v>
      </c>
      <c r="B75" s="177">
        <v>79.172987919999997</v>
      </c>
      <c r="C75" s="80">
        <f t="shared" si="7"/>
        <v>0.73568549080169188</v>
      </c>
      <c r="D75" s="177">
        <v>0.11185228999999999</v>
      </c>
      <c r="E75" s="80">
        <f t="shared" si="8"/>
        <v>7.0927952833591077E-4</v>
      </c>
      <c r="F75" s="177">
        <v>0.83521628000000003</v>
      </c>
      <c r="G75" s="80">
        <f t="shared" si="9"/>
        <v>7.0635406391208033E-3</v>
      </c>
      <c r="H75" s="80">
        <f t="shared" si="5"/>
        <v>646.71361668142879</v>
      </c>
      <c r="I75" s="81">
        <f t="shared" si="6"/>
        <v>-98.945074195199084</v>
      </c>
    </row>
    <row r="76" spans="1:9" x14ac:dyDescent="0.25">
      <c r="A76" s="69" t="s">
        <v>462</v>
      </c>
      <c r="B76" s="177">
        <v>0</v>
      </c>
      <c r="C76" s="80">
        <f t="shared" si="7"/>
        <v>0</v>
      </c>
      <c r="D76" s="177">
        <v>8.9843500000000003E-3</v>
      </c>
      <c r="E76" s="80">
        <f t="shared" si="8"/>
        <v>5.6971703756845219E-5</v>
      </c>
      <c r="F76" s="177">
        <v>0.67152796999999997</v>
      </c>
      <c r="G76" s="80">
        <f t="shared" si="9"/>
        <v>5.6792057578203521E-3</v>
      </c>
      <c r="H76" s="80">
        <f t="shared" si="5"/>
        <v>7374.4190731661165</v>
      </c>
      <c r="I76" s="81" t="s">
        <v>314</v>
      </c>
    </row>
    <row r="77" spans="1:9" x14ac:dyDescent="0.25">
      <c r="A77" s="69" t="s">
        <v>402</v>
      </c>
      <c r="B77" s="177">
        <v>0.18081486999999999</v>
      </c>
      <c r="C77" s="80">
        <f t="shared" si="7"/>
        <v>1.6801548087916865E-3</v>
      </c>
      <c r="D77" s="177">
        <v>0.87963744999999993</v>
      </c>
      <c r="E77" s="80">
        <f t="shared" si="8"/>
        <v>5.5779710513088583E-3</v>
      </c>
      <c r="F77" s="177">
        <v>0.63364603000000008</v>
      </c>
      <c r="G77" s="80">
        <f t="shared" si="9"/>
        <v>5.3588329046011414E-3</v>
      </c>
      <c r="H77" s="80">
        <f t="shared" si="5"/>
        <v>-27.965091754563186</v>
      </c>
      <c r="I77" s="81">
        <f t="shared" ref="I77:I86" si="10">((F77/B77)-1)*100</f>
        <v>250.43911488031938</v>
      </c>
    </row>
    <row r="78" spans="1:9" x14ac:dyDescent="0.25">
      <c r="A78" s="69" t="s">
        <v>439</v>
      </c>
      <c r="B78" s="177">
        <v>101.87639584999999</v>
      </c>
      <c r="C78" s="80">
        <f t="shared" si="7"/>
        <v>0.94664844981910468</v>
      </c>
      <c r="D78" s="177">
        <v>9.4247190000000008E-2</v>
      </c>
      <c r="E78" s="80">
        <f t="shared" si="8"/>
        <v>5.9764178695121024E-4</v>
      </c>
      <c r="F78" s="177">
        <v>0.61910785999999995</v>
      </c>
      <c r="G78" s="80">
        <f t="shared" si="9"/>
        <v>5.2358815720272029E-3</v>
      </c>
      <c r="H78" s="80">
        <f t="shared" si="5"/>
        <v>556.89795101583388</v>
      </c>
      <c r="I78" s="81">
        <f t="shared" si="10"/>
        <v>-99.392295089716796</v>
      </c>
    </row>
    <row r="79" spans="1:9" x14ac:dyDescent="0.25">
      <c r="A79" s="69" t="s">
        <v>403</v>
      </c>
      <c r="B79" s="177">
        <v>68.046002639999998</v>
      </c>
      <c r="C79" s="80">
        <f t="shared" si="7"/>
        <v>0.63229212594433082</v>
      </c>
      <c r="D79" s="177">
        <v>2.7306994900000001</v>
      </c>
      <c r="E79" s="80">
        <f t="shared" si="8"/>
        <v>1.7315955232515244E-2</v>
      </c>
      <c r="F79" s="177">
        <v>0.59135756000000006</v>
      </c>
      <c r="G79" s="80">
        <f t="shared" si="9"/>
        <v>5.0011934122157192E-3</v>
      </c>
      <c r="H79" s="80">
        <f t="shared" si="5"/>
        <v>-78.344099665100828</v>
      </c>
      <c r="I79" s="81">
        <f t="shared" si="10"/>
        <v>-99.130944453668207</v>
      </c>
    </row>
    <row r="80" spans="1:9" x14ac:dyDescent="0.25">
      <c r="A80" s="69" t="s">
        <v>306</v>
      </c>
      <c r="B80" s="177">
        <v>1.83532498</v>
      </c>
      <c r="C80" s="80">
        <f t="shared" si="7"/>
        <v>1.7054073544075808E-2</v>
      </c>
      <c r="D80" s="177">
        <v>7.0112339999999995E-2</v>
      </c>
      <c r="E80" s="80">
        <f t="shared" si="8"/>
        <v>4.4459749054513779E-4</v>
      </c>
      <c r="F80" s="177">
        <v>0.57528734999999998</v>
      </c>
      <c r="G80" s="80">
        <f t="shared" si="9"/>
        <v>4.8652854035569244E-3</v>
      </c>
      <c r="H80" s="80">
        <f t="shared" si="5"/>
        <v>720.52225043408896</v>
      </c>
      <c r="I80" s="81">
        <f t="shared" si="10"/>
        <v>-68.6547420065083</v>
      </c>
    </row>
    <row r="81" spans="1:9" x14ac:dyDescent="0.25">
      <c r="A81" s="69" t="s">
        <v>388</v>
      </c>
      <c r="B81" s="177">
        <v>5.1573170000000002E-2</v>
      </c>
      <c r="C81" s="80">
        <f t="shared" si="7"/>
        <v>4.7922446632918609E-4</v>
      </c>
      <c r="D81" s="177">
        <v>0.22124152999999999</v>
      </c>
      <c r="E81" s="80">
        <f t="shared" si="8"/>
        <v>1.4029403246613482E-3</v>
      </c>
      <c r="F81" s="177">
        <v>0.57528414999999999</v>
      </c>
      <c r="G81" s="80">
        <f t="shared" si="9"/>
        <v>4.8652583407103461E-3</v>
      </c>
      <c r="H81" s="80">
        <f t="shared" si="5"/>
        <v>160.02538944654739</v>
      </c>
      <c r="I81" s="81">
        <f t="shared" si="10"/>
        <v>1015.4717656486889</v>
      </c>
    </row>
    <row r="82" spans="1:9" x14ac:dyDescent="0.25">
      <c r="A82" s="69" t="s">
        <v>422</v>
      </c>
      <c r="B82" s="177">
        <v>6.6347955899999995</v>
      </c>
      <c r="C82" s="80">
        <f t="shared" si="7"/>
        <v>6.1651365929629436E-2</v>
      </c>
      <c r="D82" s="177">
        <v>16.75539401</v>
      </c>
      <c r="E82" s="80">
        <f t="shared" si="8"/>
        <v>0.10624957218573841</v>
      </c>
      <c r="F82" s="177">
        <v>0.55562692000000002</v>
      </c>
      <c r="G82" s="80">
        <f t="shared" si="9"/>
        <v>4.6990144033226024E-3</v>
      </c>
      <c r="H82" s="80">
        <f t="shared" si="5"/>
        <v>-96.683892245873835</v>
      </c>
      <c r="I82" s="81">
        <f t="shared" si="10"/>
        <v>-91.625560841129101</v>
      </c>
    </row>
    <row r="83" spans="1:9" x14ac:dyDescent="0.25">
      <c r="A83" s="69" t="s">
        <v>426</v>
      </c>
      <c r="B83" s="177">
        <v>4.0717624099999998</v>
      </c>
      <c r="C83" s="80">
        <f t="shared" si="7"/>
        <v>3.7835335077356896E-2</v>
      </c>
      <c r="D83" s="177">
        <v>0.28105357000000003</v>
      </c>
      <c r="E83" s="80">
        <f t="shared" si="8"/>
        <v>1.7822213882856036E-3</v>
      </c>
      <c r="F83" s="177">
        <v>0.49485047999999998</v>
      </c>
      <c r="G83" s="80">
        <f t="shared" si="9"/>
        <v>4.1850195685462881E-3</v>
      </c>
      <c r="H83" s="80">
        <f t="shared" si="5"/>
        <v>76.06980761710301</v>
      </c>
      <c r="I83" s="81">
        <f t="shared" si="10"/>
        <v>-87.846774193290912</v>
      </c>
    </row>
    <row r="84" spans="1:9" x14ac:dyDescent="0.25">
      <c r="A84" s="69" t="s">
        <v>458</v>
      </c>
      <c r="B84" s="177">
        <v>5.3995190000000005E-2</v>
      </c>
      <c r="C84" s="80">
        <f t="shared" si="7"/>
        <v>5.0173018474708854E-4</v>
      </c>
      <c r="D84" s="177">
        <v>0.52032053</v>
      </c>
      <c r="E84" s="80">
        <f t="shared" si="8"/>
        <v>3.299464857642979E-3</v>
      </c>
      <c r="F84" s="177">
        <v>0.42862430000000001</v>
      </c>
      <c r="G84" s="80">
        <f t="shared" si="9"/>
        <v>3.624935522047902E-3</v>
      </c>
      <c r="H84" s="80">
        <f t="shared" si="5"/>
        <v>-17.623027482694177</v>
      </c>
      <c r="I84" s="81">
        <f t="shared" si="10"/>
        <v>693.81941243284814</v>
      </c>
    </row>
    <row r="85" spans="1:9" x14ac:dyDescent="0.25">
      <c r="A85" s="69" t="s">
        <v>445</v>
      </c>
      <c r="B85" s="177">
        <v>0.10914278999999999</v>
      </c>
      <c r="C85" s="80">
        <f t="shared" si="7"/>
        <v>1.0141687100371844E-3</v>
      </c>
      <c r="D85" s="177">
        <v>0.28380525000000001</v>
      </c>
      <c r="E85" s="80">
        <f t="shared" si="8"/>
        <v>1.799670385463322E-3</v>
      </c>
      <c r="F85" s="177">
        <v>0.35528496999999998</v>
      </c>
      <c r="G85" s="80">
        <f t="shared" si="9"/>
        <v>3.0046945733191587E-3</v>
      </c>
      <c r="H85" s="80">
        <f t="shared" si="5"/>
        <v>25.186186654404729</v>
      </c>
      <c r="I85" s="81">
        <f t="shared" si="10"/>
        <v>225.52307852859545</v>
      </c>
    </row>
    <row r="86" spans="1:9" x14ac:dyDescent="0.25">
      <c r="A86" s="69" t="s">
        <v>381</v>
      </c>
      <c r="B86" s="177">
        <v>0.59275709999999993</v>
      </c>
      <c r="C86" s="80">
        <f t="shared" si="7"/>
        <v>5.5079744935270791E-3</v>
      </c>
      <c r="D86" s="177">
        <v>6.5440010000000007E-2</v>
      </c>
      <c r="E86" s="80">
        <f t="shared" si="8"/>
        <v>4.1496923690250147E-4</v>
      </c>
      <c r="F86" s="177">
        <v>0.30415150000000002</v>
      </c>
      <c r="G86" s="80">
        <f t="shared" si="9"/>
        <v>2.5722516815639071E-3</v>
      </c>
      <c r="H86" s="80">
        <f t="shared" si="5"/>
        <v>364.77911601786121</v>
      </c>
      <c r="I86" s="81">
        <f t="shared" si="10"/>
        <v>-48.688678718483501</v>
      </c>
    </row>
    <row r="87" spans="1:9" x14ac:dyDescent="0.25">
      <c r="A87" s="69" t="s">
        <v>645</v>
      </c>
      <c r="B87" s="177">
        <v>0</v>
      </c>
      <c r="C87" s="80">
        <f t="shared" si="7"/>
        <v>0</v>
      </c>
      <c r="D87" s="177">
        <v>0</v>
      </c>
      <c r="E87" s="80">
        <f t="shared" si="8"/>
        <v>0</v>
      </c>
      <c r="F87" s="177">
        <v>0.26774631999999998</v>
      </c>
      <c r="G87" s="80">
        <f t="shared" si="9"/>
        <v>2.2643679937549145E-3</v>
      </c>
      <c r="H87" s="80" t="s">
        <v>314</v>
      </c>
      <c r="I87" s="81" t="s">
        <v>314</v>
      </c>
    </row>
    <row r="88" spans="1:9" x14ac:dyDescent="0.25">
      <c r="A88" s="69" t="s">
        <v>444</v>
      </c>
      <c r="B88" s="177">
        <v>0.48536321000000004</v>
      </c>
      <c r="C88" s="80">
        <f t="shared" si="7"/>
        <v>4.5100567851088201E-3</v>
      </c>
      <c r="D88" s="177">
        <v>0.55691745999999998</v>
      </c>
      <c r="E88" s="80">
        <f t="shared" si="8"/>
        <v>3.5315338948432211E-3</v>
      </c>
      <c r="F88" s="177">
        <v>0.20669913000000001</v>
      </c>
      <c r="G88" s="80">
        <f t="shared" si="9"/>
        <v>1.7480833884439058E-3</v>
      </c>
      <c r="H88" s="80">
        <f t="shared" ref="H88:H93" si="11">((F88/D88)-1)*100</f>
        <v>-62.885141004557475</v>
      </c>
      <c r="I88" s="81">
        <f>((F88/B88)-1)*100</f>
        <v>-57.413515128186177</v>
      </c>
    </row>
    <row r="89" spans="1:9" x14ac:dyDescent="0.25">
      <c r="A89" s="69" t="s">
        <v>449</v>
      </c>
      <c r="B89" s="177">
        <v>2.814239E-2</v>
      </c>
      <c r="C89" s="80">
        <f t="shared" si="7"/>
        <v>2.615026733663613E-4</v>
      </c>
      <c r="D89" s="177">
        <v>0.34452155000000001</v>
      </c>
      <c r="E89" s="80">
        <f t="shared" si="8"/>
        <v>2.184685557046324E-3</v>
      </c>
      <c r="F89" s="177">
        <v>0.15371426000000002</v>
      </c>
      <c r="G89" s="80">
        <f t="shared" si="9"/>
        <v>1.2999829485153013E-3</v>
      </c>
      <c r="H89" s="80">
        <f t="shared" si="11"/>
        <v>-55.383267026402258</v>
      </c>
      <c r="I89" s="81">
        <f>((F89/B89)-1)*100</f>
        <v>446.20186842695313</v>
      </c>
    </row>
    <row r="90" spans="1:9" x14ac:dyDescent="0.25">
      <c r="A90" s="69" t="s">
        <v>378</v>
      </c>
      <c r="B90" s="177">
        <v>2.7910300000000003E-3</v>
      </c>
      <c r="C90" s="80">
        <f t="shared" si="7"/>
        <v>2.5934606351689229E-5</v>
      </c>
      <c r="D90" s="177">
        <v>2.7750100000000001E-3</v>
      </c>
      <c r="E90" s="80">
        <f t="shared" si="8"/>
        <v>1.7596937746446103E-5</v>
      </c>
      <c r="F90" s="177">
        <v>0.13506460000000001</v>
      </c>
      <c r="G90" s="80">
        <f t="shared" si="9"/>
        <v>1.1422601712296552E-3</v>
      </c>
      <c r="H90" s="80">
        <f t="shared" si="11"/>
        <v>4767.1752534225107</v>
      </c>
      <c r="I90" s="81">
        <f>((F90/B90)-1)*100</f>
        <v>4739.2385606747321</v>
      </c>
    </row>
    <row r="91" spans="1:9" x14ac:dyDescent="0.25">
      <c r="A91" s="69" t="s">
        <v>417</v>
      </c>
      <c r="B91" s="177">
        <v>0</v>
      </c>
      <c r="C91" s="80">
        <f t="shared" si="7"/>
        <v>0</v>
      </c>
      <c r="D91" s="177">
        <v>3.1829219999999998E-2</v>
      </c>
      <c r="E91" s="80">
        <f t="shared" si="8"/>
        <v>2.0183595837778504E-4</v>
      </c>
      <c r="F91" s="177">
        <v>0.13215668999999999</v>
      </c>
      <c r="G91" s="80">
        <f t="shared" si="9"/>
        <v>1.1176675705443504E-3</v>
      </c>
      <c r="H91" s="80">
        <f t="shared" si="11"/>
        <v>315.2055564038327</v>
      </c>
      <c r="I91" s="81" t="s">
        <v>314</v>
      </c>
    </row>
    <row r="92" spans="1:9" x14ac:dyDescent="0.25">
      <c r="A92" s="69" t="s">
        <v>404</v>
      </c>
      <c r="B92" s="177">
        <v>9.1376179999999987E-2</v>
      </c>
      <c r="C92" s="80">
        <f t="shared" si="7"/>
        <v>8.4907910635897781E-4</v>
      </c>
      <c r="D92" s="177">
        <v>3.2243470000000003E-2</v>
      </c>
      <c r="E92" s="80">
        <f t="shared" si="8"/>
        <v>2.0446280709597537E-4</v>
      </c>
      <c r="F92" s="177">
        <v>0.12494373</v>
      </c>
      <c r="G92" s="80">
        <f t="shared" si="9"/>
        <v>1.0566665612149432E-3</v>
      </c>
      <c r="H92" s="80">
        <f t="shared" si="11"/>
        <v>287.50088002314885</v>
      </c>
      <c r="I92" s="81">
        <f t="shared" ref="I92:I98" si="12">((F92/B92)-1)*100</f>
        <v>36.735558435469741</v>
      </c>
    </row>
    <row r="93" spans="1:9" x14ac:dyDescent="0.25">
      <c r="A93" s="69" t="s">
        <v>409</v>
      </c>
      <c r="B93" s="177">
        <v>4.9908910000000001E-2</v>
      </c>
      <c r="C93" s="80">
        <f t="shared" si="7"/>
        <v>4.637599503738354E-4</v>
      </c>
      <c r="D93" s="177">
        <v>8.4234589999999998E-2</v>
      </c>
      <c r="E93" s="80">
        <f t="shared" si="8"/>
        <v>5.3414972786671453E-4</v>
      </c>
      <c r="F93" s="177">
        <v>9.9962830000000003E-2</v>
      </c>
      <c r="G93" s="80">
        <f t="shared" si="9"/>
        <v>8.4539960368890826E-4</v>
      </c>
      <c r="H93" s="80">
        <f t="shared" si="11"/>
        <v>18.671949373766772</v>
      </c>
      <c r="I93" s="81">
        <f t="shared" si="12"/>
        <v>100.29054932275621</v>
      </c>
    </row>
    <row r="94" spans="1:9" x14ac:dyDescent="0.25">
      <c r="A94" s="69" t="s">
        <v>599</v>
      </c>
      <c r="B94" s="177">
        <v>0.20501</v>
      </c>
      <c r="C94" s="80">
        <f t="shared" si="7"/>
        <v>1.9049790393366635E-3</v>
      </c>
      <c r="D94" s="177">
        <v>0</v>
      </c>
      <c r="E94" s="80">
        <f t="shared" si="8"/>
        <v>0</v>
      </c>
      <c r="F94" s="177">
        <v>9.3571799999999997E-2</v>
      </c>
      <c r="G94" s="80">
        <f t="shared" si="9"/>
        <v>7.9134977107448616E-4</v>
      </c>
      <c r="H94" s="80" t="s">
        <v>314</v>
      </c>
      <c r="I94" s="81">
        <f t="shared" si="12"/>
        <v>-54.357445978244968</v>
      </c>
    </row>
    <row r="95" spans="1:9" x14ac:dyDescent="0.25">
      <c r="A95" s="69" t="s">
        <v>438</v>
      </c>
      <c r="B95" s="177">
        <v>0.40517521999999995</v>
      </c>
      <c r="C95" s="80">
        <f t="shared" si="7"/>
        <v>3.7649397656632413E-3</v>
      </c>
      <c r="D95" s="177">
        <v>0.30960427000000001</v>
      </c>
      <c r="E95" s="80">
        <f t="shared" si="8"/>
        <v>1.9632675432607058E-3</v>
      </c>
      <c r="F95" s="177">
        <v>8.9149660000000006E-2</v>
      </c>
      <c r="G95" s="80">
        <f t="shared" si="9"/>
        <v>7.5395111595981141E-4</v>
      </c>
      <c r="H95" s="80">
        <f t="shared" ref="H95:H114" si="13">((F95/D95)-1)*100</f>
        <v>-71.205287317258254</v>
      </c>
      <c r="I95" s="81">
        <f t="shared" si="12"/>
        <v>-77.997257581547061</v>
      </c>
    </row>
    <row r="96" spans="1:9" x14ac:dyDescent="0.25">
      <c r="A96" s="69" t="s">
        <v>454</v>
      </c>
      <c r="B96" s="177">
        <v>5.3089440000000002E-2</v>
      </c>
      <c r="C96" s="80">
        <f t="shared" si="7"/>
        <v>4.9331384034984353E-4</v>
      </c>
      <c r="D96" s="177">
        <v>0.25603988</v>
      </c>
      <c r="E96" s="80">
        <f t="shared" si="8"/>
        <v>1.6236041776309025E-3</v>
      </c>
      <c r="F96" s="177">
        <v>8.4634000000000001E-2</v>
      </c>
      <c r="G96" s="80">
        <f t="shared" si="9"/>
        <v>7.1576154915389107E-4</v>
      </c>
      <c r="H96" s="80">
        <f t="shared" si="13"/>
        <v>-66.944993100293587</v>
      </c>
      <c r="I96" s="81">
        <f t="shared" si="12"/>
        <v>59.417767450551359</v>
      </c>
    </row>
    <row r="97" spans="1:9" x14ac:dyDescent="0.25">
      <c r="A97" s="69" t="s">
        <v>425</v>
      </c>
      <c r="B97" s="177">
        <v>1.07872083</v>
      </c>
      <c r="C97" s="80">
        <f t="shared" si="7"/>
        <v>1.002361138698526E-2</v>
      </c>
      <c r="D97" s="177">
        <v>0.43383373999999997</v>
      </c>
      <c r="E97" s="80">
        <f t="shared" si="8"/>
        <v>2.7510334431543972E-3</v>
      </c>
      <c r="F97" s="177">
        <v>7.6809160000000001E-2</v>
      </c>
      <c r="G97" s="80">
        <f t="shared" si="9"/>
        <v>6.4958578527316544E-4</v>
      </c>
      <c r="H97" s="80">
        <f t="shared" si="13"/>
        <v>-82.295254398609003</v>
      </c>
      <c r="I97" s="81">
        <f t="shared" si="12"/>
        <v>-92.879607228869403</v>
      </c>
    </row>
    <row r="98" spans="1:9" x14ac:dyDescent="0.25">
      <c r="A98" s="69" t="s">
        <v>447</v>
      </c>
      <c r="B98" s="177">
        <v>6.5285170000000003E-2</v>
      </c>
      <c r="C98" s="80">
        <f t="shared" si="7"/>
        <v>6.0663811730906183E-4</v>
      </c>
      <c r="D98" s="177">
        <v>0.25780717000000003</v>
      </c>
      <c r="E98" s="80">
        <f t="shared" si="8"/>
        <v>1.6348109452136923E-3</v>
      </c>
      <c r="F98" s="177">
        <v>6.5357879999999993E-2</v>
      </c>
      <c r="G98" s="80">
        <f t="shared" si="9"/>
        <v>5.5274071222220517E-4</v>
      </c>
      <c r="H98" s="80">
        <f t="shared" si="13"/>
        <v>-74.648540612737818</v>
      </c>
      <c r="I98" s="81">
        <f t="shared" si="12"/>
        <v>0.11137291976108799</v>
      </c>
    </row>
    <row r="99" spans="1:9" x14ac:dyDescent="0.25">
      <c r="A99" s="69" t="s">
        <v>522</v>
      </c>
      <c r="B99" s="177">
        <v>0</v>
      </c>
      <c r="C99" s="80">
        <f t="shared" si="7"/>
        <v>0</v>
      </c>
      <c r="D99" s="177">
        <v>4.81146E-3</v>
      </c>
      <c r="E99" s="80">
        <f t="shared" si="8"/>
        <v>3.0510507021421752E-5</v>
      </c>
      <c r="F99" s="177">
        <v>5.7616309999999997E-2</v>
      </c>
      <c r="G99" s="80">
        <f t="shared" si="9"/>
        <v>4.8726917435227949E-4</v>
      </c>
      <c r="H99" s="80">
        <f t="shared" si="13"/>
        <v>1097.4808062417644</v>
      </c>
      <c r="I99" s="81" t="s">
        <v>314</v>
      </c>
    </row>
    <row r="100" spans="1:9" x14ac:dyDescent="0.25">
      <c r="A100" s="69" t="s">
        <v>451</v>
      </c>
      <c r="B100" s="177">
        <v>2.0921810000000002E-2</v>
      </c>
      <c r="C100" s="80">
        <f t="shared" si="7"/>
        <v>1.9440812406704163E-4</v>
      </c>
      <c r="D100" s="177">
        <v>8.2576100000000003E-3</v>
      </c>
      <c r="E100" s="80">
        <f t="shared" si="8"/>
        <v>5.2363288458214861E-5</v>
      </c>
      <c r="F100" s="177">
        <v>5.6875620000000002E-2</v>
      </c>
      <c r="G100" s="80">
        <f t="shared" si="9"/>
        <v>4.8100505565479632E-4</v>
      </c>
      <c r="H100" s="80">
        <f t="shared" si="13"/>
        <v>588.76611997902546</v>
      </c>
      <c r="I100" s="81">
        <f t="shared" ref="I100:I111" si="14">((F100/B100)-1)*100</f>
        <v>171.84846817746643</v>
      </c>
    </row>
    <row r="101" spans="1:9" x14ac:dyDescent="0.25">
      <c r="A101" s="69" t="s">
        <v>450</v>
      </c>
      <c r="B101" s="177">
        <v>7.0947710000000011E-2</v>
      </c>
      <c r="C101" s="80">
        <f t="shared" si="7"/>
        <v>6.5925516042600958E-4</v>
      </c>
      <c r="D101" s="177">
        <v>9.2075799999999999E-3</v>
      </c>
      <c r="E101" s="80">
        <f t="shared" si="8"/>
        <v>5.8387253399238999E-5</v>
      </c>
      <c r="F101" s="177">
        <v>5.1229139999999999E-2</v>
      </c>
      <c r="G101" s="80">
        <f t="shared" si="9"/>
        <v>4.3325198629654232E-4</v>
      </c>
      <c r="H101" s="80">
        <f t="shared" si="13"/>
        <v>456.38006946450639</v>
      </c>
      <c r="I101" s="81">
        <f t="shared" si="14"/>
        <v>-27.793102835877303</v>
      </c>
    </row>
    <row r="102" spans="1:9" x14ac:dyDescent="0.25">
      <c r="A102" s="69" t="s">
        <v>430</v>
      </c>
      <c r="B102" s="177">
        <v>1.605405E-2</v>
      </c>
      <c r="C102" s="80">
        <f t="shared" si="7"/>
        <v>1.4917627796918572E-4</v>
      </c>
      <c r="D102" s="177">
        <v>147.73698318000001</v>
      </c>
      <c r="E102" s="80">
        <f t="shared" si="8"/>
        <v>0.93683211803424693</v>
      </c>
      <c r="F102" s="177">
        <v>4.7273879999999997E-2</v>
      </c>
      <c r="G102" s="80">
        <f t="shared" si="9"/>
        <v>3.99801800497615E-4</v>
      </c>
      <c r="H102" s="80">
        <f t="shared" si="13"/>
        <v>-99.968001323038791</v>
      </c>
      <c r="I102" s="81">
        <f t="shared" si="14"/>
        <v>194.46700365328371</v>
      </c>
    </row>
    <row r="103" spans="1:9" x14ac:dyDescent="0.25">
      <c r="A103" s="69" t="s">
        <v>412</v>
      </c>
      <c r="B103" s="177">
        <v>94.732035830000001</v>
      </c>
      <c r="C103" s="80">
        <f t="shared" si="7"/>
        <v>0.88026214628476562</v>
      </c>
      <c r="D103" s="177">
        <v>102.46335134</v>
      </c>
      <c r="E103" s="80">
        <f t="shared" si="8"/>
        <v>0.64974224050443596</v>
      </c>
      <c r="F103" s="177">
        <v>4.7117650000000004E-2</v>
      </c>
      <c r="G103" s="80">
        <f t="shared" si="9"/>
        <v>3.9848054158483399E-4</v>
      </c>
      <c r="H103" s="80">
        <f t="shared" si="13"/>
        <v>-99.954015119177924</v>
      </c>
      <c r="I103" s="81">
        <f t="shared" si="14"/>
        <v>-99.950262179433622</v>
      </c>
    </row>
    <row r="104" spans="1:9" x14ac:dyDescent="0.25">
      <c r="A104" s="69" t="s">
        <v>424</v>
      </c>
      <c r="B104" s="177">
        <v>2.7631999999999998E-4</v>
      </c>
      <c r="C104" s="80">
        <f t="shared" si="7"/>
        <v>2.5676006446002965E-6</v>
      </c>
      <c r="D104" s="177">
        <v>2.36857E-3</v>
      </c>
      <c r="E104" s="80">
        <f t="shared" si="8"/>
        <v>1.5019613925030846E-5</v>
      </c>
      <c r="F104" s="177">
        <v>4.4569129999999998E-2</v>
      </c>
      <c r="G104" s="80">
        <f t="shared" si="9"/>
        <v>3.7692735228443843E-4</v>
      </c>
      <c r="H104" s="80">
        <f t="shared" si="13"/>
        <v>1781.6893737571615</v>
      </c>
      <c r="I104" s="81">
        <f t="shared" si="14"/>
        <v>16029.534597568036</v>
      </c>
    </row>
    <row r="105" spans="1:9" x14ac:dyDescent="0.25">
      <c r="A105" s="69" t="s">
        <v>448</v>
      </c>
      <c r="B105" s="177">
        <v>0.1426925</v>
      </c>
      <c r="C105" s="80">
        <f t="shared" si="7"/>
        <v>1.3259168897641425E-3</v>
      </c>
      <c r="D105" s="177">
        <v>2.3937543300000002</v>
      </c>
      <c r="E105" s="80">
        <f t="shared" si="8"/>
        <v>1.5179313200779747E-2</v>
      </c>
      <c r="F105" s="177">
        <v>4.226278E-2</v>
      </c>
      <c r="G105" s="80">
        <f t="shared" si="9"/>
        <v>3.5742222847023756E-4</v>
      </c>
      <c r="H105" s="80">
        <f t="shared" si="13"/>
        <v>-98.234456248482275</v>
      </c>
      <c r="I105" s="81">
        <f t="shared" si="14"/>
        <v>-70.381919161834006</v>
      </c>
    </row>
    <row r="106" spans="1:9" x14ac:dyDescent="0.25">
      <c r="A106" s="69" t="s">
        <v>621</v>
      </c>
      <c r="B106" s="177">
        <v>1.5152219999999999E-2</v>
      </c>
      <c r="C106" s="80">
        <f t="shared" si="7"/>
        <v>1.4079635871136909E-4</v>
      </c>
      <c r="D106" s="177">
        <v>4.6774499999999997E-2</v>
      </c>
      <c r="E106" s="80">
        <f t="shared" si="8"/>
        <v>2.9660720668435187E-4</v>
      </c>
      <c r="F106" s="177">
        <v>4.1177999999999999E-2</v>
      </c>
      <c r="G106" s="80">
        <f t="shared" si="9"/>
        <v>3.4824809262304661E-4</v>
      </c>
      <c r="H106" s="80">
        <f t="shared" si="13"/>
        <v>-11.96485264406888</v>
      </c>
      <c r="I106" s="81">
        <f t="shared" si="14"/>
        <v>171.76215762442729</v>
      </c>
    </row>
    <row r="107" spans="1:9" x14ac:dyDescent="0.25">
      <c r="A107" s="69" t="s">
        <v>399</v>
      </c>
      <c r="B107" s="177">
        <v>0.30708267</v>
      </c>
      <c r="C107" s="80">
        <f t="shared" si="7"/>
        <v>2.8534512935639122E-3</v>
      </c>
      <c r="D107" s="177">
        <v>4.549624E-2</v>
      </c>
      <c r="E107" s="80">
        <f t="shared" si="8"/>
        <v>2.8850148395046183E-4</v>
      </c>
      <c r="F107" s="177">
        <v>3.9000400000000005E-2</v>
      </c>
      <c r="G107" s="80">
        <f t="shared" si="9"/>
        <v>3.2983182552663722E-4</v>
      </c>
      <c r="H107" s="80">
        <f t="shared" si="13"/>
        <v>-14.277751304283592</v>
      </c>
      <c r="I107" s="81">
        <f t="shared" si="14"/>
        <v>-87.299706622975506</v>
      </c>
    </row>
    <row r="108" spans="1:9" x14ac:dyDescent="0.25">
      <c r="A108" s="69" t="s">
        <v>517</v>
      </c>
      <c r="B108" s="177">
        <v>6.1103999999999998E-4</v>
      </c>
      <c r="C108" s="80">
        <f t="shared" si="7"/>
        <v>5.6778615296633081E-6</v>
      </c>
      <c r="D108" s="177">
        <v>0.41460196000000005</v>
      </c>
      <c r="E108" s="80">
        <f t="shared" si="8"/>
        <v>2.6290805725653378E-3</v>
      </c>
      <c r="F108" s="177">
        <v>3.8449169999999998E-2</v>
      </c>
      <c r="G108" s="80">
        <f t="shared" si="9"/>
        <v>3.2516999648936969E-4</v>
      </c>
      <c r="H108" s="80">
        <f t="shared" si="13"/>
        <v>-90.72624499893827</v>
      </c>
      <c r="I108" s="81">
        <f t="shared" si="14"/>
        <v>6192.4145718774544</v>
      </c>
    </row>
    <row r="109" spans="1:9" x14ac:dyDescent="0.25">
      <c r="A109" s="69" t="s">
        <v>446</v>
      </c>
      <c r="B109" s="177">
        <v>2.3199000000000002E-3</v>
      </c>
      <c r="C109" s="80">
        <f t="shared" si="7"/>
        <v>2.1556806367285137E-5</v>
      </c>
      <c r="D109" s="177">
        <v>1.734078E-2</v>
      </c>
      <c r="E109" s="80">
        <f t="shared" si="8"/>
        <v>1.0996163117783996E-4</v>
      </c>
      <c r="F109" s="177">
        <v>3.5958379999999998E-2</v>
      </c>
      <c r="G109" s="80">
        <f t="shared" si="9"/>
        <v>3.0410503785552253E-4</v>
      </c>
      <c r="H109" s="80">
        <f t="shared" si="13"/>
        <v>107.36310592718436</v>
      </c>
      <c r="I109" s="81">
        <f t="shared" si="14"/>
        <v>1449.9969826285615</v>
      </c>
    </row>
    <row r="110" spans="1:9" x14ac:dyDescent="0.25">
      <c r="A110" s="69" t="s">
        <v>398</v>
      </c>
      <c r="B110" s="177">
        <v>0.79514180000000001</v>
      </c>
      <c r="C110" s="80">
        <f t="shared" si="7"/>
        <v>7.3885589107869154E-3</v>
      </c>
      <c r="D110" s="177">
        <v>1.8784772199999999</v>
      </c>
      <c r="E110" s="80">
        <f t="shared" si="8"/>
        <v>1.1911829758616056E-2</v>
      </c>
      <c r="F110" s="177">
        <v>3.2232369999999996E-2</v>
      </c>
      <c r="G110" s="80">
        <f t="shared" si="9"/>
        <v>2.7259365129973063E-4</v>
      </c>
      <c r="H110" s="80">
        <f t="shared" si="13"/>
        <v>-98.284122391433641</v>
      </c>
      <c r="I110" s="81">
        <f t="shared" si="14"/>
        <v>-95.946336867210348</v>
      </c>
    </row>
    <row r="111" spans="1:9" x14ac:dyDescent="0.25">
      <c r="A111" s="69" t="s">
        <v>406</v>
      </c>
      <c r="B111" s="177">
        <v>6.5386899999999998E-3</v>
      </c>
      <c r="C111" s="80">
        <f t="shared" si="7"/>
        <v>6.0758340542999104E-5</v>
      </c>
      <c r="D111" s="177">
        <v>5.335761E-2</v>
      </c>
      <c r="E111" s="80">
        <f t="shared" si="8"/>
        <v>3.3835212899021986E-4</v>
      </c>
      <c r="F111" s="177">
        <v>2.9392790000000002E-2</v>
      </c>
      <c r="G111" s="80">
        <f t="shared" si="9"/>
        <v>2.4857892696026419E-4</v>
      </c>
      <c r="H111" s="80">
        <f t="shared" si="13"/>
        <v>-44.913593393707096</v>
      </c>
      <c r="I111" s="81">
        <f t="shared" si="14"/>
        <v>349.52108143986027</v>
      </c>
    </row>
    <row r="112" spans="1:9" x14ac:dyDescent="0.25">
      <c r="A112" s="69" t="s">
        <v>400</v>
      </c>
      <c r="B112" s="177">
        <v>0</v>
      </c>
      <c r="C112" s="80">
        <f t="shared" si="7"/>
        <v>0</v>
      </c>
      <c r="D112" s="177">
        <v>7.4800000000000002E-5</v>
      </c>
      <c r="E112" s="80">
        <f t="shared" si="8"/>
        <v>4.7432295502869128E-7</v>
      </c>
      <c r="F112" s="177">
        <v>2.579304E-2</v>
      </c>
      <c r="G112" s="80">
        <f t="shared" si="9"/>
        <v>2.1813533884477017E-4</v>
      </c>
      <c r="H112" s="80">
        <f t="shared" si="13"/>
        <v>34382.673796791445</v>
      </c>
      <c r="I112" s="81" t="s">
        <v>314</v>
      </c>
    </row>
    <row r="113" spans="1:12" x14ac:dyDescent="0.25">
      <c r="A113" s="69" t="s">
        <v>431</v>
      </c>
      <c r="B113" s="177">
        <v>1.7990639999999999E-2</v>
      </c>
      <c r="C113" s="80">
        <f t="shared" si="7"/>
        <v>1.6717131898078995E-4</v>
      </c>
      <c r="D113" s="177">
        <v>3.0458599999999999E-2</v>
      </c>
      <c r="E113" s="80">
        <f t="shared" si="8"/>
        <v>1.9314456093632212E-4</v>
      </c>
      <c r="F113" s="177">
        <v>2.2869810000000001E-2</v>
      </c>
      <c r="G113" s="80">
        <f t="shared" si="9"/>
        <v>1.9341317478147258E-4</v>
      </c>
      <c r="H113" s="80">
        <f t="shared" si="13"/>
        <v>-24.915097870552149</v>
      </c>
      <c r="I113" s="81">
        <f>((F113/B113)-1)*100</f>
        <v>27.120602713410989</v>
      </c>
    </row>
    <row r="114" spans="1:12" x14ac:dyDescent="0.25">
      <c r="A114" s="69" t="s">
        <v>302</v>
      </c>
      <c r="B114" s="177">
        <v>0</v>
      </c>
      <c r="C114" s="80">
        <f t="shared" si="7"/>
        <v>0</v>
      </c>
      <c r="D114" s="177">
        <v>1.9801050000000001E-2</v>
      </c>
      <c r="E114" s="80">
        <f t="shared" si="8"/>
        <v>1.2556273460789929E-4</v>
      </c>
      <c r="F114" s="177">
        <v>2.2349830000000001E-2</v>
      </c>
      <c r="G114" s="80">
        <f t="shared" si="9"/>
        <v>1.8901563135531948E-4</v>
      </c>
      <c r="H114" s="80">
        <f t="shared" si="13"/>
        <v>12.87194365955342</v>
      </c>
      <c r="I114" s="81" t="s">
        <v>314</v>
      </c>
    </row>
    <row r="115" spans="1:12" x14ac:dyDescent="0.25">
      <c r="A115" s="69" t="s">
        <v>603</v>
      </c>
      <c r="B115" s="177">
        <v>0</v>
      </c>
      <c r="C115" s="80">
        <f t="shared" si="7"/>
        <v>0</v>
      </c>
      <c r="D115" s="177">
        <v>0</v>
      </c>
      <c r="E115" s="80">
        <f t="shared" si="8"/>
        <v>0</v>
      </c>
      <c r="F115" s="177">
        <v>2.0815159999999999E-2</v>
      </c>
      <c r="G115" s="80">
        <f t="shared" si="9"/>
        <v>1.7603671299343181E-4</v>
      </c>
      <c r="H115" s="80" t="s">
        <v>314</v>
      </c>
      <c r="I115" s="81" t="s">
        <v>314</v>
      </c>
    </row>
    <row r="116" spans="1:12" x14ac:dyDescent="0.25">
      <c r="A116" s="69" t="s">
        <v>415</v>
      </c>
      <c r="B116" s="177">
        <v>5.78767E-3</v>
      </c>
      <c r="C116" s="80">
        <f t="shared" si="7"/>
        <v>5.3779767019158218E-5</v>
      </c>
      <c r="D116" s="177">
        <v>5.5514580000000001E-2</v>
      </c>
      <c r="E116" s="80">
        <f t="shared" si="8"/>
        <v>3.5202994161466153E-4</v>
      </c>
      <c r="F116" s="177">
        <v>1.4644580000000001E-2</v>
      </c>
      <c r="G116" s="80">
        <f t="shared" si="9"/>
        <v>1.2385125679405547E-4</v>
      </c>
      <c r="H116" s="80">
        <f>((F116/D116)-1)*100</f>
        <v>-73.620299388016619</v>
      </c>
      <c r="I116" s="81">
        <f>((F116/B116)-1)*100</f>
        <v>153.03066691777522</v>
      </c>
    </row>
    <row r="117" spans="1:12" x14ac:dyDescent="0.25">
      <c r="A117" s="69" t="s">
        <v>308</v>
      </c>
      <c r="B117" s="177">
        <v>3.2402979999999998E-2</v>
      </c>
      <c r="C117" s="80">
        <f t="shared" si="7"/>
        <v>3.010926184676119E-4</v>
      </c>
      <c r="D117" s="177">
        <v>9.0484100000000012E-2</v>
      </c>
      <c r="E117" s="80">
        <f t="shared" si="8"/>
        <v>5.7377922052288246E-4</v>
      </c>
      <c r="F117" s="177">
        <v>1.311413E-2</v>
      </c>
      <c r="G117" s="80">
        <f t="shared" si="9"/>
        <v>1.1090802756109268E-4</v>
      </c>
      <c r="H117" s="80">
        <f>((F117/D117)-1)*100</f>
        <v>-85.506702282500456</v>
      </c>
      <c r="I117" s="81">
        <f>((F117/B117)-1)*100</f>
        <v>-59.528012546994134</v>
      </c>
      <c r="L117" s="159"/>
    </row>
    <row r="118" spans="1:12" x14ac:dyDescent="0.25">
      <c r="A118" s="69" t="s">
        <v>437</v>
      </c>
      <c r="B118" s="177">
        <v>2.3700000000000001E-3</v>
      </c>
      <c r="C118" s="80">
        <f t="shared" si="7"/>
        <v>2.202234195028483E-5</v>
      </c>
      <c r="D118" s="177">
        <v>0</v>
      </c>
      <c r="E118" s="80">
        <f t="shared" si="8"/>
        <v>0</v>
      </c>
      <c r="F118" s="177">
        <v>1.222929E-2</v>
      </c>
      <c r="G118" s="80">
        <f t="shared" si="9"/>
        <v>1.0342481219666079E-4</v>
      </c>
      <c r="H118" s="80" t="s">
        <v>314</v>
      </c>
      <c r="I118" s="81">
        <f>((F118/B118)-1)*100</f>
        <v>416.00379746835443</v>
      </c>
    </row>
    <row r="119" spans="1:12" x14ac:dyDescent="0.25">
      <c r="A119" s="69" t="s">
        <v>459</v>
      </c>
      <c r="B119" s="177">
        <v>2.129429E-2</v>
      </c>
      <c r="C119" s="80">
        <f t="shared" si="7"/>
        <v>1.9786925568292434E-4</v>
      </c>
      <c r="D119" s="177">
        <v>1.6324169999999999E-2</v>
      </c>
      <c r="E119" s="80">
        <f t="shared" si="8"/>
        <v>1.0351508760415389E-4</v>
      </c>
      <c r="F119" s="177">
        <v>1.205413E-2</v>
      </c>
      <c r="G119" s="80">
        <f t="shared" si="9"/>
        <v>1.0194345963209104E-4</v>
      </c>
      <c r="H119" s="80">
        <f>((F119/D119)-1)*100</f>
        <v>-26.157777087594646</v>
      </c>
      <c r="I119" s="81">
        <f>((F119/B119)-1)*100</f>
        <v>-43.392665357708573</v>
      </c>
    </row>
    <row r="120" spans="1:12" x14ac:dyDescent="0.25">
      <c r="A120" s="69" t="s">
        <v>518</v>
      </c>
      <c r="B120" s="177">
        <v>0</v>
      </c>
      <c r="C120" s="80">
        <f t="shared" si="7"/>
        <v>0</v>
      </c>
      <c r="D120" s="177">
        <v>2.2589339999999999E-2</v>
      </c>
      <c r="E120" s="80">
        <f t="shared" si="8"/>
        <v>1.4324388370251092E-4</v>
      </c>
      <c r="F120" s="177">
        <v>1.1817040000000001E-2</v>
      </c>
      <c r="G120" s="80">
        <f t="shared" si="9"/>
        <v>9.9938356414839175E-5</v>
      </c>
      <c r="H120" s="80">
        <f>((F120/D120)-1)*100</f>
        <v>-47.687537573032238</v>
      </c>
      <c r="I120" s="81" t="s">
        <v>314</v>
      </c>
    </row>
    <row r="121" spans="1:12" x14ac:dyDescent="0.25">
      <c r="A121" s="69" t="s">
        <v>442</v>
      </c>
      <c r="B121" s="177">
        <v>5.5332000000000005E-4</v>
      </c>
      <c r="C121" s="80">
        <f t="shared" si="7"/>
        <v>5.1415199358361187E-6</v>
      </c>
      <c r="D121" s="177">
        <v>4.8205110000000002E-2</v>
      </c>
      <c r="E121" s="80">
        <f t="shared" si="8"/>
        <v>3.0567901367223419E-4</v>
      </c>
      <c r="F121" s="177">
        <v>1.1299149999999999E-2</v>
      </c>
      <c r="G121" s="80">
        <f t="shared" si="9"/>
        <v>9.5558488410357387E-5</v>
      </c>
      <c r="H121" s="80">
        <f>((F121/D121)-1)*100</f>
        <v>-76.560265083929906</v>
      </c>
      <c r="I121" s="81">
        <f>((F121/B121)-1)*100</f>
        <v>1942.0642666088338</v>
      </c>
    </row>
    <row r="122" spans="1:12" x14ac:dyDescent="0.25">
      <c r="A122" s="69" t="s">
        <v>453</v>
      </c>
      <c r="B122" s="177">
        <v>0</v>
      </c>
      <c r="C122" s="80">
        <f t="shared" si="7"/>
        <v>0</v>
      </c>
      <c r="D122" s="177">
        <v>7.7933100000000003E-3</v>
      </c>
      <c r="E122" s="80">
        <f t="shared" si="8"/>
        <v>4.9419061880409761E-5</v>
      </c>
      <c r="F122" s="177">
        <v>1.0889280000000001E-2</v>
      </c>
      <c r="G122" s="80">
        <f t="shared" si="9"/>
        <v>9.2092160620678269E-5</v>
      </c>
      <c r="H122" s="80">
        <f>((F122/D122)-1)*100</f>
        <v>39.725995757900058</v>
      </c>
      <c r="I122" s="81" t="s">
        <v>314</v>
      </c>
    </row>
    <row r="123" spans="1:12" x14ac:dyDescent="0.25">
      <c r="A123" s="69" t="s">
        <v>647</v>
      </c>
      <c r="B123" s="177">
        <v>0</v>
      </c>
      <c r="C123" s="80">
        <f t="shared" si="7"/>
        <v>0</v>
      </c>
      <c r="D123" s="177">
        <v>0</v>
      </c>
      <c r="E123" s="80">
        <f t="shared" si="8"/>
        <v>0</v>
      </c>
      <c r="F123" s="177">
        <v>9.4870900000000001E-3</v>
      </c>
      <c r="G123" s="80">
        <f t="shared" si="9"/>
        <v>8.0233644107124654E-5</v>
      </c>
      <c r="H123" s="80" t="s">
        <v>314</v>
      </c>
      <c r="I123" s="81" t="s">
        <v>314</v>
      </c>
    </row>
    <row r="124" spans="1:12" x14ac:dyDescent="0.25">
      <c r="A124" s="69" t="s">
        <v>504</v>
      </c>
      <c r="B124" s="177">
        <v>0</v>
      </c>
      <c r="C124" s="80">
        <f t="shared" si="7"/>
        <v>0</v>
      </c>
      <c r="D124" s="177">
        <v>3.9145E-4</v>
      </c>
      <c r="E124" s="80">
        <f t="shared" si="8"/>
        <v>2.4822689939302298E-6</v>
      </c>
      <c r="F124" s="177">
        <v>9.3937299999999994E-3</v>
      </c>
      <c r="G124" s="80">
        <f t="shared" si="9"/>
        <v>7.9444085558208054E-5</v>
      </c>
      <c r="H124" s="80">
        <f>((F124/D124)-1)*100</f>
        <v>2299.7266572997828</v>
      </c>
      <c r="I124" s="81" t="s">
        <v>314</v>
      </c>
    </row>
    <row r="125" spans="1:12" x14ac:dyDescent="0.25">
      <c r="A125" s="69" t="s">
        <v>405</v>
      </c>
      <c r="B125" s="177">
        <v>2.014782E-2</v>
      </c>
      <c r="C125" s="80">
        <f t="shared" si="7"/>
        <v>1.8721611037670366E-4</v>
      </c>
      <c r="D125" s="177">
        <v>0</v>
      </c>
      <c r="E125" s="80">
        <f t="shared" si="8"/>
        <v>0</v>
      </c>
      <c r="F125" s="177">
        <v>8.4804699999999986E-3</v>
      </c>
      <c r="G125" s="80">
        <f t="shared" si="9"/>
        <v>7.1720518287604252E-5</v>
      </c>
      <c r="H125" s="80" t="s">
        <v>314</v>
      </c>
      <c r="I125" s="81">
        <f>((F125/B125)-1)*100</f>
        <v>-57.908746454951455</v>
      </c>
    </row>
    <row r="126" spans="1:12" x14ac:dyDescent="0.25">
      <c r="A126" s="69" t="s">
        <v>428</v>
      </c>
      <c r="B126" s="177">
        <v>0</v>
      </c>
      <c r="C126" s="80">
        <f t="shared" si="7"/>
        <v>0</v>
      </c>
      <c r="D126" s="177">
        <v>0</v>
      </c>
      <c r="E126" s="80">
        <f t="shared" si="8"/>
        <v>0</v>
      </c>
      <c r="F126" s="177">
        <v>8.4058099999999997E-3</v>
      </c>
      <c r="G126" s="80">
        <f t="shared" si="9"/>
        <v>7.1089108248378533E-5</v>
      </c>
      <c r="H126" s="80" t="s">
        <v>314</v>
      </c>
      <c r="I126" s="81" t="s">
        <v>314</v>
      </c>
    </row>
    <row r="127" spans="1:12" x14ac:dyDescent="0.25">
      <c r="A127" s="69" t="s">
        <v>629</v>
      </c>
      <c r="B127" s="177">
        <v>0</v>
      </c>
      <c r="C127" s="80">
        <f t="shared" si="7"/>
        <v>0</v>
      </c>
      <c r="D127" s="177">
        <v>0</v>
      </c>
      <c r="E127" s="80">
        <f t="shared" si="8"/>
        <v>0</v>
      </c>
      <c r="F127" s="177">
        <v>7.9256899999999991E-3</v>
      </c>
      <c r="G127" s="80">
        <f t="shared" si="9"/>
        <v>6.702866640491413E-5</v>
      </c>
      <c r="H127" s="80" t="s">
        <v>314</v>
      </c>
      <c r="I127" s="81" t="s">
        <v>314</v>
      </c>
    </row>
    <row r="128" spans="1:12" x14ac:dyDescent="0.25">
      <c r="A128" s="69" t="s">
        <v>649</v>
      </c>
      <c r="B128" s="177">
        <v>0</v>
      </c>
      <c r="C128" s="80">
        <f t="shared" si="7"/>
        <v>0</v>
      </c>
      <c r="D128" s="177">
        <v>0</v>
      </c>
      <c r="E128" s="80">
        <f t="shared" si="8"/>
        <v>0</v>
      </c>
      <c r="F128" s="177">
        <v>6.3999399999999998E-3</v>
      </c>
      <c r="G128" s="80">
        <f t="shared" si="9"/>
        <v>5.4125185727862954E-5</v>
      </c>
      <c r="H128" s="80" t="s">
        <v>314</v>
      </c>
      <c r="I128" s="81" t="s">
        <v>314</v>
      </c>
    </row>
    <row r="129" spans="1:9" x14ac:dyDescent="0.25">
      <c r="A129" s="69" t="s">
        <v>311</v>
      </c>
      <c r="B129" s="177">
        <v>1.1834959999999999E-2</v>
      </c>
      <c r="C129" s="80">
        <f t="shared" si="7"/>
        <v>1.0997195615525016E-4</v>
      </c>
      <c r="D129" s="177">
        <v>8.5378399999999997E-3</v>
      </c>
      <c r="E129" s="80">
        <f t="shared" si="8"/>
        <v>5.4140287411258841E-5</v>
      </c>
      <c r="F129" s="177">
        <v>5.9546899999999995E-3</v>
      </c>
      <c r="G129" s="80">
        <f t="shared" si="9"/>
        <v>5.035964434070448E-5</v>
      </c>
      <c r="H129" s="80">
        <f>((F129/D129)-1)*100</f>
        <v>-30.255310476654518</v>
      </c>
      <c r="I129" s="81">
        <f>((F129/B129)-1)*100</f>
        <v>-49.685592515733049</v>
      </c>
    </row>
    <row r="130" spans="1:9" x14ac:dyDescent="0.25">
      <c r="A130" s="69" t="s">
        <v>440</v>
      </c>
      <c r="B130" s="177">
        <v>0.12438947</v>
      </c>
      <c r="C130" s="80">
        <f t="shared" si="7"/>
        <v>1.1558428031032473E-3</v>
      </c>
      <c r="D130" s="177">
        <v>7.5758570000000011E-2</v>
      </c>
      <c r="E130" s="80">
        <f t="shared" si="8"/>
        <v>4.8040145442711186E-4</v>
      </c>
      <c r="F130" s="177">
        <v>5.7131700000000001E-3</v>
      </c>
      <c r="G130" s="80">
        <f t="shared" si="9"/>
        <v>4.8317075995221019E-5</v>
      </c>
      <c r="H130" s="80">
        <f>((F130/D130)-1)*100</f>
        <v>-92.458714571829958</v>
      </c>
      <c r="I130" s="81">
        <f>((F130/B130)-1)*100</f>
        <v>-95.407030836291852</v>
      </c>
    </row>
    <row r="131" spans="1:9" x14ac:dyDescent="0.25">
      <c r="A131" s="69" t="s">
        <v>393</v>
      </c>
      <c r="B131" s="177">
        <v>0</v>
      </c>
      <c r="C131" s="80">
        <f t="shared" si="7"/>
        <v>0</v>
      </c>
      <c r="D131" s="177">
        <v>0</v>
      </c>
      <c r="E131" s="80">
        <f t="shared" si="8"/>
        <v>0</v>
      </c>
      <c r="F131" s="177">
        <v>5.2877000000000002E-3</v>
      </c>
      <c r="G131" s="80">
        <f t="shared" si="9"/>
        <v>4.4718816828473547E-5</v>
      </c>
      <c r="H131" s="80" t="s">
        <v>314</v>
      </c>
      <c r="I131" s="81" t="s">
        <v>314</v>
      </c>
    </row>
    <row r="132" spans="1:9" x14ac:dyDescent="0.25">
      <c r="A132" s="69" t="s">
        <v>624</v>
      </c>
      <c r="B132" s="177">
        <v>0</v>
      </c>
      <c r="C132" s="80">
        <f t="shared" si="7"/>
        <v>0</v>
      </c>
      <c r="D132" s="177">
        <v>1.02337E-3</v>
      </c>
      <c r="E132" s="80">
        <f t="shared" si="8"/>
        <v>6.4894101936859858E-6</v>
      </c>
      <c r="F132" s="177">
        <v>4.4613999999999999E-3</v>
      </c>
      <c r="G132" s="80">
        <f t="shared" si="9"/>
        <v>3.7730682413630093E-5</v>
      </c>
      <c r="H132" s="80">
        <f>((F132/D132)-1)*100</f>
        <v>335.95180628707118</v>
      </c>
      <c r="I132" s="81" t="s">
        <v>314</v>
      </c>
    </row>
    <row r="133" spans="1:9" x14ac:dyDescent="0.25">
      <c r="A133" s="69" t="s">
        <v>581</v>
      </c>
      <c r="B133" s="177">
        <v>0.12973399999999999</v>
      </c>
      <c r="C133" s="80">
        <f t="shared" ref="C133:C188" si="15">(B133/$B$188)*100</f>
        <v>1.2055048567840723E-3</v>
      </c>
      <c r="D133" s="177">
        <v>4.0916269999999998E-2</v>
      </c>
      <c r="E133" s="80">
        <f t="shared" ref="E133:E188" si="16">(D133/$D$188)*100</f>
        <v>2.5945890501539824E-4</v>
      </c>
      <c r="F133" s="177">
        <v>4.3799499999999996E-3</v>
      </c>
      <c r="G133" s="80">
        <f t="shared" ref="G133:G188" si="17">(F133/$F$188)*100</f>
        <v>3.704184839682143E-5</v>
      </c>
      <c r="H133" s="80">
        <f>((F133/D133)-1)*100</f>
        <v>-89.295334105479313</v>
      </c>
      <c r="I133" s="81">
        <f>((F133/B133)-1)*100</f>
        <v>-96.623899671635797</v>
      </c>
    </row>
    <row r="134" spans="1:9" x14ac:dyDescent="0.25">
      <c r="A134" s="69" t="s">
        <v>506</v>
      </c>
      <c r="B134" s="177">
        <v>0</v>
      </c>
      <c r="C134" s="80">
        <f t="shared" si="15"/>
        <v>0</v>
      </c>
      <c r="D134" s="177">
        <v>2.4510500000000002E-3</v>
      </c>
      <c r="E134" s="80">
        <f t="shared" si="16"/>
        <v>1.554263741875767E-5</v>
      </c>
      <c r="F134" s="177">
        <v>4.1569600000000003E-3</v>
      </c>
      <c r="G134" s="80">
        <f t="shared" si="17"/>
        <v>3.5155990847304384E-5</v>
      </c>
      <c r="H134" s="80">
        <f>((F134/D134)-1)*100</f>
        <v>69.599151384100693</v>
      </c>
      <c r="I134" s="81" t="s">
        <v>314</v>
      </c>
    </row>
    <row r="135" spans="1:9" x14ac:dyDescent="0.25">
      <c r="A135" s="69" t="s">
        <v>303</v>
      </c>
      <c r="B135" s="177">
        <v>0</v>
      </c>
      <c r="C135" s="80">
        <f t="shared" si="15"/>
        <v>0</v>
      </c>
      <c r="D135" s="177">
        <v>0</v>
      </c>
      <c r="E135" s="80">
        <f t="shared" si="16"/>
        <v>0</v>
      </c>
      <c r="F135" s="177">
        <v>3.6683100000000001E-3</v>
      </c>
      <c r="G135" s="80">
        <f t="shared" si="17"/>
        <v>3.1023409603430185E-5</v>
      </c>
      <c r="H135" s="80" t="s">
        <v>314</v>
      </c>
      <c r="I135" s="81" t="s">
        <v>314</v>
      </c>
    </row>
    <row r="136" spans="1:9" x14ac:dyDescent="0.25">
      <c r="A136" s="69" t="s">
        <v>648</v>
      </c>
      <c r="B136" s="177">
        <v>0</v>
      </c>
      <c r="C136" s="80">
        <f t="shared" si="15"/>
        <v>0</v>
      </c>
      <c r="D136" s="177">
        <v>0</v>
      </c>
      <c r="E136" s="80">
        <f t="shared" si="16"/>
        <v>0</v>
      </c>
      <c r="F136" s="177">
        <v>3.6436400000000001E-3</v>
      </c>
      <c r="G136" s="80">
        <f t="shared" si="17"/>
        <v>3.0814771970592004E-5</v>
      </c>
      <c r="H136" s="80" t="s">
        <v>314</v>
      </c>
      <c r="I136" s="81" t="s">
        <v>314</v>
      </c>
    </row>
    <row r="137" spans="1:9" x14ac:dyDescent="0.25">
      <c r="A137" s="69" t="s">
        <v>427</v>
      </c>
      <c r="B137" s="177">
        <v>0</v>
      </c>
      <c r="C137" s="80">
        <f t="shared" si="15"/>
        <v>0</v>
      </c>
      <c r="D137" s="177">
        <v>0.15142062000000001</v>
      </c>
      <c r="E137" s="80">
        <f t="shared" si="16"/>
        <v>9.6019085468818913E-4</v>
      </c>
      <c r="F137" s="177">
        <v>3.5713400000000001E-3</v>
      </c>
      <c r="G137" s="80">
        <f t="shared" si="17"/>
        <v>3.0203320780717651E-5</v>
      </c>
      <c r="H137" s="80">
        <f>((F137/D137)-1)*100</f>
        <v>-97.64144407809188</v>
      </c>
      <c r="I137" s="81" t="s">
        <v>314</v>
      </c>
    </row>
    <row r="138" spans="1:9" x14ac:dyDescent="0.25">
      <c r="A138" s="69" t="s">
        <v>521</v>
      </c>
      <c r="B138" s="177">
        <v>9.7499999999999998E-6</v>
      </c>
      <c r="C138" s="80">
        <f t="shared" si="15"/>
        <v>9.0598242200538841E-8</v>
      </c>
      <c r="D138" s="177">
        <v>4.6231099999999997E-3</v>
      </c>
      <c r="E138" s="80">
        <f t="shared" si="16"/>
        <v>2.9316138992281987E-5</v>
      </c>
      <c r="F138" s="177">
        <v>3.2861599999999998E-3</v>
      </c>
      <c r="G138" s="80">
        <f t="shared" si="17"/>
        <v>2.7791513722233978E-5</v>
      </c>
      <c r="H138" s="80">
        <f>((F138/D138)-1)*100</f>
        <v>-28.918844673823465</v>
      </c>
      <c r="I138" s="81">
        <f>((F138/B138)-1)*100</f>
        <v>33604.205128205125</v>
      </c>
    </row>
    <row r="139" spans="1:9" x14ac:dyDescent="0.25">
      <c r="A139" s="69" t="s">
        <v>397</v>
      </c>
      <c r="B139" s="177">
        <v>0.14077271999999999</v>
      </c>
      <c r="C139" s="80">
        <f t="shared" si="15"/>
        <v>1.3080780494142193E-3</v>
      </c>
      <c r="D139" s="177">
        <v>0</v>
      </c>
      <c r="E139" s="80">
        <f t="shared" si="16"/>
        <v>0</v>
      </c>
      <c r="F139" s="177">
        <v>3.0554000000000002E-3</v>
      </c>
      <c r="G139" s="80">
        <f t="shared" si="17"/>
        <v>2.5839944198369438E-5</v>
      </c>
      <c r="H139" s="80" t="s">
        <v>314</v>
      </c>
      <c r="I139" s="81">
        <f>((F139/B139)-1)*100</f>
        <v>-97.829551066428209</v>
      </c>
    </row>
    <row r="140" spans="1:9" x14ac:dyDescent="0.25">
      <c r="A140" s="69" t="s">
        <v>441</v>
      </c>
      <c r="B140" s="177">
        <v>0.57596013000000001</v>
      </c>
      <c r="C140" s="80">
        <f t="shared" si="15"/>
        <v>5.3518949082660347E-3</v>
      </c>
      <c r="D140" s="177">
        <v>3.8550129999999995E-2</v>
      </c>
      <c r="E140" s="80">
        <f t="shared" si="16"/>
        <v>2.4445470024518986E-4</v>
      </c>
      <c r="F140" s="177">
        <v>2.6338400000000001E-3</v>
      </c>
      <c r="G140" s="80">
        <f t="shared" si="17"/>
        <v>2.2274752447284599E-5</v>
      </c>
      <c r="H140" s="80">
        <f>((F140/D140)-1)*100</f>
        <v>-93.167753260494848</v>
      </c>
      <c r="I140" s="81">
        <f>((F140/B140)-1)*100</f>
        <v>-99.542704457685289</v>
      </c>
    </row>
    <row r="141" spans="1:9" x14ac:dyDescent="0.25">
      <c r="A141" s="69" t="s">
        <v>501</v>
      </c>
      <c r="B141" s="177">
        <v>0</v>
      </c>
      <c r="C141" s="80">
        <f t="shared" si="15"/>
        <v>0</v>
      </c>
      <c r="D141" s="177">
        <v>115.48898256</v>
      </c>
      <c r="E141" s="80">
        <f t="shared" si="16"/>
        <v>0.73234058129834478</v>
      </c>
      <c r="F141" s="177">
        <v>2.5200000000000001E-3</v>
      </c>
      <c r="G141" s="80">
        <f t="shared" si="17"/>
        <v>2.1311991680268044E-5</v>
      </c>
      <c r="H141" s="80">
        <f>((F141/D141)-1)*100</f>
        <v>-99.997817973676675</v>
      </c>
      <c r="I141" s="81" t="s">
        <v>314</v>
      </c>
    </row>
    <row r="142" spans="1:9" x14ac:dyDescent="0.25">
      <c r="A142" s="69" t="s">
        <v>386</v>
      </c>
      <c r="B142" s="177">
        <v>0</v>
      </c>
      <c r="C142" s="80">
        <f t="shared" si="15"/>
        <v>0</v>
      </c>
      <c r="D142" s="177">
        <v>0</v>
      </c>
      <c r="E142" s="80">
        <f t="shared" si="16"/>
        <v>0</v>
      </c>
      <c r="F142" s="177">
        <v>1.9538299999999997E-3</v>
      </c>
      <c r="G142" s="80">
        <f t="shared" si="17"/>
        <v>1.6523812978038931E-5</v>
      </c>
      <c r="H142" s="80" t="s">
        <v>314</v>
      </c>
      <c r="I142" s="81" t="s">
        <v>314</v>
      </c>
    </row>
    <row r="143" spans="1:9" x14ac:dyDescent="0.25">
      <c r="A143" s="69" t="s">
        <v>632</v>
      </c>
      <c r="B143" s="177">
        <v>0</v>
      </c>
      <c r="C143" s="80">
        <f t="shared" si="15"/>
        <v>0</v>
      </c>
      <c r="D143" s="177">
        <v>0</v>
      </c>
      <c r="E143" s="80">
        <f t="shared" si="16"/>
        <v>0</v>
      </c>
      <c r="F143" s="177">
        <v>1.4642100000000001E-3</v>
      </c>
      <c r="G143" s="80">
        <f t="shared" si="17"/>
        <v>1.2383028308795742E-5</v>
      </c>
      <c r="H143" s="80" t="s">
        <v>314</v>
      </c>
      <c r="I143" s="81" t="s">
        <v>314</v>
      </c>
    </row>
    <row r="144" spans="1:9" x14ac:dyDescent="0.25">
      <c r="A144" s="69" t="s">
        <v>456</v>
      </c>
      <c r="B144" s="177">
        <v>1.1580719999999999E-2</v>
      </c>
      <c r="C144" s="80">
        <f t="shared" si="15"/>
        <v>1.0760952568375632E-4</v>
      </c>
      <c r="D144" s="177">
        <v>0.15955121</v>
      </c>
      <c r="E144" s="80">
        <f t="shared" si="16"/>
        <v>1.0117486818930919E-3</v>
      </c>
      <c r="F144" s="177">
        <v>1.1527600000000001E-3</v>
      </c>
      <c r="G144" s="80">
        <f t="shared" si="17"/>
        <v>9.7490521941848374E-6</v>
      </c>
      <c r="H144" s="80">
        <f>((F144/D144)-1)*100</f>
        <v>-99.277498428247583</v>
      </c>
      <c r="I144" s="81">
        <f>((F144/B144)-1)*100</f>
        <v>-90.045869341457177</v>
      </c>
    </row>
    <row r="145" spans="1:9" x14ac:dyDescent="0.25">
      <c r="A145" s="69" t="s">
        <v>633</v>
      </c>
      <c r="B145" s="177">
        <v>0</v>
      </c>
      <c r="C145" s="80">
        <f t="shared" si="15"/>
        <v>0</v>
      </c>
      <c r="D145" s="177">
        <v>0</v>
      </c>
      <c r="E145" s="80">
        <f t="shared" si="16"/>
        <v>0</v>
      </c>
      <c r="F145" s="177">
        <v>1.0034199999999999E-3</v>
      </c>
      <c r="G145" s="80">
        <f t="shared" si="17"/>
        <v>8.4860629729422851E-6</v>
      </c>
      <c r="H145" s="80" t="s">
        <v>314</v>
      </c>
      <c r="I145" s="81" t="s">
        <v>314</v>
      </c>
    </row>
    <row r="146" spans="1:9" x14ac:dyDescent="0.25">
      <c r="A146" s="69" t="s">
        <v>523</v>
      </c>
      <c r="B146" s="177">
        <v>0</v>
      </c>
      <c r="C146" s="80">
        <f t="shared" si="15"/>
        <v>0</v>
      </c>
      <c r="D146" s="177">
        <v>1.3737909999999999E-2</v>
      </c>
      <c r="E146" s="80">
        <f t="shared" si="16"/>
        <v>8.7115054373238071E-5</v>
      </c>
      <c r="F146" s="177">
        <v>8.6773000000000004E-4</v>
      </c>
      <c r="G146" s="80">
        <f t="shared" si="17"/>
        <v>7.3385137066345188E-6</v>
      </c>
      <c r="H146" s="80">
        <f>((F146/D146)-1)*100</f>
        <v>-93.683682598007991</v>
      </c>
      <c r="I146" s="81" t="s">
        <v>314</v>
      </c>
    </row>
    <row r="147" spans="1:9" x14ac:dyDescent="0.25">
      <c r="A147" s="69" t="s">
        <v>460</v>
      </c>
      <c r="B147" s="177">
        <v>1.5756E-4</v>
      </c>
      <c r="C147" s="80">
        <f t="shared" si="15"/>
        <v>1.4640675939607079E-6</v>
      </c>
      <c r="D147" s="177">
        <v>2.12771E-2</v>
      </c>
      <c r="E147" s="80">
        <f t="shared" si="16"/>
        <v>1.3492268644974554E-4</v>
      </c>
      <c r="F147" s="177">
        <v>7.3589999999999994E-4</v>
      </c>
      <c r="G147" s="80">
        <f t="shared" si="17"/>
        <v>6.2236089990116079E-6</v>
      </c>
      <c r="H147" s="80">
        <f>((F147/D147)-1)*100</f>
        <v>-96.541351969958313</v>
      </c>
      <c r="I147" s="81">
        <f>((F147/B147)-1)*100</f>
        <v>367.06016755521705</v>
      </c>
    </row>
    <row r="148" spans="1:9" x14ac:dyDescent="0.25">
      <c r="A148" s="69" t="s">
        <v>520</v>
      </c>
      <c r="B148" s="177">
        <v>0</v>
      </c>
      <c r="C148" s="80">
        <f t="shared" si="15"/>
        <v>0</v>
      </c>
      <c r="D148" s="177">
        <v>9.1870999999999999E-4</v>
      </c>
      <c r="E148" s="80">
        <f t="shared" si="16"/>
        <v>5.8257385296043973E-6</v>
      </c>
      <c r="F148" s="177">
        <v>5.0337000000000005E-4</v>
      </c>
      <c r="G148" s="80">
        <f t="shared" si="17"/>
        <v>4.2570703381335416E-6</v>
      </c>
      <c r="H148" s="80">
        <f>((F148/D148)-1)*100</f>
        <v>-45.20904311480227</v>
      </c>
      <c r="I148" s="81" t="s">
        <v>314</v>
      </c>
    </row>
    <row r="149" spans="1:9" x14ac:dyDescent="0.25">
      <c r="A149" s="69" t="s">
        <v>626</v>
      </c>
      <c r="B149" s="177">
        <v>0</v>
      </c>
      <c r="C149" s="80">
        <f t="shared" si="15"/>
        <v>0</v>
      </c>
      <c r="D149" s="177">
        <v>4.1925299999999999E-3</v>
      </c>
      <c r="E149" s="80">
        <f t="shared" si="16"/>
        <v>2.658573821719838E-5</v>
      </c>
      <c r="F149" s="177">
        <v>4.3801999999999996E-4</v>
      </c>
      <c r="G149" s="80">
        <f t="shared" si="17"/>
        <v>3.7043962681710347E-6</v>
      </c>
      <c r="H149" s="80">
        <f>((F149/D149)-1)*100</f>
        <v>-89.552370525673041</v>
      </c>
      <c r="I149" s="81" t="s">
        <v>314</v>
      </c>
    </row>
    <row r="150" spans="1:9" x14ac:dyDescent="0.25">
      <c r="A150" s="69" t="s">
        <v>452</v>
      </c>
      <c r="B150" s="177">
        <v>8.0143E-4</v>
      </c>
      <c r="C150" s="80">
        <f t="shared" si="15"/>
        <v>7.4469896663361895E-6</v>
      </c>
      <c r="D150" s="177">
        <v>5.2881099999999995E-3</v>
      </c>
      <c r="E150" s="80">
        <f t="shared" si="16"/>
        <v>3.3533047616534392E-5</v>
      </c>
      <c r="F150" s="177">
        <v>3.2681000000000002E-4</v>
      </c>
      <c r="G150" s="80">
        <f t="shared" si="17"/>
        <v>2.7638777781858729E-6</v>
      </c>
      <c r="H150" s="80">
        <f>((F150/D150)-1)*100</f>
        <v>-93.819909192509229</v>
      </c>
      <c r="I150" s="81">
        <f>((F150/B150)-1)*100</f>
        <v>-59.221641316147377</v>
      </c>
    </row>
    <row r="151" spans="1:9" x14ac:dyDescent="0.25">
      <c r="A151" s="69" t="s">
        <v>498</v>
      </c>
      <c r="B151" s="177">
        <v>4.75582E-3</v>
      </c>
      <c r="C151" s="80">
        <f t="shared" si="15"/>
        <v>4.4191685356119652E-5</v>
      </c>
      <c r="D151" s="177">
        <v>0</v>
      </c>
      <c r="E151" s="80">
        <f t="shared" si="16"/>
        <v>0</v>
      </c>
      <c r="F151" s="177">
        <v>1.9425000000000001E-4</v>
      </c>
      <c r="G151" s="80">
        <f t="shared" si="17"/>
        <v>1.6427993586873285E-6</v>
      </c>
      <c r="H151" s="80" t="s">
        <v>314</v>
      </c>
      <c r="I151" s="81">
        <f>((F151/B151)-1)*100</f>
        <v>-95.915530865339733</v>
      </c>
    </row>
    <row r="152" spans="1:9" x14ac:dyDescent="0.25">
      <c r="A152" s="69" t="s">
        <v>457</v>
      </c>
      <c r="B152" s="177">
        <v>1.4984889999999999E-2</v>
      </c>
      <c r="C152" s="80">
        <f t="shared" si="15"/>
        <v>1.3924150703265972E-4</v>
      </c>
      <c r="D152" s="177">
        <v>5.4673000000000005E-4</v>
      </c>
      <c r="E152" s="80">
        <f t="shared" si="16"/>
        <v>3.4669330107331069E-6</v>
      </c>
      <c r="F152" s="177">
        <v>0</v>
      </c>
      <c r="G152" s="80">
        <f t="shared" si="17"/>
        <v>0</v>
      </c>
      <c r="H152" s="80">
        <f>((F152/D152)-1)*100</f>
        <v>-100</v>
      </c>
      <c r="I152" s="81">
        <f>((F152/B152)-1)*100</f>
        <v>-100</v>
      </c>
    </row>
    <row r="153" spans="1:9" x14ac:dyDescent="0.25">
      <c r="A153" s="69" t="s">
        <v>593</v>
      </c>
      <c r="B153" s="177">
        <v>0</v>
      </c>
      <c r="C153" s="80">
        <f t="shared" si="15"/>
        <v>0</v>
      </c>
      <c r="D153" s="177">
        <v>1.342088E-2</v>
      </c>
      <c r="E153" s="80">
        <f t="shared" si="16"/>
        <v>8.5104698672265527E-5</v>
      </c>
      <c r="F153" s="177">
        <v>0</v>
      </c>
      <c r="G153" s="80">
        <f t="shared" si="17"/>
        <v>0</v>
      </c>
      <c r="H153" s="80">
        <f>((F153/D153)-1)*100</f>
        <v>-100</v>
      </c>
      <c r="I153" s="81" t="s">
        <v>314</v>
      </c>
    </row>
    <row r="154" spans="1:9" x14ac:dyDescent="0.25">
      <c r="A154" s="69" t="s">
        <v>588</v>
      </c>
      <c r="B154" s="177">
        <v>2.8572000000000005E-4</v>
      </c>
      <c r="C154" s="80">
        <f t="shared" si="15"/>
        <v>2.6549466422090217E-6</v>
      </c>
      <c r="D154" s="177">
        <v>3.5677399999999998E-3</v>
      </c>
      <c r="E154" s="80">
        <f t="shared" si="16"/>
        <v>2.2623809887353782E-5</v>
      </c>
      <c r="F154" s="177">
        <v>0</v>
      </c>
      <c r="G154" s="80">
        <f t="shared" si="17"/>
        <v>0</v>
      </c>
      <c r="H154" s="80">
        <f>((F154/D154)-1)*100</f>
        <v>-100</v>
      </c>
      <c r="I154" s="81">
        <f>((F154/B154)-1)*100</f>
        <v>-100</v>
      </c>
    </row>
    <row r="155" spans="1:9" x14ac:dyDescent="0.25">
      <c r="A155" s="69" t="s">
        <v>554</v>
      </c>
      <c r="B155" s="177">
        <v>0</v>
      </c>
      <c r="C155" s="80">
        <f t="shared" si="15"/>
        <v>0</v>
      </c>
      <c r="D155" s="177">
        <v>1.0319800000000001E-3</v>
      </c>
      <c r="E155" s="80">
        <f t="shared" si="16"/>
        <v>6.5440080632420969E-6</v>
      </c>
      <c r="F155" s="177">
        <v>0</v>
      </c>
      <c r="G155" s="80">
        <f t="shared" si="17"/>
        <v>0</v>
      </c>
      <c r="H155" s="80">
        <f>((F155/D155)-1)*100</f>
        <v>-100</v>
      </c>
      <c r="I155" s="81" t="s">
        <v>314</v>
      </c>
    </row>
    <row r="156" spans="1:9" x14ac:dyDescent="0.25">
      <c r="A156" s="69" t="s">
        <v>529</v>
      </c>
      <c r="B156" s="177">
        <v>1.802E-3</v>
      </c>
      <c r="C156" s="80">
        <f t="shared" si="15"/>
        <v>1.6744413584140616E-5</v>
      </c>
      <c r="D156" s="177">
        <v>0</v>
      </c>
      <c r="E156" s="80">
        <f t="shared" si="16"/>
        <v>0</v>
      </c>
      <c r="F156" s="177">
        <v>0</v>
      </c>
      <c r="G156" s="80">
        <f t="shared" si="17"/>
        <v>0</v>
      </c>
      <c r="H156" s="80" t="s">
        <v>314</v>
      </c>
      <c r="I156" s="81">
        <f>((F156/B156)-1)*100</f>
        <v>-100</v>
      </c>
    </row>
    <row r="157" spans="1:9" x14ac:dyDescent="0.25">
      <c r="A157" s="69" t="s">
        <v>515</v>
      </c>
      <c r="B157" s="177">
        <v>0.11104932000000001</v>
      </c>
      <c r="C157" s="80">
        <f t="shared" si="15"/>
        <v>1.0318844296989891E-3</v>
      </c>
      <c r="D157" s="177">
        <v>5.1149180000000002E-2</v>
      </c>
      <c r="E157" s="80">
        <f t="shared" si="16"/>
        <v>3.2434799739163684E-4</v>
      </c>
      <c r="F157" s="177">
        <v>0</v>
      </c>
      <c r="G157" s="80">
        <f t="shared" si="17"/>
        <v>0</v>
      </c>
      <c r="H157" s="80">
        <f>((F157/D157)-1)*100</f>
        <v>-100</v>
      </c>
      <c r="I157" s="81">
        <f>((F157/B157)-1)*100</f>
        <v>-100</v>
      </c>
    </row>
    <row r="158" spans="1:9" x14ac:dyDescent="0.25">
      <c r="A158" s="69" t="s">
        <v>557</v>
      </c>
      <c r="B158" s="177">
        <v>0</v>
      </c>
      <c r="C158" s="80">
        <f t="shared" si="15"/>
        <v>0</v>
      </c>
      <c r="D158" s="177">
        <v>1.972869E-2</v>
      </c>
      <c r="E158" s="80">
        <f t="shared" si="16"/>
        <v>1.2510388421985283E-4</v>
      </c>
      <c r="F158" s="177">
        <v>0</v>
      </c>
      <c r="G158" s="80">
        <f t="shared" si="17"/>
        <v>0</v>
      </c>
      <c r="H158" s="80">
        <f>((F158/D158)-1)*100</f>
        <v>-100</v>
      </c>
      <c r="I158" s="81" t="s">
        <v>314</v>
      </c>
    </row>
    <row r="159" spans="1:9" x14ac:dyDescent="0.25">
      <c r="A159" s="69" t="s">
        <v>300</v>
      </c>
      <c r="B159" s="177">
        <v>0.29590136</v>
      </c>
      <c r="C159" s="80">
        <f t="shared" si="15"/>
        <v>2.74955313648706E-3</v>
      </c>
      <c r="D159" s="177">
        <v>9.1238899999999991E-3</v>
      </c>
      <c r="E159" s="80">
        <f t="shared" si="16"/>
        <v>5.7856557034180815E-5</v>
      </c>
      <c r="F159" s="177">
        <v>0</v>
      </c>
      <c r="G159" s="80">
        <f t="shared" si="17"/>
        <v>0</v>
      </c>
      <c r="H159" s="80">
        <f>((F159/D159)-1)*100</f>
        <v>-100</v>
      </c>
      <c r="I159" s="81">
        <f>((F159/B159)-1)*100</f>
        <v>-100</v>
      </c>
    </row>
    <row r="160" spans="1:9" x14ac:dyDescent="0.25">
      <c r="A160" s="69" t="s">
        <v>516</v>
      </c>
      <c r="B160" s="177">
        <v>1.4439759999999999E-2</v>
      </c>
      <c r="C160" s="80">
        <f t="shared" si="15"/>
        <v>1.3417608962027207E-4</v>
      </c>
      <c r="D160" s="177">
        <v>1.9010450000000002E-2</v>
      </c>
      <c r="E160" s="80">
        <f t="shared" si="16"/>
        <v>1.2054936925702119E-4</v>
      </c>
      <c r="F160" s="177">
        <v>0</v>
      </c>
      <c r="G160" s="80">
        <f t="shared" si="17"/>
        <v>0</v>
      </c>
      <c r="H160" s="80">
        <f>((F160/D160)-1)*100</f>
        <v>-100</v>
      </c>
      <c r="I160" s="81">
        <f>((F160/B160)-1)*100</f>
        <v>-100</v>
      </c>
    </row>
    <row r="161" spans="1:9" x14ac:dyDescent="0.25">
      <c r="A161" s="69" t="s">
        <v>556</v>
      </c>
      <c r="B161" s="177">
        <v>0</v>
      </c>
      <c r="C161" s="80">
        <f t="shared" si="15"/>
        <v>0</v>
      </c>
      <c r="D161" s="177">
        <v>0</v>
      </c>
      <c r="E161" s="80">
        <f t="shared" si="16"/>
        <v>0</v>
      </c>
      <c r="F161" s="177">
        <v>0</v>
      </c>
      <c r="G161" s="80">
        <f t="shared" si="17"/>
        <v>0</v>
      </c>
      <c r="H161" s="80" t="s">
        <v>314</v>
      </c>
      <c r="I161" s="81" t="s">
        <v>314</v>
      </c>
    </row>
    <row r="162" spans="1:9" x14ac:dyDescent="0.25">
      <c r="A162" s="69" t="s">
        <v>423</v>
      </c>
      <c r="B162" s="177">
        <v>5.7600000000000001E-4</v>
      </c>
      <c r="C162" s="80">
        <f t="shared" si="15"/>
        <v>5.35226538538568E-6</v>
      </c>
      <c r="D162" s="177">
        <v>2.0747130000000003E-2</v>
      </c>
      <c r="E162" s="80">
        <f t="shared" si="16"/>
        <v>1.3156203221877555E-4</v>
      </c>
      <c r="F162" s="177">
        <v>0</v>
      </c>
      <c r="G162" s="80">
        <f t="shared" si="17"/>
        <v>0</v>
      </c>
      <c r="H162" s="80">
        <f>((F162/D162)-1)*100</f>
        <v>-100</v>
      </c>
      <c r="I162" s="81">
        <f>((F162/B162)-1)*100</f>
        <v>-100</v>
      </c>
    </row>
    <row r="163" spans="1:9" x14ac:dyDescent="0.25">
      <c r="A163" s="69" t="s">
        <v>305</v>
      </c>
      <c r="B163" s="177">
        <v>4.6884130499999994</v>
      </c>
      <c r="C163" s="80">
        <f t="shared" si="15"/>
        <v>4.3565331388724822E-2</v>
      </c>
      <c r="D163" s="177">
        <v>26.97371162</v>
      </c>
      <c r="E163" s="80">
        <f t="shared" si="16"/>
        <v>0.17104613106537631</v>
      </c>
      <c r="F163" s="177">
        <v>0</v>
      </c>
      <c r="G163" s="80">
        <f t="shared" si="17"/>
        <v>0</v>
      </c>
      <c r="H163" s="80">
        <f>((F163/D163)-1)*100</f>
        <v>-100</v>
      </c>
      <c r="I163" s="81">
        <f>((F163/B163)-1)*100</f>
        <v>-100</v>
      </c>
    </row>
    <row r="164" spans="1:9" x14ac:dyDescent="0.25">
      <c r="A164" s="69" t="s">
        <v>606</v>
      </c>
      <c r="B164" s="177">
        <v>0</v>
      </c>
      <c r="C164" s="80">
        <f t="shared" si="15"/>
        <v>0</v>
      </c>
      <c r="D164" s="177">
        <v>4.5194586399999999</v>
      </c>
      <c r="E164" s="80">
        <f t="shared" si="16"/>
        <v>2.8658863332282757E-2</v>
      </c>
      <c r="F164" s="177">
        <v>0</v>
      </c>
      <c r="G164" s="80">
        <f t="shared" si="17"/>
        <v>0</v>
      </c>
      <c r="H164" s="80">
        <f>((F164/D164)-1)*100</f>
        <v>-100</v>
      </c>
      <c r="I164" s="81" t="s">
        <v>314</v>
      </c>
    </row>
    <row r="165" spans="1:9" x14ac:dyDescent="0.25">
      <c r="A165" s="69" t="s">
        <v>653</v>
      </c>
      <c r="B165" s="177">
        <v>1.370332E-2</v>
      </c>
      <c r="C165" s="80">
        <f t="shared" si="15"/>
        <v>1.2733299531399877E-4</v>
      </c>
      <c r="D165" s="177">
        <v>0</v>
      </c>
      <c r="E165" s="80">
        <f t="shared" si="16"/>
        <v>0</v>
      </c>
      <c r="F165" s="177">
        <v>0</v>
      </c>
      <c r="G165" s="80">
        <f t="shared" si="17"/>
        <v>0</v>
      </c>
      <c r="H165" s="80" t="s">
        <v>314</v>
      </c>
      <c r="I165" s="81">
        <f>((F165/B165)-1)*100</f>
        <v>-100</v>
      </c>
    </row>
    <row r="166" spans="1:9" x14ac:dyDescent="0.25">
      <c r="A166" s="69" t="s">
        <v>525</v>
      </c>
      <c r="B166" s="177">
        <v>0</v>
      </c>
      <c r="C166" s="80">
        <f t="shared" si="15"/>
        <v>0</v>
      </c>
      <c r="D166" s="177">
        <v>0</v>
      </c>
      <c r="E166" s="80">
        <f t="shared" si="16"/>
        <v>0</v>
      </c>
      <c r="F166" s="177">
        <v>0</v>
      </c>
      <c r="G166" s="80">
        <f t="shared" si="17"/>
        <v>0</v>
      </c>
      <c r="H166" s="80" t="s">
        <v>314</v>
      </c>
      <c r="I166" s="81" t="s">
        <v>314</v>
      </c>
    </row>
    <row r="167" spans="1:9" x14ac:dyDescent="0.25">
      <c r="A167" s="69" t="s">
        <v>630</v>
      </c>
      <c r="B167" s="177">
        <v>0</v>
      </c>
      <c r="C167" s="80">
        <f t="shared" si="15"/>
        <v>0</v>
      </c>
      <c r="D167" s="177">
        <v>56.185827240000002</v>
      </c>
      <c r="E167" s="80">
        <f t="shared" si="16"/>
        <v>0.35628646533700986</v>
      </c>
      <c r="F167" s="177">
        <v>0</v>
      </c>
      <c r="G167" s="80">
        <f t="shared" si="17"/>
        <v>0</v>
      </c>
      <c r="H167" s="80">
        <f>((F167/D167)-1)*100</f>
        <v>-100</v>
      </c>
      <c r="I167" s="81" t="s">
        <v>314</v>
      </c>
    </row>
    <row r="168" spans="1:9" x14ac:dyDescent="0.25">
      <c r="A168" s="69" t="s">
        <v>429</v>
      </c>
      <c r="B168" s="177">
        <v>0</v>
      </c>
      <c r="C168" s="80">
        <f t="shared" si="15"/>
        <v>0</v>
      </c>
      <c r="D168" s="177">
        <v>2.4590682699999999</v>
      </c>
      <c r="E168" s="80">
        <f t="shared" si="16"/>
        <v>1.5593483000584111E-2</v>
      </c>
      <c r="F168" s="177">
        <v>0</v>
      </c>
      <c r="G168" s="80">
        <f t="shared" si="17"/>
        <v>0</v>
      </c>
      <c r="H168" s="80">
        <f>((F168/D168)-1)*100</f>
        <v>-100</v>
      </c>
      <c r="I168" s="81" t="s">
        <v>314</v>
      </c>
    </row>
    <row r="169" spans="1:9" s="48" customFormat="1" ht="13" x14ac:dyDescent="0.3">
      <c r="A169" s="69" t="s">
        <v>596</v>
      </c>
      <c r="B169" s="177">
        <v>4.5907700000000001E-3</v>
      </c>
      <c r="C169" s="80">
        <f t="shared" si="15"/>
        <v>4.2658019727894127E-5</v>
      </c>
      <c r="D169" s="177">
        <v>3.9161600000000001E-3</v>
      </c>
      <c r="E169" s="80">
        <f t="shared" si="16"/>
        <v>2.4833216357822992E-5</v>
      </c>
      <c r="F169" s="177">
        <v>0</v>
      </c>
      <c r="G169" s="80">
        <f t="shared" si="17"/>
        <v>0</v>
      </c>
      <c r="H169" s="80">
        <f>((F169/D169)-1)*100</f>
        <v>-100</v>
      </c>
      <c r="I169" s="81">
        <f>((F169/B169)-1)*100</f>
        <v>-100</v>
      </c>
    </row>
    <row r="170" spans="1:9" x14ac:dyDescent="0.25">
      <c r="A170" s="69" t="s">
        <v>432</v>
      </c>
      <c r="B170" s="177">
        <v>4.4991000000000007E-3</v>
      </c>
      <c r="C170" s="80">
        <f t="shared" si="15"/>
        <v>4.1806210408660966E-5</v>
      </c>
      <c r="D170" s="177">
        <v>0</v>
      </c>
      <c r="E170" s="80">
        <f t="shared" si="16"/>
        <v>0</v>
      </c>
      <c r="F170" s="177">
        <v>0</v>
      </c>
      <c r="G170" s="80">
        <f t="shared" si="17"/>
        <v>0</v>
      </c>
      <c r="H170" s="80" t="s">
        <v>314</v>
      </c>
      <c r="I170" s="81">
        <f>((F170/B170)-1)*100</f>
        <v>-100</v>
      </c>
    </row>
    <row r="171" spans="1:9" x14ac:dyDescent="0.25">
      <c r="A171" s="69" t="s">
        <v>654</v>
      </c>
      <c r="B171" s="177">
        <v>2.965868E-2</v>
      </c>
      <c r="C171" s="80">
        <f t="shared" si="15"/>
        <v>2.7559223322956691E-4</v>
      </c>
      <c r="D171" s="177">
        <v>0</v>
      </c>
      <c r="E171" s="80">
        <f t="shared" si="16"/>
        <v>0</v>
      </c>
      <c r="F171" s="177">
        <v>0</v>
      </c>
      <c r="G171" s="80">
        <f t="shared" si="17"/>
        <v>0</v>
      </c>
      <c r="H171" s="80" t="s">
        <v>314</v>
      </c>
      <c r="I171" s="81">
        <f>((F171/B171)-1)*100</f>
        <v>-100</v>
      </c>
    </row>
    <row r="172" spans="1:9" x14ac:dyDescent="0.25">
      <c r="A172" s="69" t="s">
        <v>631</v>
      </c>
      <c r="B172" s="177">
        <v>39.159022239999999</v>
      </c>
      <c r="C172" s="80">
        <f t="shared" si="15"/>
        <v>0.36387062371649304</v>
      </c>
      <c r="D172" s="177">
        <v>0</v>
      </c>
      <c r="E172" s="80">
        <f t="shared" si="16"/>
        <v>0</v>
      </c>
      <c r="F172" s="177">
        <v>0</v>
      </c>
      <c r="G172" s="80">
        <f t="shared" si="17"/>
        <v>0</v>
      </c>
      <c r="H172" s="80" t="s">
        <v>314</v>
      </c>
      <c r="I172" s="81">
        <f>((F172/B172)-1)*100</f>
        <v>-100</v>
      </c>
    </row>
    <row r="173" spans="1:9" x14ac:dyDescent="0.25">
      <c r="A173" s="69" t="s">
        <v>461</v>
      </c>
      <c r="B173" s="177">
        <v>0</v>
      </c>
      <c r="C173" s="80">
        <f t="shared" si="15"/>
        <v>0</v>
      </c>
      <c r="D173" s="177">
        <v>3.4101550000000001E-2</v>
      </c>
      <c r="E173" s="80">
        <f t="shared" si="16"/>
        <v>2.1624529367725491E-4</v>
      </c>
      <c r="F173" s="177">
        <v>0</v>
      </c>
      <c r="G173" s="80">
        <f t="shared" si="17"/>
        <v>0</v>
      </c>
      <c r="H173" s="80">
        <f>((F173/D173)-1)*100</f>
        <v>-100</v>
      </c>
      <c r="I173" s="81" t="s">
        <v>314</v>
      </c>
    </row>
    <row r="174" spans="1:9" x14ac:dyDescent="0.25">
      <c r="A174" s="69" t="s">
        <v>455</v>
      </c>
      <c r="B174" s="177">
        <v>0.123125</v>
      </c>
      <c r="C174" s="80">
        <f t="shared" si="15"/>
        <v>1.1440931867632148E-3</v>
      </c>
      <c r="D174" s="177">
        <v>0</v>
      </c>
      <c r="E174" s="80">
        <f t="shared" si="16"/>
        <v>0</v>
      </c>
      <c r="F174" s="177">
        <v>0</v>
      </c>
      <c r="G174" s="80">
        <f t="shared" si="17"/>
        <v>0</v>
      </c>
      <c r="H174" s="80" t="s">
        <v>314</v>
      </c>
      <c r="I174" s="81">
        <f>((F174/B174)-1)*100</f>
        <v>-100</v>
      </c>
    </row>
    <row r="175" spans="1:9" x14ac:dyDescent="0.25">
      <c r="A175" s="69" t="s">
        <v>629</v>
      </c>
      <c r="B175" s="177">
        <v>0</v>
      </c>
      <c r="C175" s="80">
        <f t="shared" si="15"/>
        <v>0</v>
      </c>
      <c r="D175" s="177">
        <v>6.2051000000000007E-3</v>
      </c>
      <c r="E175" s="80">
        <f t="shared" si="16"/>
        <v>3.9347879254659526E-5</v>
      </c>
      <c r="F175" s="177">
        <v>0</v>
      </c>
      <c r="G175" s="80">
        <f t="shared" si="17"/>
        <v>0</v>
      </c>
      <c r="H175" s="80">
        <f>((F175/D175)-1)*100</f>
        <v>-100</v>
      </c>
      <c r="I175" s="81" t="s">
        <v>314</v>
      </c>
    </row>
    <row r="176" spans="1:9" x14ac:dyDescent="0.25">
      <c r="A176" s="69" t="s">
        <v>434</v>
      </c>
      <c r="B176" s="177">
        <v>9.8068999999999999E-4</v>
      </c>
      <c r="C176" s="80">
        <f t="shared" si="15"/>
        <v>9.1126964249893783E-6</v>
      </c>
      <c r="D176" s="177">
        <v>6.1590051299999997</v>
      </c>
      <c r="E176" s="80">
        <f t="shared" si="16"/>
        <v>3.9055581728589153E-2</v>
      </c>
      <c r="F176" s="177">
        <v>0</v>
      </c>
      <c r="G176" s="80">
        <f t="shared" si="17"/>
        <v>0</v>
      </c>
      <c r="H176" s="80">
        <f>((F176/D176)-1)*100</f>
        <v>-100</v>
      </c>
      <c r="I176" s="81">
        <f>((F176/B176)-1)*100</f>
        <v>-100</v>
      </c>
    </row>
    <row r="177" spans="1:9" x14ac:dyDescent="0.25">
      <c r="A177" s="69" t="s">
        <v>625</v>
      </c>
      <c r="B177" s="177">
        <v>0</v>
      </c>
      <c r="C177" s="80">
        <f t="shared" si="15"/>
        <v>0</v>
      </c>
      <c r="D177" s="177">
        <v>1.13185E-3</v>
      </c>
      <c r="E177" s="80">
        <f t="shared" si="16"/>
        <v>7.1773053027971154E-6</v>
      </c>
      <c r="F177" s="177">
        <v>0</v>
      </c>
      <c r="G177" s="80">
        <f t="shared" si="17"/>
        <v>0</v>
      </c>
      <c r="H177" s="80">
        <f>((F177/D177)-1)*100</f>
        <v>-100</v>
      </c>
      <c r="I177" s="81" t="s">
        <v>314</v>
      </c>
    </row>
    <row r="178" spans="1:9" x14ac:dyDescent="0.25">
      <c r="A178" s="69" t="s">
        <v>604</v>
      </c>
      <c r="B178" s="177">
        <v>0</v>
      </c>
      <c r="C178" s="80">
        <f t="shared" si="15"/>
        <v>0</v>
      </c>
      <c r="D178" s="177">
        <v>2.0722000000000001E-4</v>
      </c>
      <c r="E178" s="80">
        <f t="shared" si="16"/>
        <v>1.3140267746129064E-6</v>
      </c>
      <c r="F178" s="177">
        <v>0</v>
      </c>
      <c r="G178" s="80">
        <f t="shared" si="17"/>
        <v>0</v>
      </c>
      <c r="H178" s="80">
        <f>((F178/D178)-1)*100</f>
        <v>-100</v>
      </c>
      <c r="I178" s="81" t="s">
        <v>314</v>
      </c>
    </row>
    <row r="179" spans="1:9" x14ac:dyDescent="0.25">
      <c r="A179" s="69" t="s">
        <v>499</v>
      </c>
      <c r="B179" s="177">
        <v>1.3575499999999999E-3</v>
      </c>
      <c r="C179" s="80">
        <f t="shared" si="15"/>
        <v>1.2614527558906821E-5</v>
      </c>
      <c r="D179" s="177">
        <v>2.09932E-3</v>
      </c>
      <c r="E179" s="80">
        <f t="shared" si="16"/>
        <v>1.3312241523406847E-5</v>
      </c>
      <c r="F179" s="177">
        <v>0</v>
      </c>
      <c r="G179" s="80">
        <f t="shared" si="17"/>
        <v>0</v>
      </c>
      <c r="H179" s="80">
        <f>((F179/D179)-1)*100</f>
        <v>-100</v>
      </c>
      <c r="I179" s="81">
        <f>((F179/B179)-1)*100</f>
        <v>-100</v>
      </c>
    </row>
    <row r="180" spans="1:9" x14ac:dyDescent="0.25">
      <c r="A180" s="69" t="s">
        <v>590</v>
      </c>
      <c r="B180" s="177">
        <v>0</v>
      </c>
      <c r="C180" s="80">
        <f t="shared" si="15"/>
        <v>0</v>
      </c>
      <c r="D180" s="177">
        <v>0</v>
      </c>
      <c r="E180" s="80">
        <f t="shared" si="16"/>
        <v>0</v>
      </c>
      <c r="F180" s="177">
        <v>0</v>
      </c>
      <c r="G180" s="80">
        <f t="shared" si="17"/>
        <v>0</v>
      </c>
      <c r="H180" s="80" t="s">
        <v>314</v>
      </c>
      <c r="I180" s="81" t="s">
        <v>314</v>
      </c>
    </row>
    <row r="181" spans="1:9" x14ac:dyDescent="0.25">
      <c r="A181" s="69" t="s">
        <v>524</v>
      </c>
      <c r="B181" s="177">
        <v>0</v>
      </c>
      <c r="C181" s="80">
        <f t="shared" si="15"/>
        <v>0</v>
      </c>
      <c r="D181" s="177">
        <v>0</v>
      </c>
      <c r="E181" s="80">
        <f t="shared" si="16"/>
        <v>0</v>
      </c>
      <c r="F181" s="177">
        <v>0</v>
      </c>
      <c r="G181" s="80">
        <f t="shared" si="17"/>
        <v>0</v>
      </c>
      <c r="H181" s="80" t="s">
        <v>314</v>
      </c>
      <c r="I181" s="81" t="s">
        <v>314</v>
      </c>
    </row>
    <row r="182" spans="1:9" x14ac:dyDescent="0.25">
      <c r="A182" s="69" t="s">
        <v>628</v>
      </c>
      <c r="B182" s="177">
        <v>0</v>
      </c>
      <c r="C182" s="80">
        <f t="shared" si="15"/>
        <v>0</v>
      </c>
      <c r="D182" s="177">
        <v>6.14972E-3</v>
      </c>
      <c r="E182" s="80">
        <f t="shared" si="16"/>
        <v>3.8996702713890953E-5</v>
      </c>
      <c r="F182" s="177">
        <v>0</v>
      </c>
      <c r="G182" s="80">
        <f t="shared" si="17"/>
        <v>0</v>
      </c>
      <c r="H182" s="80">
        <f t="shared" ref="H182:H187" si="18">((F182/D182)-1)*100</f>
        <v>-100</v>
      </c>
      <c r="I182" s="81" t="s">
        <v>314</v>
      </c>
    </row>
    <row r="183" spans="1:9" s="48" customFormat="1" ht="13" x14ac:dyDescent="0.3">
      <c r="A183" s="69" t="s">
        <v>580</v>
      </c>
      <c r="B183" s="177">
        <v>0</v>
      </c>
      <c r="C183" s="80">
        <f t="shared" si="15"/>
        <v>0</v>
      </c>
      <c r="D183" s="177">
        <v>9.0153E-4</v>
      </c>
      <c r="E183" s="80">
        <f t="shared" si="16"/>
        <v>5.7167964391312303E-6</v>
      </c>
      <c r="F183" s="177">
        <v>0</v>
      </c>
      <c r="G183" s="80">
        <f t="shared" si="17"/>
        <v>0</v>
      </c>
      <c r="H183" s="80">
        <f t="shared" si="18"/>
        <v>-100</v>
      </c>
      <c r="I183" s="81" t="s">
        <v>314</v>
      </c>
    </row>
    <row r="184" spans="1:9" x14ac:dyDescent="0.25">
      <c r="A184" s="65" t="s">
        <v>589</v>
      </c>
      <c r="B184" s="177">
        <v>1.2743020000000001E-2</v>
      </c>
      <c r="C184" s="80">
        <f t="shared" si="15"/>
        <v>1.1840976536680109E-4</v>
      </c>
      <c r="D184" s="177">
        <v>5.2895699999999995E-3</v>
      </c>
      <c r="E184" s="80">
        <f t="shared" si="16"/>
        <v>3.3542305791859816E-5</v>
      </c>
      <c r="F184" s="177">
        <v>0</v>
      </c>
      <c r="G184" s="80">
        <f t="shared" si="17"/>
        <v>0</v>
      </c>
      <c r="H184" s="80">
        <f t="shared" si="18"/>
        <v>-100</v>
      </c>
      <c r="I184" s="80">
        <f>((F184/B184)-1)*100</f>
        <v>-100</v>
      </c>
    </row>
    <row r="185" spans="1:9" x14ac:dyDescent="0.25">
      <c r="A185" s="65" t="s">
        <v>312</v>
      </c>
      <c r="B185" s="177">
        <v>0</v>
      </c>
      <c r="C185" s="80">
        <f t="shared" si="15"/>
        <v>0</v>
      </c>
      <c r="D185" s="177">
        <v>2.0386390000000001E-2</v>
      </c>
      <c r="E185" s="80">
        <f t="shared" si="16"/>
        <v>1.292745019674781E-4</v>
      </c>
      <c r="F185" s="177">
        <v>0</v>
      </c>
      <c r="G185" s="80">
        <f t="shared" si="17"/>
        <v>0</v>
      </c>
      <c r="H185" s="80">
        <f t="shared" si="18"/>
        <v>-100</v>
      </c>
      <c r="I185" s="80" t="s">
        <v>314</v>
      </c>
    </row>
    <row r="186" spans="1:9" x14ac:dyDescent="0.25">
      <c r="A186" s="65" t="s">
        <v>627</v>
      </c>
      <c r="B186" s="177">
        <v>0</v>
      </c>
      <c r="C186" s="80">
        <f t="shared" si="15"/>
        <v>0</v>
      </c>
      <c r="D186" s="177">
        <v>4.9759499999999998E-3</v>
      </c>
      <c r="E186" s="80">
        <f t="shared" si="16"/>
        <v>3.1553573637366524E-5</v>
      </c>
      <c r="F186" s="177">
        <v>0</v>
      </c>
      <c r="G186" s="80">
        <f t="shared" si="17"/>
        <v>0</v>
      </c>
      <c r="H186" s="80">
        <f t="shared" si="18"/>
        <v>-100</v>
      </c>
      <c r="I186" s="80" t="s">
        <v>314</v>
      </c>
    </row>
    <row r="187" spans="1:9" x14ac:dyDescent="0.25">
      <c r="A187" s="65" t="s">
        <v>619</v>
      </c>
      <c r="B187" s="177">
        <v>0</v>
      </c>
      <c r="C187" s="80">
        <f t="shared" si="15"/>
        <v>0</v>
      </c>
      <c r="D187" s="177">
        <v>0.88685515000000004</v>
      </c>
      <c r="E187" s="80">
        <f t="shared" si="16"/>
        <v>5.6237400458611399E-3</v>
      </c>
      <c r="F187" s="177">
        <v>0</v>
      </c>
      <c r="G187" s="80">
        <f t="shared" si="17"/>
        <v>0</v>
      </c>
      <c r="H187" s="80">
        <f t="shared" si="18"/>
        <v>-100</v>
      </c>
      <c r="I187" s="80" t="s">
        <v>314</v>
      </c>
    </row>
    <row r="188" spans="1:9" s="48" customFormat="1" ht="13" x14ac:dyDescent="0.3">
      <c r="A188" s="86" t="s">
        <v>262</v>
      </c>
      <c r="B188" s="147">
        <f t="shared" ref="B188" si="19">SUM(B4:B187)</f>
        <v>10761.798201800002</v>
      </c>
      <c r="C188" s="198">
        <f t="shared" si="15"/>
        <v>100</v>
      </c>
      <c r="D188" s="147">
        <f>SUM(D4:D187)</f>
        <v>15769.846094729999</v>
      </c>
      <c r="E188" s="198">
        <f t="shared" si="16"/>
        <v>100</v>
      </c>
      <c r="F188" s="147">
        <f>SUM(F4:F187)</f>
        <v>11824.32894028</v>
      </c>
      <c r="G188" s="198">
        <f t="shared" si="17"/>
        <v>100</v>
      </c>
      <c r="H188" s="198">
        <f>((F188/D188)-1)*100</f>
        <v>-25.019376414640604</v>
      </c>
      <c r="I188" s="198">
        <f>((F188/B188)-1)*100</f>
        <v>9.8731709938798318</v>
      </c>
    </row>
  </sheetData>
  <sortState xmlns:xlrd2="http://schemas.microsoft.com/office/spreadsheetml/2017/richdata2" ref="A4:I169">
    <sortCondition descending="1" ref="G4:G169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268"/>
  <sheetViews>
    <sheetView zoomScaleNormal="100" workbookViewId="0">
      <selection activeCell="A18" sqref="A18"/>
    </sheetView>
  </sheetViews>
  <sheetFormatPr defaultColWidth="9.1796875" defaultRowHeight="11.5" x14ac:dyDescent="0.25"/>
  <cols>
    <col min="1" max="1" width="38.1796875" style="6" customWidth="1"/>
    <col min="2" max="2" width="15.6328125" style="6" bestFit="1" customWidth="1"/>
    <col min="3" max="3" width="10.36328125" style="6" bestFit="1" customWidth="1"/>
    <col min="4" max="4" width="15.90625" style="6" customWidth="1"/>
    <col min="5" max="5" width="10.7265625" style="7" bestFit="1" customWidth="1"/>
    <col min="6" max="6" width="21.54296875" style="7" bestFit="1" customWidth="1"/>
    <col min="7" max="7" width="16.08984375" style="7" bestFit="1" customWidth="1"/>
    <col min="8" max="8" width="15.81640625" style="6" bestFit="1" customWidth="1"/>
    <col min="9" max="9" width="23" style="6" bestFit="1" customWidth="1"/>
    <col min="10" max="10" width="17.1796875" style="6" bestFit="1" customWidth="1"/>
    <col min="11" max="12" width="14.26953125" style="6" bestFit="1" customWidth="1"/>
    <col min="13" max="13" width="8.1796875" style="6" customWidth="1"/>
    <col min="14" max="16384" width="9.1796875" style="6"/>
  </cols>
  <sheetData>
    <row r="1" spans="1:17" x14ac:dyDescent="0.25">
      <c r="A1" s="9" t="s">
        <v>470</v>
      </c>
      <c r="E1" s="6"/>
      <c r="F1" s="160"/>
      <c r="G1" s="10">
        <f>H10-D10</f>
        <v>42.494305489999988</v>
      </c>
      <c r="N1" s="373" t="s">
        <v>313</v>
      </c>
      <c r="O1" s="373"/>
    </row>
    <row r="2" spans="1:17" ht="14" customHeight="1" x14ac:dyDescent="0.25">
      <c r="A2" s="390" t="s">
        <v>505</v>
      </c>
      <c r="B2" s="380">
        <v>44896</v>
      </c>
      <c r="C2" s="380"/>
      <c r="D2" s="380">
        <v>45231</v>
      </c>
      <c r="E2" s="380"/>
      <c r="F2" s="392">
        <v>45261</v>
      </c>
      <c r="G2" s="393"/>
      <c r="H2" s="393"/>
      <c r="I2" s="393"/>
      <c r="J2" s="394"/>
      <c r="K2" s="390" t="s">
        <v>293</v>
      </c>
      <c r="L2" s="390" t="s">
        <v>585</v>
      </c>
    </row>
    <row r="3" spans="1:17" ht="18.5" customHeight="1" x14ac:dyDescent="0.25">
      <c r="A3" s="391"/>
      <c r="B3" s="28" t="s">
        <v>294</v>
      </c>
      <c r="C3" s="58" t="s">
        <v>295</v>
      </c>
      <c r="D3" s="28" t="s">
        <v>294</v>
      </c>
      <c r="E3" s="58" t="s">
        <v>295</v>
      </c>
      <c r="F3" s="28" t="s">
        <v>567</v>
      </c>
      <c r="G3" s="28" t="s">
        <v>566</v>
      </c>
      <c r="H3" s="28" t="s">
        <v>586</v>
      </c>
      <c r="I3" s="28" t="s">
        <v>565</v>
      </c>
      <c r="J3" s="28" t="s">
        <v>564</v>
      </c>
      <c r="K3" s="391"/>
      <c r="L3" s="391"/>
      <c r="M3" s="25"/>
      <c r="N3" s="8"/>
    </row>
    <row r="4" spans="1:17" ht="12.5" x14ac:dyDescent="0.25">
      <c r="A4" s="69" t="s">
        <v>151</v>
      </c>
      <c r="B4" s="171">
        <v>2433.3409514200002</v>
      </c>
      <c r="C4" s="66">
        <f t="shared" ref="C4:C67" si="0">(B4/$B$268)*100</f>
        <v>26.016068588140804</v>
      </c>
      <c r="D4" s="171">
        <v>2412.1539071100001</v>
      </c>
      <c r="E4" s="122">
        <f t="shared" ref="E4:E67" si="1">(D4/$D$268)*100</f>
        <v>20.525158464684051</v>
      </c>
      <c r="F4" s="171">
        <v>3822.2127740599999</v>
      </c>
      <c r="G4" s="171">
        <v>257.30668228000002</v>
      </c>
      <c r="H4" s="171">
        <v>4079.51945634</v>
      </c>
      <c r="I4" s="122">
        <f t="shared" ref="I4:I15" si="2">(F4/$H$268)*100</f>
        <v>33.163738086535929</v>
      </c>
      <c r="J4" s="122">
        <f t="shared" ref="J4:J15" si="3">(G4/$H$268)*100</f>
        <v>2.2325422270998572</v>
      </c>
      <c r="K4" s="122">
        <f>((H4/D4)-1)*100</f>
        <v>69.123514229971732</v>
      </c>
      <c r="L4" s="122">
        <f>((H4/B4)-1)*100</f>
        <v>67.650959638819046</v>
      </c>
      <c r="N4" s="26"/>
      <c r="P4" s="12"/>
    </row>
    <row r="5" spans="1:17" ht="12.5" x14ac:dyDescent="0.25">
      <c r="A5" s="69" t="s">
        <v>260</v>
      </c>
      <c r="B5" s="171">
        <v>791.92970000000003</v>
      </c>
      <c r="C5" s="66">
        <f t="shared" si="0"/>
        <v>8.466917626221985</v>
      </c>
      <c r="D5" s="171">
        <v>1450.97985073</v>
      </c>
      <c r="E5" s="122">
        <f t="shared" si="1"/>
        <v>12.346472286661909</v>
      </c>
      <c r="F5" s="171">
        <v>1288.1536433900001</v>
      </c>
      <c r="G5" s="171">
        <v>2.7000000000000001E-3</v>
      </c>
      <c r="H5" s="171">
        <v>1288.1563433900001</v>
      </c>
      <c r="I5" s="122">
        <f t="shared" si="2"/>
        <v>11.176769209325121</v>
      </c>
      <c r="J5" s="122">
        <f t="shared" si="3"/>
        <v>2.3426768243080915E-5</v>
      </c>
      <c r="K5" s="122">
        <f t="shared" ref="K5:K68" si="4">((H5/D5)-1)*100</f>
        <v>-11.221624287758514</v>
      </c>
      <c r="L5" s="122">
        <f t="shared" ref="L5:L68" si="5">((H5/B5)-1)*100</f>
        <v>62.660441121225794</v>
      </c>
      <c r="N5" s="26"/>
    </row>
    <row r="6" spans="1:17" ht="12.5" x14ac:dyDescent="0.25">
      <c r="A6" s="69" t="s">
        <v>9</v>
      </c>
      <c r="B6" s="171">
        <v>968.51207402</v>
      </c>
      <c r="C6" s="66">
        <f t="shared" si="0"/>
        <v>10.354848354252592</v>
      </c>
      <c r="D6" s="171">
        <v>659.50254558000006</v>
      </c>
      <c r="E6" s="122">
        <f t="shared" si="1"/>
        <v>5.6117456750966452</v>
      </c>
      <c r="F6" s="171">
        <v>1096.1837552899999</v>
      </c>
      <c r="G6" s="171">
        <v>9.1076989499999996</v>
      </c>
      <c r="H6" s="171">
        <v>1105.2914542400001</v>
      </c>
      <c r="I6" s="122">
        <f t="shared" si="2"/>
        <v>9.511126958151463</v>
      </c>
      <c r="J6" s="122">
        <f t="shared" si="3"/>
        <v>7.9023686122000503E-2</v>
      </c>
      <c r="K6" s="122">
        <f t="shared" si="4"/>
        <v>67.594721452962787</v>
      </c>
      <c r="L6" s="122">
        <f t="shared" si="5"/>
        <v>14.122630361464704</v>
      </c>
      <c r="N6" s="26"/>
      <c r="Q6" s="26"/>
    </row>
    <row r="7" spans="1:17" ht="12.5" x14ac:dyDescent="0.25">
      <c r="A7" s="69" t="s">
        <v>23</v>
      </c>
      <c r="B7" s="171">
        <v>734.48393370000008</v>
      </c>
      <c r="C7" s="66">
        <f t="shared" si="0"/>
        <v>7.8527361259735429</v>
      </c>
      <c r="D7" s="171">
        <v>471.44702322000001</v>
      </c>
      <c r="E7" s="122">
        <f t="shared" si="1"/>
        <v>4.0115702529477142</v>
      </c>
      <c r="F7" s="171">
        <v>763.35145677000003</v>
      </c>
      <c r="G7" s="171">
        <v>0.13065716999999999</v>
      </c>
      <c r="H7" s="171">
        <v>763.48211394000009</v>
      </c>
      <c r="I7" s="122">
        <f t="shared" si="2"/>
        <v>6.6232806169514769</v>
      </c>
      <c r="J7" s="122">
        <f t="shared" si="3"/>
        <v>1.1336574966247497E-3</v>
      </c>
      <c r="K7" s="122">
        <f t="shared" si="4"/>
        <v>61.94441291099686</v>
      </c>
      <c r="L7" s="122">
        <f t="shared" si="5"/>
        <v>3.9481027302966654</v>
      </c>
      <c r="N7" s="26"/>
    </row>
    <row r="8" spans="1:17" ht="12.5" x14ac:dyDescent="0.25">
      <c r="A8" s="69" t="s">
        <v>70</v>
      </c>
      <c r="B8" s="171">
        <v>1185.61504648</v>
      </c>
      <c r="C8" s="66">
        <f t="shared" si="0"/>
        <v>12.676005123883483</v>
      </c>
      <c r="D8" s="171">
        <v>2751.79113723</v>
      </c>
      <c r="E8" s="122">
        <f t="shared" si="1"/>
        <v>23.41515149049037</v>
      </c>
      <c r="F8" s="171">
        <v>638.85294913999996</v>
      </c>
      <c r="G8" s="171">
        <v>3.1199999999999999E-3</v>
      </c>
      <c r="H8" s="171">
        <v>638.85606913999993</v>
      </c>
      <c r="I8" s="122">
        <f t="shared" si="2"/>
        <v>5.5430592521894573</v>
      </c>
      <c r="J8" s="122">
        <f t="shared" si="3"/>
        <v>2.7070932192004608E-5</v>
      </c>
      <c r="K8" s="122">
        <f t="shared" si="4"/>
        <v>-76.783991324898167</v>
      </c>
      <c r="L8" s="122">
        <f t="shared" si="5"/>
        <v>-46.116062626169054</v>
      </c>
      <c r="N8" s="26"/>
    </row>
    <row r="9" spans="1:17" ht="12.5" x14ac:dyDescent="0.25">
      <c r="A9" s="69" t="s">
        <v>572</v>
      </c>
      <c r="B9" s="171">
        <v>0.62932519999999992</v>
      </c>
      <c r="C9" s="66">
        <f t="shared" si="0"/>
        <v>6.7284313601392578E-3</v>
      </c>
      <c r="D9" s="171">
        <v>615.43849087000001</v>
      </c>
      <c r="E9" s="122">
        <f t="shared" si="1"/>
        <v>5.2368020602413035</v>
      </c>
      <c r="F9" s="171">
        <v>0.41650906999999998</v>
      </c>
      <c r="G9" s="171">
        <v>605.21880100999999</v>
      </c>
      <c r="H9" s="171">
        <v>605.63531008000007</v>
      </c>
      <c r="I9" s="122">
        <f t="shared" si="2"/>
        <v>3.6138746126041349E-3</v>
      </c>
      <c r="J9" s="122">
        <f t="shared" si="3"/>
        <v>5.2512298472653978</v>
      </c>
      <c r="K9" s="122">
        <f t="shared" si="4"/>
        <v>-1.5928774256777301</v>
      </c>
      <c r="L9" s="122">
        <f t="shared" si="5"/>
        <v>96135.667994861826</v>
      </c>
      <c r="N9" s="26"/>
    </row>
    <row r="10" spans="1:17" ht="12.5" x14ac:dyDescent="0.25">
      <c r="A10" s="69" t="s">
        <v>80</v>
      </c>
      <c r="B10" s="171">
        <v>523.55971226999998</v>
      </c>
      <c r="C10" s="66">
        <f t="shared" si="0"/>
        <v>5.5976394826441958</v>
      </c>
      <c r="D10" s="171">
        <v>471.61661686000002</v>
      </c>
      <c r="E10" s="122">
        <f t="shared" si="1"/>
        <v>4.0130133351346942</v>
      </c>
      <c r="F10" s="171">
        <v>40.565043509999995</v>
      </c>
      <c r="G10" s="171">
        <v>473.54587884</v>
      </c>
      <c r="H10" s="171">
        <v>514.11092235000001</v>
      </c>
      <c r="I10" s="122">
        <f t="shared" si="2"/>
        <v>0.35196587891824571</v>
      </c>
      <c r="J10" s="122">
        <f t="shared" si="3"/>
        <v>4.1087590948336121</v>
      </c>
      <c r="K10" s="122">
        <f t="shared" si="4"/>
        <v>9.010349502298066</v>
      </c>
      <c r="L10" s="122">
        <f t="shared" si="5"/>
        <v>-1.8047205884182405</v>
      </c>
      <c r="N10" s="26"/>
    </row>
    <row r="11" spans="1:17" ht="12.5" x14ac:dyDescent="0.25">
      <c r="A11" s="69" t="s">
        <v>109</v>
      </c>
      <c r="B11" s="171">
        <v>0.16693072</v>
      </c>
      <c r="C11" s="66">
        <f t="shared" si="0"/>
        <v>1.7847400539794465E-3</v>
      </c>
      <c r="D11" s="171">
        <v>73.806679680000002</v>
      </c>
      <c r="E11" s="122">
        <f t="shared" si="1"/>
        <v>0.62802534768569951</v>
      </c>
      <c r="F11" s="171">
        <v>0</v>
      </c>
      <c r="G11" s="171">
        <v>217.17880049000001</v>
      </c>
      <c r="H11" s="171">
        <v>217.17880049000001</v>
      </c>
      <c r="I11" s="122">
        <f t="shared" si="2"/>
        <v>0</v>
      </c>
      <c r="J11" s="122">
        <f t="shared" si="3"/>
        <v>1.8843694171813103</v>
      </c>
      <c r="K11" s="122">
        <f t="shared" si="4"/>
        <v>194.25358440673861</v>
      </c>
      <c r="L11" s="122">
        <f t="shared" si="5"/>
        <v>130001.15842668145</v>
      </c>
      <c r="N11" s="26"/>
    </row>
    <row r="12" spans="1:17" ht="12.5" x14ac:dyDescent="0.25">
      <c r="A12" s="69" t="s">
        <v>71</v>
      </c>
      <c r="B12" s="171">
        <v>277.87542166000003</v>
      </c>
      <c r="C12" s="66">
        <f t="shared" si="0"/>
        <v>2.9709055053080093</v>
      </c>
      <c r="D12" s="171">
        <v>164.17435293</v>
      </c>
      <c r="E12" s="122">
        <f t="shared" si="1"/>
        <v>1.3969691568157261</v>
      </c>
      <c r="F12" s="171">
        <v>153.64255047</v>
      </c>
      <c r="G12" s="171">
        <v>32.71276743</v>
      </c>
      <c r="H12" s="171">
        <v>186.35531790000002</v>
      </c>
      <c r="I12" s="122">
        <f t="shared" si="2"/>
        <v>1.333092008198723</v>
      </c>
      <c r="J12" s="122">
        <f t="shared" si="3"/>
        <v>0.28383497080459841</v>
      </c>
      <c r="K12" s="122">
        <f t="shared" si="4"/>
        <v>13.510615132107429</v>
      </c>
      <c r="L12" s="122">
        <f t="shared" si="5"/>
        <v>-32.935659877101777</v>
      </c>
      <c r="N12" s="26"/>
    </row>
    <row r="13" spans="1:17" ht="12.5" x14ac:dyDescent="0.25">
      <c r="A13" s="69" t="s">
        <v>189</v>
      </c>
      <c r="B13" s="171">
        <v>12.2961384</v>
      </c>
      <c r="C13" s="66">
        <f t="shared" si="0"/>
        <v>0.13146418293621895</v>
      </c>
      <c r="D13" s="171">
        <v>4.8829943099999999</v>
      </c>
      <c r="E13" s="122">
        <f t="shared" si="1"/>
        <v>4.1549683749234373E-2</v>
      </c>
      <c r="F13" s="171">
        <v>0</v>
      </c>
      <c r="G13" s="171">
        <v>172.26197155</v>
      </c>
      <c r="H13" s="171">
        <v>172.26197155</v>
      </c>
      <c r="I13" s="122">
        <f t="shared" si="2"/>
        <v>0</v>
      </c>
      <c r="J13" s="122">
        <f t="shared" si="3"/>
        <v>1.4946449202214991</v>
      </c>
      <c r="K13" s="122">
        <f t="shared" si="4"/>
        <v>3427.7938210417451</v>
      </c>
      <c r="L13" s="122">
        <f t="shared" si="5"/>
        <v>1300.9436617108995</v>
      </c>
      <c r="N13" s="26"/>
    </row>
    <row r="14" spans="1:17" ht="12.5" x14ac:dyDescent="0.25">
      <c r="A14" s="69" t="s">
        <v>37</v>
      </c>
      <c r="B14" s="171">
        <v>160.31243300999998</v>
      </c>
      <c r="C14" s="66">
        <f t="shared" si="0"/>
        <v>1.713980628274075</v>
      </c>
      <c r="D14" s="171">
        <v>90.374346250000002</v>
      </c>
      <c r="E14" s="122">
        <f t="shared" si="1"/>
        <v>0.76900059007672805</v>
      </c>
      <c r="F14" s="171">
        <v>96.57176290999999</v>
      </c>
      <c r="G14" s="171">
        <v>35.824297979999997</v>
      </c>
      <c r="H14" s="171">
        <v>132.39606089</v>
      </c>
      <c r="I14" s="122">
        <f t="shared" si="2"/>
        <v>0.8379127068586395</v>
      </c>
      <c r="J14" s="122">
        <f t="shared" si="3"/>
        <v>0.31083241712908577</v>
      </c>
      <c r="K14" s="122">
        <f t="shared" si="4"/>
        <v>46.497392660253965</v>
      </c>
      <c r="L14" s="122">
        <f t="shared" si="5"/>
        <v>-17.413728677088081</v>
      </c>
      <c r="N14" s="8"/>
    </row>
    <row r="15" spans="1:17" ht="12.5" x14ac:dyDescent="0.25">
      <c r="A15" s="69" t="s">
        <v>249</v>
      </c>
      <c r="B15" s="171">
        <v>190.22401749000002</v>
      </c>
      <c r="C15" s="66">
        <f t="shared" si="0"/>
        <v>2.0337803805272618</v>
      </c>
      <c r="D15" s="171">
        <v>108.65669563</v>
      </c>
      <c r="E15" s="122">
        <f t="shared" si="1"/>
        <v>0.92456616863502272</v>
      </c>
      <c r="F15" s="171">
        <v>0.29882753000000001</v>
      </c>
      <c r="G15" s="171">
        <v>105.34220161</v>
      </c>
      <c r="H15" s="171">
        <v>105.64102914</v>
      </c>
      <c r="I15" s="122">
        <f t="shared" si="2"/>
        <v>2.5928012185045587E-3</v>
      </c>
      <c r="J15" s="122">
        <f t="shared" si="3"/>
        <v>0.91401012716050922</v>
      </c>
      <c r="K15" s="122">
        <f t="shared" si="4"/>
        <v>-2.7754078775494961</v>
      </c>
      <c r="L15" s="122">
        <f t="shared" si="5"/>
        <v>-44.464936376631044</v>
      </c>
      <c r="N15" s="8"/>
    </row>
    <row r="16" spans="1:17" ht="12.5" x14ac:dyDescent="0.25">
      <c r="A16" s="69" t="s">
        <v>0</v>
      </c>
      <c r="B16" s="171">
        <v>100.6800755</v>
      </c>
      <c r="C16" s="66">
        <f t="shared" si="0"/>
        <v>1.0764211846838301</v>
      </c>
      <c r="D16" s="171">
        <v>173.0347606</v>
      </c>
      <c r="E16" s="122">
        <f t="shared" si="1"/>
        <v>1.4723628831249815</v>
      </c>
      <c r="F16" s="171">
        <v>101.77309725000001</v>
      </c>
      <c r="G16" s="171">
        <v>0.53249000000000002</v>
      </c>
      <c r="H16" s="171">
        <v>102.30558725</v>
      </c>
      <c r="I16" s="122">
        <f t="shared" ref="I16:I79" si="6">(F16/$H$268)*100</f>
        <v>0.88304250468751322</v>
      </c>
      <c r="J16" s="122"/>
      <c r="K16" s="122">
        <f t="shared" si="4"/>
        <v>-40.875702144901858</v>
      </c>
      <c r="L16" s="122">
        <f t="shared" si="5"/>
        <v>1.6145317153640759</v>
      </c>
      <c r="N16" s="8"/>
    </row>
    <row r="17" spans="1:14" ht="12.5" x14ac:dyDescent="0.25">
      <c r="A17" s="69" t="s">
        <v>123</v>
      </c>
      <c r="B17" s="171">
        <v>108.91241187</v>
      </c>
      <c r="C17" s="66">
        <f t="shared" si="0"/>
        <v>1.1644372218600356</v>
      </c>
      <c r="D17" s="171">
        <v>88.376945419999998</v>
      </c>
      <c r="E17" s="122">
        <f t="shared" si="1"/>
        <v>0.75200458976663165</v>
      </c>
      <c r="F17" s="171">
        <v>8.468618E-2</v>
      </c>
      <c r="G17" s="171">
        <v>99.333700030000003</v>
      </c>
      <c r="H17" s="171">
        <v>99.418386209999994</v>
      </c>
      <c r="I17" s="122">
        <f t="shared" si="6"/>
        <v>7.3478648601919773E-4</v>
      </c>
      <c r="J17" s="122">
        <f t="shared" ref="J17:J80" si="7">(G17/$H$268)*100</f>
        <v>0.86187687752982567</v>
      </c>
      <c r="K17" s="122">
        <f t="shared" si="4"/>
        <v>12.493575940565705</v>
      </c>
      <c r="L17" s="122">
        <f t="shared" si="5"/>
        <v>-8.7171200205650159</v>
      </c>
      <c r="N17" s="8"/>
    </row>
    <row r="18" spans="1:14" ht="12.5" x14ac:dyDescent="0.25">
      <c r="A18" s="69" t="s">
        <v>47</v>
      </c>
      <c r="B18" s="171">
        <v>95.509199549999991</v>
      </c>
      <c r="C18" s="66">
        <f t="shared" si="0"/>
        <v>1.0211367563765417</v>
      </c>
      <c r="D18" s="171">
        <v>126.98397551000001</v>
      </c>
      <c r="E18" s="122">
        <f t="shared" si="1"/>
        <v>1.0805140634417456</v>
      </c>
      <c r="F18" s="171">
        <v>90.313550250000006</v>
      </c>
      <c r="G18" s="171">
        <v>4.2641999999999999E-2</v>
      </c>
      <c r="H18" s="171">
        <v>90.356192250000007</v>
      </c>
      <c r="I18" s="122">
        <f t="shared" si="6"/>
        <v>0.78361281885799727</v>
      </c>
      <c r="J18" s="122">
        <f t="shared" si="7"/>
        <v>3.6998675978572451E-4</v>
      </c>
      <c r="K18" s="122">
        <f t="shared" si="4"/>
        <v>-28.844413724561303</v>
      </c>
      <c r="L18" s="122">
        <f t="shared" si="5"/>
        <v>-5.3952994311321163</v>
      </c>
      <c r="N18" s="8"/>
    </row>
    <row r="19" spans="1:14" ht="12.5" x14ac:dyDescent="0.25">
      <c r="A19" s="69" t="s">
        <v>11</v>
      </c>
      <c r="B19" s="171">
        <v>140.49119680999999</v>
      </c>
      <c r="C19" s="66">
        <f t="shared" si="0"/>
        <v>1.5020618504390106</v>
      </c>
      <c r="D19" s="171">
        <v>55.601559689999995</v>
      </c>
      <c r="E19" s="122">
        <f t="shared" si="1"/>
        <v>0.4731169185170887</v>
      </c>
      <c r="F19" s="171">
        <v>65.665703770000007</v>
      </c>
      <c r="G19" s="171">
        <v>12.394587300000001</v>
      </c>
      <c r="H19" s="171">
        <v>78.060291069999991</v>
      </c>
      <c r="I19" s="122">
        <f t="shared" si="6"/>
        <v>0.56975378656984987</v>
      </c>
      <c r="J19" s="122">
        <f t="shared" si="7"/>
        <v>0.10754263857249409</v>
      </c>
      <c r="K19" s="122">
        <f t="shared" si="4"/>
        <v>40.392268679540713</v>
      </c>
      <c r="L19" s="122">
        <f t="shared" si="5"/>
        <v>-44.437592644634826</v>
      </c>
      <c r="N19" s="8"/>
    </row>
    <row r="20" spans="1:14" ht="12.5" x14ac:dyDescent="0.25">
      <c r="A20" s="69" t="s">
        <v>183</v>
      </c>
      <c r="B20" s="171">
        <v>7.2832753600000002</v>
      </c>
      <c r="C20" s="66">
        <f t="shared" si="0"/>
        <v>7.7869149903346563E-2</v>
      </c>
      <c r="D20" s="171">
        <v>67.695389150000011</v>
      </c>
      <c r="E20" s="122">
        <f t="shared" si="1"/>
        <v>0.57602401966834405</v>
      </c>
      <c r="F20" s="171">
        <v>0</v>
      </c>
      <c r="G20" s="171">
        <v>73.360459659999989</v>
      </c>
      <c r="H20" s="171">
        <v>73.360459659999989</v>
      </c>
      <c r="I20" s="122">
        <f t="shared" si="6"/>
        <v>0</v>
      </c>
      <c r="J20" s="122">
        <f t="shared" si="7"/>
        <v>0.63651795802248368</v>
      </c>
      <c r="K20" s="122">
        <f t="shared" si="4"/>
        <v>8.3684732167611529</v>
      </c>
      <c r="L20" s="122">
        <f t="shared" si="5"/>
        <v>907.24544979993698</v>
      </c>
      <c r="N20" s="8"/>
    </row>
    <row r="21" spans="1:14" ht="12.5" x14ac:dyDescent="0.25">
      <c r="A21" s="69" t="s">
        <v>218</v>
      </c>
      <c r="B21" s="171">
        <v>149.12659557000001</v>
      </c>
      <c r="C21" s="66">
        <f t="shared" si="0"/>
        <v>1.594387229788339</v>
      </c>
      <c r="D21" s="171">
        <v>30.490292960000001</v>
      </c>
      <c r="E21" s="122">
        <f t="shared" si="1"/>
        <v>0.25944368342086133</v>
      </c>
      <c r="F21" s="171">
        <v>0</v>
      </c>
      <c r="G21" s="171">
        <v>72.910861400000002</v>
      </c>
      <c r="H21" s="171">
        <v>72.910861400000002</v>
      </c>
      <c r="I21" s="122">
        <f t="shared" si="6"/>
        <v>0</v>
      </c>
      <c r="J21" s="122">
        <f t="shared" si="7"/>
        <v>0.63261698237821995</v>
      </c>
      <c r="K21" s="122">
        <f t="shared" si="4"/>
        <v>139.12811036499795</v>
      </c>
      <c r="L21" s="122">
        <f t="shared" si="5"/>
        <v>-51.108076248025355</v>
      </c>
      <c r="N21" s="8"/>
    </row>
    <row r="22" spans="1:14" ht="12.5" x14ac:dyDescent="0.25">
      <c r="A22" s="69" t="s">
        <v>215</v>
      </c>
      <c r="B22" s="171">
        <v>50.747583210000002</v>
      </c>
      <c r="C22" s="66">
        <f t="shared" si="0"/>
        <v>0.54256786526495449</v>
      </c>
      <c r="D22" s="171">
        <v>54.085954700000002</v>
      </c>
      <c r="E22" s="122">
        <f t="shared" si="1"/>
        <v>0.46022054714628913</v>
      </c>
      <c r="F22" s="171">
        <v>0</v>
      </c>
      <c r="G22" s="171">
        <v>69.96030571</v>
      </c>
      <c r="H22" s="171">
        <v>69.96030571</v>
      </c>
      <c r="I22" s="122">
        <f t="shared" si="6"/>
        <v>0</v>
      </c>
      <c r="J22" s="122">
        <f t="shared" si="7"/>
        <v>0.60701624743824456</v>
      </c>
      <c r="K22" s="122">
        <f t="shared" si="4"/>
        <v>29.350227980721954</v>
      </c>
      <c r="L22" s="122">
        <f t="shared" si="5"/>
        <v>37.859384200613633</v>
      </c>
      <c r="N22" s="8"/>
    </row>
    <row r="23" spans="1:14" ht="12.5" x14ac:dyDescent="0.25">
      <c r="A23" s="69" t="s">
        <v>157</v>
      </c>
      <c r="B23" s="171">
        <v>89.860956819999998</v>
      </c>
      <c r="C23" s="66">
        <f t="shared" si="0"/>
        <v>0.96074856039422507</v>
      </c>
      <c r="D23" s="171">
        <v>46.637200380000003</v>
      </c>
      <c r="E23" s="122">
        <f t="shared" si="1"/>
        <v>0.39683866163232806</v>
      </c>
      <c r="F23" s="171">
        <v>1.2999999999999999E-3</v>
      </c>
      <c r="G23" s="171">
        <v>68.677309370000003</v>
      </c>
      <c r="H23" s="171">
        <v>68.678609370000004</v>
      </c>
      <c r="I23" s="122">
        <f t="shared" si="6"/>
        <v>1.1279555080001919E-5</v>
      </c>
      <c r="J23" s="122">
        <f t="shared" si="7"/>
        <v>0.59588422598865154</v>
      </c>
      <c r="K23" s="122">
        <f t="shared" si="4"/>
        <v>47.261432526838142</v>
      </c>
      <c r="L23" s="122">
        <f t="shared" si="5"/>
        <v>-23.572359119690034</v>
      </c>
      <c r="N23" s="8"/>
    </row>
    <row r="24" spans="1:14" ht="12.5" x14ac:dyDescent="0.25">
      <c r="A24" s="69" t="s">
        <v>1</v>
      </c>
      <c r="B24" s="171">
        <v>62.232813100000001</v>
      </c>
      <c r="C24" s="66">
        <f t="shared" si="0"/>
        <v>0.66536221859815126</v>
      </c>
      <c r="D24" s="171">
        <v>91.038038489999991</v>
      </c>
      <c r="E24" s="122">
        <f t="shared" si="1"/>
        <v>0.77464798610632124</v>
      </c>
      <c r="F24" s="171">
        <v>67.351837410000002</v>
      </c>
      <c r="G24" s="171">
        <v>8.3560000000000006E-3</v>
      </c>
      <c r="H24" s="171">
        <v>67.360193409999994</v>
      </c>
      <c r="I24" s="122">
        <f t="shared" si="6"/>
        <v>0.5843836613887915</v>
      </c>
      <c r="J24" s="122">
        <f t="shared" si="7"/>
        <v>7.2501509421920042E-5</v>
      </c>
      <c r="K24" s="122">
        <f t="shared" si="4"/>
        <v>-26.008738185413428</v>
      </c>
      <c r="L24" s="122">
        <f>((H24/B24)-1)*100</f>
        <v>8.239030271315162</v>
      </c>
      <c r="N24" s="8"/>
    </row>
    <row r="25" spans="1:14" ht="12.5" x14ac:dyDescent="0.25">
      <c r="A25" s="69" t="s">
        <v>242</v>
      </c>
      <c r="B25" s="171">
        <v>0.42604268000000001</v>
      </c>
      <c r="C25" s="66">
        <f t="shared" si="0"/>
        <v>4.5550359796012862E-3</v>
      </c>
      <c r="D25" s="171">
        <v>1.70393277</v>
      </c>
      <c r="E25" s="122">
        <f t="shared" si="1"/>
        <v>1.4498863449107093E-2</v>
      </c>
      <c r="F25" s="171">
        <v>0</v>
      </c>
      <c r="G25" s="171">
        <v>63.11243571</v>
      </c>
      <c r="H25" s="171">
        <v>63.11243571</v>
      </c>
      <c r="I25" s="122">
        <f t="shared" si="6"/>
        <v>0</v>
      </c>
      <c r="J25" s="122">
        <f t="shared" si="7"/>
        <v>0.54760014986463468</v>
      </c>
      <c r="K25" s="122">
        <f t="shared" si="4"/>
        <v>3603.9275739734735</v>
      </c>
      <c r="L25" s="122">
        <f t="shared" si="5"/>
        <v>14713.641607455853</v>
      </c>
      <c r="N25" s="8"/>
    </row>
    <row r="26" spans="1:14" ht="12.5" x14ac:dyDescent="0.25">
      <c r="A26" s="69" t="s">
        <v>184</v>
      </c>
      <c r="B26" s="171">
        <v>80.11903679000001</v>
      </c>
      <c r="C26" s="66">
        <f t="shared" si="0"/>
        <v>0.85659280715596176</v>
      </c>
      <c r="D26" s="171">
        <v>78.740420010000008</v>
      </c>
      <c r="E26" s="122">
        <f t="shared" si="1"/>
        <v>0.67000683228266678</v>
      </c>
      <c r="F26" s="171">
        <v>0</v>
      </c>
      <c r="G26" s="171">
        <v>58.94740213</v>
      </c>
      <c r="H26" s="171">
        <v>58.94740213</v>
      </c>
      <c r="I26" s="122">
        <f t="shared" si="6"/>
        <v>0</v>
      </c>
      <c r="J26" s="122">
        <f t="shared" si="7"/>
        <v>0.51146189934489039</v>
      </c>
      <c r="K26" s="122">
        <f t="shared" si="4"/>
        <v>-25.137048897486579</v>
      </c>
      <c r="L26" s="122">
        <f t="shared" si="5"/>
        <v>-26.425223652517161</v>
      </c>
      <c r="N26" s="8"/>
    </row>
    <row r="27" spans="1:14" ht="12.5" x14ac:dyDescent="0.25">
      <c r="A27" s="69" t="s">
        <v>129</v>
      </c>
      <c r="B27" s="171">
        <v>7.3139633600000007</v>
      </c>
      <c r="C27" s="66">
        <f t="shared" si="0"/>
        <v>7.8197250703346238E-2</v>
      </c>
      <c r="D27" s="171">
        <v>152.98194619</v>
      </c>
      <c r="E27" s="122">
        <f t="shared" si="1"/>
        <v>1.3017323142317749</v>
      </c>
      <c r="F27" s="171">
        <v>2.419E-2</v>
      </c>
      <c r="G27" s="171">
        <v>50.282644909999995</v>
      </c>
      <c r="H27" s="171">
        <v>50.306834909999999</v>
      </c>
      <c r="I27" s="122">
        <f t="shared" si="6"/>
        <v>2.0988649029634343E-4</v>
      </c>
      <c r="J27" s="122">
        <f t="shared" si="7"/>
        <v>0.4362814329465563</v>
      </c>
      <c r="K27" s="122">
        <f t="shared" si="4"/>
        <v>-67.115835454518219</v>
      </c>
      <c r="L27" s="122">
        <f t="shared" si="5"/>
        <v>587.81907201132049</v>
      </c>
      <c r="N27" s="8"/>
    </row>
    <row r="28" spans="1:14" ht="12.5" x14ac:dyDescent="0.25">
      <c r="A28" s="69" t="s">
        <v>210</v>
      </c>
      <c r="B28" s="171">
        <v>0.91594443999999997</v>
      </c>
      <c r="C28" s="66">
        <f t="shared" si="0"/>
        <v>9.7928214129057462E-3</v>
      </c>
      <c r="D28" s="171">
        <v>0.52114716999999999</v>
      </c>
      <c r="E28" s="122">
        <f t="shared" si="1"/>
        <v>4.4344717043728202E-3</v>
      </c>
      <c r="F28" s="171">
        <v>0</v>
      </c>
      <c r="G28" s="171">
        <v>46.364234409999995</v>
      </c>
      <c r="H28" s="171">
        <v>46.364234409999995</v>
      </c>
      <c r="I28" s="122">
        <f t="shared" si="6"/>
        <v>0</v>
      </c>
      <c r="J28" s="122">
        <f t="shared" si="7"/>
        <v>0.40228302751516565</v>
      </c>
      <c r="K28" s="122">
        <f t="shared" si="4"/>
        <v>8796.5722312182934</v>
      </c>
      <c r="L28" s="122">
        <f t="shared" si="5"/>
        <v>4961.9046729515594</v>
      </c>
      <c r="N28" s="8"/>
    </row>
    <row r="29" spans="1:14" ht="12.5" x14ac:dyDescent="0.25">
      <c r="A29" s="69" t="s">
        <v>64</v>
      </c>
      <c r="B29" s="171">
        <v>97.312356909999991</v>
      </c>
      <c r="C29" s="66">
        <f t="shared" si="0"/>
        <v>1.0404152161113336</v>
      </c>
      <c r="D29" s="171">
        <v>205.61347347</v>
      </c>
      <c r="E29" s="122">
        <f t="shared" si="1"/>
        <v>1.7495770535231467</v>
      </c>
      <c r="F29" s="171">
        <v>44.022399409999998</v>
      </c>
      <c r="G29" s="171">
        <v>0.27132189000000001</v>
      </c>
      <c r="H29" s="171">
        <v>44.293721299999994</v>
      </c>
      <c r="I29" s="122">
        <f t="shared" si="6"/>
        <v>0.38196390684533771</v>
      </c>
      <c r="J29" s="122">
        <f t="shared" si="7"/>
        <v>2.3541463097424787E-3</v>
      </c>
      <c r="K29" s="122">
        <f t="shared" si="4"/>
        <v>-78.457772950145383</v>
      </c>
      <c r="L29" s="122">
        <f t="shared" si="5"/>
        <v>-54.482942653454224</v>
      </c>
      <c r="N29" s="8"/>
    </row>
    <row r="30" spans="1:14" ht="12.5" x14ac:dyDescent="0.25">
      <c r="A30" s="69" t="s">
        <v>61</v>
      </c>
      <c r="B30" s="171">
        <v>23.02000013</v>
      </c>
      <c r="C30" s="66">
        <f t="shared" si="0"/>
        <v>0.24611836739590565</v>
      </c>
      <c r="D30" s="171">
        <v>85.609246370000008</v>
      </c>
      <c r="E30" s="122">
        <f t="shared" si="1"/>
        <v>0.72845407691736397</v>
      </c>
      <c r="F30" s="171">
        <v>39.389690130000005</v>
      </c>
      <c r="G30" s="171">
        <v>6.4999999999999994E-5</v>
      </c>
      <c r="H30" s="171">
        <v>39.389755130000005</v>
      </c>
      <c r="I30" s="122">
        <f t="shared" si="6"/>
        <v>0.34176783031195618</v>
      </c>
      <c r="J30" s="122">
        <f t="shared" si="7"/>
        <v>5.6397775400009593E-7</v>
      </c>
      <c r="K30" s="122">
        <f t="shared" si="4"/>
        <v>-53.988900965488071</v>
      </c>
      <c r="L30" s="122">
        <f t="shared" si="5"/>
        <v>71.111011761753645</v>
      </c>
      <c r="N30" s="8"/>
    </row>
    <row r="31" spans="1:14" ht="12.5" x14ac:dyDescent="0.25">
      <c r="A31" s="69" t="s">
        <v>66</v>
      </c>
      <c r="B31" s="171">
        <v>25.695423659999999</v>
      </c>
      <c r="C31" s="66">
        <f t="shared" si="0"/>
        <v>0.27472266225158043</v>
      </c>
      <c r="D31" s="171">
        <v>49.599550909999998</v>
      </c>
      <c r="E31" s="122">
        <f t="shared" si="1"/>
        <v>0.42204547529250541</v>
      </c>
      <c r="F31" s="171">
        <v>37.645362159999998</v>
      </c>
      <c r="G31" s="171">
        <v>0.10599500000000001</v>
      </c>
      <c r="H31" s="171">
        <v>37.751357159999998</v>
      </c>
      <c r="I31" s="122">
        <f t="shared" si="6"/>
        <v>0.32663302768487695</v>
      </c>
      <c r="J31" s="122">
        <f t="shared" si="7"/>
        <v>9.196741851575412E-4</v>
      </c>
      <c r="K31" s="122">
        <f t="shared" si="4"/>
        <v>-23.887703684049345</v>
      </c>
      <c r="L31" s="122">
        <f t="shared" si="5"/>
        <v>46.91860176941718</v>
      </c>
      <c r="N31" s="8"/>
    </row>
    <row r="32" spans="1:14" ht="12.5" x14ac:dyDescent="0.25">
      <c r="A32" s="69" t="s">
        <v>35</v>
      </c>
      <c r="B32" s="171">
        <v>21.002982429999999</v>
      </c>
      <c r="C32" s="66">
        <f t="shared" si="0"/>
        <v>0.22455341950150076</v>
      </c>
      <c r="D32" s="171">
        <v>38.14431123</v>
      </c>
      <c r="E32" s="122">
        <f t="shared" si="1"/>
        <v>0.32457217187272724</v>
      </c>
      <c r="F32" s="171">
        <v>33.783396200000006</v>
      </c>
      <c r="G32" s="171">
        <v>2.8196820000000001E-2</v>
      </c>
      <c r="H32" s="171">
        <v>33.811593020000004</v>
      </c>
      <c r="I32" s="122">
        <f t="shared" si="6"/>
        <v>0.29312436786725204</v>
      </c>
      <c r="J32" s="122">
        <f t="shared" si="7"/>
        <v>2.446519879006921E-4</v>
      </c>
      <c r="K32" s="122">
        <f t="shared" si="4"/>
        <v>-11.358753298427294</v>
      </c>
      <c r="L32" s="122">
        <f t="shared" si="5"/>
        <v>60.984722682549062</v>
      </c>
      <c r="N32" s="8"/>
    </row>
    <row r="33" spans="1:14" ht="12.5" x14ac:dyDescent="0.25">
      <c r="A33" s="69" t="s">
        <v>97</v>
      </c>
      <c r="B33" s="171">
        <v>41.323260929999996</v>
      </c>
      <c r="C33" s="66">
        <f t="shared" si="0"/>
        <v>0.44180770886757648</v>
      </c>
      <c r="D33" s="171">
        <v>0.77416842000000008</v>
      </c>
      <c r="E33" s="122">
        <f t="shared" si="1"/>
        <v>6.5874442969900684E-3</v>
      </c>
      <c r="F33" s="171">
        <v>0.44336107000000002</v>
      </c>
      <c r="G33" s="171">
        <v>33.307650119999998</v>
      </c>
      <c r="H33" s="171">
        <v>33.75101119</v>
      </c>
      <c r="I33" s="122">
        <f t="shared" si="6"/>
        <v>3.8468581610719903E-3</v>
      </c>
      <c r="J33" s="122">
        <f t="shared" si="7"/>
        <v>0.28899651854920966</v>
      </c>
      <c r="K33" s="122">
        <f t="shared" si="4"/>
        <v>4259.6471152879103</v>
      </c>
      <c r="L33" s="122">
        <f t="shared" si="5"/>
        <v>-18.324424475665403</v>
      </c>
      <c r="N33" s="8"/>
    </row>
    <row r="34" spans="1:14" ht="12.5" x14ac:dyDescent="0.25">
      <c r="A34" s="69" t="s">
        <v>20</v>
      </c>
      <c r="B34" s="171">
        <v>36.66606969</v>
      </c>
      <c r="C34" s="66">
        <f t="shared" si="0"/>
        <v>0.39201534144071709</v>
      </c>
      <c r="D34" s="171">
        <v>36.897611079999997</v>
      </c>
      <c r="E34" s="122">
        <f t="shared" si="1"/>
        <v>0.31396392748945184</v>
      </c>
      <c r="F34" s="171">
        <v>15.65551542</v>
      </c>
      <c r="G34" s="171">
        <v>16.602040369999997</v>
      </c>
      <c r="H34" s="171">
        <v>32.257555789999998</v>
      </c>
      <c r="I34" s="122">
        <f t="shared" si="6"/>
        <v>0.13583634498900723</v>
      </c>
      <c r="J34" s="122">
        <f t="shared" si="7"/>
        <v>0.14404894522602341</v>
      </c>
      <c r="K34" s="122">
        <f t="shared" si="4"/>
        <v>-12.575489724631783</v>
      </c>
      <c r="L34" s="122">
        <f t="shared" si="5"/>
        <v>-12.023415482686284</v>
      </c>
      <c r="N34" s="8"/>
    </row>
    <row r="35" spans="1:14" ht="12.5" x14ac:dyDescent="0.25">
      <c r="A35" s="69" t="s">
        <v>258</v>
      </c>
      <c r="B35" s="171">
        <v>17.180287800000002</v>
      </c>
      <c r="C35" s="66">
        <f t="shared" si="0"/>
        <v>0.18368307388570795</v>
      </c>
      <c r="D35" s="171">
        <v>13.66332549</v>
      </c>
      <c r="E35" s="122">
        <f t="shared" si="1"/>
        <v>0.11626203452863593</v>
      </c>
      <c r="F35" s="171">
        <v>27.325466250000002</v>
      </c>
      <c r="G35" s="171">
        <v>0.94104358999999993</v>
      </c>
      <c r="H35" s="171">
        <v>28.266509840000001</v>
      </c>
      <c r="I35" s="122">
        <f t="shared" si="6"/>
        <v>0.23709161665662198</v>
      </c>
      <c r="J35" s="122">
        <f t="shared" si="7"/>
        <v>8.1650407739136486E-3</v>
      </c>
      <c r="K35" s="122">
        <f t="shared" si="4"/>
        <v>106.87869772763499</v>
      </c>
      <c r="L35" s="122">
        <f t="shared" si="5"/>
        <v>64.528732981993471</v>
      </c>
      <c r="N35" s="8"/>
    </row>
    <row r="36" spans="1:14" ht="12.5" x14ac:dyDescent="0.25">
      <c r="A36" s="69" t="s">
        <v>248</v>
      </c>
      <c r="B36" s="171">
        <v>6.9180919999999993E-2</v>
      </c>
      <c r="C36" s="66">
        <f t="shared" si="0"/>
        <v>7.3964791438716458E-4</v>
      </c>
      <c r="D36" s="171">
        <v>89.017601260000006</v>
      </c>
      <c r="E36" s="122">
        <f t="shared" si="1"/>
        <v>0.75745596772330614</v>
      </c>
      <c r="F36" s="171">
        <v>0</v>
      </c>
      <c r="G36" s="171">
        <v>27.739277820000002</v>
      </c>
      <c r="H36" s="171">
        <v>27.739277820000002</v>
      </c>
      <c r="I36" s="122">
        <f t="shared" si="6"/>
        <v>0</v>
      </c>
      <c r="J36" s="122">
        <f t="shared" si="7"/>
        <v>0.24068208619243509</v>
      </c>
      <c r="K36" s="122">
        <f t="shared" si="4"/>
        <v>-68.838434840566038</v>
      </c>
      <c r="L36" s="122">
        <f t="shared" si="5"/>
        <v>39996.717158430394</v>
      </c>
      <c r="N36" s="8"/>
    </row>
    <row r="37" spans="1:14" ht="12.5" x14ac:dyDescent="0.25">
      <c r="A37" s="69" t="s">
        <v>62</v>
      </c>
      <c r="B37" s="171">
        <v>22.884807300000002</v>
      </c>
      <c r="C37" s="66">
        <f t="shared" si="0"/>
        <v>0.24467295304250306</v>
      </c>
      <c r="D37" s="171">
        <v>42.83072568</v>
      </c>
      <c r="E37" s="122">
        <f t="shared" si="1"/>
        <v>0.36444914611301504</v>
      </c>
      <c r="F37" s="171">
        <v>0</v>
      </c>
      <c r="G37" s="171">
        <v>27.109870899999997</v>
      </c>
      <c r="H37" s="171">
        <v>27.109870899999997</v>
      </c>
      <c r="I37" s="122">
        <f t="shared" si="6"/>
        <v>0</v>
      </c>
      <c r="J37" s="122">
        <f t="shared" si="7"/>
        <v>0.23522098617560863</v>
      </c>
      <c r="K37" s="122">
        <f t="shared" si="4"/>
        <v>-36.704619243331962</v>
      </c>
      <c r="L37" s="122">
        <f t="shared" si="5"/>
        <v>18.462307960967593</v>
      </c>
      <c r="N37" s="8"/>
    </row>
    <row r="38" spans="1:14" ht="12.5" x14ac:dyDescent="0.25">
      <c r="A38" s="69" t="s">
        <v>145</v>
      </c>
      <c r="B38" s="171">
        <v>20.67214534</v>
      </c>
      <c r="C38" s="66">
        <f t="shared" si="0"/>
        <v>0.2210162742362973</v>
      </c>
      <c r="D38" s="171">
        <v>71.458874190000003</v>
      </c>
      <c r="E38" s="122">
        <f t="shared" si="1"/>
        <v>0.60804773366013332</v>
      </c>
      <c r="F38" s="171">
        <v>27.006206450000001</v>
      </c>
      <c r="G38" s="171">
        <v>8.2720769999999999E-2</v>
      </c>
      <c r="H38" s="171">
        <v>27.088927219999999</v>
      </c>
      <c r="I38" s="122">
        <f t="shared" si="6"/>
        <v>0.23432153319590626</v>
      </c>
      <c r="J38" s="122">
        <f t="shared" si="7"/>
        <v>7.1773344728859269E-4</v>
      </c>
      <c r="K38" s="122">
        <f t="shared" si="4"/>
        <v>-62.091584107560926</v>
      </c>
      <c r="L38" s="122">
        <f t="shared" si="5"/>
        <v>31.040715777010885</v>
      </c>
      <c r="N38" s="8"/>
    </row>
    <row r="39" spans="1:14" ht="12.5" x14ac:dyDescent="0.25">
      <c r="A39" s="69" t="s">
        <v>2</v>
      </c>
      <c r="B39" s="171">
        <v>58.767203330000001</v>
      </c>
      <c r="C39" s="66">
        <f t="shared" si="0"/>
        <v>0.6283096463215716</v>
      </c>
      <c r="D39" s="171">
        <v>25.40779423</v>
      </c>
      <c r="E39" s="122">
        <f t="shared" si="1"/>
        <v>0.21619640491084696</v>
      </c>
      <c r="F39" s="171">
        <v>2.5796660499999997</v>
      </c>
      <c r="G39" s="171">
        <v>23.189752010000003</v>
      </c>
      <c r="H39" s="171">
        <v>25.76941806</v>
      </c>
      <c r="I39" s="122">
        <f t="shared" si="6"/>
        <v>2.2382680999219987E-2</v>
      </c>
      <c r="J39" s="122">
        <f t="shared" si="7"/>
        <v>0.20120775776029254</v>
      </c>
      <c r="K39" s="122">
        <f t="shared" si="4"/>
        <v>1.4232791194956018</v>
      </c>
      <c r="L39" s="122">
        <f t="shared" si="5"/>
        <v>-56.150001021326467</v>
      </c>
      <c r="N39" s="8"/>
    </row>
    <row r="40" spans="1:14" ht="12.5" x14ac:dyDescent="0.25">
      <c r="A40" s="69" t="s">
        <v>77</v>
      </c>
      <c r="B40" s="171">
        <v>1.014294</v>
      </c>
      <c r="C40" s="66">
        <f t="shared" si="0"/>
        <v>1.0844325887476124E-2</v>
      </c>
      <c r="D40" s="171">
        <v>36.746342200000001</v>
      </c>
      <c r="E40" s="122">
        <f t="shared" si="1"/>
        <v>0.31267677175547337</v>
      </c>
      <c r="F40" s="171">
        <v>24.995398770000001</v>
      </c>
      <c r="G40" s="171">
        <v>0</v>
      </c>
      <c r="H40" s="171">
        <v>24.995398770000001</v>
      </c>
      <c r="I40" s="122">
        <f t="shared" si="6"/>
        <v>0.21687459782525173</v>
      </c>
      <c r="J40" s="122">
        <f t="shared" si="7"/>
        <v>0</v>
      </c>
      <c r="K40" s="122">
        <f t="shared" si="4"/>
        <v>-31.97853915919827</v>
      </c>
      <c r="L40" s="122">
        <f t="shared" si="5"/>
        <v>2364.3149589763916</v>
      </c>
      <c r="N40" s="8"/>
    </row>
    <row r="41" spans="1:14" ht="12.5" x14ac:dyDescent="0.25">
      <c r="A41" s="69" t="s">
        <v>175</v>
      </c>
      <c r="B41" s="171">
        <v>46.920726330000001</v>
      </c>
      <c r="C41" s="66">
        <f t="shared" si="0"/>
        <v>0.50165301894677639</v>
      </c>
      <c r="D41" s="171">
        <v>28.358901239999998</v>
      </c>
      <c r="E41" s="122">
        <f t="shared" si="1"/>
        <v>0.24130754680272612</v>
      </c>
      <c r="F41" s="171">
        <v>0.98970714000000004</v>
      </c>
      <c r="G41" s="171">
        <v>18.452623539999998</v>
      </c>
      <c r="H41" s="171">
        <v>19.442330680000001</v>
      </c>
      <c r="I41" s="122">
        <f t="shared" si="6"/>
        <v>8.5872739990009023E-3</v>
      </c>
      <c r="J41" s="122">
        <f t="shared" si="7"/>
        <v>0.1601056796845923</v>
      </c>
      <c r="K41" s="122">
        <f t="shared" si="4"/>
        <v>-31.441875989974001</v>
      </c>
      <c r="L41" s="122">
        <f t="shared" si="5"/>
        <v>-58.563449032610059</v>
      </c>
      <c r="N41" s="8"/>
    </row>
    <row r="42" spans="1:14" ht="12.5" x14ac:dyDescent="0.25">
      <c r="A42" s="69" t="s">
        <v>222</v>
      </c>
      <c r="B42" s="171">
        <v>2.2046048499999999</v>
      </c>
      <c r="C42" s="66">
        <f t="shared" si="0"/>
        <v>2.3570536202038479E-2</v>
      </c>
      <c r="D42" s="171">
        <v>18.490947540000001</v>
      </c>
      <c r="E42" s="122">
        <f t="shared" si="1"/>
        <v>0.15734055248380643</v>
      </c>
      <c r="F42" s="171">
        <v>0</v>
      </c>
      <c r="G42" s="171">
        <v>16.874316969999999</v>
      </c>
      <c r="H42" s="171">
        <v>16.874316969999999</v>
      </c>
      <c r="I42" s="122">
        <f t="shared" si="6"/>
        <v>0</v>
      </c>
      <c r="J42" s="122">
        <f t="shared" si="7"/>
        <v>0.14641137515425084</v>
      </c>
      <c r="K42" s="122">
        <f t="shared" si="4"/>
        <v>-8.7428216780285233</v>
      </c>
      <c r="L42" s="122">
        <f t="shared" si="5"/>
        <v>665.41231277795646</v>
      </c>
      <c r="N42" s="8"/>
    </row>
    <row r="43" spans="1:14" ht="12.5" x14ac:dyDescent="0.25">
      <c r="A43" s="69" t="s">
        <v>72</v>
      </c>
      <c r="B43" s="171">
        <v>12.821728140000001</v>
      </c>
      <c r="C43" s="66">
        <f t="shared" si="0"/>
        <v>0.13708352646351366</v>
      </c>
      <c r="D43" s="171">
        <v>20.739695899999997</v>
      </c>
      <c r="E43" s="122">
        <f t="shared" si="1"/>
        <v>0.17647528360529516</v>
      </c>
      <c r="F43" s="171">
        <v>11.019906429999999</v>
      </c>
      <c r="G43" s="171">
        <v>4.9032150000000003</v>
      </c>
      <c r="H43" s="171">
        <v>15.92312143</v>
      </c>
      <c r="I43" s="122">
        <f t="shared" si="6"/>
        <v>9.561510888742486E-2</v>
      </c>
      <c r="J43" s="122">
        <f t="shared" si="7"/>
        <v>4.2543141278147401E-2</v>
      </c>
      <c r="K43" s="122">
        <f t="shared" si="4"/>
        <v>-23.223939701063788</v>
      </c>
      <c r="L43" s="122">
        <f t="shared" si="5"/>
        <v>24.188574707995624</v>
      </c>
      <c r="N43" s="8"/>
    </row>
    <row r="44" spans="1:14" ht="12.5" x14ac:dyDescent="0.25">
      <c r="A44" s="69" t="s">
        <v>33</v>
      </c>
      <c r="B44" s="171">
        <v>11.27188462</v>
      </c>
      <c r="C44" s="66">
        <f t="shared" si="0"/>
        <v>0.12051337204529453</v>
      </c>
      <c r="D44" s="171">
        <v>17.708779100000001</v>
      </c>
      <c r="E44" s="122">
        <f t="shared" si="1"/>
        <v>0.15068503554943755</v>
      </c>
      <c r="F44" s="171">
        <v>12.46156496</v>
      </c>
      <c r="G44" s="171">
        <v>2.3155945299999998</v>
      </c>
      <c r="H44" s="171">
        <v>14.777159490000001</v>
      </c>
      <c r="I44" s="122">
        <f t="shared" si="6"/>
        <v>0.10812377565333996</v>
      </c>
      <c r="J44" s="122">
        <f t="shared" si="7"/>
        <v>2.0091443110835504E-2</v>
      </c>
      <c r="K44" s="122">
        <f t="shared" si="4"/>
        <v>-16.554611661511998</v>
      </c>
      <c r="L44" s="122">
        <f t="shared" si="5"/>
        <v>31.097504882018569</v>
      </c>
      <c r="N44" s="8"/>
    </row>
    <row r="45" spans="1:14" ht="12.5" x14ac:dyDescent="0.25">
      <c r="A45" s="69" t="s">
        <v>96</v>
      </c>
      <c r="B45" s="171">
        <v>1.3156930000000001E-2</v>
      </c>
      <c r="C45" s="66">
        <f t="shared" si="0"/>
        <v>1.4066733767399911E-4</v>
      </c>
      <c r="D45" s="171">
        <v>23.0074948</v>
      </c>
      <c r="E45" s="122">
        <f t="shared" si="1"/>
        <v>0.19577211688418991</v>
      </c>
      <c r="F45" s="171">
        <v>14.12162942</v>
      </c>
      <c r="G45" s="171">
        <v>0.40251131000000001</v>
      </c>
      <c r="H45" s="171">
        <v>14.524140730000001</v>
      </c>
      <c r="I45" s="122">
        <f t="shared" si="6"/>
        <v>0.12252745912481969</v>
      </c>
      <c r="J45" s="122">
        <f t="shared" si="7"/>
        <v>3.4924219165144059E-3</v>
      </c>
      <c r="K45" s="122">
        <f t="shared" si="4"/>
        <v>-36.872132945130552</v>
      </c>
      <c r="L45" s="122">
        <f t="shared" si="5"/>
        <v>110291.5634574327</v>
      </c>
      <c r="N45" s="8"/>
    </row>
    <row r="46" spans="1:14" ht="12.5" x14ac:dyDescent="0.25">
      <c r="A46" s="69" t="s">
        <v>21</v>
      </c>
      <c r="B46" s="171">
        <v>6.93157785</v>
      </c>
      <c r="C46" s="66">
        <f t="shared" si="0"/>
        <v>7.4108975425084933E-2</v>
      </c>
      <c r="D46" s="171">
        <v>29.482786899999997</v>
      </c>
      <c r="E46" s="122">
        <f t="shared" si="1"/>
        <v>0.25087075551826105</v>
      </c>
      <c r="F46" s="171">
        <v>13.904671039999998</v>
      </c>
      <c r="G46" s="171">
        <v>0.18754999999999999</v>
      </c>
      <c r="H46" s="171">
        <v>14.092221039999998</v>
      </c>
      <c r="I46" s="122">
        <f t="shared" si="6"/>
        <v>0.12064500220383659</v>
      </c>
      <c r="J46" s="122">
        <f t="shared" si="7"/>
        <v>1.6272927348110462E-3</v>
      </c>
      <c r="K46" s="122">
        <f t="shared" si="4"/>
        <v>-52.201869220171993</v>
      </c>
      <c r="L46" s="122">
        <f t="shared" si="5"/>
        <v>103.30466374261378</v>
      </c>
      <c r="N46" s="8"/>
    </row>
    <row r="47" spans="1:14" ht="12.5" x14ac:dyDescent="0.25">
      <c r="A47" s="69" t="s">
        <v>143</v>
      </c>
      <c r="B47" s="171">
        <v>3.5614906800000004</v>
      </c>
      <c r="C47" s="66">
        <f t="shared" si="0"/>
        <v>3.8077683175813865E-2</v>
      </c>
      <c r="D47" s="171">
        <v>7.39095456</v>
      </c>
      <c r="E47" s="122">
        <f t="shared" si="1"/>
        <v>6.2890063980631933E-2</v>
      </c>
      <c r="F47" s="171">
        <v>0.21800832000000001</v>
      </c>
      <c r="G47" s="171">
        <v>13.26538156</v>
      </c>
      <c r="H47" s="171">
        <v>13.483389880000001</v>
      </c>
      <c r="I47" s="122">
        <f t="shared" si="6"/>
        <v>1.8915668102605263E-3</v>
      </c>
      <c r="J47" s="122">
        <f t="shared" si="7"/>
        <v>0.11509815535635523</v>
      </c>
      <c r="K47" s="122">
        <f t="shared" si="4"/>
        <v>82.430967076599117</v>
      </c>
      <c r="L47" s="122">
        <f t="shared" si="5"/>
        <v>278.5883803014753</v>
      </c>
      <c r="N47" s="8"/>
    </row>
    <row r="48" spans="1:14" ht="12.5" x14ac:dyDescent="0.25">
      <c r="A48" s="69" t="s">
        <v>114</v>
      </c>
      <c r="B48" s="171">
        <v>45.012169399999998</v>
      </c>
      <c r="C48" s="66">
        <f t="shared" si="0"/>
        <v>0.4812476795444719</v>
      </c>
      <c r="D48" s="171">
        <v>33.132682559999999</v>
      </c>
      <c r="E48" s="122">
        <f t="shared" si="1"/>
        <v>0.28192793084204371</v>
      </c>
      <c r="F48" s="171">
        <v>0</v>
      </c>
      <c r="G48" s="171">
        <v>11.880934529999999</v>
      </c>
      <c r="H48" s="171">
        <v>11.880934529999999</v>
      </c>
      <c r="I48" s="122">
        <f t="shared" si="6"/>
        <v>0</v>
      </c>
      <c r="J48" s="122">
        <f t="shared" si="7"/>
        <v>0.10308588879463979</v>
      </c>
      <c r="K48" s="122">
        <f t="shared" si="4"/>
        <v>-64.141344400699211</v>
      </c>
      <c r="L48" s="122">
        <f t="shared" si="5"/>
        <v>-73.605061279272618</v>
      </c>
      <c r="N48" s="8"/>
    </row>
    <row r="49" spans="1:14" ht="12.5" x14ac:dyDescent="0.25">
      <c r="A49" s="69" t="s">
        <v>75</v>
      </c>
      <c r="B49" s="171">
        <v>4.7963336999999999</v>
      </c>
      <c r="C49" s="66">
        <f t="shared" si="0"/>
        <v>5.1280009255584819E-2</v>
      </c>
      <c r="D49" s="171">
        <v>3.0926462200000002</v>
      </c>
      <c r="E49" s="122">
        <f t="shared" si="1"/>
        <v>2.6315507295617782E-2</v>
      </c>
      <c r="F49" s="171">
        <v>9.3815458700000001</v>
      </c>
      <c r="G49" s="171">
        <v>2.1841893199999998</v>
      </c>
      <c r="H49" s="171">
        <v>11.56573519</v>
      </c>
      <c r="I49" s="122">
        <f t="shared" si="6"/>
        <v>8.1399741058638106E-2</v>
      </c>
      <c r="J49" s="122">
        <f t="shared" si="7"/>
        <v>1.8951295184686107E-2</v>
      </c>
      <c r="K49" s="122">
        <f t="shared" si="4"/>
        <v>273.97537148623485</v>
      </c>
      <c r="L49" s="122">
        <f t="shared" si="5"/>
        <v>141.13699991307948</v>
      </c>
      <c r="N49" s="8"/>
    </row>
    <row r="50" spans="1:14" ht="12.5" x14ac:dyDescent="0.25">
      <c r="A50" s="69" t="s">
        <v>196</v>
      </c>
      <c r="B50" s="171">
        <v>2.9258899</v>
      </c>
      <c r="C50" s="66">
        <f t="shared" si="0"/>
        <v>3.1282156442288857E-2</v>
      </c>
      <c r="D50" s="171">
        <v>3.4422062200000001</v>
      </c>
      <c r="E50" s="122">
        <f t="shared" si="1"/>
        <v>2.9289933749819887E-2</v>
      </c>
      <c r="F50" s="171">
        <v>0</v>
      </c>
      <c r="G50" s="171">
        <v>11.55881557</v>
      </c>
      <c r="H50" s="171">
        <v>11.55881557</v>
      </c>
      <c r="I50" s="122">
        <f t="shared" si="6"/>
        <v>0</v>
      </c>
      <c r="J50" s="122">
        <f t="shared" si="7"/>
        <v>0.100290997601076</v>
      </c>
      <c r="K50" s="122">
        <f t="shared" si="4"/>
        <v>235.79671963988261</v>
      </c>
      <c r="L50" s="122">
        <f t="shared" si="5"/>
        <v>295.05299122841222</v>
      </c>
      <c r="N50" s="8"/>
    </row>
    <row r="51" spans="1:14" ht="12.5" x14ac:dyDescent="0.25">
      <c r="A51" s="69" t="s">
        <v>202</v>
      </c>
      <c r="B51" s="171">
        <v>0.19547893</v>
      </c>
      <c r="C51" s="66">
        <f t="shared" si="0"/>
        <v>2.0899632858472328E-3</v>
      </c>
      <c r="D51" s="171">
        <v>1.07140104</v>
      </c>
      <c r="E51" s="122">
        <f t="shared" si="1"/>
        <v>9.1166140188684349E-3</v>
      </c>
      <c r="F51" s="171">
        <v>0</v>
      </c>
      <c r="G51" s="171">
        <v>11.316251769999999</v>
      </c>
      <c r="H51" s="171">
        <v>11.316251769999999</v>
      </c>
      <c r="I51" s="122">
        <f t="shared" si="6"/>
        <v>0</v>
      </c>
      <c r="J51" s="122">
        <f t="shared" si="7"/>
        <v>9.8186373183757086E-2</v>
      </c>
      <c r="K51" s="122">
        <f t="shared" si="4"/>
        <v>956.21063892191103</v>
      </c>
      <c r="L51" s="122">
        <f t="shared" si="5"/>
        <v>5688.9879845362357</v>
      </c>
      <c r="N51" s="8"/>
    </row>
    <row r="52" spans="1:14" ht="12.5" x14ac:dyDescent="0.25">
      <c r="A52" s="69" t="s">
        <v>250</v>
      </c>
      <c r="B52" s="171">
        <v>8.9606549999999991</v>
      </c>
      <c r="C52" s="66">
        <f t="shared" si="0"/>
        <v>9.580285694802726E-2</v>
      </c>
      <c r="D52" s="171">
        <v>17.59556585</v>
      </c>
      <c r="E52" s="122">
        <f t="shared" si="1"/>
        <v>0.14972169739356672</v>
      </c>
      <c r="F52" s="171">
        <v>8.7706402200000007</v>
      </c>
      <c r="G52" s="171">
        <v>2.5213957900000001</v>
      </c>
      <c r="H52" s="171">
        <v>11.29203601</v>
      </c>
      <c r="I52" s="122">
        <f t="shared" si="6"/>
        <v>7.6099168806438591E-2</v>
      </c>
      <c r="J52" s="122">
        <f t="shared" si="7"/>
        <v>2.1877094378299967E-2</v>
      </c>
      <c r="K52" s="122">
        <f t="shared" si="4"/>
        <v>-35.824536100383497</v>
      </c>
      <c r="L52" s="122">
        <f t="shared" si="5"/>
        <v>26.017975360060184</v>
      </c>
      <c r="N52" s="8"/>
    </row>
    <row r="53" spans="1:14" ht="12.5" x14ac:dyDescent="0.25">
      <c r="A53" s="69" t="s">
        <v>178</v>
      </c>
      <c r="B53" s="171">
        <v>10.3011865</v>
      </c>
      <c r="C53" s="66">
        <f t="shared" si="0"/>
        <v>0.11013515157702754</v>
      </c>
      <c r="D53" s="171">
        <v>14.60255242</v>
      </c>
      <c r="E53" s="122">
        <f t="shared" si="1"/>
        <v>0.12425397132658487</v>
      </c>
      <c r="F53" s="171">
        <v>0</v>
      </c>
      <c r="G53" s="171">
        <v>11.26306709</v>
      </c>
      <c r="H53" s="171">
        <v>11.26306709</v>
      </c>
      <c r="I53" s="122">
        <f t="shared" si="6"/>
        <v>0</v>
      </c>
      <c r="J53" s="122">
        <f t="shared" si="7"/>
        <v>9.772491200877842E-2</v>
      </c>
      <c r="K53" s="122">
        <f t="shared" si="4"/>
        <v>-22.869189124951628</v>
      </c>
      <c r="L53" s="122">
        <f t="shared" si="5"/>
        <v>9.3375708710836456</v>
      </c>
      <c r="N53" s="8"/>
    </row>
    <row r="54" spans="1:14" ht="12.5" x14ac:dyDescent="0.25">
      <c r="A54" s="69" t="s">
        <v>125</v>
      </c>
      <c r="B54" s="171">
        <v>5.5052142599999998</v>
      </c>
      <c r="C54" s="66">
        <f t="shared" si="0"/>
        <v>5.8859006871598091E-2</v>
      </c>
      <c r="D54" s="171">
        <v>11.56723912</v>
      </c>
      <c r="E54" s="122">
        <f t="shared" si="1"/>
        <v>9.8426313195472903E-2</v>
      </c>
      <c r="F54" s="171">
        <v>10.449675619999999</v>
      </c>
      <c r="G54" s="171">
        <v>0</v>
      </c>
      <c r="H54" s="171">
        <v>10.449675619999999</v>
      </c>
      <c r="I54" s="122">
        <f t="shared" si="6"/>
        <v>9.0667455172264017E-2</v>
      </c>
      <c r="J54" s="122">
        <f t="shared" si="7"/>
        <v>0</v>
      </c>
      <c r="K54" s="122">
        <f t="shared" si="4"/>
        <v>-9.6614541154224973</v>
      </c>
      <c r="L54" s="122">
        <f t="shared" si="5"/>
        <v>89.814149395159035</v>
      </c>
      <c r="N54" s="8"/>
    </row>
    <row r="55" spans="1:14" ht="12.5" x14ac:dyDescent="0.25">
      <c r="A55" s="69" t="s">
        <v>12</v>
      </c>
      <c r="B55" s="171">
        <v>15.65622052</v>
      </c>
      <c r="C55" s="66">
        <f t="shared" si="0"/>
        <v>0.16738850617776593</v>
      </c>
      <c r="D55" s="171">
        <v>13.34610395</v>
      </c>
      <c r="E55" s="122">
        <f t="shared" si="1"/>
        <v>0.11356277791913046</v>
      </c>
      <c r="F55" s="171">
        <v>3.97609733</v>
      </c>
      <c r="G55" s="171">
        <v>4.1598106599999998</v>
      </c>
      <c r="H55" s="171">
        <v>8.1359079899999998</v>
      </c>
      <c r="I55" s="122">
        <f t="shared" si="6"/>
        <v>3.4498929874756591E-2</v>
      </c>
      <c r="J55" s="122">
        <f t="shared" si="7"/>
        <v>3.6092933432191644E-2</v>
      </c>
      <c r="K55" s="122">
        <f t="shared" si="4"/>
        <v>-39.039078217280036</v>
      </c>
      <c r="L55" s="122">
        <f t="shared" si="5"/>
        <v>-48.034022773205031</v>
      </c>
      <c r="N55" s="8"/>
    </row>
    <row r="56" spans="1:14" ht="12.5" x14ac:dyDescent="0.25">
      <c r="A56" s="69" t="s">
        <v>104</v>
      </c>
      <c r="B56" s="171">
        <v>2.1447501099999999</v>
      </c>
      <c r="C56" s="66">
        <f t="shared" si="0"/>
        <v>2.2930599155708567E-2</v>
      </c>
      <c r="D56" s="171">
        <v>7.5221034099999997</v>
      </c>
      <c r="E56" s="122">
        <f t="shared" si="1"/>
        <v>6.4006017204336532E-2</v>
      </c>
      <c r="F56" s="171">
        <v>7.2481717000000003</v>
      </c>
      <c r="G56" s="171">
        <v>0.63995956999999992</v>
      </c>
      <c r="H56" s="171">
        <v>7.8881312699999997</v>
      </c>
      <c r="I56" s="122">
        <f t="shared" si="6"/>
        <v>6.2889347630354739E-2</v>
      </c>
      <c r="J56" s="122">
        <f t="shared" si="7"/>
        <v>5.5526609375302644E-3</v>
      </c>
      <c r="K56" s="122">
        <f t="shared" si="4"/>
        <v>4.8660306838296918</v>
      </c>
      <c r="L56" s="122">
        <f t="shared" si="5"/>
        <v>267.78789441348948</v>
      </c>
      <c r="N56" s="8"/>
    </row>
    <row r="57" spans="1:14" ht="12.5" x14ac:dyDescent="0.25">
      <c r="A57" s="69" t="s">
        <v>226</v>
      </c>
      <c r="B57" s="171">
        <v>0.60150000000000003</v>
      </c>
      <c r="C57" s="66">
        <f t="shared" si="0"/>
        <v>6.4309381908173461E-3</v>
      </c>
      <c r="D57" s="171">
        <v>0.84499343000000005</v>
      </c>
      <c r="E57" s="122">
        <f t="shared" si="1"/>
        <v>7.190098443240007E-3</v>
      </c>
      <c r="F57" s="171">
        <v>0</v>
      </c>
      <c r="G57" s="171">
        <v>7.6742720199999992</v>
      </c>
      <c r="H57" s="171">
        <v>7.6742720199999992</v>
      </c>
      <c r="I57" s="122">
        <f t="shared" si="6"/>
        <v>0</v>
      </c>
      <c r="J57" s="122">
        <f t="shared" si="7"/>
        <v>6.6586441498851998E-2</v>
      </c>
      <c r="K57" s="122">
        <f t="shared" si="4"/>
        <v>808.20493361705769</v>
      </c>
      <c r="L57" s="122">
        <f t="shared" si="5"/>
        <v>1175.8556974231087</v>
      </c>
      <c r="N57" s="8"/>
    </row>
    <row r="58" spans="1:14" ht="12.5" x14ac:dyDescent="0.25">
      <c r="A58" s="69" t="s">
        <v>213</v>
      </c>
      <c r="B58" s="171">
        <v>3.0190999999999998E-3</v>
      </c>
      <c r="C58" s="66">
        <f t="shared" si="0"/>
        <v>3.2278712372230498E-5</v>
      </c>
      <c r="D58" s="171">
        <v>1.5637000000000001E-3</v>
      </c>
      <c r="E58" s="122">
        <f t="shared" si="1"/>
        <v>1.3305614619624201E-5</v>
      </c>
      <c r="F58" s="171">
        <v>0</v>
      </c>
      <c r="G58" s="171">
        <v>7.670229</v>
      </c>
      <c r="H58" s="171">
        <v>7.670229</v>
      </c>
      <c r="I58" s="122">
        <f t="shared" si="6"/>
        <v>0</v>
      </c>
      <c r="J58" s="122">
        <f t="shared" si="7"/>
        <v>6.6551361909021584E-2</v>
      </c>
      <c r="K58" s="122">
        <f t="shared" si="4"/>
        <v>490417.93822344433</v>
      </c>
      <c r="L58" s="122">
        <f t="shared" si="5"/>
        <v>253956.80500811498</v>
      </c>
      <c r="N58" s="8"/>
    </row>
    <row r="59" spans="1:14" ht="12.5" x14ac:dyDescent="0.25">
      <c r="A59" s="69" t="s">
        <v>217</v>
      </c>
      <c r="B59" s="171">
        <v>12.727945230000001</v>
      </c>
      <c r="C59" s="66">
        <f t="shared" si="0"/>
        <v>0.13608084633456105</v>
      </c>
      <c r="D59" s="171">
        <v>6.2722341100000003</v>
      </c>
      <c r="E59" s="122">
        <f t="shared" si="1"/>
        <v>5.3370806338633746E-2</v>
      </c>
      <c r="F59" s="171">
        <v>0</v>
      </c>
      <c r="G59" s="171">
        <v>7.0947931999999998</v>
      </c>
      <c r="H59" s="171">
        <v>7.0947931999999998</v>
      </c>
      <c r="I59" s="122">
        <f t="shared" si="6"/>
        <v>0</v>
      </c>
      <c r="J59" s="122">
        <f t="shared" si="7"/>
        <v>6.1558546677402369E-2</v>
      </c>
      <c r="K59" s="122">
        <f t="shared" si="4"/>
        <v>13.114291902602471</v>
      </c>
      <c r="L59" s="122">
        <f t="shared" si="5"/>
        <v>-44.25814165763817</v>
      </c>
      <c r="N59" s="8"/>
    </row>
    <row r="60" spans="1:14" ht="12.5" x14ac:dyDescent="0.25">
      <c r="A60" s="69" t="s">
        <v>172</v>
      </c>
      <c r="B60" s="171">
        <v>2.3524516499999999</v>
      </c>
      <c r="C60" s="66">
        <f t="shared" si="0"/>
        <v>2.5151240495488409E-2</v>
      </c>
      <c r="D60" s="171">
        <v>3.1502030699999999</v>
      </c>
      <c r="E60" s="122">
        <f t="shared" si="1"/>
        <v>2.6805261893571044E-2</v>
      </c>
      <c r="F60" s="171">
        <v>0.14032007000000002</v>
      </c>
      <c r="G60" s="171">
        <v>6.9444669000000001</v>
      </c>
      <c r="H60" s="171">
        <v>7.0847869699999997</v>
      </c>
      <c r="I60" s="122">
        <f t="shared" si="6"/>
        <v>1.2174984295344042E-3</v>
      </c>
      <c r="J60" s="122">
        <f t="shared" si="7"/>
        <v>6.0254228384461685E-2</v>
      </c>
      <c r="K60" s="122">
        <f t="shared" si="4"/>
        <v>124.89937355054383</v>
      </c>
      <c r="L60" s="122">
        <f t="shared" si="5"/>
        <v>201.16610345636644</v>
      </c>
      <c r="N60" s="8"/>
    </row>
    <row r="61" spans="1:14" ht="12.5" x14ac:dyDescent="0.25">
      <c r="A61" s="69" t="s">
        <v>10</v>
      </c>
      <c r="B61" s="171">
        <v>4.7251537099999998</v>
      </c>
      <c r="C61" s="66">
        <f t="shared" si="0"/>
        <v>5.0518988281165869E-2</v>
      </c>
      <c r="D61" s="171">
        <v>4.1134672200000004</v>
      </c>
      <c r="E61" s="122">
        <f t="shared" si="1"/>
        <v>3.5001732800266624E-2</v>
      </c>
      <c r="F61" s="171">
        <v>5.8535195700000004</v>
      </c>
      <c r="G61" s="171">
        <v>0</v>
      </c>
      <c r="H61" s="171">
        <v>5.8535195700000004</v>
      </c>
      <c r="I61" s="122">
        <f t="shared" si="6"/>
        <v>5.0788535693603205E-2</v>
      </c>
      <c r="J61" s="122">
        <f t="shared" si="7"/>
        <v>0</v>
      </c>
      <c r="K61" s="122">
        <f t="shared" si="4"/>
        <v>42.301354476333962</v>
      </c>
      <c r="L61" s="122">
        <f t="shared" si="5"/>
        <v>23.879982096921037</v>
      </c>
      <c r="N61" s="8"/>
    </row>
    <row r="62" spans="1:14" ht="12.5" x14ac:dyDescent="0.25">
      <c r="A62" s="69" t="s">
        <v>229</v>
      </c>
      <c r="B62" s="171">
        <v>5.9755712800000005</v>
      </c>
      <c r="C62" s="66">
        <f t="shared" si="0"/>
        <v>6.3887829686622266E-2</v>
      </c>
      <c r="D62" s="171">
        <v>6.2125483899999994</v>
      </c>
      <c r="E62" s="122">
        <f t="shared" si="1"/>
        <v>5.2862937061525089E-2</v>
      </c>
      <c r="F62" s="171">
        <v>0.28937421999999996</v>
      </c>
      <c r="G62" s="171">
        <v>5.4129512000000002</v>
      </c>
      <c r="H62" s="171">
        <v>5.7023254200000002</v>
      </c>
      <c r="I62" s="122">
        <f t="shared" si="6"/>
        <v>2.5107788101712252E-3</v>
      </c>
      <c r="J62" s="122">
        <f t="shared" si="7"/>
        <v>4.6965908619817302E-2</v>
      </c>
      <c r="K62" s="122">
        <f t="shared" si="4"/>
        <v>-8.2127806170697593</v>
      </c>
      <c r="L62" s="122">
        <f t="shared" si="5"/>
        <v>-4.572715263468508</v>
      </c>
      <c r="N62" s="8"/>
    </row>
    <row r="63" spans="1:14" ht="12.5" x14ac:dyDescent="0.25">
      <c r="A63" s="69" t="s">
        <v>220</v>
      </c>
      <c r="B63" s="171">
        <v>5.6098870099999996</v>
      </c>
      <c r="C63" s="66">
        <f t="shared" si="0"/>
        <v>5.9978115741943686E-2</v>
      </c>
      <c r="D63" s="171">
        <v>5.2224422300000004</v>
      </c>
      <c r="E63" s="122">
        <f t="shared" si="1"/>
        <v>4.4438065924173958E-2</v>
      </c>
      <c r="F63" s="171">
        <v>0</v>
      </c>
      <c r="G63" s="171">
        <v>4.9455233499999993</v>
      </c>
      <c r="H63" s="171">
        <v>4.9455233499999993</v>
      </c>
      <c r="I63" s="122">
        <f t="shared" si="6"/>
        <v>0</v>
      </c>
      <c r="J63" s="122">
        <f t="shared" si="7"/>
        <v>4.2910233096738928E-2</v>
      </c>
      <c r="K63" s="122">
        <f t="shared" si="4"/>
        <v>-5.3024785685374827</v>
      </c>
      <c r="L63" s="122">
        <f t="shared" si="5"/>
        <v>-11.842728005318603</v>
      </c>
      <c r="N63" s="8"/>
    </row>
    <row r="64" spans="1:14" ht="12.5" x14ac:dyDescent="0.25">
      <c r="A64" s="69" t="s">
        <v>209</v>
      </c>
      <c r="B64" s="171">
        <v>77.174023790000007</v>
      </c>
      <c r="C64" s="66">
        <f t="shared" si="0"/>
        <v>0.82510619606011215</v>
      </c>
      <c r="D64" s="171">
        <v>2.2442513700000002</v>
      </c>
      <c r="E64" s="122">
        <f t="shared" si="1"/>
        <v>1.9096465970955837E-2</v>
      </c>
      <c r="F64" s="171">
        <v>0</v>
      </c>
      <c r="G64" s="171">
        <v>4.8870295400000003</v>
      </c>
      <c r="H64" s="171">
        <v>4.8870295400000003</v>
      </c>
      <c r="I64" s="122">
        <f t="shared" si="6"/>
        <v>0</v>
      </c>
      <c r="J64" s="122">
        <f t="shared" si="7"/>
        <v>4.2402706826174197E-2</v>
      </c>
      <c r="K64" s="122">
        <f t="shared" si="4"/>
        <v>117.75767212743196</v>
      </c>
      <c r="L64" s="122">
        <f t="shared" si="5"/>
        <v>-93.667520105860731</v>
      </c>
      <c r="N64" s="8"/>
    </row>
    <row r="65" spans="1:14" ht="12.5" x14ac:dyDescent="0.25">
      <c r="A65" s="69" t="s">
        <v>128</v>
      </c>
      <c r="B65" s="171">
        <v>6.0141150000000004E-2</v>
      </c>
      <c r="C65" s="66">
        <f t="shared" si="0"/>
        <v>6.4299919929289219E-4</v>
      </c>
      <c r="D65" s="171">
        <v>0.61612554000000008</v>
      </c>
      <c r="E65" s="122">
        <f t="shared" si="1"/>
        <v>5.2426482014119435E-3</v>
      </c>
      <c r="F65" s="171">
        <v>2.0226729999999998E-2</v>
      </c>
      <c r="G65" s="171">
        <v>4.7407682599999994</v>
      </c>
      <c r="H65" s="171">
        <v>4.7609949900000004</v>
      </c>
      <c r="I65" s="122">
        <f t="shared" si="6"/>
        <v>1.7549885778717479E-4</v>
      </c>
      <c r="J65" s="122">
        <f t="shared" si="7"/>
        <v>4.1133659007842202E-2</v>
      </c>
      <c r="K65" s="122">
        <f t="shared" si="4"/>
        <v>672.73131543938257</v>
      </c>
      <c r="L65" s="122">
        <f t="shared" si="5"/>
        <v>7816.3683933546336</v>
      </c>
      <c r="N65" s="8"/>
    </row>
    <row r="66" spans="1:14" ht="12.5" x14ac:dyDescent="0.25">
      <c r="A66" s="69" t="s">
        <v>133</v>
      </c>
      <c r="B66" s="171">
        <v>6.5473028499999995</v>
      </c>
      <c r="C66" s="66">
        <f t="shared" si="0"/>
        <v>7.0000498661533239E-2</v>
      </c>
      <c r="D66" s="171">
        <v>5.1818156500000008</v>
      </c>
      <c r="E66" s="122">
        <f t="shared" si="1"/>
        <v>4.4092371982373528E-2</v>
      </c>
      <c r="F66" s="171">
        <v>1.5017703999999998</v>
      </c>
      <c r="G66" s="171">
        <v>3.09762899</v>
      </c>
      <c r="H66" s="171">
        <v>4.5993993899999994</v>
      </c>
      <c r="I66" s="122">
        <f t="shared" si="6"/>
        <v>1.3030232264858856E-2</v>
      </c>
      <c r="J66" s="122">
        <f t="shared" si="7"/>
        <v>2.6876828315473632E-2</v>
      </c>
      <c r="K66" s="122">
        <f t="shared" si="4"/>
        <v>-11.239617526725432</v>
      </c>
      <c r="L66" s="122">
        <f t="shared" si="5"/>
        <v>-29.751235044824607</v>
      </c>
      <c r="N66" s="8"/>
    </row>
    <row r="67" spans="1:14" ht="12.5" x14ac:dyDescent="0.25">
      <c r="A67" s="69" t="s">
        <v>155</v>
      </c>
      <c r="B67" s="171">
        <v>4.4805480800000002</v>
      </c>
      <c r="C67" s="66">
        <f t="shared" si="0"/>
        <v>4.7903786805428651E-2</v>
      </c>
      <c r="D67" s="171">
        <v>8.0017887900000009</v>
      </c>
      <c r="E67" s="122">
        <f t="shared" si="1"/>
        <v>6.8087688116242925E-2</v>
      </c>
      <c r="F67" s="171">
        <v>0</v>
      </c>
      <c r="G67" s="171">
        <v>4.4807632899999996</v>
      </c>
      <c r="H67" s="171">
        <v>4.4807632899999996</v>
      </c>
      <c r="I67" s="122">
        <f t="shared" si="6"/>
        <v>0</v>
      </c>
      <c r="J67" s="122">
        <f t="shared" si="7"/>
        <v>3.8877704869235093E-2</v>
      </c>
      <c r="K67" s="122">
        <f t="shared" si="4"/>
        <v>-44.002979738734147</v>
      </c>
      <c r="L67" s="122">
        <f t="shared" si="5"/>
        <v>4.8032070219194978E-3</v>
      </c>
      <c r="N67" s="8"/>
    </row>
    <row r="68" spans="1:14" ht="12.5" x14ac:dyDescent="0.25">
      <c r="A68" s="69" t="s">
        <v>19</v>
      </c>
      <c r="B68" s="171">
        <v>0.55510269999999995</v>
      </c>
      <c r="C68" s="66">
        <f t="shared" ref="C68:C131" si="8">(B68/$B$268)*100</f>
        <v>5.9348813852964652E-3</v>
      </c>
      <c r="D68" s="171">
        <v>7.2671200799999998</v>
      </c>
      <c r="E68" s="122">
        <f t="shared" ref="E68:E131" si="9">(D68/$D$268)*100</f>
        <v>6.1836349158414385E-2</v>
      </c>
      <c r="F68" s="171">
        <v>4.4085302300000002</v>
      </c>
      <c r="G68" s="171">
        <v>0</v>
      </c>
      <c r="H68" s="171">
        <v>4.4085302300000002</v>
      </c>
      <c r="I68" s="122">
        <f t="shared" si="6"/>
        <v>3.8250968885491184E-2</v>
      </c>
      <c r="J68" s="122">
        <f t="shared" si="7"/>
        <v>0</v>
      </c>
      <c r="K68" s="122">
        <f t="shared" si="4"/>
        <v>-39.335938013012708</v>
      </c>
      <c r="L68" s="122">
        <f t="shared" si="5"/>
        <v>694.18281157702904</v>
      </c>
      <c r="N68" s="8"/>
    </row>
    <row r="69" spans="1:14" ht="12.5" x14ac:dyDescent="0.25">
      <c r="A69" s="69" t="s">
        <v>74</v>
      </c>
      <c r="B69" s="171">
        <v>1.48707879</v>
      </c>
      <c r="C69" s="66">
        <f t="shared" si="8"/>
        <v>1.5899105209252612E-2</v>
      </c>
      <c r="D69" s="171">
        <v>1.8835269099999998</v>
      </c>
      <c r="E69" s="122">
        <f t="shared" si="9"/>
        <v>1.6027040474612515E-2</v>
      </c>
      <c r="F69" s="171">
        <v>3.7393953</v>
      </c>
      <c r="G69" s="171">
        <v>0.58967639000000005</v>
      </c>
      <c r="H69" s="171">
        <v>4.3290716900000001</v>
      </c>
      <c r="I69" s="122">
        <f t="shared" si="6"/>
        <v>3.2445165578654081E-2</v>
      </c>
      <c r="J69" s="122">
        <f t="shared" si="7"/>
        <v>5.1163748618320726E-3</v>
      </c>
      <c r="K69" s="122">
        <f t="shared" ref="K69:K132" si="10">((H69/D69)-1)*100</f>
        <v>129.83858988242437</v>
      </c>
      <c r="L69" s="122">
        <f t="shared" ref="L69:L132" si="11">((H69/B69)-1)*100</f>
        <v>191.11246284401648</v>
      </c>
      <c r="N69" s="8"/>
    </row>
    <row r="70" spans="1:14" ht="12.5" x14ac:dyDescent="0.25">
      <c r="A70" s="69" t="s">
        <v>49</v>
      </c>
      <c r="B70" s="171">
        <v>2.9015370200000001</v>
      </c>
      <c r="C70" s="66">
        <f t="shared" si="8"/>
        <v>3.1021787587678061E-2</v>
      </c>
      <c r="D70" s="171">
        <v>3.63475283</v>
      </c>
      <c r="E70" s="122">
        <f t="shared" si="9"/>
        <v>3.0928324098975786E-2</v>
      </c>
      <c r="F70" s="171">
        <v>3.75481132</v>
      </c>
      <c r="G70" s="171">
        <v>0</v>
      </c>
      <c r="H70" s="171">
        <v>3.75481132</v>
      </c>
      <c r="I70" s="122">
        <f t="shared" si="6"/>
        <v>3.2578923922272858E-2</v>
      </c>
      <c r="J70" s="122">
        <f t="shared" si="7"/>
        <v>0</v>
      </c>
      <c r="K70" s="122">
        <f t="shared" si="10"/>
        <v>3.3030716424258255</v>
      </c>
      <c r="L70" s="122">
        <f t="shared" si="11"/>
        <v>29.40766545863336</v>
      </c>
      <c r="N70" s="8"/>
    </row>
    <row r="71" spans="1:14" ht="12.5" x14ac:dyDescent="0.25">
      <c r="A71" s="69" t="s">
        <v>149</v>
      </c>
      <c r="B71" s="171">
        <v>2.37647751</v>
      </c>
      <c r="C71" s="66">
        <f t="shared" si="8"/>
        <v>2.5408113015257704E-2</v>
      </c>
      <c r="D71" s="171">
        <v>2.4559875099999999</v>
      </c>
      <c r="E71" s="122">
        <f t="shared" si="9"/>
        <v>2.0898141151544692E-2</v>
      </c>
      <c r="F71" s="171">
        <v>0.11331885000000001</v>
      </c>
      <c r="G71" s="171">
        <v>3.6023346300000001</v>
      </c>
      <c r="H71" s="171">
        <v>3.7156534799999998</v>
      </c>
      <c r="I71" s="122">
        <f t="shared" si="6"/>
        <v>9.8322016167498127E-4</v>
      </c>
      <c r="J71" s="122">
        <f t="shared" si="7"/>
        <v>3.125594759667949E-2</v>
      </c>
      <c r="K71" s="122">
        <f t="shared" si="10"/>
        <v>51.289591859528642</v>
      </c>
      <c r="L71" s="122">
        <f t="shared" si="11"/>
        <v>56.351299954023126</v>
      </c>
      <c r="N71" s="8"/>
    </row>
    <row r="72" spans="1:14" ht="12.5" x14ac:dyDescent="0.25">
      <c r="A72" s="69" t="s">
        <v>197</v>
      </c>
      <c r="B72" s="171">
        <v>17.807267239999998</v>
      </c>
      <c r="C72" s="66">
        <f t="shared" si="8"/>
        <v>0.19038642554913812</v>
      </c>
      <c r="D72" s="171">
        <v>2.7520872799999996</v>
      </c>
      <c r="E72" s="122">
        <f t="shared" si="9"/>
        <v>2.3417671386614949E-2</v>
      </c>
      <c r="F72" s="171">
        <v>0</v>
      </c>
      <c r="G72" s="171">
        <v>3.6182011300000001</v>
      </c>
      <c r="H72" s="171">
        <v>3.6182011300000001</v>
      </c>
      <c r="I72" s="122">
        <f t="shared" si="6"/>
        <v>0</v>
      </c>
      <c r="J72" s="122">
        <f t="shared" si="7"/>
        <v>3.1393614566430916E-2</v>
      </c>
      <c r="K72" s="122">
        <f t="shared" si="10"/>
        <v>31.471162135526477</v>
      </c>
      <c r="L72" s="122">
        <f t="shared" si="11"/>
        <v>-79.68132290465924</v>
      </c>
      <c r="N72" s="8"/>
    </row>
    <row r="73" spans="1:14" ht="12.5" x14ac:dyDescent="0.25">
      <c r="A73" s="69" t="s">
        <v>212</v>
      </c>
      <c r="B73" s="171">
        <v>2.5799226499999999</v>
      </c>
      <c r="C73" s="66">
        <f t="shared" si="8"/>
        <v>2.7583247047780039E-2</v>
      </c>
      <c r="D73" s="171">
        <v>1.6840896999999999</v>
      </c>
      <c r="E73" s="122">
        <f t="shared" si="9"/>
        <v>1.4330017607647587E-2</v>
      </c>
      <c r="F73" s="171">
        <v>0</v>
      </c>
      <c r="G73" s="171">
        <v>3.5427047200000001</v>
      </c>
      <c r="H73" s="171">
        <v>3.5427047200000001</v>
      </c>
      <c r="I73" s="122">
        <f t="shared" si="6"/>
        <v>0</v>
      </c>
      <c r="J73" s="122">
        <f t="shared" si="7"/>
        <v>3.073856386263291E-2</v>
      </c>
      <c r="K73" s="122">
        <f t="shared" si="10"/>
        <v>110.36318433632131</v>
      </c>
      <c r="L73" s="122">
        <f t="shared" si="11"/>
        <v>37.318253320501697</v>
      </c>
      <c r="N73" s="8"/>
    </row>
    <row r="74" spans="1:14" ht="12.5" x14ac:dyDescent="0.25">
      <c r="A74" s="69" t="s">
        <v>26</v>
      </c>
      <c r="B74" s="171">
        <v>2.7945231400000003</v>
      </c>
      <c r="C74" s="66">
        <f t="shared" si="8"/>
        <v>2.987764852227566E-2</v>
      </c>
      <c r="D74" s="171">
        <v>11.943989269999999</v>
      </c>
      <c r="E74" s="122">
        <f t="shared" si="9"/>
        <v>0.10163210222392184</v>
      </c>
      <c r="F74" s="171">
        <v>1.17485269</v>
      </c>
      <c r="G74" s="171">
        <v>2.29819452</v>
      </c>
      <c r="H74" s="171">
        <v>3.4730472099999998</v>
      </c>
      <c r="I74" s="122">
        <f t="shared" si="6"/>
        <v>1.0193704329033401E-2</v>
      </c>
      <c r="J74" s="122">
        <f t="shared" si="7"/>
        <v>1.994047051761429E-2</v>
      </c>
      <c r="K74" s="122">
        <f t="shared" si="10"/>
        <v>-70.922217598408807</v>
      </c>
      <c r="L74" s="122">
        <f t="shared" si="11"/>
        <v>24.280495669826486</v>
      </c>
      <c r="N74" s="8"/>
    </row>
    <row r="75" spans="1:14" ht="12.5" x14ac:dyDescent="0.25">
      <c r="A75" s="69" t="s">
        <v>152</v>
      </c>
      <c r="B75" s="171">
        <v>4.7041629299999999</v>
      </c>
      <c r="C75" s="66">
        <f t="shared" si="8"/>
        <v>5.0294565323963793E-2</v>
      </c>
      <c r="D75" s="171">
        <v>3.3571082699999999</v>
      </c>
      <c r="E75" s="122">
        <f t="shared" si="9"/>
        <v>2.8565830323574414E-2</v>
      </c>
      <c r="F75" s="171">
        <v>0</v>
      </c>
      <c r="G75" s="171">
        <v>3.45199737</v>
      </c>
      <c r="H75" s="171">
        <v>3.45199737</v>
      </c>
      <c r="I75" s="122">
        <f t="shared" si="6"/>
        <v>0</v>
      </c>
      <c r="J75" s="122">
        <f t="shared" si="7"/>
        <v>2.99515342084129E-2</v>
      </c>
      <c r="K75" s="122">
        <f t="shared" si="10"/>
        <v>2.8265129500872455</v>
      </c>
      <c r="L75" s="122">
        <f t="shared" si="11"/>
        <v>-26.618243854066503</v>
      </c>
      <c r="N75" s="8"/>
    </row>
    <row r="76" spans="1:14" ht="12.5" x14ac:dyDescent="0.25">
      <c r="A76" s="69" t="s">
        <v>132</v>
      </c>
      <c r="B76" s="171">
        <v>0.35590548999999999</v>
      </c>
      <c r="C76" s="66">
        <f t="shared" si="8"/>
        <v>3.8051641030134014E-3</v>
      </c>
      <c r="D76" s="171">
        <v>4.0740025199999996</v>
      </c>
      <c r="E76" s="122">
        <f t="shared" si="9"/>
        <v>3.466592536323964E-2</v>
      </c>
      <c r="F76" s="171">
        <v>0.27132996000000004</v>
      </c>
      <c r="G76" s="171">
        <v>3.0925423799999998</v>
      </c>
      <c r="H76" s="171">
        <v>3.3638723399999999</v>
      </c>
      <c r="I76" s="122">
        <f t="shared" si="6"/>
        <v>2.3542163297497836E-3</v>
      </c>
      <c r="J76" s="122">
        <f t="shared" si="7"/>
        <v>2.6832693932654021E-2</v>
      </c>
      <c r="K76" s="122">
        <f t="shared" si="10"/>
        <v>-17.430774195986498</v>
      </c>
      <c r="L76" s="122">
        <f t="shared" si="11"/>
        <v>845.15887911703749</v>
      </c>
      <c r="N76" s="8"/>
    </row>
    <row r="77" spans="1:14" ht="12.5" x14ac:dyDescent="0.25">
      <c r="A77" s="69" t="s">
        <v>253</v>
      </c>
      <c r="B77" s="171">
        <v>3.8956166899999998</v>
      </c>
      <c r="C77" s="66">
        <f t="shared" si="8"/>
        <v>4.1649991934341574E-2</v>
      </c>
      <c r="D77" s="171">
        <v>8.32175172</v>
      </c>
      <c r="E77" s="122">
        <f t="shared" si="9"/>
        <v>7.0810271373354758E-2</v>
      </c>
      <c r="F77" s="171">
        <v>3.1315558100000001</v>
      </c>
      <c r="G77" s="171">
        <v>5.8639999999999998E-2</v>
      </c>
      <c r="H77" s="171">
        <v>3.1901958100000001</v>
      </c>
      <c r="I77" s="122">
        <f t="shared" si="6"/>
        <v>2.717119711153464E-2</v>
      </c>
      <c r="J77" s="122">
        <f t="shared" si="7"/>
        <v>5.0879469991639429E-4</v>
      </c>
      <c r="K77" s="122">
        <f t="shared" si="10"/>
        <v>-61.664371669093732</v>
      </c>
      <c r="L77" s="122">
        <f t="shared" si="11"/>
        <v>-18.108066992597259</v>
      </c>
      <c r="N77" s="8"/>
    </row>
    <row r="78" spans="1:14" ht="12.5" x14ac:dyDescent="0.25">
      <c r="A78" s="69" t="s">
        <v>216</v>
      </c>
      <c r="B78" s="171">
        <v>8.2446286000000004</v>
      </c>
      <c r="C78" s="66">
        <f t="shared" si="8"/>
        <v>8.8147459572477049E-2</v>
      </c>
      <c r="D78" s="171">
        <v>13.815152099999999</v>
      </c>
      <c r="E78" s="122">
        <f t="shared" si="9"/>
        <v>0.11755393601975568</v>
      </c>
      <c r="F78" s="171">
        <v>0</v>
      </c>
      <c r="G78" s="171">
        <v>3.1684053300000001</v>
      </c>
      <c r="H78" s="171">
        <v>3.1684053300000001</v>
      </c>
      <c r="I78" s="122">
        <f t="shared" si="6"/>
        <v>0</v>
      </c>
      <c r="J78" s="122">
        <f t="shared" si="7"/>
        <v>2.7490924950389739E-2</v>
      </c>
      <c r="K78" s="122">
        <f t="shared" si="10"/>
        <v>-77.065722425162448</v>
      </c>
      <c r="L78" s="122">
        <f t="shared" si="11"/>
        <v>-61.570065994240174</v>
      </c>
      <c r="N78" s="8"/>
    </row>
    <row r="79" spans="1:14" ht="12.5" x14ac:dyDescent="0.25">
      <c r="A79" s="69" t="s">
        <v>67</v>
      </c>
      <c r="B79" s="171">
        <v>283.45451106999997</v>
      </c>
      <c r="C79" s="66">
        <f t="shared" si="8"/>
        <v>3.0305543484613815</v>
      </c>
      <c r="D79" s="171">
        <v>3.5070306499999999</v>
      </c>
      <c r="E79" s="122">
        <f t="shared" si="9"/>
        <v>2.9841528610417702E-2</v>
      </c>
      <c r="F79" s="171">
        <v>3.0386613100000002</v>
      </c>
      <c r="G79" s="171">
        <v>1.1E-4</v>
      </c>
      <c r="H79" s="171">
        <v>3.03877131</v>
      </c>
      <c r="I79" s="122">
        <f t="shared" si="6"/>
        <v>2.6365190473550609E-2</v>
      </c>
      <c r="J79" s="122">
        <f t="shared" si="7"/>
        <v>9.5442389138477792E-7</v>
      </c>
      <c r="K79" s="122">
        <f t="shared" si="10"/>
        <v>-13.352017325540055</v>
      </c>
      <c r="L79" s="122">
        <f t="shared" si="11"/>
        <v>-98.927950979319718</v>
      </c>
      <c r="N79" s="8"/>
    </row>
    <row r="80" spans="1:14" ht="12.5" x14ac:dyDescent="0.25">
      <c r="A80" s="69" t="s">
        <v>195</v>
      </c>
      <c r="B80" s="171">
        <v>1.1322372599999999</v>
      </c>
      <c r="C80" s="66">
        <f t="shared" si="8"/>
        <v>1.2105316436243373E-2</v>
      </c>
      <c r="D80" s="171">
        <v>3.1733665499999999</v>
      </c>
      <c r="E80" s="122">
        <f t="shared" si="9"/>
        <v>2.7002361297631519E-2</v>
      </c>
      <c r="F80" s="171">
        <v>0</v>
      </c>
      <c r="G80" s="171">
        <v>2.9166444399999998</v>
      </c>
      <c r="H80" s="171">
        <v>2.9166444399999998</v>
      </c>
      <c r="I80" s="122">
        <f t="shared" ref="I80:I143" si="12">(F80/$H$268)*100</f>
        <v>0</v>
      </c>
      <c r="J80" s="122">
        <f t="shared" si="7"/>
        <v>2.5306501238277965E-2</v>
      </c>
      <c r="K80" s="122">
        <f t="shared" si="10"/>
        <v>-8.0898977774880763</v>
      </c>
      <c r="L80" s="122">
        <f t="shared" si="11"/>
        <v>157.60011112865163</v>
      </c>
      <c r="N80" s="8"/>
    </row>
    <row r="81" spans="1:14" ht="12.5" x14ac:dyDescent="0.25">
      <c r="A81" s="69" t="s">
        <v>50</v>
      </c>
      <c r="B81" s="171">
        <v>1.54733827</v>
      </c>
      <c r="C81" s="66">
        <f t="shared" si="8"/>
        <v>1.654336953392559E-2</v>
      </c>
      <c r="D81" s="171">
        <v>4.2264857400000002</v>
      </c>
      <c r="E81" s="122">
        <f t="shared" si="9"/>
        <v>3.5963413987195249E-2</v>
      </c>
      <c r="F81" s="171">
        <v>0.31840000000000002</v>
      </c>
      <c r="G81" s="171">
        <v>2.2968050199999999</v>
      </c>
      <c r="H81" s="171">
        <v>2.6152050199999999</v>
      </c>
      <c r="I81" s="122">
        <f t="shared" si="12"/>
        <v>2.7626233365173935E-3</v>
      </c>
      <c r="J81" s="122">
        <f t="shared" ref="J81:J144" si="13">(G81/$H$268)*100</f>
        <v>1.9928414408549932E-2</v>
      </c>
      <c r="K81" s="122">
        <f t="shared" si="10"/>
        <v>-38.123415506898183</v>
      </c>
      <c r="L81" s="122">
        <f t="shared" si="11"/>
        <v>69.013141515591144</v>
      </c>
      <c r="N81" s="8"/>
    </row>
    <row r="82" spans="1:14" ht="12.5" x14ac:dyDescent="0.25">
      <c r="A82" s="69" t="s">
        <v>154</v>
      </c>
      <c r="B82" s="171">
        <v>5.4296091300000002</v>
      </c>
      <c r="C82" s="66">
        <f t="shared" si="8"/>
        <v>5.8050674505947704E-2</v>
      </c>
      <c r="D82" s="171">
        <v>5.4747050000000005E-2</v>
      </c>
      <c r="E82" s="122">
        <f t="shared" si="9"/>
        <v>4.6584584566176197E-4</v>
      </c>
      <c r="F82" s="171">
        <v>7.9817820000000012E-2</v>
      </c>
      <c r="G82" s="171">
        <v>2.42719445</v>
      </c>
      <c r="H82" s="171">
        <v>2.5070122700000002</v>
      </c>
      <c r="I82" s="122">
        <f t="shared" si="12"/>
        <v>6.9254576696590694E-4</v>
      </c>
      <c r="J82" s="122">
        <f t="shared" si="13"/>
        <v>2.1059748837423051E-2</v>
      </c>
      <c r="K82" s="122">
        <f t="shared" si="10"/>
        <v>4479.2645813792706</v>
      </c>
      <c r="L82" s="122">
        <f t="shared" si="11"/>
        <v>-53.827021246370997</v>
      </c>
      <c r="N82" s="8"/>
    </row>
    <row r="83" spans="1:14" ht="12.5" x14ac:dyDescent="0.25">
      <c r="A83" s="69" t="s">
        <v>200</v>
      </c>
      <c r="B83" s="171">
        <v>0.54259341000000005</v>
      </c>
      <c r="C83" s="66">
        <f t="shared" si="8"/>
        <v>5.8011382916954525E-3</v>
      </c>
      <c r="D83" s="171">
        <v>3.6802037000000003</v>
      </c>
      <c r="E83" s="122">
        <f t="shared" si="9"/>
        <v>3.1315068206123349E-2</v>
      </c>
      <c r="F83" s="171">
        <v>0</v>
      </c>
      <c r="G83" s="171">
        <v>2.30970173</v>
      </c>
      <c r="H83" s="171">
        <v>2.30970173</v>
      </c>
      <c r="I83" s="122">
        <f t="shared" si="12"/>
        <v>0</v>
      </c>
      <c r="J83" s="122">
        <f t="shared" si="13"/>
        <v>2.0040313755315942E-2</v>
      </c>
      <c r="K83" s="122">
        <f t="shared" si="10"/>
        <v>-37.239840012116723</v>
      </c>
      <c r="L83" s="122">
        <f t="shared" si="11"/>
        <v>325.67817585547152</v>
      </c>
      <c r="N83" s="8"/>
    </row>
    <row r="84" spans="1:14" ht="12.5" x14ac:dyDescent="0.25">
      <c r="A84" s="69" t="s">
        <v>22</v>
      </c>
      <c r="B84" s="171">
        <v>3.4864579999999999E-2</v>
      </c>
      <c r="C84" s="66">
        <f t="shared" si="8"/>
        <v>3.7275471160233851E-4</v>
      </c>
      <c r="D84" s="171">
        <v>12.938804880000001</v>
      </c>
      <c r="E84" s="122">
        <f t="shared" si="9"/>
        <v>0.11009704634635349</v>
      </c>
      <c r="F84" s="171">
        <v>2.29628107</v>
      </c>
      <c r="G84" s="171">
        <v>5.6442700000000007E-3</v>
      </c>
      <c r="H84" s="171">
        <v>2.3019253399999999</v>
      </c>
      <c r="I84" s="122">
        <f t="shared" si="12"/>
        <v>1.9923868314023652E-2</v>
      </c>
      <c r="J84" s="122">
        <f t="shared" si="13"/>
        <v>4.8972964885694189E-5</v>
      </c>
      <c r="K84" s="122">
        <f t="shared" si="10"/>
        <v>-82.209134758974741</v>
      </c>
      <c r="L84" s="122">
        <f t="shared" si="11"/>
        <v>6502.4754636367334</v>
      </c>
      <c r="N84" s="8"/>
    </row>
    <row r="85" spans="1:14" ht="12.5" x14ac:dyDescent="0.25">
      <c r="A85" s="69" t="s">
        <v>168</v>
      </c>
      <c r="B85" s="171">
        <v>2.5225778599999997</v>
      </c>
      <c r="C85" s="66">
        <f t="shared" si="8"/>
        <v>2.6970145135800979E-2</v>
      </c>
      <c r="D85" s="171">
        <v>10.947793300000001</v>
      </c>
      <c r="E85" s="122">
        <f t="shared" si="9"/>
        <v>9.315541253763758E-2</v>
      </c>
      <c r="F85" s="171">
        <v>1.1196198700000002</v>
      </c>
      <c r="G85" s="171">
        <v>1.1691907500000001</v>
      </c>
      <c r="H85" s="171">
        <v>2.28881062</v>
      </c>
      <c r="I85" s="122">
        <f t="shared" si="12"/>
        <v>9.7144723017919942E-3</v>
      </c>
      <c r="J85" s="122">
        <f t="shared" si="13"/>
        <v>1.0144578048964428E-2</v>
      </c>
      <c r="K85" s="122">
        <f t="shared" si="10"/>
        <v>-79.093406705075438</v>
      </c>
      <c r="L85" s="122">
        <f t="shared" si="11"/>
        <v>-9.2669980065550828</v>
      </c>
      <c r="N85" s="8"/>
    </row>
    <row r="86" spans="1:14" ht="12.5" x14ac:dyDescent="0.25">
      <c r="A86" s="69" t="s">
        <v>228</v>
      </c>
      <c r="B86" s="171">
        <v>1.95559393</v>
      </c>
      <c r="C86" s="66">
        <f t="shared" si="8"/>
        <v>2.0908235561375867E-2</v>
      </c>
      <c r="D86" s="171">
        <v>1.5278571699999999</v>
      </c>
      <c r="E86" s="122">
        <f t="shared" si="9"/>
        <v>1.3000625885943376E-2</v>
      </c>
      <c r="F86" s="171">
        <v>1.0729953700000001</v>
      </c>
      <c r="G86" s="171">
        <v>1.0708069499999999</v>
      </c>
      <c r="H86" s="171">
        <v>2.1438023199999998</v>
      </c>
      <c r="I86" s="122">
        <f t="shared" si="12"/>
        <v>9.309931058847724E-3</v>
      </c>
      <c r="J86" s="122">
        <f t="shared" si="13"/>
        <v>9.2909430558260481E-3</v>
      </c>
      <c r="K86" s="122">
        <f t="shared" si="10"/>
        <v>40.314314851826104</v>
      </c>
      <c r="L86" s="122">
        <f t="shared" si="11"/>
        <v>9.6241038138219039</v>
      </c>
      <c r="N86" s="8"/>
    </row>
    <row r="87" spans="1:14" ht="12.5" x14ac:dyDescent="0.25">
      <c r="A87" s="69" t="s">
        <v>240</v>
      </c>
      <c r="B87" s="171">
        <v>2.9828914900000001</v>
      </c>
      <c r="C87" s="66">
        <f t="shared" si="8"/>
        <v>3.1891589030931103E-2</v>
      </c>
      <c r="D87" s="171">
        <v>4.3215496900000003</v>
      </c>
      <c r="E87" s="122">
        <f t="shared" si="9"/>
        <v>3.6772318689452216E-2</v>
      </c>
      <c r="F87" s="171">
        <v>0</v>
      </c>
      <c r="G87" s="171">
        <v>2.0469719099999999</v>
      </c>
      <c r="H87" s="171">
        <v>2.0469719099999999</v>
      </c>
      <c r="I87" s="122">
        <f t="shared" si="12"/>
        <v>0</v>
      </c>
      <c r="J87" s="122">
        <f t="shared" si="13"/>
        <v>1.7760717235432103E-2</v>
      </c>
      <c r="K87" s="122">
        <f t="shared" si="10"/>
        <v>-52.633382540141525</v>
      </c>
      <c r="L87" s="122">
        <f t="shared" si="11"/>
        <v>-31.376252979286225</v>
      </c>
      <c r="N87" s="8"/>
    </row>
    <row r="88" spans="1:14" ht="12.5" x14ac:dyDescent="0.25">
      <c r="A88" s="69" t="s">
        <v>39</v>
      </c>
      <c r="B88" s="171">
        <v>5.7736300000000004E-2</v>
      </c>
      <c r="C88" s="66">
        <f t="shared" si="8"/>
        <v>6.1728774175642148E-4</v>
      </c>
      <c r="D88" s="171">
        <v>5.4049215500000001</v>
      </c>
      <c r="E88" s="122">
        <f t="shared" si="9"/>
        <v>4.5990793114793052E-2</v>
      </c>
      <c r="F88" s="171">
        <v>2.7500000000000002E-4</v>
      </c>
      <c r="G88" s="171">
        <v>2.0354303700000003</v>
      </c>
      <c r="H88" s="171">
        <v>2.0357053700000001</v>
      </c>
      <c r="I88" s="122">
        <f t="shared" si="12"/>
        <v>2.386059728461945E-6</v>
      </c>
      <c r="J88" s="122">
        <f t="shared" si="13"/>
        <v>1.7660576130710533E-2</v>
      </c>
      <c r="K88" s="122">
        <f t="shared" si="10"/>
        <v>-62.336079235044586</v>
      </c>
      <c r="L88" s="122">
        <f t="shared" si="11"/>
        <v>3425.8673832580193</v>
      </c>
      <c r="N88" s="8"/>
    </row>
    <row r="89" spans="1:14" ht="12.5" x14ac:dyDescent="0.25">
      <c r="A89" s="69" t="s">
        <v>112</v>
      </c>
      <c r="B89" s="171">
        <v>3.5381774700000004</v>
      </c>
      <c r="C89" s="66">
        <f t="shared" si="8"/>
        <v>3.7828429954634243E-2</v>
      </c>
      <c r="D89" s="171">
        <v>2.9309796499999998</v>
      </c>
      <c r="E89" s="122">
        <f t="shared" si="9"/>
        <v>2.4939877010207213E-2</v>
      </c>
      <c r="F89" s="171">
        <v>0</v>
      </c>
      <c r="G89" s="171">
        <v>2.03566695</v>
      </c>
      <c r="H89" s="171">
        <v>2.03566695</v>
      </c>
      <c r="I89" s="122">
        <f t="shared" si="12"/>
        <v>0</v>
      </c>
      <c r="J89" s="122">
        <f t="shared" si="13"/>
        <v>1.7662628836203474E-2</v>
      </c>
      <c r="K89" s="122">
        <f t="shared" si="10"/>
        <v>-30.546534159662276</v>
      </c>
      <c r="L89" s="122">
        <f t="shared" si="11"/>
        <v>-42.465662978742557</v>
      </c>
      <c r="N89" s="8"/>
    </row>
    <row r="90" spans="1:14" ht="12.5" x14ac:dyDescent="0.25">
      <c r="A90" s="69" t="s">
        <v>179</v>
      </c>
      <c r="B90" s="171">
        <v>0</v>
      </c>
      <c r="C90" s="66">
        <f t="shared" si="8"/>
        <v>0</v>
      </c>
      <c r="D90" s="171">
        <v>3.8420969999999999E-2</v>
      </c>
      <c r="E90" s="122">
        <f t="shared" si="9"/>
        <v>3.2692627750344872E-4</v>
      </c>
      <c r="F90" s="171">
        <v>0</v>
      </c>
      <c r="G90" s="171">
        <v>2.0279678300000001</v>
      </c>
      <c r="H90" s="171">
        <v>2.0279678300000001</v>
      </c>
      <c r="I90" s="122">
        <f t="shared" si="12"/>
        <v>0</v>
      </c>
      <c r="J90" s="122">
        <f t="shared" si="13"/>
        <v>1.7595826799197672E-2</v>
      </c>
      <c r="K90" s="122">
        <f t="shared" si="10"/>
        <v>5178.283786171979</v>
      </c>
      <c r="L90" s="122" t="s">
        <v>314</v>
      </c>
      <c r="N90" s="8"/>
    </row>
    <row r="91" spans="1:14" ht="12.5" x14ac:dyDescent="0.25">
      <c r="A91" s="69" t="s">
        <v>130</v>
      </c>
      <c r="B91" s="171">
        <v>1.2760014099999999</v>
      </c>
      <c r="C91" s="66">
        <f t="shared" si="8"/>
        <v>1.3642371070832554E-2</v>
      </c>
      <c r="D91" s="171">
        <v>1.7056851100000001</v>
      </c>
      <c r="E91" s="122">
        <f t="shared" si="9"/>
        <v>1.4513774212503237E-2</v>
      </c>
      <c r="F91" s="171">
        <v>0.727746</v>
      </c>
      <c r="G91" s="171">
        <v>1.2528965000000001</v>
      </c>
      <c r="H91" s="171">
        <v>1.9806425000000001</v>
      </c>
      <c r="I91" s="122">
        <f t="shared" si="12"/>
        <v>6.3143469932700601E-3</v>
      </c>
      <c r="J91" s="122">
        <f t="shared" si="13"/>
        <v>1.0870857754839713E-2</v>
      </c>
      <c r="K91" s="122">
        <f t="shared" si="10"/>
        <v>16.12005571180719</v>
      </c>
      <c r="L91" s="122">
        <f t="shared" si="11"/>
        <v>55.222594934279925</v>
      </c>
      <c r="N91" s="8"/>
    </row>
    <row r="92" spans="1:14" ht="12.5" x14ac:dyDescent="0.25">
      <c r="A92" s="69" t="s">
        <v>60</v>
      </c>
      <c r="B92" s="171">
        <v>1.9434011599999998</v>
      </c>
      <c r="C92" s="66">
        <f t="shared" si="8"/>
        <v>2.0777876541849923E-2</v>
      </c>
      <c r="D92" s="171">
        <v>0.60803914999999997</v>
      </c>
      <c r="E92" s="122">
        <f t="shared" si="9"/>
        <v>5.1738406366591237E-3</v>
      </c>
      <c r="F92" s="171">
        <v>1.8724158400000002</v>
      </c>
      <c r="G92" s="171">
        <v>0</v>
      </c>
      <c r="H92" s="171">
        <v>1.8724158400000002</v>
      </c>
      <c r="I92" s="122">
        <f t="shared" si="12"/>
        <v>1.6246167384575433E-2</v>
      </c>
      <c r="J92" s="122">
        <f t="shared" si="13"/>
        <v>0</v>
      </c>
      <c r="K92" s="122">
        <f t="shared" si="10"/>
        <v>207.94330266398146</v>
      </c>
      <c r="L92" s="122">
        <f t="shared" si="11"/>
        <v>-3.6526334068875288</v>
      </c>
      <c r="N92" s="8"/>
    </row>
    <row r="93" spans="1:14" ht="12.5" x14ac:dyDescent="0.25">
      <c r="A93" s="69" t="s">
        <v>76</v>
      </c>
      <c r="B93" s="171">
        <v>23.827286399999998</v>
      </c>
      <c r="C93" s="66">
        <f t="shared" si="8"/>
        <v>0.25474946981430213</v>
      </c>
      <c r="D93" s="171">
        <v>0</v>
      </c>
      <c r="E93" s="122">
        <f t="shared" si="9"/>
        <v>0</v>
      </c>
      <c r="F93" s="171">
        <v>0</v>
      </c>
      <c r="G93" s="171">
        <v>1.8578699999999999</v>
      </c>
      <c r="H93" s="171">
        <v>1.8578699999999999</v>
      </c>
      <c r="I93" s="122">
        <f t="shared" si="12"/>
        <v>0</v>
      </c>
      <c r="J93" s="122">
        <f t="shared" si="13"/>
        <v>1.6119959228063977E-2</v>
      </c>
      <c r="K93" s="122" t="s">
        <v>314</v>
      </c>
      <c r="L93" s="122">
        <f t="shared" si="11"/>
        <v>-92.202762963389745</v>
      </c>
      <c r="N93" s="8"/>
    </row>
    <row r="94" spans="1:14" ht="12.5" x14ac:dyDescent="0.25">
      <c r="A94" s="69" t="s">
        <v>169</v>
      </c>
      <c r="B94" s="171">
        <v>0.44113722</v>
      </c>
      <c r="C94" s="66">
        <f t="shared" si="8"/>
        <v>4.716419277620937E-3</v>
      </c>
      <c r="D94" s="171">
        <v>2.1046821600000003</v>
      </c>
      <c r="E94" s="122">
        <f t="shared" si="9"/>
        <v>1.7908863412264657E-2</v>
      </c>
      <c r="F94" s="171">
        <v>0.24114716</v>
      </c>
      <c r="G94" s="171">
        <v>1.4724449199999998</v>
      </c>
      <c r="H94" s="171">
        <v>1.7135920800000002</v>
      </c>
      <c r="I94" s="122">
        <f t="shared" si="12"/>
        <v>2.0923328258507972E-3</v>
      </c>
      <c r="J94" s="122">
        <f t="shared" si="13"/>
        <v>1.2775787367237708E-2</v>
      </c>
      <c r="K94" s="122">
        <f t="shared" si="10"/>
        <v>-18.581906923181222</v>
      </c>
      <c r="L94" s="122">
        <f t="shared" si="11"/>
        <v>288.44876430966315</v>
      </c>
      <c r="N94" s="8"/>
    </row>
    <row r="95" spans="1:14" ht="12.5" x14ac:dyDescent="0.25">
      <c r="A95" s="69" t="s">
        <v>238</v>
      </c>
      <c r="B95" s="171">
        <v>7.6728649999999995E-2</v>
      </c>
      <c r="C95" s="66">
        <f t="shared" si="8"/>
        <v>8.2034448148770949E-4</v>
      </c>
      <c r="D95" s="171">
        <v>0.21981808999999999</v>
      </c>
      <c r="E95" s="122">
        <f t="shared" si="9"/>
        <v>1.8704449651223817E-3</v>
      </c>
      <c r="F95" s="171">
        <v>0.35006095000000004</v>
      </c>
      <c r="G95" s="171">
        <v>1.3541396499999998</v>
      </c>
      <c r="H95" s="171">
        <v>1.7042006000000001</v>
      </c>
      <c r="I95" s="122">
        <f t="shared" si="12"/>
        <v>3.0373321283713836E-3</v>
      </c>
      <c r="J95" s="122">
        <f t="shared" si="13"/>
        <v>1.1749302129376554E-2</v>
      </c>
      <c r="K95" s="122">
        <f t="shared" si="10"/>
        <v>675.27768528968659</v>
      </c>
      <c r="L95" s="122">
        <f t="shared" si="11"/>
        <v>2121.074657249932</v>
      </c>
      <c r="N95" s="8"/>
    </row>
    <row r="96" spans="1:14" ht="12.5" x14ac:dyDescent="0.25">
      <c r="A96" s="69" t="s">
        <v>4</v>
      </c>
      <c r="B96" s="171">
        <v>1.1351158600000002</v>
      </c>
      <c r="C96" s="66">
        <f t="shared" si="8"/>
        <v>1.2136092992645847E-2</v>
      </c>
      <c r="D96" s="171">
        <v>1.25522343</v>
      </c>
      <c r="E96" s="122">
        <f t="shared" si="9"/>
        <v>1.0680769470552428E-2</v>
      </c>
      <c r="F96" s="171">
        <v>1.6257845200000001</v>
      </c>
      <c r="G96" s="171">
        <v>0</v>
      </c>
      <c r="H96" s="171">
        <v>1.6257845200000001</v>
      </c>
      <c r="I96" s="122">
        <f t="shared" si="12"/>
        <v>1.4106250801195758E-2</v>
      </c>
      <c r="J96" s="122">
        <f t="shared" si="13"/>
        <v>0</v>
      </c>
      <c r="K96" s="122">
        <f t="shared" si="10"/>
        <v>29.52152430742947</v>
      </c>
      <c r="L96" s="122">
        <f t="shared" si="11"/>
        <v>43.22630643183858</v>
      </c>
      <c r="N96" s="8"/>
    </row>
    <row r="97" spans="1:14" ht="12.5" x14ac:dyDescent="0.25">
      <c r="A97" s="69" t="s">
        <v>180</v>
      </c>
      <c r="B97" s="171">
        <v>1.92678028</v>
      </c>
      <c r="C97" s="66">
        <f t="shared" si="8"/>
        <v>2.06001743773329E-2</v>
      </c>
      <c r="D97" s="171">
        <v>1.14607752</v>
      </c>
      <c r="E97" s="122">
        <f t="shared" si="9"/>
        <v>9.7520405482731005E-3</v>
      </c>
      <c r="F97" s="171">
        <v>0</v>
      </c>
      <c r="G97" s="171">
        <v>1.54374927</v>
      </c>
      <c r="H97" s="171">
        <v>1.54374927</v>
      </c>
      <c r="I97" s="122">
        <f t="shared" si="12"/>
        <v>0</v>
      </c>
      <c r="J97" s="122">
        <f t="shared" si="13"/>
        <v>1.3394465323598274E-2</v>
      </c>
      <c r="K97" s="122">
        <f t="shared" si="10"/>
        <v>34.69850364048672</v>
      </c>
      <c r="L97" s="122">
        <f t="shared" si="11"/>
        <v>-19.879329987745152</v>
      </c>
      <c r="N97" s="8"/>
    </row>
    <row r="98" spans="1:14" ht="12.5" x14ac:dyDescent="0.25">
      <c r="A98" s="69" t="s">
        <v>158</v>
      </c>
      <c r="B98" s="171">
        <v>5.9999999999999995E-4</v>
      </c>
      <c r="C98" s="66">
        <f t="shared" si="8"/>
        <v>6.414900938471168E-6</v>
      </c>
      <c r="D98" s="171">
        <v>1.5718399999999999</v>
      </c>
      <c r="E98" s="122">
        <f t="shared" si="9"/>
        <v>1.3374878354997826E-2</v>
      </c>
      <c r="F98" s="171">
        <v>0.97624</v>
      </c>
      <c r="G98" s="171">
        <v>0.54810000000000003</v>
      </c>
      <c r="H98" s="171">
        <v>1.52434</v>
      </c>
      <c r="I98" s="122">
        <f t="shared" si="12"/>
        <v>8.470425270231596E-3</v>
      </c>
      <c r="J98" s="122">
        <f t="shared" si="13"/>
        <v>4.7556339533454256E-3</v>
      </c>
      <c r="K98" s="122">
        <f t="shared" si="10"/>
        <v>-3.0219360749185631</v>
      </c>
      <c r="L98" s="122">
        <f t="shared" si="11"/>
        <v>253956.66666666672</v>
      </c>
      <c r="N98" s="8"/>
    </row>
    <row r="99" spans="1:14" ht="12.5" x14ac:dyDescent="0.25">
      <c r="A99" s="69" t="s">
        <v>51</v>
      </c>
      <c r="B99" s="171">
        <v>2.1152565000000001</v>
      </c>
      <c r="C99" s="66">
        <f t="shared" si="8"/>
        <v>2.2615268178262066E-2</v>
      </c>
      <c r="D99" s="171">
        <v>2.8696730000000001</v>
      </c>
      <c r="E99" s="122">
        <f t="shared" si="9"/>
        <v>2.4418215145066723E-2</v>
      </c>
      <c r="F99" s="171">
        <v>1.2662408999999999</v>
      </c>
      <c r="G99" s="171">
        <v>0.21690000000000001</v>
      </c>
      <c r="H99" s="171">
        <v>1.4831409</v>
      </c>
      <c r="I99" s="122">
        <f t="shared" si="12"/>
        <v>1.0986641520077849E-2</v>
      </c>
      <c r="J99" s="122">
        <f t="shared" si="13"/>
        <v>1.8819503821941666E-3</v>
      </c>
      <c r="K99" s="122">
        <f t="shared" si="10"/>
        <v>-48.31672807319859</v>
      </c>
      <c r="L99" s="122">
        <f t="shared" si="11"/>
        <v>-29.883638225435071</v>
      </c>
      <c r="N99" s="8"/>
    </row>
    <row r="100" spans="1:14" ht="12.5" x14ac:dyDescent="0.25">
      <c r="A100" s="69" t="s">
        <v>198</v>
      </c>
      <c r="B100" s="171">
        <v>7.7837245099999999</v>
      </c>
      <c r="C100" s="66">
        <f t="shared" si="8"/>
        <v>8.321970277333339E-2</v>
      </c>
      <c r="D100" s="171">
        <v>0.71712007999999994</v>
      </c>
      <c r="E100" s="122">
        <f t="shared" si="9"/>
        <v>6.1020166403236396E-3</v>
      </c>
      <c r="F100" s="171">
        <v>0</v>
      </c>
      <c r="G100" s="171">
        <v>1.4469712299999999</v>
      </c>
      <c r="H100" s="171">
        <v>1.4469712299999999</v>
      </c>
      <c r="I100" s="122">
        <f t="shared" si="12"/>
        <v>0</v>
      </c>
      <c r="J100" s="122">
        <f t="shared" si="13"/>
        <v>1.2554762836894712E-2</v>
      </c>
      <c r="K100" s="122">
        <f t="shared" si="10"/>
        <v>101.77530519017122</v>
      </c>
      <c r="L100" s="122">
        <f t="shared" si="11"/>
        <v>-81.410297497797742</v>
      </c>
      <c r="N100" s="8"/>
    </row>
    <row r="101" spans="1:14" ht="12.5" x14ac:dyDescent="0.25">
      <c r="A101" s="69" t="s">
        <v>95</v>
      </c>
      <c r="B101" s="171">
        <v>0.53837188000000002</v>
      </c>
      <c r="C101" s="66">
        <f t="shared" si="8"/>
        <v>5.7560037970974783E-3</v>
      </c>
      <c r="D101" s="171">
        <v>4.0000000000000002E-4</v>
      </c>
      <c r="E101" s="122">
        <f t="shared" si="9"/>
        <v>3.403623359883405E-6</v>
      </c>
      <c r="F101" s="171">
        <v>6.1549380000000001E-2</v>
      </c>
      <c r="G101" s="171">
        <v>1.3623950600000001</v>
      </c>
      <c r="H101" s="171">
        <v>1.4239444399999999</v>
      </c>
      <c r="I101" s="122">
        <f t="shared" si="12"/>
        <v>5.3403817065382205E-4</v>
      </c>
      <c r="J101" s="122">
        <f t="shared" si="13"/>
        <v>1.182093086153271E-2</v>
      </c>
      <c r="K101" s="122">
        <f t="shared" si="10"/>
        <v>355886.11</v>
      </c>
      <c r="L101" s="122">
        <f t="shared" si="11"/>
        <v>164.49086456744357</v>
      </c>
      <c r="N101" s="8"/>
    </row>
    <row r="102" spans="1:14" ht="12.5" x14ac:dyDescent="0.25">
      <c r="A102" s="69" t="s">
        <v>193</v>
      </c>
      <c r="B102" s="171">
        <v>1.10337891</v>
      </c>
      <c r="C102" s="66">
        <f t="shared" si="8"/>
        <v>1.179677734208049E-2</v>
      </c>
      <c r="D102" s="171">
        <v>4.0363800000000005E-2</v>
      </c>
      <c r="E102" s="122">
        <f t="shared" si="9"/>
        <v>3.4345793143415444E-4</v>
      </c>
      <c r="F102" s="171">
        <v>0</v>
      </c>
      <c r="G102" s="171">
        <v>1.39085477</v>
      </c>
      <c r="H102" s="171">
        <v>1.39085477</v>
      </c>
      <c r="I102" s="122">
        <f t="shared" si="12"/>
        <v>0</v>
      </c>
      <c r="J102" s="122">
        <f t="shared" si="13"/>
        <v>1.2067863835768003E-2</v>
      </c>
      <c r="K102" s="122">
        <f t="shared" si="10"/>
        <v>3345.7973976682069</v>
      </c>
      <c r="L102" s="122">
        <f t="shared" si="11"/>
        <v>26.054137648869879</v>
      </c>
      <c r="N102" s="8"/>
    </row>
    <row r="103" spans="1:14" ht="12.5" x14ac:dyDescent="0.25">
      <c r="A103" s="69" t="s">
        <v>170</v>
      </c>
      <c r="B103" s="171">
        <v>0.84576054000000001</v>
      </c>
      <c r="C103" s="66">
        <f t="shared" si="8"/>
        <v>9.0424501362798022E-3</v>
      </c>
      <c r="D103" s="171">
        <v>3.1960904999999999</v>
      </c>
      <c r="E103" s="122">
        <f t="shared" si="9"/>
        <v>2.7195720715253578E-2</v>
      </c>
      <c r="F103" s="171">
        <v>0.47539845000000003</v>
      </c>
      <c r="G103" s="171">
        <v>0.85669713000000003</v>
      </c>
      <c r="H103" s="171">
        <v>1.3320955800000001</v>
      </c>
      <c r="I103" s="122">
        <f t="shared" si="12"/>
        <v>4.1248330782481073E-3</v>
      </c>
      <c r="J103" s="122">
        <f t="shared" si="13"/>
        <v>7.433201895934282E-3</v>
      </c>
      <c r="K103" s="122">
        <f t="shared" si="10"/>
        <v>-58.321093223111163</v>
      </c>
      <c r="L103" s="122">
        <f t="shared" si="11"/>
        <v>57.502687462813064</v>
      </c>
      <c r="N103" s="8"/>
    </row>
    <row r="104" spans="1:14" ht="12.5" x14ac:dyDescent="0.25">
      <c r="A104" s="69" t="s">
        <v>214</v>
      </c>
      <c r="B104" s="171">
        <v>3.7392703799999998</v>
      </c>
      <c r="C104" s="66">
        <f t="shared" si="8"/>
        <v>3.9978415116432402E-2</v>
      </c>
      <c r="D104" s="171">
        <v>1.9308002099999999</v>
      </c>
      <c r="E104" s="122">
        <f t="shared" si="9"/>
        <v>1.6429291745059457E-2</v>
      </c>
      <c r="F104" s="171">
        <v>0</v>
      </c>
      <c r="G104" s="171">
        <v>1.2909339799999999</v>
      </c>
      <c r="H104" s="171">
        <v>1.2909339799999999</v>
      </c>
      <c r="I104" s="122">
        <f t="shared" si="12"/>
        <v>0</v>
      </c>
      <c r="J104" s="122">
        <f t="shared" si="13"/>
        <v>1.1200893024658536E-2</v>
      </c>
      <c r="K104" s="122">
        <f t="shared" si="10"/>
        <v>-33.139950300709778</v>
      </c>
      <c r="L104" s="122">
        <f t="shared" si="11"/>
        <v>-65.476313590353413</v>
      </c>
      <c r="N104" s="8"/>
    </row>
    <row r="105" spans="1:14" ht="12.5" x14ac:dyDescent="0.25">
      <c r="A105" s="69" t="s">
        <v>103</v>
      </c>
      <c r="B105" s="171">
        <v>0.71966156000000003</v>
      </c>
      <c r="C105" s="66">
        <f t="shared" si="8"/>
        <v>7.6942626943760414E-3</v>
      </c>
      <c r="D105" s="171">
        <v>1.0884351200000002</v>
      </c>
      <c r="E105" s="122">
        <f t="shared" si="9"/>
        <v>9.261558000373744E-3</v>
      </c>
      <c r="F105" s="171">
        <v>7.1829169999999998E-2</v>
      </c>
      <c r="G105" s="171">
        <v>1.1184479299999999</v>
      </c>
      <c r="H105" s="171">
        <v>1.1902771000000001</v>
      </c>
      <c r="I105" s="122">
        <f t="shared" si="12"/>
        <v>6.232315995121704E-4</v>
      </c>
      <c r="J105" s="122">
        <f t="shared" si="13"/>
        <v>9.7043038696531785E-3</v>
      </c>
      <c r="K105" s="122">
        <f t="shared" si="10"/>
        <v>9.3567340972974034</v>
      </c>
      <c r="L105" s="122">
        <f t="shared" si="11"/>
        <v>65.394008261327727</v>
      </c>
      <c r="N105" s="8"/>
    </row>
    <row r="106" spans="1:14" ht="12.5" x14ac:dyDescent="0.25">
      <c r="A106" s="69" t="s">
        <v>160</v>
      </c>
      <c r="B106" s="171">
        <v>1.10256022</v>
      </c>
      <c r="C106" s="66">
        <f t="shared" si="8"/>
        <v>1.1788024316664963E-2</v>
      </c>
      <c r="D106" s="171">
        <v>1.7953284299999999</v>
      </c>
      <c r="E106" s="122">
        <f t="shared" si="9"/>
        <v>1.5276554457526993E-2</v>
      </c>
      <c r="F106" s="171">
        <v>6.7053249999999995E-2</v>
      </c>
      <c r="G106" s="171">
        <v>1.1020382399999999</v>
      </c>
      <c r="H106" s="171">
        <v>1.16909149</v>
      </c>
      <c r="I106" s="122">
        <f t="shared" si="12"/>
        <v>5.8179294359087593E-4</v>
      </c>
      <c r="J106" s="122">
        <f t="shared" si="13"/>
        <v>9.5619238679602887E-3</v>
      </c>
      <c r="K106" s="122">
        <f t="shared" si="10"/>
        <v>-34.881469570445113</v>
      </c>
      <c r="L106" s="122">
        <f t="shared" si="11"/>
        <v>6.0342527141057145</v>
      </c>
      <c r="N106" s="8"/>
    </row>
    <row r="107" spans="1:14" ht="12.5" x14ac:dyDescent="0.25">
      <c r="A107" s="69" t="s">
        <v>36</v>
      </c>
      <c r="B107" s="171">
        <v>0.67241499000000005</v>
      </c>
      <c r="C107" s="66">
        <f t="shared" si="8"/>
        <v>7.1891259173218021E-3</v>
      </c>
      <c r="D107" s="171">
        <v>0.65940756</v>
      </c>
      <c r="E107" s="122">
        <f t="shared" si="9"/>
        <v>5.6109374372492948E-3</v>
      </c>
      <c r="F107" s="171">
        <v>0.97943349000000002</v>
      </c>
      <c r="G107" s="171">
        <v>0.15824533999999998</v>
      </c>
      <c r="H107" s="171">
        <v>1.13767883</v>
      </c>
      <c r="I107" s="122">
        <f t="shared" si="12"/>
        <v>8.4981338443488545E-3</v>
      </c>
      <c r="J107" s="122">
        <f t="shared" si="13"/>
        <v>1.3730284836027931E-3</v>
      </c>
      <c r="K107" s="122">
        <f t="shared" si="10"/>
        <v>72.530449908702906</v>
      </c>
      <c r="L107" s="122">
        <f t="shared" si="11"/>
        <v>69.192960733965791</v>
      </c>
      <c r="N107" s="8"/>
    </row>
    <row r="108" spans="1:14" ht="12.5" x14ac:dyDescent="0.25">
      <c r="A108" s="69" t="s">
        <v>252</v>
      </c>
      <c r="B108" s="171">
        <v>0.54531708999999995</v>
      </c>
      <c r="C108" s="66">
        <f t="shared" si="8"/>
        <v>5.8302585206756099E-3</v>
      </c>
      <c r="D108" s="171">
        <v>9.162555E-2</v>
      </c>
      <c r="E108" s="122">
        <f t="shared" si="9"/>
        <v>7.796471558554123E-4</v>
      </c>
      <c r="F108" s="171">
        <v>2.2745000000000001E-2</v>
      </c>
      <c r="G108" s="171">
        <v>1.0949914599999999</v>
      </c>
      <c r="H108" s="171">
        <v>1.1177364599999999</v>
      </c>
      <c r="I108" s="122">
        <f t="shared" si="12"/>
        <v>1.9734883099587977E-4</v>
      </c>
      <c r="J108" s="122">
        <f t="shared" si="13"/>
        <v>9.5007819116936301E-3</v>
      </c>
      <c r="K108" s="122">
        <f t="shared" si="10"/>
        <v>1119.8960442802254</v>
      </c>
      <c r="L108" s="122">
        <f t="shared" si="11"/>
        <v>104.9700037825699</v>
      </c>
      <c r="N108" s="8"/>
    </row>
    <row r="109" spans="1:14" ht="12.5" x14ac:dyDescent="0.25">
      <c r="A109" s="69" t="s">
        <v>135</v>
      </c>
      <c r="B109" s="171">
        <v>1.64701725</v>
      </c>
      <c r="C109" s="66">
        <f t="shared" si="8"/>
        <v>1.7609087504505336E-2</v>
      </c>
      <c r="D109" s="171">
        <v>1.4512509199999999</v>
      </c>
      <c r="E109" s="122">
        <f t="shared" si="9"/>
        <v>1.2348778830910704E-2</v>
      </c>
      <c r="F109" s="171">
        <v>0.66845898000000004</v>
      </c>
      <c r="G109" s="171">
        <v>0.38381372999999996</v>
      </c>
      <c r="H109" s="171">
        <v>1.05227271</v>
      </c>
      <c r="I109" s="122">
        <f t="shared" si="12"/>
        <v>5.7999383720245407E-3</v>
      </c>
      <c r="J109" s="122">
        <f t="shared" si="13"/>
        <v>3.3301908523046039E-3</v>
      </c>
      <c r="K109" s="122">
        <f t="shared" si="10"/>
        <v>-27.492021159235502</v>
      </c>
      <c r="L109" s="122">
        <f t="shared" si="11"/>
        <v>-36.110401393792323</v>
      </c>
      <c r="N109" s="8"/>
    </row>
    <row r="110" spans="1:14" ht="12.5" x14ac:dyDescent="0.25">
      <c r="A110" s="69" t="s">
        <v>171</v>
      </c>
      <c r="B110" s="171">
        <v>1.1431917</v>
      </c>
      <c r="C110" s="66">
        <f t="shared" si="8"/>
        <v>1.2222435848637418E-2</v>
      </c>
      <c r="D110" s="171">
        <v>2.4387775</v>
      </c>
      <c r="E110" s="122">
        <f t="shared" si="9"/>
        <v>2.0751700171395125E-2</v>
      </c>
      <c r="F110" s="171">
        <v>2.0969869999999998E-2</v>
      </c>
      <c r="G110" s="171">
        <v>0.99464907999999996</v>
      </c>
      <c r="H110" s="171">
        <v>1.0156189499999999</v>
      </c>
      <c r="I110" s="122">
        <f t="shared" si="12"/>
        <v>1.8194677206575375E-4</v>
      </c>
      <c r="J110" s="122">
        <f t="shared" si="13"/>
        <v>8.6301531408717203E-3</v>
      </c>
      <c r="K110" s="122">
        <f t="shared" si="10"/>
        <v>-58.355407576131888</v>
      </c>
      <c r="L110" s="122">
        <f t="shared" si="11"/>
        <v>-11.159348865111607</v>
      </c>
      <c r="N110" s="8"/>
    </row>
    <row r="111" spans="1:14" ht="12.5" x14ac:dyDescent="0.25">
      <c r="A111" s="69" t="s">
        <v>181</v>
      </c>
      <c r="B111" s="171">
        <v>0.20611407000000001</v>
      </c>
      <c r="C111" s="66">
        <f t="shared" si="8"/>
        <v>2.2036689017918532E-3</v>
      </c>
      <c r="D111" s="171">
        <v>0.16225461999999999</v>
      </c>
      <c r="E111" s="122">
        <f t="shared" si="9"/>
        <v>1.3806340372025127E-3</v>
      </c>
      <c r="F111" s="171">
        <v>0</v>
      </c>
      <c r="G111" s="171">
        <v>1.0104757900000001</v>
      </c>
      <c r="H111" s="171">
        <v>1.0104757900000001</v>
      </c>
      <c r="I111" s="122">
        <f t="shared" si="12"/>
        <v>0</v>
      </c>
      <c r="J111" s="122">
        <f t="shared" si="13"/>
        <v>8.7674748694718876E-3</v>
      </c>
      <c r="K111" s="122">
        <f t="shared" si="10"/>
        <v>522.77165975304752</v>
      </c>
      <c r="L111" s="122">
        <f t="shared" si="11"/>
        <v>390.25075774788201</v>
      </c>
      <c r="N111" s="8"/>
    </row>
    <row r="112" spans="1:14" ht="12.5" x14ac:dyDescent="0.25">
      <c r="A112" s="69" t="s">
        <v>3</v>
      </c>
      <c r="B112" s="171">
        <v>0.76203098000000002</v>
      </c>
      <c r="C112" s="66">
        <f t="shared" si="8"/>
        <v>8.147255414576839E-3</v>
      </c>
      <c r="D112" s="171">
        <v>1.03054538</v>
      </c>
      <c r="E112" s="122">
        <f t="shared" si="9"/>
        <v>8.7689708219697987E-3</v>
      </c>
      <c r="F112" s="171">
        <v>1.00361721</v>
      </c>
      <c r="G112" s="171">
        <v>0</v>
      </c>
      <c r="H112" s="171">
        <v>1.00361721</v>
      </c>
      <c r="I112" s="122">
        <f t="shared" si="12"/>
        <v>8.7079658457175808E-3</v>
      </c>
      <c r="J112" s="122">
        <f t="shared" si="13"/>
        <v>0</v>
      </c>
      <c r="K112" s="122">
        <f t="shared" si="10"/>
        <v>-2.6130018650901032</v>
      </c>
      <c r="L112" s="122">
        <f t="shared" si="11"/>
        <v>31.702940738708541</v>
      </c>
      <c r="N112" s="8"/>
    </row>
    <row r="113" spans="1:14" ht="12.5" x14ac:dyDescent="0.25">
      <c r="A113" s="69" t="s">
        <v>147</v>
      </c>
      <c r="B113" s="171">
        <v>0.68789381000000005</v>
      </c>
      <c r="C113" s="66">
        <f t="shared" si="8"/>
        <v>7.3546177455625118E-3</v>
      </c>
      <c r="D113" s="171">
        <v>1.74015549</v>
      </c>
      <c r="E113" s="122">
        <f t="shared" si="9"/>
        <v>1.4807084688983382E-2</v>
      </c>
      <c r="F113" s="171">
        <v>0.20719850000000001</v>
      </c>
      <c r="G113" s="171">
        <v>0.74925021999999997</v>
      </c>
      <c r="H113" s="171">
        <v>0.95644871999999992</v>
      </c>
      <c r="I113" s="122">
        <f t="shared" si="12"/>
        <v>1.7977745332644446E-3</v>
      </c>
      <c r="J113" s="122">
        <f t="shared" si="13"/>
        <v>6.5009300963027351E-3</v>
      </c>
      <c r="K113" s="122">
        <f t="shared" si="10"/>
        <v>-45.036594402262295</v>
      </c>
      <c r="L113" s="122">
        <f t="shared" si="11"/>
        <v>39.040169586640097</v>
      </c>
      <c r="N113" s="8"/>
    </row>
    <row r="114" spans="1:14" ht="12.5" x14ac:dyDescent="0.25">
      <c r="A114" s="69" t="s">
        <v>8</v>
      </c>
      <c r="B114" s="171">
        <v>4.7280567500000004</v>
      </c>
      <c r="C114" s="66">
        <f t="shared" si="8"/>
        <v>5.0550026137866563E-2</v>
      </c>
      <c r="D114" s="171">
        <v>1.396242</v>
      </c>
      <c r="E114" s="122">
        <f t="shared" si="9"/>
        <v>1.1880704718125811E-2</v>
      </c>
      <c r="F114" s="171">
        <v>0.92628244999999998</v>
      </c>
      <c r="G114" s="171">
        <v>0</v>
      </c>
      <c r="H114" s="171">
        <v>0.92628244999999998</v>
      </c>
      <c r="I114" s="122">
        <f t="shared" si="12"/>
        <v>8.0369645495493268E-3</v>
      </c>
      <c r="J114" s="122">
        <f t="shared" si="13"/>
        <v>0</v>
      </c>
      <c r="K114" s="122">
        <f t="shared" si="10"/>
        <v>-33.658889361586319</v>
      </c>
      <c r="L114" s="122">
        <f t="shared" si="11"/>
        <v>-80.408812774931278</v>
      </c>
      <c r="N114" s="8"/>
    </row>
    <row r="115" spans="1:14" ht="12.5" x14ac:dyDescent="0.25">
      <c r="A115" s="69" t="s">
        <v>201</v>
      </c>
      <c r="B115" s="171">
        <v>4.9844586299999998</v>
      </c>
      <c r="C115" s="66">
        <f t="shared" si="8"/>
        <v>5.3291347238929518E-2</v>
      </c>
      <c r="D115" s="171">
        <v>3.6274182499999998</v>
      </c>
      <c r="E115" s="122">
        <f t="shared" si="9"/>
        <v>3.0865913729418451E-2</v>
      </c>
      <c r="F115" s="171">
        <v>7.3073199999999991E-2</v>
      </c>
      <c r="G115" s="171">
        <v>0.84383337999999997</v>
      </c>
      <c r="H115" s="171">
        <v>0.91690657999999992</v>
      </c>
      <c r="I115" s="122">
        <f t="shared" si="12"/>
        <v>6.3402552636307409E-4</v>
      </c>
      <c r="J115" s="122">
        <f t="shared" si="13"/>
        <v>7.3215885292724544E-3</v>
      </c>
      <c r="K115" s="122">
        <f t="shared" si="10"/>
        <v>-74.72288782800274</v>
      </c>
      <c r="L115" s="122">
        <f t="shared" si="11"/>
        <v>-81.604690738500523</v>
      </c>
      <c r="N115" s="8"/>
    </row>
    <row r="116" spans="1:14" ht="12.5" x14ac:dyDescent="0.25">
      <c r="A116" s="69" t="s">
        <v>108</v>
      </c>
      <c r="B116" s="171">
        <v>26.17250087</v>
      </c>
      <c r="C116" s="66">
        <f t="shared" si="8"/>
        <v>0.27982333398850073</v>
      </c>
      <c r="D116" s="171">
        <v>25.249204389999999</v>
      </c>
      <c r="E116" s="122">
        <f t="shared" si="9"/>
        <v>0.21484695470068652</v>
      </c>
      <c r="F116" s="171">
        <v>0.54953560999999995</v>
      </c>
      <c r="G116" s="171">
        <v>0.32277278000000004</v>
      </c>
      <c r="H116" s="171">
        <v>0.87230839000000004</v>
      </c>
      <c r="I116" s="122">
        <f t="shared" si="12"/>
        <v>4.7680901395518874E-3</v>
      </c>
      <c r="J116" s="122">
        <f t="shared" si="13"/>
        <v>2.8005641156425717E-3</v>
      </c>
      <c r="K116" s="122">
        <f t="shared" si="10"/>
        <v>-96.545204448717286</v>
      </c>
      <c r="L116" s="122">
        <f t="shared" si="11"/>
        <v>-96.667080481407581</v>
      </c>
      <c r="N116" s="8"/>
    </row>
    <row r="117" spans="1:14" ht="12.5" x14ac:dyDescent="0.25">
      <c r="A117" s="69" t="s">
        <v>256</v>
      </c>
      <c r="B117" s="171">
        <v>0.26742301000000002</v>
      </c>
      <c r="C117" s="66">
        <f t="shared" si="8"/>
        <v>2.8591535296963078E-3</v>
      </c>
      <c r="D117" s="171">
        <v>1.17719292</v>
      </c>
      <c r="E117" s="122">
        <f t="shared" si="9"/>
        <v>1.001680330400339E-2</v>
      </c>
      <c r="F117" s="171">
        <v>0.37642389000000004</v>
      </c>
      <c r="G117" s="171">
        <v>0.44382290999999996</v>
      </c>
      <c r="H117" s="171">
        <v>0.82024680000000005</v>
      </c>
      <c r="I117" s="122">
        <f t="shared" si="12"/>
        <v>3.2660723082181421E-3</v>
      </c>
      <c r="J117" s="122">
        <f t="shared" si="13"/>
        <v>3.8508653531628728E-3</v>
      </c>
      <c r="K117" s="122">
        <f t="shared" si="10"/>
        <v>-30.321803158653037</v>
      </c>
      <c r="L117" s="122">
        <f t="shared" si="11"/>
        <v>206.72259653348453</v>
      </c>
      <c r="N117" s="8"/>
    </row>
    <row r="118" spans="1:14" ht="12.5" x14ac:dyDescent="0.25">
      <c r="A118" s="69" t="s">
        <v>89</v>
      </c>
      <c r="B118" s="171">
        <v>2.8665050000000001E-2</v>
      </c>
      <c r="C118" s="66">
        <f t="shared" si="8"/>
        <v>3.0647242691053824E-4</v>
      </c>
      <c r="D118" s="171">
        <v>4.3970000000000002E-2</v>
      </c>
      <c r="E118" s="122">
        <f t="shared" si="9"/>
        <v>3.7414329783518329E-4</v>
      </c>
      <c r="F118" s="171">
        <v>2.2450000000000001E-4</v>
      </c>
      <c r="G118" s="171">
        <v>0.77889740000000007</v>
      </c>
      <c r="H118" s="171">
        <v>0.77912190000000003</v>
      </c>
      <c r="I118" s="122">
        <f t="shared" si="12"/>
        <v>1.9478923965080241E-6</v>
      </c>
      <c r="J118" s="122">
        <f t="shared" si="13"/>
        <v>6.7581662499771444E-3</v>
      </c>
      <c r="K118" s="122">
        <f t="shared" si="10"/>
        <v>1671.9397316352058</v>
      </c>
      <c r="L118" s="122">
        <f t="shared" si="11"/>
        <v>2618.0203767305484</v>
      </c>
      <c r="N118" s="8"/>
    </row>
    <row r="119" spans="1:14" ht="12.5" x14ac:dyDescent="0.25">
      <c r="A119" s="69" t="s">
        <v>122</v>
      </c>
      <c r="B119" s="171">
        <v>0.27450785</v>
      </c>
      <c r="C119" s="66">
        <f t="shared" si="8"/>
        <v>2.9349011076378376E-3</v>
      </c>
      <c r="D119" s="171">
        <v>0.88070497999999997</v>
      </c>
      <c r="E119" s="122">
        <f t="shared" si="9"/>
        <v>7.4939701077341167E-3</v>
      </c>
      <c r="F119" s="171">
        <v>8.1036509999999992E-2</v>
      </c>
      <c r="G119" s="171">
        <v>0.69343473999999994</v>
      </c>
      <c r="H119" s="171">
        <v>0.77447125000000006</v>
      </c>
      <c r="I119" s="122">
        <f t="shared" si="12"/>
        <v>7.0311982925855873E-4</v>
      </c>
      <c r="J119" s="122">
        <f t="shared" si="13"/>
        <v>6.0166425724744697E-3</v>
      </c>
      <c r="K119" s="122">
        <f t="shared" si="10"/>
        <v>-12.062351458487264</v>
      </c>
      <c r="L119" s="122">
        <f t="shared" si="11"/>
        <v>182.13082066687713</v>
      </c>
      <c r="N119" s="8"/>
    </row>
    <row r="120" spans="1:14" ht="12.5" x14ac:dyDescent="0.25">
      <c r="A120" s="69" t="s">
        <v>106</v>
      </c>
      <c r="B120" s="171">
        <v>2.7582912799999999</v>
      </c>
      <c r="C120" s="66">
        <f t="shared" si="8"/>
        <v>2.9490275534414731E-2</v>
      </c>
      <c r="D120" s="171">
        <v>1.86803338</v>
      </c>
      <c r="E120" s="122">
        <f t="shared" si="9"/>
        <v>1.5895205123024881E-2</v>
      </c>
      <c r="F120" s="171">
        <v>0.74057393999999999</v>
      </c>
      <c r="G120" s="171">
        <v>1.2999999999999999E-4</v>
      </c>
      <c r="H120" s="171">
        <v>0.74070393999999995</v>
      </c>
      <c r="I120" s="122">
        <f t="shared" si="12"/>
        <v>6.4256496515723372E-3</v>
      </c>
      <c r="J120" s="122">
        <f t="shared" si="13"/>
        <v>1.1279555080001919E-6</v>
      </c>
      <c r="K120" s="122">
        <f t="shared" si="10"/>
        <v>-60.348463366323791</v>
      </c>
      <c r="L120" s="122">
        <f t="shared" si="11"/>
        <v>-73.146275544909088</v>
      </c>
      <c r="N120" s="8"/>
    </row>
    <row r="121" spans="1:14" ht="12.5" x14ac:dyDescent="0.25">
      <c r="A121" s="69" t="s">
        <v>107</v>
      </c>
      <c r="B121" s="171">
        <v>1.01302968</v>
      </c>
      <c r="C121" s="66">
        <f t="shared" si="8"/>
        <v>1.083080840821858E-2</v>
      </c>
      <c r="D121" s="171">
        <v>0.78912698000000003</v>
      </c>
      <c r="E121" s="122">
        <f t="shared" si="9"/>
        <v>6.7147275576056112E-3</v>
      </c>
      <c r="F121" s="171">
        <v>0.52338709999999999</v>
      </c>
      <c r="G121" s="171">
        <v>0.20366057000000001</v>
      </c>
      <c r="H121" s="171">
        <v>0.72704767000000003</v>
      </c>
      <c r="I121" s="122">
        <f t="shared" si="12"/>
        <v>4.5412104789326717E-3</v>
      </c>
      <c r="J121" s="122">
        <f t="shared" si="13"/>
        <v>1.7670773976458361E-3</v>
      </c>
      <c r="K121" s="122">
        <f t="shared" si="10"/>
        <v>-7.8668340550211546</v>
      </c>
      <c r="L121" s="122">
        <f t="shared" si="11"/>
        <v>-28.230368334321653</v>
      </c>
      <c r="N121" s="8"/>
    </row>
    <row r="122" spans="1:14" ht="12.5" x14ac:dyDescent="0.25">
      <c r="A122" s="69" t="s">
        <v>127</v>
      </c>
      <c r="B122" s="171">
        <v>8.2055719999999999E-2</v>
      </c>
      <c r="C122" s="66">
        <f t="shared" si="8"/>
        <v>8.7729885872487885E-4</v>
      </c>
      <c r="D122" s="171">
        <v>1.2298149599999999</v>
      </c>
      <c r="E122" s="122">
        <f t="shared" si="9"/>
        <v>1.0464567315475187E-2</v>
      </c>
      <c r="F122" s="171">
        <v>0.65253679000000009</v>
      </c>
      <c r="G122" s="171">
        <v>0</v>
      </c>
      <c r="H122" s="171">
        <v>0.65253679000000009</v>
      </c>
      <c r="I122" s="122">
        <f t="shared" si="12"/>
        <v>5.6617882034866521E-3</v>
      </c>
      <c r="J122" s="122">
        <f t="shared" si="13"/>
        <v>0</v>
      </c>
      <c r="K122" s="122">
        <f t="shared" si="10"/>
        <v>-46.94024619768814</v>
      </c>
      <c r="L122" s="122">
        <f t="shared" si="11"/>
        <v>695.23620047450686</v>
      </c>
      <c r="N122" s="8"/>
    </row>
    <row r="123" spans="1:14" ht="12.5" x14ac:dyDescent="0.25">
      <c r="A123" s="69" t="s">
        <v>99</v>
      </c>
      <c r="B123" s="171">
        <v>0.22105301999999999</v>
      </c>
      <c r="C123" s="66">
        <f t="shared" si="8"/>
        <v>2.363388709083143E-3</v>
      </c>
      <c r="D123" s="171">
        <v>0.53145761000000002</v>
      </c>
      <c r="E123" s="122">
        <f t="shared" si="9"/>
        <v>4.5222038404595108E-3</v>
      </c>
      <c r="F123" s="171">
        <v>0.12419172000000001</v>
      </c>
      <c r="G123" s="171">
        <v>0.46747907999999999</v>
      </c>
      <c r="H123" s="171">
        <v>0.59167080000000005</v>
      </c>
      <c r="I123" s="122">
        <f t="shared" si="12"/>
        <v>1.0775594970924432E-3</v>
      </c>
      <c r="J123" s="122">
        <f t="shared" si="13"/>
        <v>4.0561200243143265E-3</v>
      </c>
      <c r="K123" s="122">
        <f t="shared" si="10"/>
        <v>11.3298198891159</v>
      </c>
      <c r="L123" s="122">
        <f t="shared" si="11"/>
        <v>167.66012968291503</v>
      </c>
      <c r="N123" s="8"/>
    </row>
    <row r="124" spans="1:14" ht="12.5" x14ac:dyDescent="0.25">
      <c r="A124" s="69" t="s">
        <v>194</v>
      </c>
      <c r="B124" s="171">
        <v>4.3239560300000006</v>
      </c>
      <c r="C124" s="66">
        <f t="shared" si="8"/>
        <v>4.6229582657925115E-2</v>
      </c>
      <c r="D124" s="171">
        <v>4.5322768600000005</v>
      </c>
      <c r="E124" s="122">
        <f t="shared" si="9"/>
        <v>3.8565408485387524E-2</v>
      </c>
      <c r="F124" s="171">
        <v>0</v>
      </c>
      <c r="G124" s="171">
        <v>0.58656132999999999</v>
      </c>
      <c r="H124" s="171">
        <v>0.58656132999999999</v>
      </c>
      <c r="I124" s="122">
        <f t="shared" si="12"/>
        <v>0</v>
      </c>
      <c r="J124" s="122">
        <f t="shared" si="13"/>
        <v>5.0893467919493713E-3</v>
      </c>
      <c r="K124" s="122">
        <f t="shared" si="10"/>
        <v>-87.058131086899223</v>
      </c>
      <c r="L124" s="122">
        <f t="shared" si="11"/>
        <v>-86.434613906099315</v>
      </c>
      <c r="N124" s="8"/>
    </row>
    <row r="125" spans="1:14" ht="12.5" x14ac:dyDescent="0.25">
      <c r="A125" s="69" t="s">
        <v>16</v>
      </c>
      <c r="B125" s="171">
        <v>0.60891249000000003</v>
      </c>
      <c r="C125" s="66">
        <f t="shared" si="8"/>
        <v>6.51018883924636E-3</v>
      </c>
      <c r="D125" s="171">
        <v>0.58332406000000003</v>
      </c>
      <c r="E125" s="122">
        <f t="shared" si="9"/>
        <v>4.9635384924950725E-3</v>
      </c>
      <c r="F125" s="171">
        <v>0.57388280000000003</v>
      </c>
      <c r="G125" s="171">
        <v>0</v>
      </c>
      <c r="H125" s="171">
        <v>0.57388280000000003</v>
      </c>
      <c r="I125" s="122">
        <f t="shared" si="12"/>
        <v>4.9793405015890208E-3</v>
      </c>
      <c r="J125" s="122">
        <f t="shared" si="13"/>
        <v>0</v>
      </c>
      <c r="K125" s="122">
        <f t="shared" si="10"/>
        <v>-1.6185274442477193</v>
      </c>
      <c r="L125" s="122">
        <f t="shared" si="11"/>
        <v>-5.7528282922887701</v>
      </c>
      <c r="N125" s="8"/>
    </row>
    <row r="126" spans="1:14" ht="12.5" x14ac:dyDescent="0.25">
      <c r="A126" s="69" t="s">
        <v>6</v>
      </c>
      <c r="B126" s="171">
        <v>0.39692047999999996</v>
      </c>
      <c r="C126" s="66">
        <f t="shared" si="8"/>
        <v>4.2436759327507097E-3</v>
      </c>
      <c r="D126" s="171">
        <v>0.13723589999999999</v>
      </c>
      <c r="E126" s="122">
        <f t="shared" si="9"/>
        <v>1.1677482876365573E-3</v>
      </c>
      <c r="F126" s="171">
        <v>6.2611999999999998E-3</v>
      </c>
      <c r="G126" s="171">
        <v>0.56672982999999999</v>
      </c>
      <c r="H126" s="171">
        <v>0.57299103000000007</v>
      </c>
      <c r="I126" s="122">
        <f t="shared" si="12"/>
        <v>5.4325807897621556E-5</v>
      </c>
      <c r="J126" s="122">
        <f t="shared" si="13"/>
        <v>4.9172771792039419E-3</v>
      </c>
      <c r="K126" s="122">
        <f t="shared" si="10"/>
        <v>317.522696320715</v>
      </c>
      <c r="L126" s="122">
        <f t="shared" si="11"/>
        <v>44.359149721878822</v>
      </c>
      <c r="N126" s="8"/>
    </row>
    <row r="127" spans="1:14" ht="12.5" x14ac:dyDescent="0.25">
      <c r="A127" s="69" t="s">
        <v>204</v>
      </c>
      <c r="B127" s="171">
        <v>0.46661569000000003</v>
      </c>
      <c r="C127" s="66">
        <f t="shared" si="8"/>
        <v>4.9888223794772859E-3</v>
      </c>
      <c r="D127" s="171">
        <v>2.7425439599999999</v>
      </c>
      <c r="E127" s="122">
        <f t="shared" si="9"/>
        <v>2.3336466719407846E-2</v>
      </c>
      <c r="F127" s="171">
        <v>0</v>
      </c>
      <c r="G127" s="171">
        <v>0.56343444999999992</v>
      </c>
      <c r="H127" s="171">
        <v>0.56343444999999992</v>
      </c>
      <c r="I127" s="122">
        <f t="shared" si="12"/>
        <v>0</v>
      </c>
      <c r="J127" s="122">
        <f t="shared" si="13"/>
        <v>4.8886845482658363E-3</v>
      </c>
      <c r="K127" s="122">
        <f t="shared" si="10"/>
        <v>-79.455773244925481</v>
      </c>
      <c r="L127" s="122">
        <f t="shared" si="11"/>
        <v>20.749143690388962</v>
      </c>
      <c r="N127" s="8"/>
    </row>
    <row r="128" spans="1:14" ht="12.5" x14ac:dyDescent="0.25">
      <c r="A128" s="69" t="s">
        <v>40</v>
      </c>
      <c r="B128" s="171">
        <v>2.8753000000000001E-2</v>
      </c>
      <c r="C128" s="66">
        <f t="shared" si="8"/>
        <v>3.0741274447310249E-4</v>
      </c>
      <c r="D128" s="171">
        <v>1.4040323600000002</v>
      </c>
      <c r="E128" s="122">
        <f t="shared" si="9"/>
        <v>1.1946993346320567E-2</v>
      </c>
      <c r="F128" s="171">
        <v>0.55155710999999996</v>
      </c>
      <c r="G128" s="171">
        <v>0</v>
      </c>
      <c r="H128" s="171">
        <v>0.55155710999999996</v>
      </c>
      <c r="I128" s="122">
        <f t="shared" si="12"/>
        <v>4.7856298477012907E-3</v>
      </c>
      <c r="J128" s="122">
        <f t="shared" si="13"/>
        <v>0</v>
      </c>
      <c r="K128" s="122">
        <f t="shared" si="10"/>
        <v>-60.716210985336552</v>
      </c>
      <c r="L128" s="122">
        <f t="shared" si="11"/>
        <v>1818.2593468507634</v>
      </c>
      <c r="N128" s="8"/>
    </row>
    <row r="129" spans="1:14" ht="12.5" x14ac:dyDescent="0.25">
      <c r="A129" s="69" t="s">
        <v>142</v>
      </c>
      <c r="B129" s="171">
        <v>1.77041834</v>
      </c>
      <c r="C129" s="66">
        <f t="shared" si="8"/>
        <v>1.8928430451254277E-2</v>
      </c>
      <c r="D129" s="171">
        <v>0.76429382999999995</v>
      </c>
      <c r="E129" s="122">
        <f t="shared" si="9"/>
        <v>6.5034208340068889E-3</v>
      </c>
      <c r="F129" s="171">
        <v>0.27436137999999999</v>
      </c>
      <c r="G129" s="171">
        <v>0.27154921000000004</v>
      </c>
      <c r="H129" s="171">
        <v>0.54591058999999997</v>
      </c>
      <c r="I129" s="122">
        <f t="shared" si="12"/>
        <v>2.3805186904117979E-3</v>
      </c>
      <c r="J129" s="122">
        <f t="shared" si="13"/>
        <v>2.3561186700969297E-3</v>
      </c>
      <c r="K129" s="122">
        <f t="shared" si="10"/>
        <v>-28.573204627335535</v>
      </c>
      <c r="L129" s="122">
        <f t="shared" si="11"/>
        <v>-69.164881674237506</v>
      </c>
      <c r="N129" s="8"/>
    </row>
    <row r="130" spans="1:14" ht="12.5" x14ac:dyDescent="0.25">
      <c r="A130" s="69" t="s">
        <v>185</v>
      </c>
      <c r="B130" s="171">
        <v>0.35651453999999999</v>
      </c>
      <c r="C130" s="66">
        <f t="shared" si="8"/>
        <v>3.8116757620410275E-3</v>
      </c>
      <c r="D130" s="171">
        <v>0.39621593999999999</v>
      </c>
      <c r="E130" s="122">
        <f t="shared" si="9"/>
        <v>3.3714245723554036E-3</v>
      </c>
      <c r="F130" s="171">
        <v>0</v>
      </c>
      <c r="G130" s="171">
        <v>0.53492165000000003</v>
      </c>
      <c r="H130" s="171">
        <v>0.53492165000000003</v>
      </c>
      <c r="I130" s="122">
        <f t="shared" si="12"/>
        <v>0</v>
      </c>
      <c r="J130" s="122">
        <f t="shared" si="13"/>
        <v>4.6412909343542382E-3</v>
      </c>
      <c r="K130" s="122">
        <f t="shared" si="10"/>
        <v>35.007604691522509</v>
      </c>
      <c r="L130" s="122">
        <f t="shared" si="11"/>
        <v>50.042029141364061</v>
      </c>
      <c r="N130" s="8"/>
    </row>
    <row r="131" spans="1:14" ht="12.5" x14ac:dyDescent="0.25">
      <c r="A131" s="69" t="s">
        <v>211</v>
      </c>
      <c r="B131" s="171">
        <v>3.5612769599999998</v>
      </c>
      <c r="C131" s="66">
        <f t="shared" si="8"/>
        <v>3.8075398188099581E-2</v>
      </c>
      <c r="D131" s="171">
        <v>1.1709483700000001</v>
      </c>
      <c r="E131" s="122">
        <f t="shared" si="9"/>
        <v>9.9636680633734907E-3</v>
      </c>
      <c r="F131" s="171">
        <v>0</v>
      </c>
      <c r="G131" s="171">
        <v>0.53032771999999995</v>
      </c>
      <c r="H131" s="171">
        <v>0.53032771999999995</v>
      </c>
      <c r="I131" s="122">
        <f t="shared" si="12"/>
        <v>0</v>
      </c>
      <c r="J131" s="122">
        <f t="shared" si="13"/>
        <v>4.6014313293783349E-3</v>
      </c>
      <c r="K131" s="122">
        <f t="shared" si="10"/>
        <v>-54.709555639929718</v>
      </c>
      <c r="L131" s="122">
        <f t="shared" si="11"/>
        <v>-85.108495465064877</v>
      </c>
      <c r="N131" s="8"/>
    </row>
    <row r="132" spans="1:14" ht="12.5" x14ac:dyDescent="0.25">
      <c r="A132" s="69" t="s">
        <v>148</v>
      </c>
      <c r="B132" s="171">
        <v>0.48539600999999999</v>
      </c>
      <c r="C132" s="66">
        <f t="shared" ref="C132:C195" si="14">(B132/$B$268)*100</f>
        <v>5.1896122001319342E-3</v>
      </c>
      <c r="D132" s="171">
        <v>0.87501097999999999</v>
      </c>
      <c r="E132" s="122">
        <f t="shared" ref="E132:E195" si="15">(D132/$D$268)*100</f>
        <v>7.4455195292061765E-3</v>
      </c>
      <c r="F132" s="171">
        <v>0.39632699999999998</v>
      </c>
      <c r="G132" s="171">
        <v>0.1306773</v>
      </c>
      <c r="H132" s="171">
        <v>0.52700430000000009</v>
      </c>
      <c r="I132" s="122">
        <f t="shared" si="12"/>
        <v>3.4387632509168624E-3</v>
      </c>
      <c r="J132" s="122">
        <f t="shared" si="13"/>
        <v>1.1338321561968731E-3</v>
      </c>
      <c r="K132" s="122">
        <f t="shared" si="10"/>
        <v>-39.771692922070521</v>
      </c>
      <c r="L132" s="122">
        <f t="shared" si="11"/>
        <v>8.5720296711957022</v>
      </c>
      <c r="N132" s="8"/>
    </row>
    <row r="133" spans="1:14" ht="12.5" x14ac:dyDescent="0.25">
      <c r="A133" s="69" t="s">
        <v>174</v>
      </c>
      <c r="B133" s="171">
        <v>1.18365338</v>
      </c>
      <c r="C133" s="66">
        <f t="shared" si="14"/>
        <v>1.2655031963644281E-2</v>
      </c>
      <c r="D133" s="171">
        <v>0.66426271999999997</v>
      </c>
      <c r="E133" s="122">
        <f t="shared" si="15"/>
        <v>5.6522502772292232E-3</v>
      </c>
      <c r="F133" s="171">
        <v>4.4627799999999995E-3</v>
      </c>
      <c r="G133" s="171">
        <v>0.52142823999999999</v>
      </c>
      <c r="H133" s="171">
        <v>0.52589101999999999</v>
      </c>
      <c r="I133" s="122">
        <f t="shared" si="12"/>
        <v>3.8721671399946894E-5</v>
      </c>
      <c r="J133" s="122">
        <f t="shared" si="13"/>
        <v>4.5242142718065082E-3</v>
      </c>
      <c r="K133" s="122">
        <f t="shared" ref="K133:K196" si="16">((H133/D133)-1)*100</f>
        <v>-20.83086944876268</v>
      </c>
      <c r="L133" s="122">
        <f t="shared" ref="L133:L195" si="17">((H133/B133)-1)*100</f>
        <v>-55.570521836384223</v>
      </c>
      <c r="N133" s="8"/>
    </row>
    <row r="134" spans="1:14" ht="12.5" x14ac:dyDescent="0.25">
      <c r="A134" s="69" t="s">
        <v>32</v>
      </c>
      <c r="B134" s="171">
        <v>0.18253082000000001</v>
      </c>
      <c r="C134" s="66">
        <f t="shared" si="14"/>
        <v>1.951528547529853E-3</v>
      </c>
      <c r="D134" s="171">
        <v>11.885280869999999</v>
      </c>
      <c r="E134" s="122">
        <f t="shared" si="15"/>
        <v>0.10113254901976838</v>
      </c>
      <c r="F134" s="171">
        <v>0.49960598000000001</v>
      </c>
      <c r="G134" s="171">
        <v>6.1714099999999996E-3</v>
      </c>
      <c r="H134" s="171">
        <v>0.50577738999999999</v>
      </c>
      <c r="I134" s="122">
        <f t="shared" si="12"/>
        <v>4.3348716690064142E-3</v>
      </c>
      <c r="J134" s="122">
        <f t="shared" si="13"/>
        <v>5.3546737704826654E-5</v>
      </c>
      <c r="K134" s="122">
        <f t="shared" si="16"/>
        <v>-95.744506204505029</v>
      </c>
      <c r="L134" s="122">
        <f t="shared" si="17"/>
        <v>177.09150158860839</v>
      </c>
      <c r="N134" s="8"/>
    </row>
    <row r="135" spans="1:14" ht="12.5" x14ac:dyDescent="0.25">
      <c r="A135" s="69" t="s">
        <v>219</v>
      </c>
      <c r="B135" s="171">
        <v>0.60715489</v>
      </c>
      <c r="C135" s="66">
        <f t="shared" si="14"/>
        <v>6.4913974560972644E-3</v>
      </c>
      <c r="D135" s="171">
        <v>1.2336842800000001</v>
      </c>
      <c r="E135" s="122">
        <f t="shared" si="15"/>
        <v>1.0497491585322349E-2</v>
      </c>
      <c r="F135" s="171">
        <v>0</v>
      </c>
      <c r="G135" s="171">
        <v>0.49992814000000002</v>
      </c>
      <c r="H135" s="171">
        <v>0.49992814000000002</v>
      </c>
      <c r="I135" s="122">
        <f t="shared" si="12"/>
        <v>0</v>
      </c>
      <c r="J135" s="122">
        <f t="shared" si="13"/>
        <v>4.337666916286855E-3</v>
      </c>
      <c r="K135" s="122">
        <f t="shared" si="16"/>
        <v>-59.476816872465946</v>
      </c>
      <c r="L135" s="122">
        <f t="shared" si="17"/>
        <v>-17.660526459730885</v>
      </c>
      <c r="N135" s="8"/>
    </row>
    <row r="136" spans="1:14" ht="12.5" x14ac:dyDescent="0.25">
      <c r="A136" s="69" t="s">
        <v>120</v>
      </c>
      <c r="B136" s="171">
        <v>4.17723595</v>
      </c>
      <c r="C136" s="66">
        <f t="shared" si="14"/>
        <v>4.4660924693117499E-2</v>
      </c>
      <c r="D136" s="171">
        <v>0.11438914999999999</v>
      </c>
      <c r="E136" s="122">
        <f t="shared" si="15"/>
        <v>9.7334395764301686E-4</v>
      </c>
      <c r="F136" s="171">
        <v>1.584226E-2</v>
      </c>
      <c r="G136" s="171">
        <v>0.47161501</v>
      </c>
      <c r="H136" s="171">
        <v>0.48745727</v>
      </c>
      <c r="I136" s="122">
        <f t="shared" si="12"/>
        <v>1.3745664943208555E-4</v>
      </c>
      <c r="J136" s="122">
        <f t="shared" si="13"/>
        <v>4.0920057552697358E-3</v>
      </c>
      <c r="K136" s="122">
        <f t="shared" si="16"/>
        <v>326.13942843355341</v>
      </c>
      <c r="L136" s="122">
        <f t="shared" si="17"/>
        <v>-88.330626379867297</v>
      </c>
      <c r="N136" s="8"/>
    </row>
    <row r="137" spans="1:14" ht="12.5" x14ac:dyDescent="0.25">
      <c r="A137" s="69" t="s">
        <v>235</v>
      </c>
      <c r="B137" s="171">
        <v>0.13294818999999999</v>
      </c>
      <c r="C137" s="66">
        <f t="shared" si="14"/>
        <v>1.4214157813317385E-3</v>
      </c>
      <c r="D137" s="171">
        <v>0.58270538000000005</v>
      </c>
      <c r="E137" s="122">
        <f t="shared" si="15"/>
        <v>4.9582741082443409E-3</v>
      </c>
      <c r="F137" s="171">
        <v>0.24207695000000001</v>
      </c>
      <c r="G137" s="171">
        <v>0.23444303</v>
      </c>
      <c r="H137" s="171">
        <v>0.47651997999999995</v>
      </c>
      <c r="I137" s="122">
        <f t="shared" si="12"/>
        <v>2.1004002239414393E-3</v>
      </c>
      <c r="J137" s="122">
        <f t="shared" si="13"/>
        <v>2.0341639000058019E-3</v>
      </c>
      <c r="K137" s="122">
        <f t="shared" si="16"/>
        <v>-18.22282814687588</v>
      </c>
      <c r="L137" s="122">
        <f t="shared" si="17"/>
        <v>258.42532342862279</v>
      </c>
      <c r="N137" s="8"/>
    </row>
    <row r="138" spans="1:14" ht="12.5" x14ac:dyDescent="0.25">
      <c r="A138" s="69" t="s">
        <v>221</v>
      </c>
      <c r="B138" s="171">
        <v>2.3293561499999997</v>
      </c>
      <c r="C138" s="66">
        <f t="shared" si="14"/>
        <v>2.4904314921114307E-2</v>
      </c>
      <c r="D138" s="171">
        <v>0.47788521</v>
      </c>
      <c r="E138" s="122">
        <f t="shared" si="15"/>
        <v>4.0663531602469659E-3</v>
      </c>
      <c r="F138" s="171">
        <v>0</v>
      </c>
      <c r="G138" s="171">
        <v>0.43067981</v>
      </c>
      <c r="H138" s="171">
        <v>0.43067981</v>
      </c>
      <c r="I138" s="122">
        <f t="shared" si="12"/>
        <v>0</v>
      </c>
      <c r="J138" s="122">
        <f t="shared" si="13"/>
        <v>3.7368281836459706E-3</v>
      </c>
      <c r="K138" s="122">
        <f t="shared" si="16"/>
        <v>-9.8779788560520601</v>
      </c>
      <c r="L138" s="122">
        <f t="shared" si="17"/>
        <v>-81.51077884762276</v>
      </c>
      <c r="N138" s="8"/>
    </row>
    <row r="139" spans="1:14" ht="12.5" x14ac:dyDescent="0.25">
      <c r="A139" s="69" t="s">
        <v>25</v>
      </c>
      <c r="B139" s="171">
        <v>0.12457011999999999</v>
      </c>
      <c r="C139" s="66">
        <f t="shared" si="14"/>
        <v>1.3318416328224432E-3</v>
      </c>
      <c r="D139" s="171">
        <v>1.042894</v>
      </c>
      <c r="E139" s="122">
        <f t="shared" si="15"/>
        <v>8.8740459507056085E-3</v>
      </c>
      <c r="F139" s="171">
        <v>0.38176329999999997</v>
      </c>
      <c r="G139" s="171">
        <v>1.3716600000000001E-2</v>
      </c>
      <c r="H139" s="171">
        <v>0.39547990000000005</v>
      </c>
      <c r="I139" s="122">
        <f t="shared" si="12"/>
        <v>3.3124001306717669E-3</v>
      </c>
      <c r="J139" s="122">
        <f t="shared" si="13"/>
        <v>1.190131886233495E-4</v>
      </c>
      <c r="K139" s="122">
        <f t="shared" si="16"/>
        <v>-62.078610098437601</v>
      </c>
      <c r="L139" s="122">
        <f t="shared" si="17"/>
        <v>217.47573174048486</v>
      </c>
      <c r="N139" s="8"/>
    </row>
    <row r="140" spans="1:14" ht="12.5" x14ac:dyDescent="0.25">
      <c r="A140" s="69" t="s">
        <v>251</v>
      </c>
      <c r="B140" s="171">
        <v>0.34784568999999999</v>
      </c>
      <c r="C140" s="66">
        <f t="shared" si="14"/>
        <v>3.7189927387069185E-3</v>
      </c>
      <c r="D140" s="171">
        <v>0.22741617</v>
      </c>
      <c r="E140" s="122">
        <f t="shared" si="15"/>
        <v>1.9350974715680387E-3</v>
      </c>
      <c r="F140" s="171">
        <v>2.8597819999999999E-2</v>
      </c>
      <c r="G140" s="171">
        <v>0.34466496999999996</v>
      </c>
      <c r="H140" s="171">
        <v>0.37326278999999996</v>
      </c>
      <c r="I140" s="122">
        <f t="shared" si="12"/>
        <v>2.4813129681383118E-4</v>
      </c>
      <c r="J140" s="122">
        <f t="shared" si="13"/>
        <v>2.9905134717401606E-3</v>
      </c>
      <c r="K140" s="122">
        <f t="shared" si="16"/>
        <v>64.132035993746598</v>
      </c>
      <c r="L140" s="122">
        <f t="shared" si="17"/>
        <v>7.3070044363637177</v>
      </c>
      <c r="N140" s="8"/>
    </row>
    <row r="141" spans="1:14" ht="12.5" x14ac:dyDescent="0.25">
      <c r="A141" s="69" t="s">
        <v>144</v>
      </c>
      <c r="B141" s="171">
        <v>0.19118517999999998</v>
      </c>
      <c r="C141" s="66">
        <f t="shared" si="14"/>
        <v>2.0440566510062982E-3</v>
      </c>
      <c r="D141" s="171">
        <v>0.17714095000000002</v>
      </c>
      <c r="E141" s="122">
        <f t="shared" si="15"/>
        <v>1.5073026885298458E-3</v>
      </c>
      <c r="F141" s="171">
        <v>0.29391985999999998</v>
      </c>
      <c r="G141" s="171">
        <v>7.4558440000000004E-2</v>
      </c>
      <c r="H141" s="171">
        <v>0.36847829999999998</v>
      </c>
      <c r="I141" s="122">
        <f t="shared" si="12"/>
        <v>2.55021942305881E-3</v>
      </c>
      <c r="J141" s="122">
        <f t="shared" si="13"/>
        <v>6.4691233127616799E-4</v>
      </c>
      <c r="K141" s="122">
        <f t="shared" si="16"/>
        <v>108.01418305592239</v>
      </c>
      <c r="L141" s="122">
        <f t="shared" si="17"/>
        <v>92.733715029585454</v>
      </c>
      <c r="N141" s="8"/>
    </row>
    <row r="142" spans="1:14" ht="12.5" x14ac:dyDescent="0.25">
      <c r="A142" s="69" t="s">
        <v>7</v>
      </c>
      <c r="B142" s="171">
        <v>0.13005685</v>
      </c>
      <c r="C142" s="66">
        <f t="shared" si="14"/>
        <v>1.3905030151993398E-3</v>
      </c>
      <c r="D142" s="171">
        <v>0.24691283</v>
      </c>
      <c r="E142" s="122">
        <f t="shared" si="15"/>
        <v>2.1009956901072999E-3</v>
      </c>
      <c r="F142" s="171">
        <v>0.36221684000000004</v>
      </c>
      <c r="G142" s="171">
        <v>0</v>
      </c>
      <c r="H142" s="171">
        <v>0.36221684000000004</v>
      </c>
      <c r="I142" s="122">
        <f t="shared" si="12"/>
        <v>3.142803690526341E-3</v>
      </c>
      <c r="J142" s="122">
        <f t="shared" si="13"/>
        <v>0</v>
      </c>
      <c r="K142" s="122">
        <f t="shared" si="16"/>
        <v>46.698265942681076</v>
      </c>
      <c r="L142" s="122">
        <f t="shared" si="17"/>
        <v>178.50654540687404</v>
      </c>
      <c r="N142" s="8"/>
    </row>
    <row r="143" spans="1:14" ht="12.5" x14ac:dyDescent="0.25">
      <c r="A143" s="69" t="s">
        <v>255</v>
      </c>
      <c r="B143" s="171">
        <v>0.15612379999999998</v>
      </c>
      <c r="C143" s="66">
        <f t="shared" si="14"/>
        <v>1.6691978518961412E-3</v>
      </c>
      <c r="D143" s="171">
        <v>2.723685E-2</v>
      </c>
      <c r="E143" s="122">
        <f t="shared" si="15"/>
        <v>2.317599472741008E-4</v>
      </c>
      <c r="F143" s="171">
        <v>0</v>
      </c>
      <c r="G143" s="171">
        <v>0.3605853</v>
      </c>
      <c r="H143" s="171">
        <v>0.3605853</v>
      </c>
      <c r="I143" s="122">
        <f t="shared" si="12"/>
        <v>0</v>
      </c>
      <c r="J143" s="122">
        <f t="shared" si="13"/>
        <v>3.1286475018377047E-3</v>
      </c>
      <c r="K143" s="122">
        <f t="shared" si="16"/>
        <v>1223.8876742354566</v>
      </c>
      <c r="L143" s="122">
        <f t="shared" si="17"/>
        <v>130.96113468926583</v>
      </c>
      <c r="N143" s="8"/>
    </row>
    <row r="144" spans="1:14" ht="12.5" x14ac:dyDescent="0.25">
      <c r="A144" s="69" t="s">
        <v>113</v>
      </c>
      <c r="B144" s="171">
        <v>0.1218085</v>
      </c>
      <c r="C144" s="66">
        <f t="shared" si="14"/>
        <v>1.3023157682729421E-3</v>
      </c>
      <c r="D144" s="171">
        <v>0.50301591999999995</v>
      </c>
      <c r="E144" s="122">
        <f t="shared" si="15"/>
        <v>4.2801918392631044E-3</v>
      </c>
      <c r="F144" s="171">
        <v>0</v>
      </c>
      <c r="G144" s="171">
        <v>0.33491790999999999</v>
      </c>
      <c r="H144" s="171">
        <v>0.33491790999999999</v>
      </c>
      <c r="I144" s="122">
        <f t="shared" ref="I144:I207" si="18">(F144/$H$268)*100</f>
        <v>0</v>
      </c>
      <c r="J144" s="122">
        <f t="shared" si="13"/>
        <v>2.905942317787789E-3</v>
      </c>
      <c r="K144" s="122">
        <f t="shared" si="16"/>
        <v>-33.418029791184331</v>
      </c>
      <c r="L144" s="122">
        <f t="shared" si="17"/>
        <v>174.95446541087034</v>
      </c>
      <c r="N144" s="8"/>
    </row>
    <row r="145" spans="1:14" ht="12.5" x14ac:dyDescent="0.25">
      <c r="A145" s="69" t="s">
        <v>165</v>
      </c>
      <c r="B145" s="171">
        <v>3.6450000000000003E-2</v>
      </c>
      <c r="C145" s="66">
        <f t="shared" si="14"/>
        <v>3.897052320121235E-4</v>
      </c>
      <c r="D145" s="171">
        <v>3.5066510000000002E-2</v>
      </c>
      <c r="E145" s="122">
        <f t="shared" si="15"/>
        <v>2.9838298146396254E-4</v>
      </c>
      <c r="F145" s="171">
        <v>0.32502799999999998</v>
      </c>
      <c r="G145" s="171">
        <v>7.5132700000000007E-3</v>
      </c>
      <c r="H145" s="171">
        <v>0.33254127</v>
      </c>
      <c r="I145" s="122">
        <f t="shared" si="18"/>
        <v>2.8201317142637415E-3</v>
      </c>
      <c r="J145" s="122">
        <f t="shared" ref="J145:J208" si="19">(G145/$H$268)*100</f>
        <v>6.5189494458404643E-5</v>
      </c>
      <c r="K145" s="122">
        <f t="shared" si="16"/>
        <v>848.31584323618165</v>
      </c>
      <c r="L145" s="122">
        <f t="shared" si="17"/>
        <v>812.32172839506165</v>
      </c>
      <c r="N145" s="8"/>
    </row>
    <row r="146" spans="1:14" ht="12.5" x14ac:dyDescent="0.25">
      <c r="A146" s="69" t="s">
        <v>205</v>
      </c>
      <c r="B146" s="171">
        <v>1.6706221299999999</v>
      </c>
      <c r="C146" s="66">
        <f t="shared" si="14"/>
        <v>1.7861459115946166E-2</v>
      </c>
      <c r="D146" s="171">
        <v>0.23579948000000001</v>
      </c>
      <c r="E146" s="122">
        <f t="shared" si="15"/>
        <v>2.0064315459408996E-3</v>
      </c>
      <c r="F146" s="171">
        <v>0</v>
      </c>
      <c r="G146" s="171">
        <v>0.30042921</v>
      </c>
      <c r="H146" s="171">
        <v>0.30042921</v>
      </c>
      <c r="I146" s="122">
        <f t="shared" si="18"/>
        <v>0</v>
      </c>
      <c r="J146" s="122">
        <f t="shared" si="19"/>
        <v>2.6066983244895877E-3</v>
      </c>
      <c r="K146" s="122">
        <f t="shared" si="16"/>
        <v>27.408766974380082</v>
      </c>
      <c r="L146" s="122">
        <f t="shared" si="17"/>
        <v>-82.016926233342787</v>
      </c>
      <c r="N146" s="8"/>
    </row>
    <row r="147" spans="1:14" ht="12.5" x14ac:dyDescent="0.25">
      <c r="A147" s="69" t="s">
        <v>206</v>
      </c>
      <c r="B147" s="171">
        <v>1.2794168600000002</v>
      </c>
      <c r="C147" s="66">
        <f t="shared" si="14"/>
        <v>1.3678887359849727E-2</v>
      </c>
      <c r="D147" s="171">
        <v>0.56511052000000006</v>
      </c>
      <c r="E147" s="122">
        <f t="shared" si="15"/>
        <v>4.8085584169696455E-3</v>
      </c>
      <c r="F147" s="171">
        <v>0</v>
      </c>
      <c r="G147" s="171">
        <v>0.28842311999999998</v>
      </c>
      <c r="H147" s="171">
        <v>0.28842311999999998</v>
      </c>
      <c r="I147" s="122">
        <f t="shared" si="18"/>
        <v>0</v>
      </c>
      <c r="J147" s="122">
        <f t="shared" si="19"/>
        <v>2.5025265141430794E-3</v>
      </c>
      <c r="K147" s="122">
        <f t="shared" si="16"/>
        <v>-48.961643821459923</v>
      </c>
      <c r="L147" s="122">
        <f t="shared" si="17"/>
        <v>-77.456673503583502</v>
      </c>
      <c r="N147" s="8"/>
    </row>
    <row r="148" spans="1:14" ht="12.5" x14ac:dyDescent="0.25">
      <c r="A148" s="69" t="s">
        <v>105</v>
      </c>
      <c r="B148" s="171">
        <v>1.40084611</v>
      </c>
      <c r="C148" s="66">
        <f t="shared" si="14"/>
        <v>1.4977148376154475E-2</v>
      </c>
      <c r="D148" s="171">
        <v>2.38931001</v>
      </c>
      <c r="E148" s="122">
        <f t="shared" si="15"/>
        <v>2.033077841009813E-2</v>
      </c>
      <c r="F148" s="171">
        <v>0.10719989000000001</v>
      </c>
      <c r="G148" s="171">
        <v>0.17580213</v>
      </c>
      <c r="H148" s="171">
        <v>0.28300202000000002</v>
      </c>
      <c r="I148" s="122">
        <f t="shared" si="18"/>
        <v>9.3012851063472863E-4</v>
      </c>
      <c r="J148" s="122">
        <f t="shared" si="19"/>
        <v>1.5253613911666601E-3</v>
      </c>
      <c r="K148" s="122">
        <f t="shared" si="16"/>
        <v>-88.155491802422077</v>
      </c>
      <c r="L148" s="122">
        <f t="shared" si="17"/>
        <v>-79.797779500561987</v>
      </c>
      <c r="N148" s="8"/>
    </row>
    <row r="149" spans="1:14" ht="12.5" x14ac:dyDescent="0.25">
      <c r="A149" s="69" t="s">
        <v>116</v>
      </c>
      <c r="B149" s="171">
        <v>0.17742810999999997</v>
      </c>
      <c r="C149" s="66">
        <f t="shared" si="14"/>
        <v>1.896972915583609E-3</v>
      </c>
      <c r="D149" s="171">
        <v>1.08426289</v>
      </c>
      <c r="E149" s="122">
        <f t="shared" si="15"/>
        <v>9.2260562516467259E-3</v>
      </c>
      <c r="F149" s="171">
        <v>1.8119929999999999E-2</v>
      </c>
      <c r="G149" s="171">
        <v>0.24164337</v>
      </c>
      <c r="H149" s="171">
        <v>0.25976329999999997</v>
      </c>
      <c r="I149" s="122">
        <f t="shared" si="18"/>
        <v>1.5721903729290707E-4</v>
      </c>
      <c r="J149" s="122">
        <f t="shared" si="19"/>
        <v>2.0966382320248334E-3</v>
      </c>
      <c r="K149" s="122">
        <f t="shared" si="16"/>
        <v>-76.042406099502315</v>
      </c>
      <c r="L149" s="122">
        <f t="shared" si="17"/>
        <v>46.404817139741851</v>
      </c>
      <c r="N149" s="8"/>
    </row>
    <row r="150" spans="1:14" ht="12.5" x14ac:dyDescent="0.25">
      <c r="A150" s="69" t="s">
        <v>134</v>
      </c>
      <c r="B150" s="171">
        <v>1.8040923899999999</v>
      </c>
      <c r="C150" s="66">
        <f t="shared" si="14"/>
        <v>1.9288456609499485E-2</v>
      </c>
      <c r="D150" s="171">
        <v>0.27884821000000004</v>
      </c>
      <c r="E150" s="122">
        <f t="shared" si="15"/>
        <v>2.3727357035441834E-3</v>
      </c>
      <c r="F150" s="171">
        <v>0.17420129999999998</v>
      </c>
      <c r="G150" s="171">
        <v>7.5764059999999994E-2</v>
      </c>
      <c r="H150" s="171">
        <v>0.24996536</v>
      </c>
      <c r="I150" s="122">
        <f t="shared" si="18"/>
        <v>1.5114716602753371E-3</v>
      </c>
      <c r="J150" s="122">
        <f t="shared" si="19"/>
        <v>6.5737299065736173E-4</v>
      </c>
      <c r="K150" s="122">
        <f t="shared" si="16"/>
        <v>-10.357911209112668</v>
      </c>
      <c r="L150" s="122">
        <f t="shared" si="17"/>
        <v>-86.144536644267973</v>
      </c>
      <c r="N150" s="8"/>
    </row>
    <row r="151" spans="1:14" ht="12.5" x14ac:dyDescent="0.25">
      <c r="A151" s="69" t="s">
        <v>225</v>
      </c>
      <c r="B151" s="171">
        <v>1.5343493899999998</v>
      </c>
      <c r="C151" s="66">
        <f t="shared" si="14"/>
        <v>1.640449890308944E-2</v>
      </c>
      <c r="D151" s="171">
        <v>0.11768874</v>
      </c>
      <c r="E151" s="122">
        <f t="shared" si="15"/>
        <v>1.001420361648111E-3</v>
      </c>
      <c r="F151" s="171">
        <v>0</v>
      </c>
      <c r="G151" s="171">
        <v>0.24253332</v>
      </c>
      <c r="H151" s="171">
        <v>0.24253332</v>
      </c>
      <c r="I151" s="122">
        <f t="shared" si="18"/>
        <v>0</v>
      </c>
      <c r="J151" s="122">
        <f t="shared" si="19"/>
        <v>2.1043599551351781E-3</v>
      </c>
      <c r="K151" s="122">
        <f t="shared" si="16"/>
        <v>106.08030980703846</v>
      </c>
      <c r="L151" s="122">
        <f t="shared" si="17"/>
        <v>-84.193083949412582</v>
      </c>
      <c r="N151" s="8"/>
    </row>
    <row r="152" spans="1:14" ht="12.5" x14ac:dyDescent="0.25">
      <c r="A152" s="69" t="s">
        <v>237</v>
      </c>
      <c r="B152" s="171">
        <v>0.30442978000000004</v>
      </c>
      <c r="C152" s="66">
        <f t="shared" si="14"/>
        <v>3.2548114690342856E-3</v>
      </c>
      <c r="D152" s="171">
        <v>0.21415951</v>
      </c>
      <c r="E152" s="122">
        <f t="shared" si="15"/>
        <v>1.822295777442959E-3</v>
      </c>
      <c r="F152" s="171">
        <v>8.6930949999999993E-2</v>
      </c>
      <c r="G152" s="171">
        <v>0.14868657000000002</v>
      </c>
      <c r="H152" s="171">
        <v>0.23561752</v>
      </c>
      <c r="I152" s="122">
        <f t="shared" si="18"/>
        <v>7.5426341437068688E-4</v>
      </c>
      <c r="J152" s="122">
        <f t="shared" si="19"/>
        <v>1.2900910430550471E-3</v>
      </c>
      <c r="K152" s="122">
        <f t="shared" si="16"/>
        <v>10.019639099846644</v>
      </c>
      <c r="L152" s="122">
        <f t="shared" si="17"/>
        <v>-22.603655923543364</v>
      </c>
      <c r="N152" s="8"/>
    </row>
    <row r="153" spans="1:14" ht="12.5" x14ac:dyDescent="0.25">
      <c r="A153" s="69" t="s">
        <v>207</v>
      </c>
      <c r="B153" s="171">
        <v>0.14409137999999999</v>
      </c>
      <c r="C153" s="66">
        <f t="shared" si="14"/>
        <v>1.5405532146460091E-3</v>
      </c>
      <c r="D153" s="171">
        <v>3.1685680000000001E-2</v>
      </c>
      <c r="E153" s="122">
        <f t="shared" si="15"/>
        <v>2.6961530155447601E-4</v>
      </c>
      <c r="F153" s="171">
        <v>0</v>
      </c>
      <c r="G153" s="171">
        <v>0.20920304000000001</v>
      </c>
      <c r="H153" s="171">
        <v>0.20920304000000001</v>
      </c>
      <c r="I153" s="122">
        <f t="shared" si="18"/>
        <v>0</v>
      </c>
      <c r="J153" s="122">
        <f t="shared" si="19"/>
        <v>1.8151670866029578E-3</v>
      </c>
      <c r="K153" s="122">
        <f t="shared" si="16"/>
        <v>560.24475409711897</v>
      </c>
      <c r="L153" s="122">
        <f t="shared" si="17"/>
        <v>45.187755159260746</v>
      </c>
      <c r="N153" s="8"/>
    </row>
    <row r="154" spans="1:14" ht="12.5" x14ac:dyDescent="0.25">
      <c r="A154" s="69" t="s">
        <v>188</v>
      </c>
      <c r="B154" s="171">
        <v>5.5468499999999997E-2</v>
      </c>
      <c r="C154" s="66">
        <f t="shared" si="14"/>
        <v>5.9304155450931335E-4</v>
      </c>
      <c r="D154" s="171">
        <v>8.3316660000000001E-2</v>
      </c>
      <c r="E154" s="122">
        <f t="shared" si="15"/>
        <v>7.0894632560865821E-4</v>
      </c>
      <c r="F154" s="171">
        <v>0</v>
      </c>
      <c r="G154" s="171">
        <v>0.20143633999999999</v>
      </c>
      <c r="H154" s="171">
        <v>0.20143633999999999</v>
      </c>
      <c r="I154" s="122">
        <f t="shared" si="18"/>
        <v>0</v>
      </c>
      <c r="J154" s="122">
        <f t="shared" si="19"/>
        <v>1.7477786862646109E-3</v>
      </c>
      <c r="K154" s="122">
        <f t="shared" si="16"/>
        <v>141.77198173810615</v>
      </c>
      <c r="L154" s="122">
        <f t="shared" si="17"/>
        <v>263.15447506242282</v>
      </c>
      <c r="N154" s="8"/>
    </row>
    <row r="155" spans="1:14" ht="12.5" x14ac:dyDescent="0.25">
      <c r="A155" s="69" t="s">
        <v>119</v>
      </c>
      <c r="B155" s="171">
        <v>0.33413230999999999</v>
      </c>
      <c r="C155" s="66">
        <f t="shared" si="14"/>
        <v>3.5723761149875654E-3</v>
      </c>
      <c r="D155" s="171">
        <v>0.18310485999999998</v>
      </c>
      <c r="E155" s="122">
        <f t="shared" si="15"/>
        <v>1.5580499470104511E-3</v>
      </c>
      <c r="F155" s="171">
        <v>4.4282089999999996E-2</v>
      </c>
      <c r="G155" s="171">
        <v>0.1344658</v>
      </c>
      <c r="H155" s="171">
        <v>0.17874789000000002</v>
      </c>
      <c r="I155" s="122">
        <f t="shared" si="18"/>
        <v>3.8421713324046327E-4</v>
      </c>
      <c r="J155" s="122">
        <f t="shared" si="19"/>
        <v>1.1667033826742478E-3</v>
      </c>
      <c r="K155" s="122">
        <f t="shared" si="16"/>
        <v>-2.3794944601688628</v>
      </c>
      <c r="L155" s="122">
        <f t="shared" si="17"/>
        <v>-46.503859504038978</v>
      </c>
      <c r="N155" s="8"/>
    </row>
    <row r="156" spans="1:14" ht="12.5" x14ac:dyDescent="0.25">
      <c r="A156" s="69" t="s">
        <v>117</v>
      </c>
      <c r="B156" s="171">
        <v>0.31883929999999999</v>
      </c>
      <c r="C156" s="66">
        <f t="shared" si="14"/>
        <v>3.4088708746524837E-3</v>
      </c>
      <c r="D156" s="171">
        <v>0.16697208999999999</v>
      </c>
      <c r="E156" s="122">
        <f t="shared" si="15"/>
        <v>1.4207752649313854E-3</v>
      </c>
      <c r="F156" s="171">
        <v>0.16668142999999999</v>
      </c>
      <c r="G156" s="171">
        <v>6.5318900000000003E-3</v>
      </c>
      <c r="H156" s="171">
        <v>0.17321332</v>
      </c>
      <c r="I156" s="122">
        <f t="shared" si="18"/>
        <v>1.4462249003834495E-3</v>
      </c>
      <c r="J156" s="122">
        <f t="shared" si="19"/>
        <v>5.6674471562702887E-5</v>
      </c>
      <c r="K156" s="122">
        <f t="shared" si="16"/>
        <v>3.7378881704122069</v>
      </c>
      <c r="L156" s="122">
        <f t="shared" si="17"/>
        <v>-45.673786136150717</v>
      </c>
      <c r="N156" s="8"/>
    </row>
    <row r="157" spans="1:14" ht="12.5" x14ac:dyDescent="0.25">
      <c r="A157" s="69" t="s">
        <v>27</v>
      </c>
      <c r="B157" s="171">
        <v>1.5290560900000001</v>
      </c>
      <c r="C157" s="66">
        <f t="shared" si="14"/>
        <v>1.6347905577860089E-2</v>
      </c>
      <c r="D157" s="171">
        <v>0.25123462000000002</v>
      </c>
      <c r="E157" s="122">
        <f t="shared" si="15"/>
        <v>2.1377700536085766E-3</v>
      </c>
      <c r="F157" s="171">
        <v>2.407459E-2</v>
      </c>
      <c r="G157" s="171">
        <v>0.1127227</v>
      </c>
      <c r="H157" s="171">
        <v>0.13679729000000002</v>
      </c>
      <c r="I157" s="122">
        <f t="shared" si="18"/>
        <v>2.0888512610266419E-4</v>
      </c>
      <c r="J157" s="122">
        <f t="shared" si="19"/>
        <v>9.7804761801271729E-4</v>
      </c>
      <c r="K157" s="122">
        <f t="shared" si="16"/>
        <v>-45.549984313467625</v>
      </c>
      <c r="L157" s="122">
        <f t="shared" si="17"/>
        <v>-91.053481236257326</v>
      </c>
      <c r="N157" s="8"/>
    </row>
    <row r="158" spans="1:14" ht="12.5" x14ac:dyDescent="0.25">
      <c r="A158" s="69" t="s">
        <v>224</v>
      </c>
      <c r="B158" s="171">
        <v>0.11922000000000001</v>
      </c>
      <c r="C158" s="66">
        <f t="shared" si="14"/>
        <v>1.2746408164742212E-3</v>
      </c>
      <c r="D158" s="171">
        <v>37.503337330000001</v>
      </c>
      <c r="E158" s="122">
        <f t="shared" si="15"/>
        <v>0.31911808752493831</v>
      </c>
      <c r="F158" s="171">
        <v>0</v>
      </c>
      <c r="G158" s="171">
        <v>0.13520199999999999</v>
      </c>
      <c r="H158" s="171">
        <v>0.13520199999999999</v>
      </c>
      <c r="I158" s="122">
        <f t="shared" si="18"/>
        <v>0</v>
      </c>
      <c r="J158" s="122">
        <f t="shared" si="19"/>
        <v>1.1730910814818612E-3</v>
      </c>
      <c r="K158" s="122">
        <f t="shared" si="16"/>
        <v>-99.639493416784944</v>
      </c>
      <c r="L158" s="122">
        <f t="shared" si="17"/>
        <v>13.405468881060202</v>
      </c>
      <c r="N158" s="8"/>
    </row>
    <row r="159" spans="1:14" ht="12.5" x14ac:dyDescent="0.25">
      <c r="A159" s="69" t="s">
        <v>190</v>
      </c>
      <c r="B159" s="171">
        <v>7.8725900000000005E-3</v>
      </c>
      <c r="C159" s="66">
        <f t="shared" si="14"/>
        <v>8.4169808298664559E-5</v>
      </c>
      <c r="D159" s="171">
        <v>3.8193791400000001</v>
      </c>
      <c r="E159" s="122">
        <f t="shared" si="15"/>
        <v>3.2499320152888471E-2</v>
      </c>
      <c r="F159" s="171">
        <v>0</v>
      </c>
      <c r="G159" s="171">
        <v>0.12061247</v>
      </c>
      <c r="H159" s="171">
        <v>0.12061247</v>
      </c>
      <c r="I159" s="122">
        <f t="shared" si="18"/>
        <v>0</v>
      </c>
      <c r="J159" s="122">
        <f t="shared" si="19"/>
        <v>1.046503845153907E-3</v>
      </c>
      <c r="K159" s="122">
        <f t="shared" si="16"/>
        <v>-96.84209224643773</v>
      </c>
      <c r="L159" s="122">
        <f t="shared" si="17"/>
        <v>1432.0557783397837</v>
      </c>
      <c r="N159" s="8"/>
    </row>
    <row r="160" spans="1:14" ht="12.5" x14ac:dyDescent="0.25">
      <c r="A160" s="69" t="s">
        <v>231</v>
      </c>
      <c r="B160" s="171">
        <v>2.2148939999999999E-2</v>
      </c>
      <c r="C160" s="66">
        <f t="shared" si="14"/>
        <v>2.3680542665356931E-4</v>
      </c>
      <c r="D160" s="171">
        <v>0.19996979999999998</v>
      </c>
      <c r="E160" s="122">
        <f t="shared" si="15"/>
        <v>1.7015547063780308E-3</v>
      </c>
      <c r="F160" s="171">
        <v>4.7743349999999997E-2</v>
      </c>
      <c r="G160" s="171">
        <v>6.4276169999999994E-2</v>
      </c>
      <c r="H160" s="171">
        <v>0.11201952</v>
      </c>
      <c r="I160" s="122">
        <f t="shared" si="18"/>
        <v>4.1424903540677668E-4</v>
      </c>
      <c r="J160" s="122">
        <f t="shared" si="19"/>
        <v>5.576973844973592E-4</v>
      </c>
      <c r="K160" s="122">
        <f t="shared" si="16"/>
        <v>-43.981781248968588</v>
      </c>
      <c r="L160" s="122">
        <f t="shared" si="17"/>
        <v>405.75567047452381</v>
      </c>
      <c r="N160" s="8"/>
    </row>
    <row r="161" spans="1:14" ht="12.5" x14ac:dyDescent="0.25">
      <c r="A161" s="69" t="s">
        <v>92</v>
      </c>
      <c r="B161" s="171">
        <v>6.3392970000000007E-2</v>
      </c>
      <c r="C161" s="66">
        <f t="shared" si="14"/>
        <v>6.7776603790912441E-4</v>
      </c>
      <c r="D161" s="171">
        <v>0.10126677000000001</v>
      </c>
      <c r="E161" s="122">
        <f t="shared" si="15"/>
        <v>8.6168485987984998E-4</v>
      </c>
      <c r="F161" s="171">
        <v>5.558E-5</v>
      </c>
      <c r="G161" s="171">
        <v>0.10731211</v>
      </c>
      <c r="H161" s="171">
        <v>0.10736769</v>
      </c>
      <c r="I161" s="122">
        <f t="shared" si="18"/>
        <v>4.8224436257423593E-7</v>
      </c>
      <c r="J161" s="122">
        <f t="shared" si="19"/>
        <v>9.3110219653555763E-4</v>
      </c>
      <c r="K161" s="122">
        <f t="shared" si="16"/>
        <v>6.0246021473776556</v>
      </c>
      <c r="L161" s="122">
        <f t="shared" si="17"/>
        <v>69.368448898986728</v>
      </c>
      <c r="N161" s="8"/>
    </row>
    <row r="162" spans="1:14" ht="12.5" x14ac:dyDescent="0.25">
      <c r="A162" s="69" t="s">
        <v>93</v>
      </c>
      <c r="B162" s="171">
        <v>8.6914000000000002E-4</v>
      </c>
      <c r="C162" s="66">
        <f t="shared" si="14"/>
        <v>9.2924116694380508E-6</v>
      </c>
      <c r="D162" s="171">
        <v>0.10663424000000001</v>
      </c>
      <c r="E162" s="122">
        <f t="shared" si="15"/>
        <v>9.073569755685334E-4</v>
      </c>
      <c r="F162" s="171">
        <v>0</v>
      </c>
      <c r="G162" s="171">
        <v>0.10506172</v>
      </c>
      <c r="H162" s="171">
        <v>0.10506172</v>
      </c>
      <c r="I162" s="122">
        <f t="shared" si="18"/>
        <v>0</v>
      </c>
      <c r="J162" s="122">
        <f t="shared" si="19"/>
        <v>9.1157650579979949E-4</v>
      </c>
      <c r="K162" s="122">
        <f t="shared" si="16"/>
        <v>-1.4746858044845657</v>
      </c>
      <c r="L162" s="122">
        <f t="shared" si="17"/>
        <v>11988.008836320962</v>
      </c>
      <c r="N162" s="8"/>
    </row>
    <row r="163" spans="1:14" ht="12.5" x14ac:dyDescent="0.25">
      <c r="A163" s="69" t="s">
        <v>88</v>
      </c>
      <c r="B163" s="171">
        <v>9.6854999999999997E-3</v>
      </c>
      <c r="C163" s="66">
        <f t="shared" si="14"/>
        <v>1.0355253839927082E-4</v>
      </c>
      <c r="D163" s="171">
        <v>0.1045947</v>
      </c>
      <c r="E163" s="122">
        <f t="shared" si="15"/>
        <v>8.9000241059999192E-4</v>
      </c>
      <c r="F163" s="171">
        <v>9.8863929999999989E-2</v>
      </c>
      <c r="G163" s="171">
        <v>0</v>
      </c>
      <c r="H163" s="171">
        <v>9.8863929999999989E-2</v>
      </c>
      <c r="I163" s="122">
        <f t="shared" si="18"/>
        <v>8.5780087989265703E-4</v>
      </c>
      <c r="J163" s="122">
        <f t="shared" si="19"/>
        <v>0</v>
      </c>
      <c r="K163" s="122">
        <f t="shared" si="16"/>
        <v>-5.4790252278557272</v>
      </c>
      <c r="L163" s="122">
        <f t="shared" si="17"/>
        <v>920.74162407722872</v>
      </c>
      <c r="N163" s="8"/>
    </row>
    <row r="164" spans="1:14" ht="12.5" x14ac:dyDescent="0.25">
      <c r="A164" s="69" t="s">
        <v>136</v>
      </c>
      <c r="B164" s="171">
        <v>4.9615110000000004E-2</v>
      </c>
      <c r="C164" s="66">
        <f t="shared" si="14"/>
        <v>5.3046002616891704E-4</v>
      </c>
      <c r="D164" s="171">
        <v>0.62720334</v>
      </c>
      <c r="E164" s="122">
        <f t="shared" si="15"/>
        <v>5.3369098485522336E-3</v>
      </c>
      <c r="F164" s="171">
        <v>0</v>
      </c>
      <c r="G164" s="171">
        <v>9.1118619999999997E-2</v>
      </c>
      <c r="H164" s="171">
        <v>9.1118619999999997E-2</v>
      </c>
      <c r="I164" s="122">
        <f t="shared" si="18"/>
        <v>0</v>
      </c>
      <c r="J164" s="122">
        <f t="shared" si="19"/>
        <v>7.9059807161828053E-4</v>
      </c>
      <c r="K164" s="122">
        <f t="shared" si="16"/>
        <v>-85.472236165068892</v>
      </c>
      <c r="L164" s="122">
        <f t="shared" si="17"/>
        <v>83.650948269589634</v>
      </c>
      <c r="N164" s="8"/>
    </row>
    <row r="165" spans="1:14" ht="12.5" x14ac:dyDescent="0.25">
      <c r="A165" s="69" t="s">
        <v>48</v>
      </c>
      <c r="B165" s="171">
        <v>0.18138399999999999</v>
      </c>
      <c r="C165" s="66">
        <f t="shared" si="14"/>
        <v>1.9392673197060905E-3</v>
      </c>
      <c r="D165" s="171">
        <v>0.12536360000000002</v>
      </c>
      <c r="E165" s="122">
        <f t="shared" si="15"/>
        <v>1.0667261935976982E-3</v>
      </c>
      <c r="F165" s="171">
        <v>8.5500000000000007E-2</v>
      </c>
      <c r="G165" s="171">
        <v>0</v>
      </c>
      <c r="H165" s="171">
        <v>8.5500000000000007E-2</v>
      </c>
      <c r="I165" s="122">
        <f t="shared" si="18"/>
        <v>7.4184766103089562E-4</v>
      </c>
      <c r="J165" s="122">
        <f t="shared" si="19"/>
        <v>0</v>
      </c>
      <c r="K165" s="122">
        <f t="shared" si="16"/>
        <v>-31.798384858124695</v>
      </c>
      <c r="L165" s="122">
        <f t="shared" si="17"/>
        <v>-52.862435495964355</v>
      </c>
      <c r="N165" s="8"/>
    </row>
    <row r="166" spans="1:14" ht="12.5" x14ac:dyDescent="0.25">
      <c r="A166" s="69" t="s">
        <v>199</v>
      </c>
      <c r="B166" s="171">
        <v>0.3702665</v>
      </c>
      <c r="C166" s="66">
        <f t="shared" si="14"/>
        <v>3.958704863890725E-3</v>
      </c>
      <c r="D166" s="171">
        <v>1.25093806</v>
      </c>
      <c r="E166" s="122">
        <f t="shared" si="15"/>
        <v>1.0644305006958071E-2</v>
      </c>
      <c r="F166" s="171">
        <v>0</v>
      </c>
      <c r="G166" s="171">
        <v>8.4551340000000003E-2</v>
      </c>
      <c r="H166" s="171">
        <v>8.4551340000000003E-2</v>
      </c>
      <c r="I166" s="122">
        <f t="shared" si="18"/>
        <v>0</v>
      </c>
      <c r="J166" s="122">
        <f t="shared" si="19"/>
        <v>7.3361653585997659E-4</v>
      </c>
      <c r="K166" s="122">
        <f t="shared" si="16"/>
        <v>-93.24096510421947</v>
      </c>
      <c r="L166" s="122">
        <f t="shared" si="17"/>
        <v>-77.164734049664233</v>
      </c>
      <c r="N166" s="8"/>
    </row>
    <row r="167" spans="1:14" ht="12.5" x14ac:dyDescent="0.25">
      <c r="A167" s="69" t="s">
        <v>90</v>
      </c>
      <c r="B167" s="171">
        <v>0</v>
      </c>
      <c r="C167" s="66">
        <f t="shared" si="14"/>
        <v>0</v>
      </c>
      <c r="D167" s="171">
        <v>9.6758E-4</v>
      </c>
      <c r="E167" s="122">
        <f t="shared" si="15"/>
        <v>8.2331947263899612E-6</v>
      </c>
      <c r="F167" s="171">
        <v>3.4999999999999997E-5</v>
      </c>
      <c r="G167" s="171">
        <v>8.1845399999999999E-2</v>
      </c>
      <c r="H167" s="171">
        <v>8.1880399999999992E-2</v>
      </c>
      <c r="I167" s="122">
        <f t="shared" si="18"/>
        <v>3.0368032907697476E-7</v>
      </c>
      <c r="J167" s="122">
        <f t="shared" si="19"/>
        <v>7.1013822872676097E-4</v>
      </c>
      <c r="K167" s="122">
        <f t="shared" si="16"/>
        <v>8362.3907067115888</v>
      </c>
      <c r="L167" s="122" t="s">
        <v>314</v>
      </c>
      <c r="N167" s="8"/>
    </row>
    <row r="168" spans="1:14" ht="12.5" x14ac:dyDescent="0.25">
      <c r="A168" s="69" t="s">
        <v>182</v>
      </c>
      <c r="B168" s="171">
        <v>3.6568739999999995E-2</v>
      </c>
      <c r="C168" s="66">
        <f t="shared" si="14"/>
        <v>3.9097474090784689E-4</v>
      </c>
      <c r="D168" s="171">
        <v>0.10139112</v>
      </c>
      <c r="E168" s="122">
        <f t="shared" si="15"/>
        <v>8.6274296129185374E-4</v>
      </c>
      <c r="F168" s="171">
        <v>0</v>
      </c>
      <c r="G168" s="171">
        <v>8.0806429999999999E-2</v>
      </c>
      <c r="H168" s="171">
        <v>8.0806429999999999E-2</v>
      </c>
      <c r="I168" s="122">
        <f t="shared" si="18"/>
        <v>0</v>
      </c>
      <c r="J168" s="122">
        <f t="shared" si="19"/>
        <v>7.0112352154101502E-4</v>
      </c>
      <c r="K168" s="122">
        <f t="shared" si="16"/>
        <v>-20.302261184214167</v>
      </c>
      <c r="L168" s="122">
        <f t="shared" si="17"/>
        <v>120.97132687645242</v>
      </c>
      <c r="N168" s="8"/>
    </row>
    <row r="169" spans="1:14" ht="12.5" x14ac:dyDescent="0.25">
      <c r="A169" s="69" t="s">
        <v>243</v>
      </c>
      <c r="B169" s="171">
        <v>1.86366046</v>
      </c>
      <c r="C169" s="66">
        <f t="shared" si="14"/>
        <v>1.9925328723076011E-2</v>
      </c>
      <c r="D169" s="171">
        <v>2.6270599999999998E-2</v>
      </c>
      <c r="E169" s="122">
        <f t="shared" si="15"/>
        <v>2.2353806959538242E-4</v>
      </c>
      <c r="F169" s="171">
        <v>0</v>
      </c>
      <c r="G169" s="171">
        <v>7.7149999999999996E-2</v>
      </c>
      <c r="H169" s="171">
        <v>7.7149999999999996E-2</v>
      </c>
      <c r="I169" s="122">
        <f t="shared" si="18"/>
        <v>0</v>
      </c>
      <c r="J169" s="122">
        <f t="shared" si="19"/>
        <v>6.6939821109396011E-4</v>
      </c>
      <c r="K169" s="122">
        <f t="shared" si="16"/>
        <v>193.67429750367333</v>
      </c>
      <c r="L169" s="122">
        <f t="shared" si="17"/>
        <v>-95.860297427783607</v>
      </c>
      <c r="N169" s="8"/>
    </row>
    <row r="170" spans="1:14" ht="12.5" x14ac:dyDescent="0.25">
      <c r="A170" s="69" t="s">
        <v>233</v>
      </c>
      <c r="B170" s="171">
        <v>0.1089285</v>
      </c>
      <c r="C170" s="66">
        <f t="shared" si="14"/>
        <v>1.1646092281270943E-3</v>
      </c>
      <c r="D170" s="171">
        <v>5.9319219999999999E-2</v>
      </c>
      <c r="E170" s="122">
        <f t="shared" si="15"/>
        <v>5.0475070720515716E-4</v>
      </c>
      <c r="F170" s="171">
        <v>6.3000000000000003E-4</v>
      </c>
      <c r="G170" s="171">
        <v>6.8401649999999994E-2</v>
      </c>
      <c r="H170" s="171">
        <v>6.903165E-2</v>
      </c>
      <c r="I170" s="122">
        <f t="shared" si="18"/>
        <v>5.4662459233855458E-6</v>
      </c>
      <c r="J170" s="122">
        <f t="shared" si="19"/>
        <v>5.9349244518308716E-4</v>
      </c>
      <c r="K170" s="122">
        <f t="shared" si="16"/>
        <v>16.373158649085418</v>
      </c>
      <c r="L170" s="122">
        <f t="shared" si="17"/>
        <v>-36.626640410911747</v>
      </c>
      <c r="N170" s="8"/>
    </row>
    <row r="171" spans="1:14" ht="12.5" x14ac:dyDescent="0.25">
      <c r="A171" s="69" t="s">
        <v>30</v>
      </c>
      <c r="B171" s="171">
        <v>0.20327341000000002</v>
      </c>
      <c r="C171" s="66">
        <f t="shared" si="14"/>
        <v>2.1732979809587242E-3</v>
      </c>
      <c r="D171" s="171">
        <v>2.4612639999999998E-2</v>
      </c>
      <c r="E171" s="122">
        <f t="shared" si="15"/>
        <v>2.094303911310017E-4</v>
      </c>
      <c r="F171" s="171">
        <v>4.062872E-2</v>
      </c>
      <c r="G171" s="171">
        <v>2.7481999999999999E-2</v>
      </c>
      <c r="H171" s="171">
        <v>6.811072E-2</v>
      </c>
      <c r="I171" s="122">
        <f t="shared" si="18"/>
        <v>3.5251837313075049E-4</v>
      </c>
      <c r="J171" s="122">
        <f t="shared" si="19"/>
        <v>2.3844979439124062E-4</v>
      </c>
      <c r="K171" s="122">
        <f t="shared" si="16"/>
        <v>176.73065546808471</v>
      </c>
      <c r="L171" s="122">
        <f t="shared" si="17"/>
        <v>-66.493049927189205</v>
      </c>
      <c r="N171" s="8"/>
    </row>
    <row r="172" spans="1:14" ht="12.5" x14ac:dyDescent="0.25">
      <c r="A172" s="69" t="s">
        <v>65</v>
      </c>
      <c r="B172" s="171">
        <v>3.8600000000000002E-2</v>
      </c>
      <c r="C172" s="66">
        <f t="shared" si="14"/>
        <v>4.1269196037497846E-4</v>
      </c>
      <c r="D172" s="171">
        <v>0.31491200000000003</v>
      </c>
      <c r="E172" s="122">
        <f t="shared" si="15"/>
        <v>2.679604598769007E-3</v>
      </c>
      <c r="F172" s="171">
        <v>6.7493999999999998E-2</v>
      </c>
      <c r="G172" s="171">
        <v>0</v>
      </c>
      <c r="H172" s="171">
        <v>6.7493999999999998E-2</v>
      </c>
      <c r="I172" s="122">
        <f t="shared" si="18"/>
        <v>5.8561714659203818E-4</v>
      </c>
      <c r="J172" s="122">
        <f t="shared" si="19"/>
        <v>0</v>
      </c>
      <c r="K172" s="122">
        <f t="shared" si="16"/>
        <v>-78.567345798191241</v>
      </c>
      <c r="L172" s="122">
        <f t="shared" si="17"/>
        <v>74.854922279792731</v>
      </c>
      <c r="N172" s="8"/>
    </row>
    <row r="173" spans="1:14" ht="12.5" x14ac:dyDescent="0.25">
      <c r="A173" s="69" t="s">
        <v>5</v>
      </c>
      <c r="B173" s="171">
        <v>0.61329752000000004</v>
      </c>
      <c r="C173" s="66">
        <f t="shared" si="14"/>
        <v>6.5570713943500667E-3</v>
      </c>
      <c r="D173" s="171">
        <v>0.11979467999999999</v>
      </c>
      <c r="E173" s="122">
        <f t="shared" si="15"/>
        <v>1.0193399280943932E-3</v>
      </c>
      <c r="F173" s="171">
        <v>4.1910219999999998E-2</v>
      </c>
      <c r="G173" s="171">
        <v>2.279167E-2</v>
      </c>
      <c r="H173" s="171">
        <v>6.4701889999999998E-2</v>
      </c>
      <c r="I173" s="122">
        <f t="shared" si="18"/>
        <v>3.6363741146538313E-4</v>
      </c>
      <c r="J173" s="122">
        <f t="shared" si="19"/>
        <v>1.9775376702325183E-4</v>
      </c>
      <c r="K173" s="122">
        <f t="shared" si="16"/>
        <v>-45.989346104518155</v>
      </c>
      <c r="L173" s="122">
        <f t="shared" si="17"/>
        <v>-89.450162785592227</v>
      </c>
      <c r="N173" s="8"/>
    </row>
    <row r="174" spans="1:14" ht="12.5" x14ac:dyDescent="0.25">
      <c r="A174" s="69" t="s">
        <v>81</v>
      </c>
      <c r="B174" s="171">
        <v>18.479864039999999</v>
      </c>
      <c r="C174" s="66">
        <f t="shared" si="14"/>
        <v>0.19757749528835927</v>
      </c>
      <c r="D174" s="171">
        <v>5.3855336900000008</v>
      </c>
      <c r="E174" s="122">
        <f t="shared" si="15"/>
        <v>4.5825820681807683E-2</v>
      </c>
      <c r="F174" s="171">
        <v>0</v>
      </c>
      <c r="G174" s="171">
        <v>6.3567589999999993E-2</v>
      </c>
      <c r="H174" s="171">
        <v>6.3567589999999993E-2</v>
      </c>
      <c r="I174" s="122">
        <f t="shared" si="18"/>
        <v>0</v>
      </c>
      <c r="J174" s="122">
        <f t="shared" si="19"/>
        <v>5.5154933285229166E-4</v>
      </c>
      <c r="K174" s="122">
        <f t="shared" si="16"/>
        <v>-98.819660340849154</v>
      </c>
      <c r="L174" s="122">
        <f t="shared" si="17"/>
        <v>-99.65601700389999</v>
      </c>
      <c r="N174" s="8"/>
    </row>
    <row r="175" spans="1:14" ht="12.5" x14ac:dyDescent="0.25">
      <c r="A175" s="69" t="s">
        <v>230</v>
      </c>
      <c r="B175" s="171">
        <v>0.30198953000000001</v>
      </c>
      <c r="C175" s="66">
        <f t="shared" si="14"/>
        <v>3.2287215323424448E-3</v>
      </c>
      <c r="D175" s="171">
        <v>0.11221857</v>
      </c>
      <c r="E175" s="122">
        <f t="shared" si="15"/>
        <v>9.5487436566177775E-4</v>
      </c>
      <c r="F175" s="171">
        <v>1.8325459999999998E-2</v>
      </c>
      <c r="G175" s="171">
        <v>4.4897920000000001E-2</v>
      </c>
      <c r="H175" s="171">
        <v>6.3223379999999996E-2</v>
      </c>
      <c r="I175" s="122">
        <f t="shared" si="18"/>
        <v>1.5900233495105536E-4</v>
      </c>
      <c r="J175" s="122">
        <f t="shared" si="19"/>
        <v>3.8956043201347681E-4</v>
      </c>
      <c r="K175" s="122">
        <f t="shared" si="16"/>
        <v>-43.660501109575719</v>
      </c>
      <c r="L175" s="122">
        <f t="shared" si="17"/>
        <v>-79.064380145894461</v>
      </c>
      <c r="N175" s="8"/>
    </row>
    <row r="176" spans="1:14" ht="12.5" x14ac:dyDescent="0.25">
      <c r="A176" s="69" t="s">
        <v>203</v>
      </c>
      <c r="B176" s="171">
        <v>0.19691723</v>
      </c>
      <c r="C176" s="66">
        <f t="shared" si="14"/>
        <v>2.1053408725469048E-3</v>
      </c>
      <c r="D176" s="171">
        <v>5.8869620000000004E-2</v>
      </c>
      <c r="E176" s="122">
        <f t="shared" si="15"/>
        <v>5.0092503454864828E-4</v>
      </c>
      <c r="F176" s="171">
        <v>0</v>
      </c>
      <c r="G176" s="171">
        <v>6.3095800000000007E-2</v>
      </c>
      <c r="H176" s="171">
        <v>6.3095800000000007E-2</v>
      </c>
      <c r="I176" s="122">
        <f t="shared" si="18"/>
        <v>0</v>
      </c>
      <c r="J176" s="122">
        <f t="shared" si="19"/>
        <v>5.4745580878214246E-4</v>
      </c>
      <c r="K176" s="122">
        <f t="shared" si="16"/>
        <v>7.1788810595346142</v>
      </c>
      <c r="L176" s="122">
        <f t="shared" si="17"/>
        <v>-67.958212696776201</v>
      </c>
      <c r="N176" s="8"/>
    </row>
    <row r="177" spans="1:14" ht="12.5" x14ac:dyDescent="0.25">
      <c r="A177" s="69" t="s">
        <v>227</v>
      </c>
      <c r="B177" s="171">
        <v>1.862989E-2</v>
      </c>
      <c r="C177" s="66">
        <f t="shared" si="14"/>
        <v>1.9918149807435771E-4</v>
      </c>
      <c r="D177" s="171">
        <v>9.7240259999999995E-2</v>
      </c>
      <c r="E177" s="122">
        <f t="shared" si="15"/>
        <v>8.2742305114283951E-4</v>
      </c>
      <c r="F177" s="171">
        <v>5.9220000000000002E-3</v>
      </c>
      <c r="G177" s="171">
        <v>5.6292699999999994E-2</v>
      </c>
      <c r="H177" s="171">
        <v>6.2214699999999998E-2</v>
      </c>
      <c r="I177" s="122">
        <f t="shared" si="18"/>
        <v>5.1382711679824139E-5</v>
      </c>
      <c r="J177" s="122">
        <f t="shared" si="19"/>
        <v>4.8842816173232627E-4</v>
      </c>
      <c r="K177" s="122">
        <f t="shared" si="16"/>
        <v>-36.019607516475169</v>
      </c>
      <c r="L177" s="122">
        <f t="shared" si="17"/>
        <v>233.95097877657892</v>
      </c>
      <c r="N177" s="8"/>
    </row>
    <row r="178" spans="1:14" ht="12.5" x14ac:dyDescent="0.25">
      <c r="A178" s="69" t="s">
        <v>236</v>
      </c>
      <c r="B178" s="171">
        <v>0.18437576</v>
      </c>
      <c r="C178" s="66">
        <f t="shared" si="14"/>
        <v>1.9712537264255578E-3</v>
      </c>
      <c r="D178" s="171">
        <v>0.19365523999999998</v>
      </c>
      <c r="E178" s="122">
        <f t="shared" si="15"/>
        <v>1.6478237465695678E-3</v>
      </c>
      <c r="F178" s="171">
        <v>2.5536E-2</v>
      </c>
      <c r="G178" s="171">
        <v>3.6380129999999997E-2</v>
      </c>
      <c r="H178" s="171">
        <v>6.191613E-2</v>
      </c>
      <c r="I178" s="122">
        <f t="shared" si="18"/>
        <v>2.215651680945608E-4</v>
      </c>
      <c r="J178" s="122">
        <f t="shared" si="19"/>
        <v>3.156551385789463E-4</v>
      </c>
      <c r="K178" s="122">
        <f t="shared" si="16"/>
        <v>-68.02765058151796</v>
      </c>
      <c r="L178" s="122">
        <f t="shared" si="17"/>
        <v>-66.418508593537467</v>
      </c>
      <c r="N178" s="8"/>
    </row>
    <row r="179" spans="1:14" ht="12.5" x14ac:dyDescent="0.25">
      <c r="A179" s="69" t="s">
        <v>87</v>
      </c>
      <c r="B179" s="171">
        <v>0</v>
      </c>
      <c r="C179" s="66">
        <f t="shared" si="14"/>
        <v>0</v>
      </c>
      <c r="D179" s="171">
        <v>0.28722599999999998</v>
      </c>
      <c r="E179" s="122">
        <f t="shared" si="15"/>
        <v>2.4440228079146767E-3</v>
      </c>
      <c r="F179" s="171">
        <v>1.35849E-2</v>
      </c>
      <c r="G179" s="171">
        <v>4.4477099999999999E-2</v>
      </c>
      <c r="H179" s="171">
        <v>5.8062000000000002E-2</v>
      </c>
      <c r="I179" s="122">
        <f t="shared" si="18"/>
        <v>1.17870482927937E-4</v>
      </c>
      <c r="J179" s="122">
        <f t="shared" si="19"/>
        <v>3.8590915326827192E-4</v>
      </c>
      <c r="K179" s="122">
        <f t="shared" si="16"/>
        <v>-79.785256209396081</v>
      </c>
      <c r="L179" s="122" t="s">
        <v>314</v>
      </c>
      <c r="N179" s="8"/>
    </row>
    <row r="180" spans="1:14" ht="12.5" x14ac:dyDescent="0.25">
      <c r="A180" s="69" t="s">
        <v>186</v>
      </c>
      <c r="B180" s="171">
        <v>1.3478260000000001E-2</v>
      </c>
      <c r="C180" s="66">
        <f t="shared" si="14"/>
        <v>1.4410283787159736E-4</v>
      </c>
      <c r="D180" s="171">
        <v>3.4595999999999997E-4</v>
      </c>
      <c r="E180" s="122">
        <f t="shared" si="15"/>
        <v>2.9437938439631564E-6</v>
      </c>
      <c r="F180" s="171">
        <v>0</v>
      </c>
      <c r="G180" s="171">
        <v>5.7823480000000003E-2</v>
      </c>
      <c r="H180" s="171">
        <v>5.7823480000000003E-2</v>
      </c>
      <c r="I180" s="122">
        <f t="shared" si="18"/>
        <v>0</v>
      </c>
      <c r="J180" s="122">
        <f t="shared" si="19"/>
        <v>5.0171009813645344E-4</v>
      </c>
      <c r="K180" s="122">
        <f t="shared" si="16"/>
        <v>16613.920684472196</v>
      </c>
      <c r="L180" s="122">
        <f t="shared" si="17"/>
        <v>329.01294380728672</v>
      </c>
      <c r="N180" s="8"/>
    </row>
    <row r="181" spans="1:14" ht="12.5" x14ac:dyDescent="0.25">
      <c r="A181" s="69" t="s">
        <v>241</v>
      </c>
      <c r="B181" s="171">
        <v>2.6744900000000002E-2</v>
      </c>
      <c r="C181" s="66">
        <f t="shared" si="14"/>
        <v>2.8594314018219591E-4</v>
      </c>
      <c r="D181" s="171">
        <v>3.6511050000000003E-2</v>
      </c>
      <c r="E181" s="122">
        <f t="shared" si="15"/>
        <v>3.1067465668467749E-4</v>
      </c>
      <c r="F181" s="171">
        <v>0</v>
      </c>
      <c r="G181" s="171">
        <v>5.3034999999999999E-2</v>
      </c>
      <c r="H181" s="171">
        <v>5.3034999999999999E-2</v>
      </c>
      <c r="I181" s="122">
        <f t="shared" si="18"/>
        <v>0</v>
      </c>
      <c r="J181" s="122">
        <f t="shared" si="19"/>
        <v>4.601624643599245E-4</v>
      </c>
      <c r="K181" s="122">
        <f t="shared" si="16"/>
        <v>45.257394679145065</v>
      </c>
      <c r="L181" s="122">
        <f t="shared" si="17"/>
        <v>98.299488874514381</v>
      </c>
      <c r="N181" s="8"/>
    </row>
    <row r="182" spans="1:14" ht="12.5" x14ac:dyDescent="0.25">
      <c r="A182" s="69" t="s">
        <v>34</v>
      </c>
      <c r="B182" s="171">
        <v>0.10397817999999999</v>
      </c>
      <c r="C182" s="66">
        <f t="shared" si="14"/>
        <v>1.1116828741042067E-3</v>
      </c>
      <c r="D182" s="171">
        <v>7.0882639999999997E-2</v>
      </c>
      <c r="E182" s="122">
        <f t="shared" si="15"/>
        <v>6.0314452328551454E-4</v>
      </c>
      <c r="F182" s="171">
        <v>5.2533800000000005E-2</v>
      </c>
      <c r="G182" s="171">
        <v>0</v>
      </c>
      <c r="H182" s="171">
        <v>5.2533800000000005E-2</v>
      </c>
      <c r="I182" s="122">
        <f t="shared" si="18"/>
        <v>4.5581376204754226E-4</v>
      </c>
      <c r="J182" s="122">
        <f t="shared" si="19"/>
        <v>0</v>
      </c>
      <c r="K182" s="122">
        <f t="shared" si="16"/>
        <v>-25.886225456613911</v>
      </c>
      <c r="L182" s="122">
        <f t="shared" si="17"/>
        <v>-49.476130472758797</v>
      </c>
      <c r="N182" s="8"/>
    </row>
    <row r="183" spans="1:14" ht="12.5" x14ac:dyDescent="0.25">
      <c r="A183" s="69" t="s">
        <v>163</v>
      </c>
      <c r="B183" s="171">
        <v>1.8858557900000001</v>
      </c>
      <c r="C183" s="66">
        <f t="shared" si="14"/>
        <v>2.0162630128487145E-2</v>
      </c>
      <c r="D183" s="171">
        <v>6.9863549999999996E-2</v>
      </c>
      <c r="E183" s="122">
        <f t="shared" si="15"/>
        <v>5.9447302696095559E-4</v>
      </c>
      <c r="F183" s="171">
        <v>2.3751999999999999E-2</v>
      </c>
      <c r="G183" s="171">
        <v>2.658659E-2</v>
      </c>
      <c r="H183" s="171">
        <v>5.0338589999999996E-2</v>
      </c>
      <c r="I183" s="122">
        <f t="shared" si="18"/>
        <v>2.0608614789246587E-4</v>
      </c>
      <c r="J183" s="122">
        <f t="shared" si="19"/>
        <v>2.306806971495602E-4</v>
      </c>
      <c r="K183" s="122">
        <f t="shared" si="16"/>
        <v>-27.947277228254219</v>
      </c>
      <c r="L183" s="122">
        <f t="shared" si="17"/>
        <v>-97.330729620635523</v>
      </c>
      <c r="N183" s="8"/>
    </row>
    <row r="184" spans="1:14" ht="12.5" x14ac:dyDescent="0.25">
      <c r="A184" s="69" t="s">
        <v>244</v>
      </c>
      <c r="B184" s="171">
        <v>0.13267507000000001</v>
      </c>
      <c r="C184" s="66">
        <f t="shared" si="14"/>
        <v>1.4184957184245467E-3</v>
      </c>
      <c r="D184" s="171">
        <v>1.6359E-3</v>
      </c>
      <c r="E184" s="122">
        <f t="shared" si="15"/>
        <v>1.3919968636083154E-5</v>
      </c>
      <c r="F184" s="171">
        <v>0</v>
      </c>
      <c r="G184" s="171">
        <v>4.8958000000000002E-2</v>
      </c>
      <c r="H184" s="171">
        <v>4.8958000000000002E-2</v>
      </c>
      <c r="I184" s="122">
        <f t="shared" si="18"/>
        <v>0</v>
      </c>
      <c r="J184" s="122">
        <f t="shared" si="19"/>
        <v>4.2478804431287233E-4</v>
      </c>
      <c r="K184" s="122">
        <f t="shared" si="16"/>
        <v>2892.7257167308517</v>
      </c>
      <c r="L184" s="122">
        <f t="shared" si="17"/>
        <v>-63.099322276596496</v>
      </c>
      <c r="N184" s="8"/>
    </row>
    <row r="185" spans="1:14" ht="12.5" x14ac:dyDescent="0.25">
      <c r="A185" s="69" t="s">
        <v>247</v>
      </c>
      <c r="B185" s="171">
        <v>1.632538E-2</v>
      </c>
      <c r="C185" s="66">
        <f t="shared" si="14"/>
        <v>1.7454282580483071E-4</v>
      </c>
      <c r="D185" s="171">
        <v>1.5578100000000001E-2</v>
      </c>
      <c r="E185" s="122">
        <f t="shared" si="15"/>
        <v>1.3255496265649917E-4</v>
      </c>
      <c r="F185" s="171">
        <v>0</v>
      </c>
      <c r="G185" s="171">
        <v>4.4110999999999997E-2</v>
      </c>
      <c r="H185" s="171">
        <v>4.4110999999999997E-2</v>
      </c>
      <c r="I185" s="122">
        <f t="shared" si="18"/>
        <v>0</v>
      </c>
      <c r="J185" s="122">
        <f t="shared" si="19"/>
        <v>3.8273265702612664E-4</v>
      </c>
      <c r="K185" s="122">
        <f t="shared" si="16"/>
        <v>183.16033405871059</v>
      </c>
      <c r="L185" s="122">
        <f t="shared" si="17"/>
        <v>170.19891726869449</v>
      </c>
      <c r="N185" s="8"/>
    </row>
    <row r="186" spans="1:14" ht="12.5" x14ac:dyDescent="0.25">
      <c r="A186" s="69" t="s">
        <v>18</v>
      </c>
      <c r="B186" s="171">
        <v>2.9755319999999998E-2</v>
      </c>
      <c r="C186" s="66">
        <f t="shared" si="14"/>
        <v>3.1812905032084981E-4</v>
      </c>
      <c r="D186" s="171">
        <v>0</v>
      </c>
      <c r="E186" s="122">
        <f t="shared" si="15"/>
        <v>0</v>
      </c>
      <c r="F186" s="171">
        <v>4.1715429999999998E-2</v>
      </c>
      <c r="G186" s="171">
        <v>0</v>
      </c>
      <c r="H186" s="171">
        <v>4.1715429999999998E-2</v>
      </c>
      <c r="I186" s="122">
        <f t="shared" si="18"/>
        <v>3.6194730028535734E-4</v>
      </c>
      <c r="J186" s="122">
        <f t="shared" si="19"/>
        <v>0</v>
      </c>
      <c r="K186" s="122" t="s">
        <v>314</v>
      </c>
      <c r="L186" s="122">
        <f t="shared" si="17"/>
        <v>40.194862632967812</v>
      </c>
      <c r="N186" s="8"/>
    </row>
    <row r="187" spans="1:14" ht="12.5" x14ac:dyDescent="0.25">
      <c r="A187" s="69" t="s">
        <v>150</v>
      </c>
      <c r="B187" s="171">
        <v>0.40201116999999997</v>
      </c>
      <c r="C187" s="66">
        <f t="shared" si="14"/>
        <v>4.2981030528481531E-3</v>
      </c>
      <c r="D187" s="171">
        <v>0.35462548999999999</v>
      </c>
      <c r="E187" s="122">
        <f t="shared" si="15"/>
        <v>3.017529004435247E-3</v>
      </c>
      <c r="F187" s="171">
        <v>1.3999999999999999E-4</v>
      </c>
      <c r="G187" s="171">
        <v>3.846459E-2</v>
      </c>
      <c r="H187" s="171">
        <v>3.8604589999999994E-2</v>
      </c>
      <c r="I187" s="122">
        <f t="shared" si="18"/>
        <v>1.214721316307899E-6</v>
      </c>
      <c r="J187" s="122">
        <f t="shared" si="19"/>
        <v>3.3374112425745467E-4</v>
      </c>
      <c r="K187" s="122">
        <f t="shared" si="16"/>
        <v>-89.113983318006845</v>
      </c>
      <c r="L187" s="122">
        <f t="shared" si="17"/>
        <v>-90.397134985080143</v>
      </c>
      <c r="N187" s="8"/>
    </row>
    <row r="188" spans="1:14" ht="12.5" x14ac:dyDescent="0.25">
      <c r="A188" s="69" t="s">
        <v>141</v>
      </c>
      <c r="B188" s="171">
        <v>6.4197500000000001E-3</v>
      </c>
      <c r="C188" s="66">
        <f t="shared" si="14"/>
        <v>6.863676716625046E-5</v>
      </c>
      <c r="D188" s="171">
        <v>1.4057E-2</v>
      </c>
      <c r="E188" s="122">
        <f t="shared" si="15"/>
        <v>1.1961183392470256E-4</v>
      </c>
      <c r="F188" s="171">
        <v>6.0813000000000002E-4</v>
      </c>
      <c r="G188" s="171">
        <v>3.5464620000000002E-2</v>
      </c>
      <c r="H188" s="171">
        <v>3.6072750000000001E-2</v>
      </c>
      <c r="I188" s="122">
        <f t="shared" si="18"/>
        <v>5.2764891006165909E-6</v>
      </c>
      <c r="J188" s="122">
        <f t="shared" si="19"/>
        <v>3.0771164206256751E-4</v>
      </c>
      <c r="K188" s="122">
        <f t="shared" si="16"/>
        <v>156.61769936686349</v>
      </c>
      <c r="L188" s="122">
        <f t="shared" si="17"/>
        <v>461.90272206861636</v>
      </c>
      <c r="N188" s="8"/>
    </row>
    <row r="189" spans="1:14" ht="12.5" x14ac:dyDescent="0.25">
      <c r="A189" s="69" t="s">
        <v>234</v>
      </c>
      <c r="B189" s="171">
        <v>1.87119E-3</v>
      </c>
      <c r="C189" s="66">
        <f t="shared" si="14"/>
        <v>2.0005830811763108E-5</v>
      </c>
      <c r="D189" s="171">
        <v>1.4605999999999999E-2</v>
      </c>
      <c r="E189" s="122">
        <f t="shared" si="15"/>
        <v>1.2428330698614252E-4</v>
      </c>
      <c r="F189" s="171">
        <v>2.8513E-2</v>
      </c>
      <c r="G189" s="171">
        <v>7.4852499999999997E-3</v>
      </c>
      <c r="H189" s="171">
        <v>3.5998250000000002E-2</v>
      </c>
      <c r="I189" s="122">
        <f t="shared" si="18"/>
        <v>2.4739534922776522E-4</v>
      </c>
      <c r="J189" s="122">
        <f t="shared" si="19"/>
        <v>6.4946376663526444E-5</v>
      </c>
      <c r="K189" s="122">
        <f t="shared" si="16"/>
        <v>146.46207038203482</v>
      </c>
      <c r="L189" s="122">
        <f t="shared" si="17"/>
        <v>1823.815860495193</v>
      </c>
      <c r="N189" s="8"/>
    </row>
    <row r="190" spans="1:14" ht="12.5" x14ac:dyDescent="0.25">
      <c r="A190" s="69" t="s">
        <v>191</v>
      </c>
      <c r="B190" s="171">
        <v>0</v>
      </c>
      <c r="C190" s="66">
        <f t="shared" si="14"/>
        <v>0</v>
      </c>
      <c r="D190" s="171">
        <v>0.13510329000000001</v>
      </c>
      <c r="E190" s="122">
        <f t="shared" si="15"/>
        <v>1.149601784602755E-3</v>
      </c>
      <c r="F190" s="171">
        <v>0</v>
      </c>
      <c r="G190" s="171">
        <v>3.489573E-2</v>
      </c>
      <c r="H190" s="171">
        <v>3.489573E-2</v>
      </c>
      <c r="I190" s="122">
        <f t="shared" si="18"/>
        <v>0</v>
      </c>
      <c r="J190" s="122">
        <f t="shared" si="19"/>
        <v>3.0277562199375037E-4</v>
      </c>
      <c r="K190" s="122">
        <f t="shared" si="16"/>
        <v>-74.171073110062679</v>
      </c>
      <c r="L190" s="122" t="s">
        <v>314</v>
      </c>
      <c r="N190" s="8"/>
    </row>
    <row r="191" spans="1:14" ht="12.5" x14ac:dyDescent="0.25">
      <c r="A191" s="69" t="s">
        <v>254</v>
      </c>
      <c r="B191" s="171">
        <v>0.10097094000000001</v>
      </c>
      <c r="C191" s="66">
        <f t="shared" si="14"/>
        <v>1.0795309629405268E-3</v>
      </c>
      <c r="D191" s="171">
        <v>0.14014160000000001</v>
      </c>
      <c r="E191" s="122">
        <f t="shared" si="15"/>
        <v>1.1924730586285904E-3</v>
      </c>
      <c r="F191" s="171">
        <v>2.8559999999999999E-2</v>
      </c>
      <c r="G191" s="171">
        <v>5.6020000000000002E-3</v>
      </c>
      <c r="H191" s="171">
        <v>3.4161999999999998E-2</v>
      </c>
      <c r="I191" s="122">
        <f t="shared" si="18"/>
        <v>2.4780314852681145E-4</v>
      </c>
      <c r="J191" s="122">
        <f t="shared" si="19"/>
        <v>4.8606205813977503E-5</v>
      </c>
      <c r="K191" s="122">
        <f t="shared" si="16"/>
        <v>-75.623226793471758</v>
      </c>
      <c r="L191" s="122">
        <f t="shared" si="17"/>
        <v>-66.166502956197107</v>
      </c>
      <c r="N191" s="8"/>
    </row>
    <row r="192" spans="1:14" ht="12.5" x14ac:dyDescent="0.25">
      <c r="A192" s="69" t="s">
        <v>146</v>
      </c>
      <c r="B192" s="171">
        <v>6.5733990000000006E-2</v>
      </c>
      <c r="C192" s="66">
        <f t="shared" si="14"/>
        <v>7.0279505690075731E-4</v>
      </c>
      <c r="D192" s="171">
        <v>0.12456732000000001</v>
      </c>
      <c r="E192" s="122">
        <f t="shared" si="15"/>
        <v>1.0599506005751782E-3</v>
      </c>
      <c r="F192" s="171">
        <v>1.8425E-2</v>
      </c>
      <c r="G192" s="171">
        <v>1.4719579999999999E-2</v>
      </c>
      <c r="H192" s="171">
        <v>3.314458E-2</v>
      </c>
      <c r="I192" s="122">
        <f t="shared" si="18"/>
        <v>1.598660018069503E-4</v>
      </c>
      <c r="J192" s="122">
        <f t="shared" si="19"/>
        <v>1.2771562566499589E-4</v>
      </c>
      <c r="K192" s="122">
        <f t="shared" si="16"/>
        <v>-73.392234817285953</v>
      </c>
      <c r="L192" s="122">
        <f t="shared" si="17"/>
        <v>-49.577714664818004</v>
      </c>
      <c r="N192" s="8"/>
    </row>
    <row r="193" spans="1:14" ht="12.5" x14ac:dyDescent="0.25">
      <c r="A193" s="69" t="s">
        <v>28</v>
      </c>
      <c r="B193" s="171">
        <v>0.16016292999999998</v>
      </c>
      <c r="C193" s="66">
        <f t="shared" si="14"/>
        <v>1.7123822166088196E-3</v>
      </c>
      <c r="D193" s="171">
        <v>4.6298620000000006E-2</v>
      </c>
      <c r="E193" s="122">
        <f t="shared" si="15"/>
        <v>3.9395766140591258E-4</v>
      </c>
      <c r="F193" s="171">
        <v>2.6922099999999997E-2</v>
      </c>
      <c r="G193" s="171">
        <v>2.7921399999999998E-3</v>
      </c>
      <c r="H193" s="171">
        <v>2.9714240000000003E-2</v>
      </c>
      <c r="I193" s="122">
        <f t="shared" si="18"/>
        <v>2.3359177678409205E-4</v>
      </c>
      <c r="J193" s="122">
        <f t="shared" si="19"/>
        <v>2.4226228400828125E-5</v>
      </c>
      <c r="K193" s="122">
        <f t="shared" si="16"/>
        <v>-35.820462899326152</v>
      </c>
      <c r="L193" s="122">
        <f t="shared" si="17"/>
        <v>-81.447492250547612</v>
      </c>
      <c r="N193" s="8"/>
    </row>
    <row r="194" spans="1:14" ht="12.5" x14ac:dyDescent="0.25">
      <c r="A194" s="69" t="s">
        <v>173</v>
      </c>
      <c r="B194" s="171">
        <v>0.17092299</v>
      </c>
      <c r="C194" s="66">
        <f t="shared" si="14"/>
        <v>1.8274234149288301E-3</v>
      </c>
      <c r="D194" s="171">
        <v>0.10261779</v>
      </c>
      <c r="E194" s="122">
        <f t="shared" si="15"/>
        <v>8.7318076795902416E-4</v>
      </c>
      <c r="F194" s="171">
        <v>4.1732999999999999E-4</v>
      </c>
      <c r="G194" s="171">
        <v>2.7188750000000001E-2</v>
      </c>
      <c r="H194" s="171">
        <v>2.7606080000000002E-2</v>
      </c>
      <c r="I194" s="122">
        <f t="shared" si="18"/>
        <v>3.6209974781055396E-6</v>
      </c>
      <c r="J194" s="122">
        <f t="shared" si="19"/>
        <v>2.359053870626171E-4</v>
      </c>
      <c r="K194" s="122">
        <f t="shared" si="16"/>
        <v>-73.098153838627795</v>
      </c>
      <c r="L194" s="122">
        <f t="shared" si="17"/>
        <v>-83.848819869111807</v>
      </c>
      <c r="N194" s="8"/>
    </row>
    <row r="195" spans="1:14" ht="12.5" x14ac:dyDescent="0.25">
      <c r="A195" s="69" t="s">
        <v>246</v>
      </c>
      <c r="B195" s="171">
        <v>0.35720186999999998</v>
      </c>
      <c r="C195" s="66">
        <f t="shared" si="14"/>
        <v>3.8190243518110936E-3</v>
      </c>
      <c r="D195" s="171">
        <v>0.11660303999999999</v>
      </c>
      <c r="E195" s="122">
        <f t="shared" si="15"/>
        <v>9.9218207694354754E-4</v>
      </c>
      <c r="F195" s="171">
        <v>0</v>
      </c>
      <c r="G195" s="171">
        <v>2.7065240000000001E-2</v>
      </c>
      <c r="H195" s="171">
        <v>2.7065240000000001E-2</v>
      </c>
      <c r="I195" s="122">
        <f t="shared" si="18"/>
        <v>0</v>
      </c>
      <c r="J195" s="122">
        <f t="shared" si="19"/>
        <v>2.3483374256420863E-4</v>
      </c>
      <c r="K195" s="122">
        <f t="shared" si="16"/>
        <v>-76.788564003134056</v>
      </c>
      <c r="L195" s="122">
        <f t="shared" si="17"/>
        <v>-92.4229847956843</v>
      </c>
      <c r="N195" s="8"/>
    </row>
    <row r="196" spans="1:14" ht="12.5" x14ac:dyDescent="0.25">
      <c r="A196" s="69" t="s">
        <v>101</v>
      </c>
      <c r="B196" s="171">
        <v>0</v>
      </c>
      <c r="C196" s="66">
        <f t="shared" ref="C196:C259" si="20">(B196/$B$268)*100</f>
        <v>0</v>
      </c>
      <c r="D196" s="171">
        <v>7.3637700000000004E-3</v>
      </c>
      <c r="E196" s="122">
        <f t="shared" ref="E196:E259" si="21">(D196/$D$268)*100</f>
        <v>6.2658748972021551E-5</v>
      </c>
      <c r="F196" s="171">
        <v>2.663944E-2</v>
      </c>
      <c r="G196" s="171">
        <v>0</v>
      </c>
      <c r="H196" s="171">
        <v>2.663944E-2</v>
      </c>
      <c r="I196" s="122">
        <f t="shared" si="18"/>
        <v>2.3113925444646644E-4</v>
      </c>
      <c r="J196" s="122">
        <f t="shared" si="19"/>
        <v>0</v>
      </c>
      <c r="K196" s="122">
        <f t="shared" si="16"/>
        <v>261.76360749996263</v>
      </c>
      <c r="L196" s="122" t="s">
        <v>314</v>
      </c>
      <c r="N196" s="8"/>
    </row>
    <row r="197" spans="1:14" ht="12.5" x14ac:dyDescent="0.25">
      <c r="A197" s="69" t="s">
        <v>24</v>
      </c>
      <c r="B197" s="171">
        <v>0.39458180999999998</v>
      </c>
      <c r="C197" s="66">
        <f t="shared" si="20"/>
        <v>4.2186720387877531E-3</v>
      </c>
      <c r="D197" s="171">
        <v>1.0368209999999999E-2</v>
      </c>
      <c r="E197" s="122">
        <f t="shared" si="21"/>
        <v>8.822370439044178E-5</v>
      </c>
      <c r="F197" s="171">
        <v>2.437812E-2</v>
      </c>
      <c r="G197" s="171">
        <v>1.3417100000000001E-3</v>
      </c>
      <c r="H197" s="171">
        <v>2.5719830000000003E-2</v>
      </c>
      <c r="I197" s="122">
        <f t="shared" si="18"/>
        <v>2.11518728682228E-4</v>
      </c>
      <c r="J197" s="122">
        <f t="shared" si="19"/>
        <v>1.1641455266453367E-5</v>
      </c>
      <c r="K197" s="122">
        <f t="shared" ref="K197:K255" si="22">((H197/D197)-1)*100</f>
        <v>148.06432354282953</v>
      </c>
      <c r="L197" s="122">
        <f t="shared" ref="L197:L258" si="23">((H197/B197)-1)*100</f>
        <v>-93.48174970356591</v>
      </c>
      <c r="N197" s="8"/>
    </row>
    <row r="198" spans="1:14" ht="12.5" x14ac:dyDescent="0.25">
      <c r="A198" s="69" t="s">
        <v>59</v>
      </c>
      <c r="B198" s="171">
        <v>2.9381060000000001E-2</v>
      </c>
      <c r="C198" s="66">
        <f t="shared" si="20"/>
        <v>3.1412764894546278E-4</v>
      </c>
      <c r="D198" s="171">
        <v>0.10845722000000001</v>
      </c>
      <c r="E198" s="122">
        <f t="shared" si="21"/>
        <v>9.2286881885003409E-4</v>
      </c>
      <c r="F198" s="171">
        <v>3.5000000000000001E-3</v>
      </c>
      <c r="G198" s="171">
        <v>1.9136150000000001E-2</v>
      </c>
      <c r="H198" s="171">
        <v>2.2636150000000001E-2</v>
      </c>
      <c r="I198" s="122">
        <f t="shared" si="18"/>
        <v>3.036803290769748E-5</v>
      </c>
      <c r="J198" s="122">
        <f t="shared" si="19"/>
        <v>1.660363522647529E-4</v>
      </c>
      <c r="K198" s="122">
        <f t="shared" si="22"/>
        <v>-79.128959787093933</v>
      </c>
      <c r="L198" s="122">
        <f t="shared" si="23"/>
        <v>-22.956659834600934</v>
      </c>
      <c r="N198" s="8"/>
    </row>
    <row r="199" spans="1:14" ht="12.5" x14ac:dyDescent="0.25">
      <c r="A199" s="69" t="s">
        <v>232</v>
      </c>
      <c r="B199" s="171">
        <v>8.9932999999999999E-2</v>
      </c>
      <c r="C199" s="66">
        <f t="shared" si="20"/>
        <v>9.6151881016587912E-4</v>
      </c>
      <c r="D199" s="171">
        <v>4.3035999999999998E-2</v>
      </c>
      <c r="E199" s="122">
        <f t="shared" si="21"/>
        <v>3.6619583728985549E-4</v>
      </c>
      <c r="F199" s="171">
        <v>1.046622E-2</v>
      </c>
      <c r="G199" s="171">
        <v>1.2047E-2</v>
      </c>
      <c r="H199" s="171">
        <v>2.251322E-2</v>
      </c>
      <c r="I199" s="122">
        <f t="shared" si="18"/>
        <v>9.0811003822629003E-5</v>
      </c>
      <c r="J199" s="122">
        <f t="shared" si="19"/>
        <v>1.0452676926829473E-4</v>
      </c>
      <c r="K199" s="122">
        <f t="shared" si="22"/>
        <v>-47.687470954549674</v>
      </c>
      <c r="L199" s="122">
        <f t="shared" si="23"/>
        <v>-74.966675191531479</v>
      </c>
      <c r="N199" s="8"/>
    </row>
    <row r="200" spans="1:14" ht="12.5" x14ac:dyDescent="0.25">
      <c r="A200" s="69" t="s">
        <v>239</v>
      </c>
      <c r="B200" s="171">
        <v>5.9530500000000005E-3</v>
      </c>
      <c r="C200" s="66">
        <f t="shared" si="20"/>
        <v>6.3647043386276311E-5</v>
      </c>
      <c r="D200" s="171">
        <v>3.6617709999999998E-2</v>
      </c>
      <c r="E200" s="122">
        <f t="shared" si="21"/>
        <v>3.1158223285359039E-4</v>
      </c>
      <c r="F200" s="171">
        <v>0</v>
      </c>
      <c r="G200" s="171">
        <v>1.9198E-2</v>
      </c>
      <c r="H200" s="171">
        <v>1.9198E-2</v>
      </c>
      <c r="I200" s="122">
        <f t="shared" si="18"/>
        <v>0</v>
      </c>
      <c r="J200" s="122">
        <f t="shared" si="19"/>
        <v>1.6657299878913606E-4</v>
      </c>
      <c r="K200" s="122">
        <f t="shared" si="22"/>
        <v>-47.571817025149855</v>
      </c>
      <c r="L200" s="122">
        <f t="shared" si="23"/>
        <v>222.49015210690314</v>
      </c>
      <c r="N200" s="8"/>
    </row>
    <row r="201" spans="1:14" ht="12.5" x14ac:dyDescent="0.25">
      <c r="A201" s="69" t="s">
        <v>159</v>
      </c>
      <c r="B201" s="171">
        <v>0.17378929000000001</v>
      </c>
      <c r="C201" s="66">
        <f t="shared" si="20"/>
        <v>1.8580684658620636E-3</v>
      </c>
      <c r="D201" s="171">
        <v>0.23977901000000001</v>
      </c>
      <c r="E201" s="122">
        <f t="shared" si="21"/>
        <v>2.0402935991142915E-3</v>
      </c>
      <c r="F201" s="171">
        <v>0</v>
      </c>
      <c r="G201" s="171">
        <v>1.223891E-2</v>
      </c>
      <c r="H201" s="171">
        <v>1.223891E-2</v>
      </c>
      <c r="I201" s="122">
        <f t="shared" si="18"/>
        <v>0</v>
      </c>
      <c r="J201" s="122">
        <f t="shared" si="19"/>
        <v>1.0619189189552793E-4</v>
      </c>
      <c r="K201" s="122">
        <f t="shared" si="22"/>
        <v>-94.895754219687532</v>
      </c>
      <c r="L201" s="122">
        <f t="shared" si="23"/>
        <v>-92.957615512440384</v>
      </c>
      <c r="N201" s="8"/>
    </row>
    <row r="202" spans="1:14" ht="12.5" x14ac:dyDescent="0.25">
      <c r="A202" s="69" t="s">
        <v>121</v>
      </c>
      <c r="B202" s="171">
        <v>0.25600000000000001</v>
      </c>
      <c r="C202" s="66">
        <f t="shared" si="20"/>
        <v>2.7370244004143651E-3</v>
      </c>
      <c r="D202" s="171">
        <v>2.1877380000000002E-2</v>
      </c>
      <c r="E202" s="122">
        <f t="shared" si="21"/>
        <v>1.8615590405261502E-4</v>
      </c>
      <c r="F202" s="171">
        <v>1.059793E-2</v>
      </c>
      <c r="G202" s="171">
        <v>0</v>
      </c>
      <c r="H202" s="171">
        <v>1.059793E-2</v>
      </c>
      <c r="I202" s="122">
        <f t="shared" si="18"/>
        <v>9.1953796283849817E-5</v>
      </c>
      <c r="J202" s="122">
        <f t="shared" si="19"/>
        <v>0</v>
      </c>
      <c r="K202" s="122">
        <f t="shared" si="22"/>
        <v>-51.557590534149888</v>
      </c>
      <c r="L202" s="122">
        <f t="shared" si="23"/>
        <v>-95.860183593750008</v>
      </c>
      <c r="N202" s="8"/>
    </row>
    <row r="203" spans="1:14" ht="12.5" x14ac:dyDescent="0.25">
      <c r="A203" s="69" t="s">
        <v>63</v>
      </c>
      <c r="B203" s="171">
        <v>6.3864099999999993E-2</v>
      </c>
      <c r="C203" s="66">
        <f t="shared" si="20"/>
        <v>6.8280312504102739E-4</v>
      </c>
      <c r="D203" s="171">
        <v>3.8625999999999999E-3</v>
      </c>
      <c r="E203" s="122">
        <f t="shared" si="21"/>
        <v>3.2867088974714094E-5</v>
      </c>
      <c r="F203" s="171">
        <v>8.2512200000000001E-3</v>
      </c>
      <c r="G203" s="171">
        <v>0</v>
      </c>
      <c r="H203" s="171">
        <v>8.2512200000000001E-3</v>
      </c>
      <c r="I203" s="122">
        <f t="shared" si="18"/>
        <v>7.1592377282471881E-5</v>
      </c>
      <c r="J203" s="122">
        <f t="shared" si="19"/>
        <v>0</v>
      </c>
      <c r="K203" s="122">
        <f t="shared" si="22"/>
        <v>113.61828819965827</v>
      </c>
      <c r="L203" s="122">
        <f t="shared" si="23"/>
        <v>-87.080034009717508</v>
      </c>
      <c r="N203" s="8"/>
    </row>
    <row r="204" spans="1:14" ht="12.5" x14ac:dyDescent="0.25">
      <c r="A204" s="69" t="s">
        <v>73</v>
      </c>
      <c r="B204" s="171">
        <v>1.15E-2</v>
      </c>
      <c r="C204" s="66">
        <f t="shared" si="20"/>
        <v>1.2295226798736403E-4</v>
      </c>
      <c r="D204" s="171">
        <v>1.6999999999999999E-3</v>
      </c>
      <c r="E204" s="122">
        <f t="shared" si="21"/>
        <v>1.446539927950447E-5</v>
      </c>
      <c r="F204" s="171">
        <v>7.4999999999999997E-3</v>
      </c>
      <c r="G204" s="171">
        <v>0</v>
      </c>
      <c r="H204" s="171">
        <v>7.4999999999999997E-3</v>
      </c>
      <c r="I204" s="122">
        <f t="shared" si="18"/>
        <v>6.5074356230780314E-5</v>
      </c>
      <c r="J204" s="122">
        <f t="shared" si="19"/>
        <v>0</v>
      </c>
      <c r="K204" s="122">
        <f t="shared" si="22"/>
        <v>341.1764705882353</v>
      </c>
      <c r="L204" s="122">
        <f t="shared" si="23"/>
        <v>-34.782608695652172</v>
      </c>
      <c r="N204" s="8"/>
    </row>
    <row r="205" spans="1:14" ht="12.5" x14ac:dyDescent="0.25">
      <c r="A205" s="69" t="s">
        <v>98</v>
      </c>
      <c r="B205" s="171">
        <v>7.5679061699999997</v>
      </c>
      <c r="C205" s="66">
        <f t="shared" si="20"/>
        <v>8.0912280653657895E-2</v>
      </c>
      <c r="D205" s="171">
        <v>8.4068770000000001E-2</v>
      </c>
      <c r="E205" s="122">
        <f t="shared" si="21"/>
        <v>7.1534607352166288E-4</v>
      </c>
      <c r="F205" s="171">
        <v>9.7263000000000004E-4</v>
      </c>
      <c r="G205" s="171">
        <v>6.2772799999999997E-3</v>
      </c>
      <c r="H205" s="171">
        <v>7.24991E-3</v>
      </c>
      <c r="I205" s="122">
        <f t="shared" si="18"/>
        <v>8.4391028134325147E-6</v>
      </c>
      <c r="J205" s="122">
        <f t="shared" si="19"/>
        <v>5.4465327317380347E-5</v>
      </c>
      <c r="K205" s="122">
        <f t="shared" si="22"/>
        <v>-91.376214972575426</v>
      </c>
      <c r="L205" s="122">
        <f t="shared" si="23"/>
        <v>-99.904201904236885</v>
      </c>
      <c r="N205" s="8"/>
    </row>
    <row r="206" spans="1:14" ht="12.5" x14ac:dyDescent="0.25">
      <c r="A206" s="69" t="s">
        <v>14</v>
      </c>
      <c r="B206" s="171">
        <v>0</v>
      </c>
      <c r="C206" s="66">
        <f t="shared" si="20"/>
        <v>0</v>
      </c>
      <c r="D206" s="171">
        <v>0</v>
      </c>
      <c r="E206" s="122">
        <f t="shared" si="21"/>
        <v>0</v>
      </c>
      <c r="F206" s="171">
        <v>4.2865500000000001E-3</v>
      </c>
      <c r="G206" s="171">
        <v>2.1982800000000004E-3</v>
      </c>
      <c r="H206" s="171">
        <v>6.4848299999999996E-3</v>
      </c>
      <c r="I206" s="122">
        <f t="shared" si="18"/>
        <v>3.7192597560140176E-5</v>
      </c>
      <c r="J206" s="122">
        <f t="shared" si="19"/>
        <v>1.9073554108666637E-5</v>
      </c>
      <c r="K206" s="122" t="s">
        <v>314</v>
      </c>
      <c r="L206" s="122" t="s">
        <v>314</v>
      </c>
      <c r="N206" s="8"/>
    </row>
    <row r="207" spans="1:14" ht="12.5" x14ac:dyDescent="0.25">
      <c r="A207" s="69" t="s">
        <v>187</v>
      </c>
      <c r="B207" s="171">
        <v>1.2354770000000001E-2</v>
      </c>
      <c r="C207" s="66">
        <f t="shared" si="20"/>
        <v>1.3209104277932574E-4</v>
      </c>
      <c r="D207" s="171">
        <v>0.20702238000000001</v>
      </c>
      <c r="E207" s="122">
        <f t="shared" si="21"/>
        <v>1.7615655214666475E-3</v>
      </c>
      <c r="F207" s="171">
        <v>0</v>
      </c>
      <c r="G207" s="171">
        <v>6.46621E-3</v>
      </c>
      <c r="H207" s="171">
        <v>6.46621E-3</v>
      </c>
      <c r="I207" s="122">
        <f t="shared" si="18"/>
        <v>0</v>
      </c>
      <c r="J207" s="122">
        <f t="shared" si="19"/>
        <v>5.6104593733737865E-5</v>
      </c>
      <c r="K207" s="122">
        <f t="shared" si="22"/>
        <v>-96.876564746284927</v>
      </c>
      <c r="L207" s="122">
        <f t="shared" si="23"/>
        <v>-47.66223895709917</v>
      </c>
      <c r="N207" s="8"/>
    </row>
    <row r="208" spans="1:14" ht="12.5" x14ac:dyDescent="0.25">
      <c r="A208" s="69" t="s">
        <v>208</v>
      </c>
      <c r="B208" s="171">
        <v>1.2063000000000001E-2</v>
      </c>
      <c r="C208" s="66">
        <f t="shared" si="20"/>
        <v>1.2897158336796285E-4</v>
      </c>
      <c r="D208" s="171">
        <v>2.5209720000000001E-2</v>
      </c>
      <c r="E208" s="122">
        <f t="shared" si="21"/>
        <v>2.1451097972029968E-4</v>
      </c>
      <c r="F208" s="171">
        <v>0</v>
      </c>
      <c r="G208" s="171">
        <v>5.8416400000000004E-3</v>
      </c>
      <c r="H208" s="171">
        <v>5.8416400000000004E-3</v>
      </c>
      <c r="I208" s="122">
        <f t="shared" ref="I208:I267" si="24">(F208/$H$268)*100</f>
        <v>0</v>
      </c>
      <c r="J208" s="122">
        <f t="shared" si="19"/>
        <v>5.0685461644263398E-5</v>
      </c>
      <c r="K208" s="122">
        <f t="shared" si="22"/>
        <v>-76.827826727151276</v>
      </c>
      <c r="L208" s="122">
        <f t="shared" si="23"/>
        <v>-51.573903672386635</v>
      </c>
      <c r="N208" s="8"/>
    </row>
    <row r="209" spans="1:14" ht="12.5" x14ac:dyDescent="0.25">
      <c r="A209" s="69" t="s">
        <v>192</v>
      </c>
      <c r="B209" s="171">
        <v>0.72989208999999999</v>
      </c>
      <c r="C209" s="66">
        <f t="shared" si="20"/>
        <v>7.8036424218728036E-3</v>
      </c>
      <c r="D209" s="171">
        <v>3.5947160000000006E-2</v>
      </c>
      <c r="E209" s="122">
        <f t="shared" si="21"/>
        <v>3.0587648374366585E-4</v>
      </c>
      <c r="F209" s="171">
        <v>0</v>
      </c>
      <c r="G209" s="171">
        <v>5.0089599999999998E-3</v>
      </c>
      <c r="H209" s="171">
        <v>5.0089599999999998E-3</v>
      </c>
      <c r="I209" s="122">
        <f t="shared" si="24"/>
        <v>0</v>
      </c>
      <c r="J209" s="122">
        <f t="shared" ref="J209:J267" si="25">(G209/$H$268)*100</f>
        <v>4.3460646318097241E-5</v>
      </c>
      <c r="K209" s="122">
        <f t="shared" si="22"/>
        <v>-86.06576986888534</v>
      </c>
      <c r="L209" s="122">
        <f t="shared" si="23"/>
        <v>-99.313739651569591</v>
      </c>
      <c r="N209" s="8"/>
    </row>
    <row r="210" spans="1:14" ht="12.5" x14ac:dyDescent="0.25">
      <c r="A210" s="69" t="s">
        <v>31</v>
      </c>
      <c r="B210" s="171">
        <v>1.6965250000000001E-2</v>
      </c>
      <c r="C210" s="66">
        <f t="shared" si="20"/>
        <v>1.8138399691066331E-4</v>
      </c>
      <c r="D210" s="171">
        <v>7.5250000000000002E-4</v>
      </c>
      <c r="E210" s="122">
        <f t="shared" si="21"/>
        <v>6.4030664457806551E-6</v>
      </c>
      <c r="F210" s="171">
        <v>2.52404E-3</v>
      </c>
      <c r="G210" s="171">
        <v>1.8519999999999999E-3</v>
      </c>
      <c r="H210" s="171">
        <v>4.3760400000000003E-3</v>
      </c>
      <c r="I210" s="122">
        <f t="shared" si="24"/>
        <v>2.19000370800985E-5</v>
      </c>
      <c r="J210" s="122">
        <f t="shared" si="25"/>
        <v>1.6069027698587352E-5</v>
      </c>
      <c r="K210" s="122">
        <f t="shared" si="22"/>
        <v>481.53355481727579</v>
      </c>
      <c r="L210" s="122">
        <f t="shared" si="23"/>
        <v>-74.20586198258205</v>
      </c>
      <c r="N210" s="8"/>
    </row>
    <row r="211" spans="1:14" ht="12.5" x14ac:dyDescent="0.25">
      <c r="A211" s="69" t="s">
        <v>176</v>
      </c>
      <c r="B211" s="171">
        <v>0</v>
      </c>
      <c r="C211" s="66">
        <f t="shared" si="20"/>
        <v>0</v>
      </c>
      <c r="D211" s="171">
        <v>6.3650999999999996E-4</v>
      </c>
      <c r="E211" s="122">
        <f t="shared" si="21"/>
        <v>5.416100761998464E-6</v>
      </c>
      <c r="F211" s="171">
        <v>0</v>
      </c>
      <c r="G211" s="171">
        <v>3.8040000000000001E-3</v>
      </c>
      <c r="H211" s="171">
        <v>3.8040000000000001E-3</v>
      </c>
      <c r="I211" s="122">
        <f t="shared" si="24"/>
        <v>0</v>
      </c>
      <c r="J211" s="122">
        <f t="shared" si="25"/>
        <v>3.3005713480251774E-5</v>
      </c>
      <c r="K211" s="122">
        <f t="shared" si="22"/>
        <v>497.63397275769438</v>
      </c>
      <c r="L211" s="122" t="s">
        <v>314</v>
      </c>
      <c r="N211" s="8"/>
    </row>
    <row r="212" spans="1:14" ht="12.5" x14ac:dyDescent="0.25">
      <c r="A212" s="69" t="s">
        <v>138</v>
      </c>
      <c r="B212" s="171">
        <v>0.40843099999999999</v>
      </c>
      <c r="C212" s="66">
        <f t="shared" si="20"/>
        <v>4.3667406753345296E-3</v>
      </c>
      <c r="D212" s="171">
        <v>5.9086800000000004E-3</v>
      </c>
      <c r="E212" s="122">
        <f t="shared" si="21"/>
        <v>5.0277303185189689E-5</v>
      </c>
      <c r="F212" s="171">
        <v>3.2100000000000002E-3</v>
      </c>
      <c r="G212" s="171">
        <v>4.8672E-4</v>
      </c>
      <c r="H212" s="171">
        <v>3.6967199999999997E-3</v>
      </c>
      <c r="I212" s="122">
        <f t="shared" si="24"/>
        <v>2.7851824466773974E-5</v>
      </c>
      <c r="J212" s="122">
        <f t="shared" si="25"/>
        <v>4.223065421952719E-6</v>
      </c>
      <c r="K212" s="122">
        <f t="shared" si="22"/>
        <v>-37.435772456792392</v>
      </c>
      <c r="L212" s="122">
        <f t="shared" si="23"/>
        <v>-99.094897302114688</v>
      </c>
      <c r="N212" s="8"/>
    </row>
    <row r="213" spans="1:14" ht="12.5" x14ac:dyDescent="0.25">
      <c r="A213" s="69" t="s">
        <v>137</v>
      </c>
      <c r="B213" s="171">
        <v>0</v>
      </c>
      <c r="C213" s="66">
        <f t="shared" si="20"/>
        <v>0</v>
      </c>
      <c r="D213" s="171">
        <v>7.6999999999999996E-4</v>
      </c>
      <c r="E213" s="122">
        <f t="shared" si="21"/>
        <v>6.551974967775554E-6</v>
      </c>
      <c r="F213" s="171">
        <v>2.555E-3</v>
      </c>
      <c r="G213" s="171">
        <v>5.0000000000000001E-4</v>
      </c>
      <c r="H213" s="171">
        <v>3.055E-3</v>
      </c>
      <c r="I213" s="122">
        <f t="shared" si="24"/>
        <v>2.2168664022619159E-5</v>
      </c>
      <c r="J213" s="122">
        <f t="shared" si="25"/>
        <v>4.3382904153853544E-6</v>
      </c>
      <c r="K213" s="122">
        <f t="shared" si="22"/>
        <v>296.75324675324674</v>
      </c>
      <c r="L213" s="122" t="s">
        <v>314</v>
      </c>
      <c r="N213" s="8"/>
    </row>
    <row r="214" spans="1:14" ht="12.5" x14ac:dyDescent="0.25">
      <c r="A214" s="69" t="s">
        <v>139</v>
      </c>
      <c r="B214" s="171">
        <v>1.5679999999999999E-2</v>
      </c>
      <c r="C214" s="66">
        <f t="shared" si="20"/>
        <v>1.6764274452537984E-4</v>
      </c>
      <c r="D214" s="171">
        <v>1.8162999999999999E-3</v>
      </c>
      <c r="E214" s="122">
        <f t="shared" si="21"/>
        <v>1.545500277139057E-5</v>
      </c>
      <c r="F214" s="171">
        <v>0</v>
      </c>
      <c r="G214" s="171">
        <v>2.3999999999999998E-3</v>
      </c>
      <c r="H214" s="171">
        <v>2.3999999999999998E-3</v>
      </c>
      <c r="I214" s="122">
        <f t="shared" si="24"/>
        <v>0</v>
      </c>
      <c r="J214" s="122">
        <f t="shared" si="25"/>
        <v>2.0823793993849696E-5</v>
      </c>
      <c r="K214" s="122">
        <f t="shared" si="22"/>
        <v>32.136761548202401</v>
      </c>
      <c r="L214" s="122">
        <f t="shared" si="23"/>
        <v>-84.693877551020407</v>
      </c>
      <c r="N214" s="8"/>
    </row>
    <row r="215" spans="1:14" ht="12.5" x14ac:dyDescent="0.25">
      <c r="A215" s="69" t="s">
        <v>91</v>
      </c>
      <c r="B215" s="171">
        <v>1.1918900000000001E-3</v>
      </c>
      <c r="C215" s="66">
        <f t="shared" si="20"/>
        <v>1.2743093799257335E-5</v>
      </c>
      <c r="D215" s="171">
        <v>0</v>
      </c>
      <c r="E215" s="122">
        <f t="shared" si="21"/>
        <v>0</v>
      </c>
      <c r="F215" s="171">
        <v>0</v>
      </c>
      <c r="G215" s="171">
        <v>1.7382599999999999E-3</v>
      </c>
      <c r="H215" s="171">
        <v>1.7382599999999999E-3</v>
      </c>
      <c r="I215" s="122">
        <f t="shared" si="24"/>
        <v>0</v>
      </c>
      <c r="J215" s="122">
        <f t="shared" si="25"/>
        <v>1.5082153394895492E-5</v>
      </c>
      <c r="K215" s="122" t="s">
        <v>314</v>
      </c>
      <c r="L215" s="122">
        <f t="shared" si="23"/>
        <v>45.840639656344109</v>
      </c>
      <c r="N215" s="8"/>
    </row>
    <row r="216" spans="1:14" ht="12.5" x14ac:dyDescent="0.25">
      <c r="A216" s="69" t="s">
        <v>94</v>
      </c>
      <c r="B216" s="171">
        <v>1.3928800000000002E-3</v>
      </c>
      <c r="C216" s="66">
        <f t="shared" si="20"/>
        <v>1.4891978698629536E-5</v>
      </c>
      <c r="D216" s="171">
        <v>5.0123798399999995</v>
      </c>
      <c r="E216" s="122">
        <f t="shared" si="21"/>
        <v>4.2650632780081597E-2</v>
      </c>
      <c r="F216" s="171">
        <v>1.4779999999999999E-3</v>
      </c>
      <c r="G216" s="171">
        <v>0</v>
      </c>
      <c r="H216" s="171">
        <v>1.4779999999999999E-3</v>
      </c>
      <c r="I216" s="122">
        <f t="shared" si="24"/>
        <v>1.2823986467879106E-5</v>
      </c>
      <c r="J216" s="122">
        <f t="shared" si="25"/>
        <v>0</v>
      </c>
      <c r="K216" s="122">
        <f t="shared" si="22"/>
        <v>-99.970513008846524</v>
      </c>
      <c r="L216" s="122">
        <f t="shared" si="23"/>
        <v>6.1110792028028049</v>
      </c>
      <c r="N216" s="8"/>
    </row>
    <row r="217" spans="1:14" ht="12.5" x14ac:dyDescent="0.25">
      <c r="A217" s="69" t="s">
        <v>44</v>
      </c>
      <c r="B217" s="171">
        <v>8.2426900000000004E-3</v>
      </c>
      <c r="C217" s="66">
        <f t="shared" si="20"/>
        <v>8.8126733027544862E-5</v>
      </c>
      <c r="D217" s="171">
        <v>5.3393999999999994E-3</v>
      </c>
      <c r="E217" s="122">
        <f t="shared" si="21"/>
        <v>4.5433266419403625E-5</v>
      </c>
      <c r="F217" s="171">
        <v>0</v>
      </c>
      <c r="G217" s="171">
        <v>8.0391999999999996E-4</v>
      </c>
      <c r="H217" s="171">
        <v>8.0391999999999996E-4</v>
      </c>
      <c r="I217" s="122">
        <f t="shared" si="24"/>
        <v>0</v>
      </c>
      <c r="J217" s="122">
        <f t="shared" si="25"/>
        <v>6.9752768614731879E-6</v>
      </c>
      <c r="K217" s="122">
        <f t="shared" si="22"/>
        <v>-84.943626624714383</v>
      </c>
      <c r="L217" s="122">
        <f t="shared" si="23"/>
        <v>-90.24687329015164</v>
      </c>
      <c r="N217" s="8"/>
    </row>
    <row r="218" spans="1:14" ht="12.5" x14ac:dyDescent="0.25">
      <c r="A218" s="69" t="s">
        <v>110</v>
      </c>
      <c r="B218" s="171">
        <v>0.35029909000000004</v>
      </c>
      <c r="C218" s="66">
        <f t="shared" si="20"/>
        <v>3.7452232686443275E-3</v>
      </c>
      <c r="D218" s="171">
        <v>0.26160901999999997</v>
      </c>
      <c r="E218" s="122">
        <f t="shared" si="21"/>
        <v>2.2260464290705119E-3</v>
      </c>
      <c r="F218" s="171">
        <v>0</v>
      </c>
      <c r="G218" s="171">
        <v>2.9700000000000001E-4</v>
      </c>
      <c r="H218" s="171">
        <v>2.9700000000000001E-4</v>
      </c>
      <c r="I218" s="122">
        <f t="shared" si="24"/>
        <v>0</v>
      </c>
      <c r="J218" s="122">
        <f t="shared" si="25"/>
        <v>2.5769445067389004E-6</v>
      </c>
      <c r="K218" s="122">
        <f t="shared" si="22"/>
        <v>-99.886471804374338</v>
      </c>
      <c r="L218" s="122">
        <f t="shared" si="23"/>
        <v>-99.915215309294695</v>
      </c>
      <c r="N218" s="8"/>
    </row>
    <row r="219" spans="1:14" ht="12.5" x14ac:dyDescent="0.25">
      <c r="A219" s="69" t="s">
        <v>82</v>
      </c>
      <c r="B219" s="171">
        <v>5.4860000000000004E-3</v>
      </c>
      <c r="C219" s="66">
        <f t="shared" si="20"/>
        <v>5.865357758075471E-5</v>
      </c>
      <c r="D219" s="171">
        <v>0</v>
      </c>
      <c r="E219" s="122">
        <f t="shared" si="21"/>
        <v>0</v>
      </c>
      <c r="F219" s="171">
        <v>2.3894999999999998E-4</v>
      </c>
      <c r="G219" s="171">
        <v>0</v>
      </c>
      <c r="H219" s="171">
        <v>2.3894999999999998E-4</v>
      </c>
      <c r="I219" s="122">
        <f t="shared" si="24"/>
        <v>2.0732689895126605E-6</v>
      </c>
      <c r="J219" s="122">
        <f t="shared" si="25"/>
        <v>0</v>
      </c>
      <c r="K219" s="122" t="s">
        <v>314</v>
      </c>
      <c r="L219" s="122">
        <f t="shared" si="23"/>
        <v>-95.644367480860367</v>
      </c>
      <c r="N219" s="8"/>
    </row>
    <row r="220" spans="1:14" ht="12.5" x14ac:dyDescent="0.25">
      <c r="A220" s="69" t="s">
        <v>167</v>
      </c>
      <c r="B220" s="171">
        <v>0</v>
      </c>
      <c r="C220" s="66">
        <f t="shared" si="20"/>
        <v>0</v>
      </c>
      <c r="D220" s="171">
        <v>1E-4</v>
      </c>
      <c r="E220" s="122">
        <f t="shared" si="21"/>
        <v>8.5090583997085125E-7</v>
      </c>
      <c r="F220" s="171">
        <v>1.4999999999999999E-4</v>
      </c>
      <c r="G220" s="171">
        <v>0</v>
      </c>
      <c r="H220" s="171">
        <v>1.4999999999999999E-4</v>
      </c>
      <c r="I220" s="122">
        <f t="shared" si="24"/>
        <v>1.301487124615606E-6</v>
      </c>
      <c r="J220" s="122">
        <f t="shared" si="25"/>
        <v>0</v>
      </c>
      <c r="K220" s="122">
        <f t="shared" si="22"/>
        <v>49.999999999999979</v>
      </c>
      <c r="L220" s="122" t="s">
        <v>314</v>
      </c>
      <c r="N220" s="8"/>
    </row>
    <row r="221" spans="1:14" ht="12.5" x14ac:dyDescent="0.25">
      <c r="A221" s="69" t="s">
        <v>57</v>
      </c>
      <c r="B221" s="171">
        <v>0</v>
      </c>
      <c r="C221" s="66">
        <f t="shared" si="20"/>
        <v>0</v>
      </c>
      <c r="D221" s="171">
        <v>0.88348579000000005</v>
      </c>
      <c r="E221" s="122">
        <f t="shared" si="21"/>
        <v>7.5176321824226107E-3</v>
      </c>
      <c r="F221" s="171">
        <v>0</v>
      </c>
      <c r="G221" s="171">
        <v>1.25E-4</v>
      </c>
      <c r="H221" s="171">
        <v>1.25E-4</v>
      </c>
      <c r="I221" s="122">
        <f t="shared" si="24"/>
        <v>0</v>
      </c>
      <c r="J221" s="122">
        <f t="shared" si="25"/>
        <v>1.0845726038463386E-6</v>
      </c>
      <c r="K221" s="122">
        <f t="shared" si="22"/>
        <v>-99.985851498528348</v>
      </c>
      <c r="L221" s="122" t="s">
        <v>314</v>
      </c>
      <c r="N221" s="8"/>
    </row>
    <row r="222" spans="1:14" ht="12.5" x14ac:dyDescent="0.25">
      <c r="A222" s="69" t="s">
        <v>43</v>
      </c>
      <c r="B222" s="171">
        <v>1.704404E-2</v>
      </c>
      <c r="C222" s="66">
        <f t="shared" si="20"/>
        <v>1.8222638031890019E-4</v>
      </c>
      <c r="D222" s="171">
        <v>0</v>
      </c>
      <c r="E222" s="122">
        <f t="shared" si="21"/>
        <v>0</v>
      </c>
      <c r="F222" s="171">
        <v>1E-4</v>
      </c>
      <c r="G222" s="171">
        <v>0</v>
      </c>
      <c r="H222" s="171">
        <v>1E-4</v>
      </c>
      <c r="I222" s="122">
        <f t="shared" si="24"/>
        <v>8.6765808307707096E-7</v>
      </c>
      <c r="J222" s="122">
        <f t="shared" si="25"/>
        <v>0</v>
      </c>
      <c r="K222" s="122" t="s">
        <v>314</v>
      </c>
      <c r="L222" s="122">
        <f t="shared" si="23"/>
        <v>-99.413284643781637</v>
      </c>
      <c r="N222" s="8"/>
    </row>
    <row r="223" spans="1:14" ht="12.5" x14ac:dyDescent="0.25">
      <c r="A223" s="69" t="s">
        <v>100</v>
      </c>
      <c r="B223" s="171">
        <v>0</v>
      </c>
      <c r="C223" s="66">
        <f t="shared" si="20"/>
        <v>0</v>
      </c>
      <c r="D223" s="171">
        <v>1.1260350000000001E-2</v>
      </c>
      <c r="E223" s="122">
        <f t="shared" si="21"/>
        <v>9.5814975751157757E-5</v>
      </c>
      <c r="F223" s="171">
        <v>1E-4</v>
      </c>
      <c r="G223" s="171">
        <v>0</v>
      </c>
      <c r="H223" s="171">
        <v>1E-4</v>
      </c>
      <c r="I223" s="122">
        <f t="shared" si="24"/>
        <v>8.6765808307707096E-7</v>
      </c>
      <c r="J223" s="122">
        <f t="shared" si="25"/>
        <v>0</v>
      </c>
      <c r="K223" s="122">
        <f t="shared" si="22"/>
        <v>-99.111928137224865</v>
      </c>
      <c r="L223" s="122" t="s">
        <v>314</v>
      </c>
      <c r="N223" s="8"/>
    </row>
    <row r="224" spans="1:14" ht="12.5" x14ac:dyDescent="0.25">
      <c r="A224" s="69" t="s">
        <v>58</v>
      </c>
      <c r="B224" s="171">
        <v>0</v>
      </c>
      <c r="C224" s="66">
        <f t="shared" si="20"/>
        <v>0</v>
      </c>
      <c r="D224" s="171">
        <v>1.4999999999999999E-4</v>
      </c>
      <c r="E224" s="122">
        <f t="shared" si="21"/>
        <v>1.2763587599562767E-6</v>
      </c>
      <c r="F224" s="171">
        <v>5.0000000000000002E-5</v>
      </c>
      <c r="G224" s="171">
        <v>0</v>
      </c>
      <c r="H224" s="171">
        <v>5.0000000000000002E-5</v>
      </c>
      <c r="I224" s="122">
        <f t="shared" si="24"/>
        <v>4.3382904153853548E-7</v>
      </c>
      <c r="J224" s="122">
        <f t="shared" si="25"/>
        <v>0</v>
      </c>
      <c r="K224" s="122">
        <f t="shared" si="22"/>
        <v>-66.666666666666657</v>
      </c>
      <c r="L224" s="122" t="s">
        <v>314</v>
      </c>
      <c r="N224" s="8"/>
    </row>
    <row r="225" spans="1:14" ht="12.5" x14ac:dyDescent="0.25">
      <c r="A225" s="69" t="s">
        <v>164</v>
      </c>
      <c r="B225" s="171">
        <v>0</v>
      </c>
      <c r="C225" s="66">
        <f t="shared" si="20"/>
        <v>0</v>
      </c>
      <c r="D225" s="171">
        <v>0</v>
      </c>
      <c r="E225" s="122">
        <f t="shared" si="21"/>
        <v>0</v>
      </c>
      <c r="F225" s="171">
        <v>5.0000000000000002E-5</v>
      </c>
      <c r="G225" s="171">
        <v>0</v>
      </c>
      <c r="H225" s="171">
        <v>5.0000000000000002E-5</v>
      </c>
      <c r="I225" s="122">
        <f t="shared" si="24"/>
        <v>4.3382904153853548E-7</v>
      </c>
      <c r="J225" s="122">
        <f t="shared" si="25"/>
        <v>0</v>
      </c>
      <c r="K225" s="122" t="s">
        <v>314</v>
      </c>
      <c r="L225" s="122" t="s">
        <v>314</v>
      </c>
      <c r="N225" s="8"/>
    </row>
    <row r="226" spans="1:14" ht="12.5" x14ac:dyDescent="0.25">
      <c r="A226" s="69" t="s">
        <v>13</v>
      </c>
      <c r="B226" s="171">
        <v>0.29922100000000001</v>
      </c>
      <c r="C226" s="66">
        <f t="shared" si="20"/>
        <v>3.1991217895171353E-3</v>
      </c>
      <c r="D226" s="171">
        <v>0</v>
      </c>
      <c r="E226" s="122">
        <f t="shared" si="21"/>
        <v>0</v>
      </c>
      <c r="F226" s="171">
        <v>3.4E-5</v>
      </c>
      <c r="G226" s="171">
        <v>0</v>
      </c>
      <c r="H226" s="171">
        <v>3.4E-5</v>
      </c>
      <c r="I226" s="122">
        <f t="shared" si="24"/>
        <v>2.9500374824620407E-7</v>
      </c>
      <c r="J226" s="122">
        <f t="shared" si="25"/>
        <v>0</v>
      </c>
      <c r="K226" s="122" t="s">
        <v>314</v>
      </c>
      <c r="L226" s="122">
        <f t="shared" si="23"/>
        <v>-99.988637161161819</v>
      </c>
      <c r="N226" s="8"/>
    </row>
    <row r="227" spans="1:14" ht="12.5" x14ac:dyDescent="0.25">
      <c r="A227" s="69" t="s">
        <v>79</v>
      </c>
      <c r="B227" s="171">
        <v>0.60599117000000002</v>
      </c>
      <c r="C227" s="66">
        <f t="shared" si="20"/>
        <v>6.4789555418970687E-3</v>
      </c>
      <c r="D227" s="171">
        <v>0</v>
      </c>
      <c r="E227" s="122">
        <f t="shared" si="21"/>
        <v>0</v>
      </c>
      <c r="F227" s="171">
        <v>0</v>
      </c>
      <c r="G227" s="171">
        <v>2.0639999999999999E-5</v>
      </c>
      <c r="H227" s="171">
        <v>2.0639999999999999E-5</v>
      </c>
      <c r="I227" s="122">
        <f t="shared" si="24"/>
        <v>0</v>
      </c>
      <c r="J227" s="122">
        <f t="shared" si="25"/>
        <v>1.790846283471074E-7</v>
      </c>
      <c r="K227" s="122" t="s">
        <v>314</v>
      </c>
      <c r="L227" s="122">
        <f t="shared" si="23"/>
        <v>-99.996594009777411</v>
      </c>
      <c r="N227" s="8"/>
    </row>
    <row r="228" spans="1:14" ht="12.5" x14ac:dyDescent="0.25">
      <c r="A228" s="69" t="s">
        <v>15</v>
      </c>
      <c r="B228" s="171">
        <v>0</v>
      </c>
      <c r="C228" s="66">
        <f t="shared" si="20"/>
        <v>0</v>
      </c>
      <c r="D228" s="171">
        <v>6.3800000000000003E-3</v>
      </c>
      <c r="E228" s="122">
        <f t="shared" si="21"/>
        <v>5.4287792590140313E-5</v>
      </c>
      <c r="F228" s="171">
        <v>0</v>
      </c>
      <c r="G228" s="171">
        <v>0</v>
      </c>
      <c r="H228" s="171">
        <v>0</v>
      </c>
      <c r="I228" s="122">
        <f t="shared" si="24"/>
        <v>0</v>
      </c>
      <c r="J228" s="122">
        <f t="shared" si="25"/>
        <v>0</v>
      </c>
      <c r="K228" s="122">
        <f t="shared" si="22"/>
        <v>-100</v>
      </c>
      <c r="L228" s="122" t="s">
        <v>314</v>
      </c>
      <c r="N228" s="8"/>
    </row>
    <row r="229" spans="1:14" ht="12.5" x14ac:dyDescent="0.25">
      <c r="A229" s="69" t="s">
        <v>17</v>
      </c>
      <c r="B229" s="171">
        <v>2.47E-3</v>
      </c>
      <c r="C229" s="66">
        <f t="shared" si="20"/>
        <v>2.6408008863372976E-5</v>
      </c>
      <c r="D229" s="171">
        <v>1.2398999999999998E-4</v>
      </c>
      <c r="E229" s="122">
        <f t="shared" si="21"/>
        <v>1.0550381509798583E-6</v>
      </c>
      <c r="F229" s="171">
        <v>0</v>
      </c>
      <c r="G229" s="171">
        <v>0</v>
      </c>
      <c r="H229" s="171">
        <v>0</v>
      </c>
      <c r="I229" s="122">
        <f t="shared" si="24"/>
        <v>0</v>
      </c>
      <c r="J229" s="122">
        <f t="shared" si="25"/>
        <v>0</v>
      </c>
      <c r="K229" s="122">
        <f t="shared" si="22"/>
        <v>-100</v>
      </c>
      <c r="L229" s="122">
        <f t="shared" si="23"/>
        <v>-100</v>
      </c>
      <c r="N229" s="8"/>
    </row>
    <row r="230" spans="1:14" ht="12.5" x14ac:dyDescent="0.25">
      <c r="A230" s="69" t="s">
        <v>29</v>
      </c>
      <c r="B230" s="171">
        <v>0</v>
      </c>
      <c r="C230" s="66">
        <f t="shared" si="20"/>
        <v>0</v>
      </c>
      <c r="D230" s="171">
        <v>0</v>
      </c>
      <c r="E230" s="122">
        <f t="shared" si="21"/>
        <v>0</v>
      </c>
      <c r="F230" s="171">
        <v>0</v>
      </c>
      <c r="G230" s="171">
        <v>0</v>
      </c>
      <c r="H230" s="171">
        <v>0</v>
      </c>
      <c r="I230" s="122">
        <f t="shared" si="24"/>
        <v>0</v>
      </c>
      <c r="J230" s="122">
        <f t="shared" si="25"/>
        <v>0</v>
      </c>
      <c r="K230" s="122" t="s">
        <v>314</v>
      </c>
      <c r="L230" s="122" t="s">
        <v>314</v>
      </c>
      <c r="N230" s="8"/>
    </row>
    <row r="231" spans="1:14" ht="12.5" x14ac:dyDescent="0.25">
      <c r="A231" s="69" t="s">
        <v>38</v>
      </c>
      <c r="B231" s="171">
        <v>0</v>
      </c>
      <c r="C231" s="66">
        <f t="shared" si="20"/>
        <v>0</v>
      </c>
      <c r="D231" s="171">
        <v>0</v>
      </c>
      <c r="E231" s="122">
        <f t="shared" si="21"/>
        <v>0</v>
      </c>
      <c r="F231" s="171">
        <v>0</v>
      </c>
      <c r="G231" s="171">
        <v>0</v>
      </c>
      <c r="H231" s="171">
        <v>0</v>
      </c>
      <c r="I231" s="122">
        <f t="shared" si="24"/>
        <v>0</v>
      </c>
      <c r="J231" s="122">
        <f t="shared" si="25"/>
        <v>0</v>
      </c>
      <c r="K231" s="122" t="s">
        <v>314</v>
      </c>
      <c r="L231" s="122" t="s">
        <v>314</v>
      </c>
      <c r="N231" s="8"/>
    </row>
    <row r="232" spans="1:14" ht="12.5" x14ac:dyDescent="0.25">
      <c r="A232" s="69" t="s">
        <v>41</v>
      </c>
      <c r="B232" s="171">
        <v>0</v>
      </c>
      <c r="C232" s="66">
        <f t="shared" si="20"/>
        <v>0</v>
      </c>
      <c r="D232" s="171">
        <v>0</v>
      </c>
      <c r="E232" s="122">
        <f t="shared" si="21"/>
        <v>0</v>
      </c>
      <c r="F232" s="171">
        <v>0</v>
      </c>
      <c r="G232" s="171">
        <v>0</v>
      </c>
      <c r="H232" s="171">
        <v>0</v>
      </c>
      <c r="I232" s="122">
        <f t="shared" si="24"/>
        <v>0</v>
      </c>
      <c r="J232" s="122">
        <f t="shared" si="25"/>
        <v>0</v>
      </c>
      <c r="K232" s="122" t="s">
        <v>314</v>
      </c>
      <c r="L232" s="122" t="s">
        <v>314</v>
      </c>
      <c r="N232" s="8"/>
    </row>
    <row r="233" spans="1:14" ht="12.5" x14ac:dyDescent="0.25">
      <c r="A233" s="69" t="s">
        <v>42</v>
      </c>
      <c r="B233" s="171">
        <v>1.3379770000000001E-2</v>
      </c>
      <c r="C233" s="66">
        <f t="shared" si="20"/>
        <v>1.4304983188254732E-4</v>
      </c>
      <c r="D233" s="171">
        <v>0</v>
      </c>
      <c r="E233" s="122">
        <f t="shared" si="21"/>
        <v>0</v>
      </c>
      <c r="F233" s="171">
        <v>0</v>
      </c>
      <c r="G233" s="171">
        <v>0</v>
      </c>
      <c r="H233" s="171">
        <v>0</v>
      </c>
      <c r="I233" s="122">
        <f t="shared" si="24"/>
        <v>0</v>
      </c>
      <c r="J233" s="122">
        <f t="shared" si="25"/>
        <v>0</v>
      </c>
      <c r="K233" s="122" t="s">
        <v>314</v>
      </c>
      <c r="L233" s="122">
        <f t="shared" si="23"/>
        <v>-100</v>
      </c>
      <c r="N233" s="8"/>
    </row>
    <row r="234" spans="1:14" ht="12.5" x14ac:dyDescent="0.25">
      <c r="A234" s="69" t="s">
        <v>45</v>
      </c>
      <c r="B234" s="171">
        <v>6.3213000000000002E-3</v>
      </c>
      <c r="C234" s="66">
        <f t="shared" si="20"/>
        <v>6.7584188837262988E-5</v>
      </c>
      <c r="D234" s="171">
        <v>0</v>
      </c>
      <c r="E234" s="122">
        <f t="shared" si="21"/>
        <v>0</v>
      </c>
      <c r="F234" s="171">
        <v>0</v>
      </c>
      <c r="G234" s="171">
        <v>0</v>
      </c>
      <c r="H234" s="171">
        <v>0</v>
      </c>
      <c r="I234" s="122">
        <f t="shared" si="24"/>
        <v>0</v>
      </c>
      <c r="J234" s="122">
        <f t="shared" si="25"/>
        <v>0</v>
      </c>
      <c r="K234" s="122" t="s">
        <v>314</v>
      </c>
      <c r="L234" s="122">
        <f t="shared" si="23"/>
        <v>-100</v>
      </c>
      <c r="N234" s="8"/>
    </row>
    <row r="235" spans="1:14" ht="12.5" x14ac:dyDescent="0.25">
      <c r="A235" s="69" t="s">
        <v>46</v>
      </c>
      <c r="B235" s="171">
        <v>0</v>
      </c>
      <c r="C235" s="66">
        <f t="shared" si="20"/>
        <v>0</v>
      </c>
      <c r="D235" s="171">
        <v>0</v>
      </c>
      <c r="E235" s="122">
        <f t="shared" si="21"/>
        <v>0</v>
      </c>
      <c r="F235" s="171">
        <v>0</v>
      </c>
      <c r="G235" s="171">
        <v>0</v>
      </c>
      <c r="H235" s="171">
        <v>0</v>
      </c>
      <c r="I235" s="122">
        <f t="shared" si="24"/>
        <v>0</v>
      </c>
      <c r="J235" s="122">
        <f t="shared" si="25"/>
        <v>0</v>
      </c>
      <c r="K235" s="122" t="s">
        <v>314</v>
      </c>
      <c r="L235" s="122" t="s">
        <v>314</v>
      </c>
      <c r="N235" s="8"/>
    </row>
    <row r="236" spans="1:14" ht="12.5" x14ac:dyDescent="0.25">
      <c r="A236" s="69" t="s">
        <v>52</v>
      </c>
      <c r="B236" s="171">
        <v>0</v>
      </c>
      <c r="C236" s="66">
        <f t="shared" si="20"/>
        <v>0</v>
      </c>
      <c r="D236" s="171">
        <v>0</v>
      </c>
      <c r="E236" s="122">
        <f t="shared" si="21"/>
        <v>0</v>
      </c>
      <c r="F236" s="171">
        <v>0</v>
      </c>
      <c r="G236" s="171">
        <v>0</v>
      </c>
      <c r="H236" s="171">
        <v>0</v>
      </c>
      <c r="I236" s="122">
        <f t="shared" si="24"/>
        <v>0</v>
      </c>
      <c r="J236" s="122">
        <f t="shared" si="25"/>
        <v>0</v>
      </c>
      <c r="K236" s="122" t="s">
        <v>314</v>
      </c>
      <c r="L236" s="122" t="s">
        <v>314</v>
      </c>
      <c r="N236" s="8"/>
    </row>
    <row r="237" spans="1:14" ht="12.5" x14ac:dyDescent="0.25">
      <c r="A237" s="69" t="s">
        <v>53</v>
      </c>
      <c r="B237" s="171">
        <v>0</v>
      </c>
      <c r="C237" s="66">
        <f t="shared" si="20"/>
        <v>0</v>
      </c>
      <c r="D237" s="171">
        <v>0</v>
      </c>
      <c r="E237" s="122">
        <f t="shared" si="21"/>
        <v>0</v>
      </c>
      <c r="F237" s="171">
        <v>0</v>
      </c>
      <c r="G237" s="171">
        <v>0</v>
      </c>
      <c r="H237" s="171">
        <v>0</v>
      </c>
      <c r="I237" s="122">
        <f t="shared" si="24"/>
        <v>0</v>
      </c>
      <c r="J237" s="122">
        <f t="shared" si="25"/>
        <v>0</v>
      </c>
      <c r="K237" s="122" t="s">
        <v>314</v>
      </c>
      <c r="L237" s="122" t="s">
        <v>314</v>
      </c>
      <c r="N237" s="8"/>
    </row>
    <row r="238" spans="1:14" ht="12.5" x14ac:dyDescent="0.25">
      <c r="A238" s="69" t="s">
        <v>54</v>
      </c>
      <c r="B238" s="171">
        <v>0</v>
      </c>
      <c r="C238" s="66">
        <f t="shared" si="20"/>
        <v>0</v>
      </c>
      <c r="D238" s="171">
        <v>0</v>
      </c>
      <c r="E238" s="122">
        <f t="shared" si="21"/>
        <v>0</v>
      </c>
      <c r="F238" s="171">
        <v>0</v>
      </c>
      <c r="G238" s="171">
        <v>0</v>
      </c>
      <c r="H238" s="171">
        <v>0</v>
      </c>
      <c r="I238" s="122">
        <f t="shared" si="24"/>
        <v>0</v>
      </c>
      <c r="J238" s="122">
        <f t="shared" si="25"/>
        <v>0</v>
      </c>
      <c r="K238" s="122" t="s">
        <v>314</v>
      </c>
      <c r="L238" s="122" t="s">
        <v>314</v>
      </c>
      <c r="N238" s="8"/>
    </row>
    <row r="239" spans="1:14" ht="12.5" x14ac:dyDescent="0.25">
      <c r="A239" s="69" t="s">
        <v>55</v>
      </c>
      <c r="B239" s="171">
        <v>0</v>
      </c>
      <c r="C239" s="66">
        <f t="shared" si="20"/>
        <v>0</v>
      </c>
      <c r="D239" s="171">
        <v>0</v>
      </c>
      <c r="E239" s="122">
        <f t="shared" si="21"/>
        <v>0</v>
      </c>
      <c r="F239" s="171">
        <v>0</v>
      </c>
      <c r="G239" s="171">
        <v>0</v>
      </c>
      <c r="H239" s="171">
        <v>0</v>
      </c>
      <c r="I239" s="122">
        <f t="shared" si="24"/>
        <v>0</v>
      </c>
      <c r="J239" s="122">
        <f t="shared" si="25"/>
        <v>0</v>
      </c>
      <c r="K239" s="122" t="s">
        <v>314</v>
      </c>
      <c r="L239" s="122" t="s">
        <v>314</v>
      </c>
      <c r="N239" s="8"/>
    </row>
    <row r="240" spans="1:14" ht="12.5" x14ac:dyDescent="0.25">
      <c r="A240" s="69" t="s">
        <v>56</v>
      </c>
      <c r="B240" s="171">
        <v>2.96225E-3</v>
      </c>
      <c r="C240" s="66">
        <f t="shared" si="20"/>
        <v>3.1670900508310362E-5</v>
      </c>
      <c r="D240" s="171">
        <v>0</v>
      </c>
      <c r="E240" s="122">
        <f t="shared" si="21"/>
        <v>0</v>
      </c>
      <c r="F240" s="171">
        <v>0</v>
      </c>
      <c r="G240" s="171">
        <v>0</v>
      </c>
      <c r="H240" s="171">
        <v>0</v>
      </c>
      <c r="I240" s="122">
        <f t="shared" si="24"/>
        <v>0</v>
      </c>
      <c r="J240" s="122">
        <f t="shared" si="25"/>
        <v>0</v>
      </c>
      <c r="K240" s="122" t="s">
        <v>314</v>
      </c>
      <c r="L240" s="122">
        <f t="shared" si="23"/>
        <v>-100</v>
      </c>
      <c r="N240" s="8"/>
    </row>
    <row r="241" spans="1:14" ht="12.5" x14ac:dyDescent="0.25">
      <c r="A241" s="69" t="s">
        <v>68</v>
      </c>
      <c r="B241" s="171">
        <v>0</v>
      </c>
      <c r="C241" s="66">
        <f t="shared" si="20"/>
        <v>0</v>
      </c>
      <c r="D241" s="171">
        <v>248.21632344999998</v>
      </c>
      <c r="E241" s="122">
        <f t="shared" si="21"/>
        <v>2.112087191996987</v>
      </c>
      <c r="F241" s="171">
        <v>0</v>
      </c>
      <c r="G241" s="171">
        <v>0</v>
      </c>
      <c r="H241" s="171">
        <v>0</v>
      </c>
      <c r="I241" s="122">
        <f t="shared" si="24"/>
        <v>0</v>
      </c>
      <c r="J241" s="122">
        <f t="shared" si="25"/>
        <v>0</v>
      </c>
      <c r="K241" s="122">
        <f t="shared" si="22"/>
        <v>-100</v>
      </c>
      <c r="L241" s="122" t="s">
        <v>314</v>
      </c>
      <c r="N241" s="8"/>
    </row>
    <row r="242" spans="1:14" ht="12.5" x14ac:dyDescent="0.25">
      <c r="A242" s="69" t="s">
        <v>69</v>
      </c>
      <c r="B242" s="171">
        <v>0</v>
      </c>
      <c r="C242" s="66">
        <f t="shared" si="20"/>
        <v>0</v>
      </c>
      <c r="D242" s="171">
        <v>0</v>
      </c>
      <c r="E242" s="122">
        <f t="shared" si="21"/>
        <v>0</v>
      </c>
      <c r="F242" s="171">
        <v>0</v>
      </c>
      <c r="G242" s="171">
        <v>0</v>
      </c>
      <c r="H242" s="171">
        <v>0</v>
      </c>
      <c r="I242" s="122">
        <f t="shared" si="24"/>
        <v>0</v>
      </c>
      <c r="J242" s="122">
        <f t="shared" si="25"/>
        <v>0</v>
      </c>
      <c r="K242" s="122" t="s">
        <v>314</v>
      </c>
      <c r="L242" s="122" t="s">
        <v>314</v>
      </c>
      <c r="N242" s="8"/>
    </row>
    <row r="243" spans="1:14" ht="12.5" x14ac:dyDescent="0.25">
      <c r="A243" s="69" t="s">
        <v>78</v>
      </c>
      <c r="B243" s="171">
        <v>0</v>
      </c>
      <c r="C243" s="66">
        <f t="shared" si="20"/>
        <v>0</v>
      </c>
      <c r="D243" s="171">
        <v>0</v>
      </c>
      <c r="E243" s="122">
        <f t="shared" si="21"/>
        <v>0</v>
      </c>
      <c r="F243" s="171">
        <v>0</v>
      </c>
      <c r="G243" s="171">
        <v>0</v>
      </c>
      <c r="H243" s="171">
        <v>0</v>
      </c>
      <c r="I243" s="122">
        <f t="shared" si="24"/>
        <v>0</v>
      </c>
      <c r="J243" s="122">
        <f t="shared" si="25"/>
        <v>0</v>
      </c>
      <c r="K243" s="122" t="s">
        <v>314</v>
      </c>
      <c r="L243" s="122" t="s">
        <v>314</v>
      </c>
      <c r="N243" s="8"/>
    </row>
    <row r="244" spans="1:14" ht="12.5" x14ac:dyDescent="0.25">
      <c r="A244" s="69" t="s">
        <v>83</v>
      </c>
      <c r="B244" s="171">
        <v>0</v>
      </c>
      <c r="C244" s="66">
        <f t="shared" si="20"/>
        <v>0</v>
      </c>
      <c r="D244" s="171">
        <v>0</v>
      </c>
      <c r="E244" s="122">
        <f t="shared" si="21"/>
        <v>0</v>
      </c>
      <c r="F244" s="171">
        <v>0</v>
      </c>
      <c r="G244" s="171">
        <v>0</v>
      </c>
      <c r="H244" s="171">
        <v>0</v>
      </c>
      <c r="I244" s="122">
        <f t="shared" si="24"/>
        <v>0</v>
      </c>
      <c r="J244" s="122">
        <f t="shared" si="25"/>
        <v>0</v>
      </c>
      <c r="K244" s="122" t="s">
        <v>314</v>
      </c>
      <c r="L244" s="122" t="s">
        <v>314</v>
      </c>
      <c r="N244" s="8"/>
    </row>
    <row r="245" spans="1:14" ht="12.5" x14ac:dyDescent="0.25">
      <c r="A245" s="69" t="s">
        <v>84</v>
      </c>
      <c r="B245" s="171">
        <v>7.8190599999999999E-2</v>
      </c>
      <c r="C245" s="66">
        <f t="shared" si="20"/>
        <v>8.3597492219937282E-4</v>
      </c>
      <c r="D245" s="171">
        <v>4.7347E-2</v>
      </c>
      <c r="E245" s="122">
        <f t="shared" si="21"/>
        <v>4.0287838805099895E-4</v>
      </c>
      <c r="F245" s="171">
        <v>0</v>
      </c>
      <c r="G245" s="171">
        <v>0</v>
      </c>
      <c r="H245" s="171">
        <v>0</v>
      </c>
      <c r="I245" s="122">
        <f t="shared" si="24"/>
        <v>0</v>
      </c>
      <c r="J245" s="122">
        <f t="shared" si="25"/>
        <v>0</v>
      </c>
      <c r="K245" s="122">
        <f t="shared" si="22"/>
        <v>-100</v>
      </c>
      <c r="L245" s="122">
        <f t="shared" si="23"/>
        <v>-100</v>
      </c>
      <c r="N245" s="8"/>
    </row>
    <row r="246" spans="1:14" ht="12.5" x14ac:dyDescent="0.25">
      <c r="A246" s="69" t="s">
        <v>85</v>
      </c>
      <c r="B246" s="171">
        <v>0</v>
      </c>
      <c r="C246" s="66">
        <f t="shared" si="20"/>
        <v>0</v>
      </c>
      <c r="D246" s="171">
        <v>0</v>
      </c>
      <c r="E246" s="122">
        <f t="shared" si="21"/>
        <v>0</v>
      </c>
      <c r="F246" s="171">
        <v>0</v>
      </c>
      <c r="G246" s="171">
        <v>0</v>
      </c>
      <c r="H246" s="171">
        <v>0</v>
      </c>
      <c r="I246" s="122">
        <f t="shared" si="24"/>
        <v>0</v>
      </c>
      <c r="J246" s="122">
        <f t="shared" si="25"/>
        <v>0</v>
      </c>
      <c r="K246" s="122" t="s">
        <v>314</v>
      </c>
      <c r="L246" s="122" t="s">
        <v>314</v>
      </c>
      <c r="N246" s="8"/>
    </row>
    <row r="247" spans="1:14" s="9" customFormat="1" ht="12.5" x14ac:dyDescent="0.25">
      <c r="A247" s="69" t="s">
        <v>86</v>
      </c>
      <c r="B247" s="171">
        <v>0</v>
      </c>
      <c r="C247" s="66">
        <f t="shared" si="20"/>
        <v>0</v>
      </c>
      <c r="D247" s="171">
        <v>0</v>
      </c>
      <c r="E247" s="122">
        <f t="shared" si="21"/>
        <v>0</v>
      </c>
      <c r="F247" s="171">
        <v>0</v>
      </c>
      <c r="G247" s="171">
        <v>0</v>
      </c>
      <c r="H247" s="171">
        <v>0</v>
      </c>
      <c r="I247" s="122">
        <f t="shared" si="24"/>
        <v>0</v>
      </c>
      <c r="J247" s="122">
        <f t="shared" si="25"/>
        <v>0</v>
      </c>
      <c r="K247" s="122" t="s">
        <v>314</v>
      </c>
      <c r="L247" s="122" t="s">
        <v>314</v>
      </c>
      <c r="M247" s="27"/>
    </row>
    <row r="248" spans="1:14" ht="12.5" x14ac:dyDescent="0.25">
      <c r="A248" s="69" t="s">
        <v>102</v>
      </c>
      <c r="B248" s="171">
        <v>3.0660000000000001E-3</v>
      </c>
      <c r="C248" s="66">
        <f t="shared" si="20"/>
        <v>3.2780143795587668E-5</v>
      </c>
      <c r="D248" s="171">
        <v>0</v>
      </c>
      <c r="E248" s="122">
        <f t="shared" si="21"/>
        <v>0</v>
      </c>
      <c r="F248" s="171">
        <v>0</v>
      </c>
      <c r="G248" s="171">
        <v>0</v>
      </c>
      <c r="H248" s="171">
        <v>0</v>
      </c>
      <c r="I248" s="122">
        <f t="shared" si="24"/>
        <v>0</v>
      </c>
      <c r="J248" s="122">
        <f t="shared" si="25"/>
        <v>0</v>
      </c>
      <c r="K248" s="122" t="s">
        <v>314</v>
      </c>
      <c r="L248" s="122">
        <f t="shared" si="23"/>
        <v>-100</v>
      </c>
    </row>
    <row r="249" spans="1:14" ht="12.5" x14ac:dyDescent="0.25">
      <c r="A249" s="69" t="s">
        <v>111</v>
      </c>
      <c r="B249" s="171">
        <v>0</v>
      </c>
      <c r="C249" s="66">
        <f t="shared" si="20"/>
        <v>0</v>
      </c>
      <c r="D249" s="171">
        <v>0</v>
      </c>
      <c r="E249" s="122">
        <f t="shared" si="21"/>
        <v>0</v>
      </c>
      <c r="F249" s="171">
        <v>0</v>
      </c>
      <c r="G249" s="171">
        <v>0</v>
      </c>
      <c r="H249" s="171">
        <v>0</v>
      </c>
      <c r="I249" s="122">
        <f t="shared" si="24"/>
        <v>0</v>
      </c>
      <c r="J249" s="122">
        <f t="shared" si="25"/>
        <v>0</v>
      </c>
      <c r="K249" s="122" t="s">
        <v>314</v>
      </c>
      <c r="L249" s="122" t="s">
        <v>314</v>
      </c>
    </row>
    <row r="250" spans="1:14" ht="12.5" x14ac:dyDescent="0.25">
      <c r="A250" s="69" t="s">
        <v>115</v>
      </c>
      <c r="B250" s="171">
        <v>5.9234000000000002E-2</v>
      </c>
      <c r="C250" s="66">
        <f t="shared" si="20"/>
        <v>6.3330040364900197E-4</v>
      </c>
      <c r="D250" s="171">
        <v>0</v>
      </c>
      <c r="E250" s="122">
        <f t="shared" si="21"/>
        <v>0</v>
      </c>
      <c r="F250" s="171">
        <v>0</v>
      </c>
      <c r="G250" s="171">
        <v>0</v>
      </c>
      <c r="H250" s="171">
        <v>0</v>
      </c>
      <c r="I250" s="122">
        <f t="shared" si="24"/>
        <v>0</v>
      </c>
      <c r="J250" s="122">
        <f t="shared" si="25"/>
        <v>0</v>
      </c>
      <c r="K250" s="122" t="s">
        <v>314</v>
      </c>
      <c r="L250" s="122">
        <f t="shared" si="23"/>
        <v>-100</v>
      </c>
    </row>
    <row r="251" spans="1:14" ht="12.5" x14ac:dyDescent="0.25">
      <c r="A251" s="69" t="s">
        <v>118</v>
      </c>
      <c r="B251" s="171">
        <v>3.6749999999999999E-4</v>
      </c>
      <c r="C251" s="66">
        <f t="shared" si="20"/>
        <v>3.9291268248135905E-6</v>
      </c>
      <c r="D251" s="171">
        <v>3.578E-3</v>
      </c>
      <c r="E251" s="122">
        <f t="shared" si="21"/>
        <v>3.0445410954157057E-5</v>
      </c>
      <c r="F251" s="171">
        <v>0</v>
      </c>
      <c r="G251" s="171">
        <v>0</v>
      </c>
      <c r="H251" s="171">
        <v>0</v>
      </c>
      <c r="I251" s="122">
        <f t="shared" si="24"/>
        <v>0</v>
      </c>
      <c r="J251" s="122">
        <f t="shared" si="25"/>
        <v>0</v>
      </c>
      <c r="K251" s="122">
        <f t="shared" si="22"/>
        <v>-100</v>
      </c>
      <c r="L251" s="122">
        <f t="shared" si="23"/>
        <v>-100</v>
      </c>
    </row>
    <row r="252" spans="1:14" ht="12.5" x14ac:dyDescent="0.25">
      <c r="A252" s="69" t="s">
        <v>124</v>
      </c>
      <c r="B252" s="171">
        <v>0</v>
      </c>
      <c r="C252" s="66">
        <f t="shared" si="20"/>
        <v>0</v>
      </c>
      <c r="D252" s="171">
        <v>0</v>
      </c>
      <c r="E252" s="122">
        <f t="shared" si="21"/>
        <v>0</v>
      </c>
      <c r="F252" s="171">
        <v>0</v>
      </c>
      <c r="G252" s="171">
        <v>0</v>
      </c>
      <c r="H252" s="171">
        <v>0</v>
      </c>
      <c r="I252" s="122">
        <f t="shared" si="24"/>
        <v>0</v>
      </c>
      <c r="J252" s="122">
        <f t="shared" si="25"/>
        <v>0</v>
      </c>
      <c r="K252" s="122" t="s">
        <v>314</v>
      </c>
      <c r="L252" s="122" t="s">
        <v>314</v>
      </c>
    </row>
    <row r="253" spans="1:14" ht="12.5" x14ac:dyDescent="0.25">
      <c r="A253" s="69" t="s">
        <v>126</v>
      </c>
      <c r="B253" s="171">
        <v>0</v>
      </c>
      <c r="C253" s="66">
        <f t="shared" si="20"/>
        <v>0</v>
      </c>
      <c r="D253" s="171">
        <v>5.5083199999999997E-3</v>
      </c>
      <c r="E253" s="122">
        <f t="shared" si="21"/>
        <v>4.6870616564282387E-5</v>
      </c>
      <c r="F253" s="171">
        <v>0</v>
      </c>
      <c r="G253" s="171">
        <v>0</v>
      </c>
      <c r="H253" s="171">
        <v>0</v>
      </c>
      <c r="I253" s="122">
        <f t="shared" si="24"/>
        <v>0</v>
      </c>
      <c r="J253" s="122">
        <f t="shared" si="25"/>
        <v>0</v>
      </c>
      <c r="K253" s="122">
        <f t="shared" si="22"/>
        <v>-100</v>
      </c>
      <c r="L253" s="122" t="s">
        <v>314</v>
      </c>
    </row>
    <row r="254" spans="1:14" ht="12.5" x14ac:dyDescent="0.25">
      <c r="A254" s="69" t="s">
        <v>131</v>
      </c>
      <c r="B254" s="171">
        <v>4.2407999999999996E-4</v>
      </c>
      <c r="C254" s="66">
        <f t="shared" si="20"/>
        <v>4.5340519833114205E-6</v>
      </c>
      <c r="D254" s="171">
        <v>2.8049999999999999E-2</v>
      </c>
      <c r="E254" s="122">
        <f t="shared" si="21"/>
        <v>2.3867908811182374E-4</v>
      </c>
      <c r="F254" s="171">
        <v>0</v>
      </c>
      <c r="G254" s="171">
        <v>0</v>
      </c>
      <c r="H254" s="171">
        <v>0</v>
      </c>
      <c r="I254" s="122">
        <f t="shared" si="24"/>
        <v>0</v>
      </c>
      <c r="J254" s="122">
        <f t="shared" si="25"/>
        <v>0</v>
      </c>
      <c r="K254" s="122">
        <f t="shared" si="22"/>
        <v>-100</v>
      </c>
      <c r="L254" s="122">
        <f t="shared" si="23"/>
        <v>-100</v>
      </c>
    </row>
    <row r="255" spans="1:14" ht="12.5" x14ac:dyDescent="0.25">
      <c r="A255" s="69" t="s">
        <v>140</v>
      </c>
      <c r="B255" s="171">
        <v>3.1350000000000002E-3</v>
      </c>
      <c r="C255" s="66">
        <f t="shared" si="20"/>
        <v>3.3517857403511855E-5</v>
      </c>
      <c r="D255" s="171">
        <v>4.7999999999999996E-3</v>
      </c>
      <c r="E255" s="122">
        <f t="shared" si="21"/>
        <v>4.0843480318600853E-5</v>
      </c>
      <c r="F255" s="171">
        <v>0</v>
      </c>
      <c r="G255" s="171">
        <v>0</v>
      </c>
      <c r="H255" s="171">
        <v>0</v>
      </c>
      <c r="I255" s="122">
        <f t="shared" si="24"/>
        <v>0</v>
      </c>
      <c r="J255" s="122">
        <f t="shared" si="25"/>
        <v>0</v>
      </c>
      <c r="K255" s="122">
        <f t="shared" si="22"/>
        <v>-100</v>
      </c>
      <c r="L255" s="122">
        <f t="shared" si="23"/>
        <v>-100</v>
      </c>
    </row>
    <row r="256" spans="1:14" ht="12.5" x14ac:dyDescent="0.25">
      <c r="A256" s="69" t="s">
        <v>153</v>
      </c>
      <c r="B256" s="171">
        <v>0</v>
      </c>
      <c r="C256" s="66">
        <f t="shared" si="20"/>
        <v>0</v>
      </c>
      <c r="D256" s="171">
        <v>0</v>
      </c>
      <c r="E256" s="122">
        <f t="shared" si="21"/>
        <v>0</v>
      </c>
      <c r="F256" s="171">
        <v>0</v>
      </c>
      <c r="G256" s="171">
        <v>0</v>
      </c>
      <c r="H256" s="171">
        <v>0</v>
      </c>
      <c r="I256" s="122">
        <f t="shared" si="24"/>
        <v>0</v>
      </c>
      <c r="J256" s="122">
        <f t="shared" si="25"/>
        <v>0</v>
      </c>
      <c r="K256" s="122" t="s">
        <v>314</v>
      </c>
      <c r="L256" s="122" t="s">
        <v>314</v>
      </c>
    </row>
    <row r="257" spans="1:12" ht="12.5" x14ac:dyDescent="0.25">
      <c r="A257" s="69" t="s">
        <v>156</v>
      </c>
      <c r="B257" s="171">
        <v>1.19928E-2</v>
      </c>
      <c r="C257" s="66">
        <f t="shared" si="20"/>
        <v>1.282210399581617E-4</v>
      </c>
      <c r="D257" s="171">
        <v>0</v>
      </c>
      <c r="E257" s="122">
        <f t="shared" si="21"/>
        <v>0</v>
      </c>
      <c r="F257" s="171">
        <v>0</v>
      </c>
      <c r="G257" s="171">
        <v>0</v>
      </c>
      <c r="H257" s="171">
        <v>0</v>
      </c>
      <c r="I257" s="122">
        <f t="shared" si="24"/>
        <v>0</v>
      </c>
      <c r="J257" s="122">
        <f t="shared" si="25"/>
        <v>0</v>
      </c>
      <c r="K257" s="122" t="s">
        <v>314</v>
      </c>
      <c r="L257" s="122">
        <f t="shared" si="23"/>
        <v>-100</v>
      </c>
    </row>
    <row r="258" spans="1:12" ht="12.5" x14ac:dyDescent="0.25">
      <c r="A258" s="69" t="s">
        <v>161</v>
      </c>
      <c r="B258" s="171">
        <v>4.5120000000000004E-3</v>
      </c>
      <c r="C258" s="66">
        <f t="shared" si="20"/>
        <v>4.8240055057303191E-5</v>
      </c>
      <c r="D258" s="171">
        <v>0</v>
      </c>
      <c r="E258" s="122">
        <f t="shared" si="21"/>
        <v>0</v>
      </c>
      <c r="F258" s="171">
        <v>0</v>
      </c>
      <c r="G258" s="171">
        <v>0</v>
      </c>
      <c r="H258" s="171">
        <v>0</v>
      </c>
      <c r="I258" s="122">
        <f t="shared" si="24"/>
        <v>0</v>
      </c>
      <c r="J258" s="122">
        <f t="shared" si="25"/>
        <v>0</v>
      </c>
      <c r="K258" s="122" t="s">
        <v>314</v>
      </c>
      <c r="L258" s="122">
        <f t="shared" si="23"/>
        <v>-100</v>
      </c>
    </row>
    <row r="259" spans="1:12" ht="12.5" x14ac:dyDescent="0.25">
      <c r="A259" s="69" t="s">
        <v>162</v>
      </c>
      <c r="B259" s="171">
        <v>0</v>
      </c>
      <c r="C259" s="66">
        <f t="shared" si="20"/>
        <v>0</v>
      </c>
      <c r="D259" s="171">
        <v>0</v>
      </c>
      <c r="E259" s="122">
        <f t="shared" si="21"/>
        <v>0</v>
      </c>
      <c r="F259" s="171">
        <v>0</v>
      </c>
      <c r="G259" s="171">
        <v>0</v>
      </c>
      <c r="H259" s="171">
        <v>0</v>
      </c>
      <c r="I259" s="122">
        <f t="shared" si="24"/>
        <v>0</v>
      </c>
      <c r="J259" s="122">
        <f t="shared" si="25"/>
        <v>0</v>
      </c>
      <c r="K259" s="122" t="s">
        <v>314</v>
      </c>
      <c r="L259" s="122" t="s">
        <v>314</v>
      </c>
    </row>
    <row r="260" spans="1:12" ht="12.5" x14ac:dyDescent="0.25">
      <c r="A260" s="69" t="s">
        <v>166</v>
      </c>
      <c r="B260" s="171">
        <v>0</v>
      </c>
      <c r="C260" s="66">
        <f t="shared" ref="C260:C267" si="26">(B260/$B$268)*100</f>
        <v>0</v>
      </c>
      <c r="D260" s="171">
        <v>0</v>
      </c>
      <c r="E260" s="122">
        <f t="shared" ref="E260:E265" si="27">(D260/$D$268)*100</f>
        <v>0</v>
      </c>
      <c r="F260" s="171">
        <v>0</v>
      </c>
      <c r="G260" s="171">
        <v>0</v>
      </c>
      <c r="H260" s="171">
        <v>0</v>
      </c>
      <c r="I260" s="122">
        <f t="shared" si="24"/>
        <v>0</v>
      </c>
      <c r="J260" s="122">
        <f t="shared" si="25"/>
        <v>0</v>
      </c>
      <c r="K260" s="122" t="s">
        <v>314</v>
      </c>
      <c r="L260" s="122" t="s">
        <v>314</v>
      </c>
    </row>
    <row r="261" spans="1:12" ht="12.5" x14ac:dyDescent="0.25">
      <c r="A261" s="69" t="s">
        <v>177</v>
      </c>
      <c r="B261" s="171">
        <v>0</v>
      </c>
      <c r="C261" s="66">
        <f t="shared" si="26"/>
        <v>0</v>
      </c>
      <c r="D261" s="171">
        <v>0.11598325999999999</v>
      </c>
      <c r="E261" s="122">
        <f t="shared" si="27"/>
        <v>9.8690833272857613E-4</v>
      </c>
      <c r="F261" s="171">
        <v>0</v>
      </c>
      <c r="G261" s="171">
        <v>0</v>
      </c>
      <c r="H261" s="171">
        <v>0</v>
      </c>
      <c r="I261" s="122">
        <f t="shared" si="24"/>
        <v>0</v>
      </c>
      <c r="J261" s="122">
        <f t="shared" si="25"/>
        <v>0</v>
      </c>
      <c r="K261" s="122">
        <f t="shared" ref="K261:K265" si="28">((H261/D261)-1)*100</f>
        <v>-100</v>
      </c>
      <c r="L261" s="122" t="s">
        <v>314</v>
      </c>
    </row>
    <row r="262" spans="1:12" ht="12.5" x14ac:dyDescent="0.25">
      <c r="A262" s="69" t="s">
        <v>223</v>
      </c>
      <c r="B262" s="171">
        <v>0.02</v>
      </c>
      <c r="C262" s="66">
        <f t="shared" si="26"/>
        <v>2.1383003128237229E-4</v>
      </c>
      <c r="D262" s="171">
        <v>0</v>
      </c>
      <c r="E262" s="122">
        <f t="shared" si="27"/>
        <v>0</v>
      </c>
      <c r="F262" s="171">
        <v>0</v>
      </c>
      <c r="G262" s="171">
        <v>0</v>
      </c>
      <c r="H262" s="171">
        <v>0</v>
      </c>
      <c r="I262" s="122">
        <f t="shared" si="24"/>
        <v>0</v>
      </c>
      <c r="J262" s="122">
        <f t="shared" si="25"/>
        <v>0</v>
      </c>
      <c r="K262" s="122" t="s">
        <v>314</v>
      </c>
      <c r="L262" s="122">
        <f t="shared" ref="L262:L268" si="29">((H262/B262)-1)*100</f>
        <v>-100</v>
      </c>
    </row>
    <row r="263" spans="1:12" ht="12.5" x14ac:dyDescent="0.25">
      <c r="A263" s="69" t="s">
        <v>245</v>
      </c>
      <c r="B263" s="171">
        <v>0</v>
      </c>
      <c r="C263" s="66">
        <f t="shared" si="26"/>
        <v>0</v>
      </c>
      <c r="D263" s="171">
        <v>0</v>
      </c>
      <c r="E263" s="122">
        <f t="shared" si="27"/>
        <v>0</v>
      </c>
      <c r="F263" s="171">
        <v>0</v>
      </c>
      <c r="G263" s="171">
        <v>0</v>
      </c>
      <c r="H263" s="171">
        <v>0</v>
      </c>
      <c r="I263" s="122">
        <f t="shared" si="24"/>
        <v>0</v>
      </c>
      <c r="J263" s="122">
        <f t="shared" si="25"/>
        <v>0</v>
      </c>
      <c r="K263" s="122" t="s">
        <v>314</v>
      </c>
      <c r="L263" s="122" t="s">
        <v>314</v>
      </c>
    </row>
    <row r="264" spans="1:12" ht="12.5" x14ac:dyDescent="0.25">
      <c r="A264" s="69" t="s">
        <v>257</v>
      </c>
      <c r="B264" s="171">
        <v>0</v>
      </c>
      <c r="C264" s="66">
        <f t="shared" si="26"/>
        <v>0</v>
      </c>
      <c r="D264" s="171">
        <v>0</v>
      </c>
      <c r="E264" s="122">
        <f t="shared" si="27"/>
        <v>0</v>
      </c>
      <c r="F264" s="171">
        <v>0</v>
      </c>
      <c r="G264" s="171">
        <v>0</v>
      </c>
      <c r="H264" s="171">
        <v>0</v>
      </c>
      <c r="I264" s="122">
        <f t="shared" si="24"/>
        <v>0</v>
      </c>
      <c r="J264" s="122">
        <f t="shared" si="25"/>
        <v>0</v>
      </c>
      <c r="K264" s="122" t="s">
        <v>314</v>
      </c>
      <c r="L264" s="122" t="s">
        <v>314</v>
      </c>
    </row>
    <row r="265" spans="1:12" ht="12.5" x14ac:dyDescent="0.25">
      <c r="A265" s="69" t="s">
        <v>259</v>
      </c>
      <c r="B265" s="171">
        <v>0</v>
      </c>
      <c r="C265" s="66">
        <f t="shared" si="26"/>
        <v>0</v>
      </c>
      <c r="D265" s="171">
        <v>3.4271599999999998E-3</v>
      </c>
      <c r="E265" s="122">
        <f t="shared" si="27"/>
        <v>2.9161904585145021E-5</v>
      </c>
      <c r="F265" s="171">
        <v>0</v>
      </c>
      <c r="G265" s="171">
        <v>0</v>
      </c>
      <c r="H265" s="171">
        <v>0</v>
      </c>
      <c r="I265" s="122">
        <f t="shared" si="24"/>
        <v>0</v>
      </c>
      <c r="J265" s="122">
        <f t="shared" si="25"/>
        <v>0</v>
      </c>
      <c r="K265" s="122">
        <f t="shared" si="28"/>
        <v>-100</v>
      </c>
      <c r="L265" s="122" t="s">
        <v>314</v>
      </c>
    </row>
    <row r="266" spans="1:12" ht="12.5" x14ac:dyDescent="0.25">
      <c r="A266" s="69" t="s">
        <v>261</v>
      </c>
      <c r="B266" s="171">
        <v>0</v>
      </c>
      <c r="C266" s="66">
        <f t="shared" si="26"/>
        <v>0</v>
      </c>
      <c r="D266" s="171">
        <v>0</v>
      </c>
      <c r="E266" s="122"/>
      <c r="F266" s="171">
        <v>0</v>
      </c>
      <c r="G266" s="171">
        <v>0</v>
      </c>
      <c r="H266" s="171">
        <v>0</v>
      </c>
      <c r="I266" s="122">
        <f t="shared" si="24"/>
        <v>0</v>
      </c>
      <c r="J266" s="122">
        <f t="shared" si="25"/>
        <v>0</v>
      </c>
      <c r="K266" s="122" t="s">
        <v>314</v>
      </c>
      <c r="L266" s="122" t="s">
        <v>314</v>
      </c>
    </row>
    <row r="267" spans="1:12" s="9" customFormat="1" ht="12.5" x14ac:dyDescent="0.25">
      <c r="A267" s="69" t="s">
        <v>576</v>
      </c>
      <c r="B267" s="171">
        <v>0</v>
      </c>
      <c r="C267" s="66">
        <f t="shared" si="26"/>
        <v>0</v>
      </c>
      <c r="D267" s="171">
        <v>0</v>
      </c>
      <c r="E267" s="122"/>
      <c r="F267" s="171">
        <v>0</v>
      </c>
      <c r="G267" s="171">
        <v>0</v>
      </c>
      <c r="H267" s="171">
        <v>0</v>
      </c>
      <c r="I267" s="122">
        <f t="shared" si="24"/>
        <v>0</v>
      </c>
      <c r="J267" s="122">
        <f t="shared" si="25"/>
        <v>0</v>
      </c>
      <c r="K267" s="122" t="s">
        <v>314</v>
      </c>
      <c r="L267" s="122" t="s">
        <v>314</v>
      </c>
    </row>
    <row r="268" spans="1:12" ht="13" x14ac:dyDescent="0.3">
      <c r="A268" s="82" t="s">
        <v>262</v>
      </c>
      <c r="B268" s="71">
        <f>SUM(B4:B267)</f>
        <v>9353.2231558200037</v>
      </c>
      <c r="C268" s="83">
        <f>SUM(C4:C266)</f>
        <v>100.00000000000001</v>
      </c>
      <c r="D268" s="71">
        <f>SUM(D4:D267)</f>
        <v>11752.181651900006</v>
      </c>
      <c r="E268" s="83">
        <f>SUM(E4:E266)</f>
        <v>99.999999999999943</v>
      </c>
      <c r="F268" s="71">
        <f>SUM(F4:F267)</f>
        <v>8623.2142184399945</v>
      </c>
      <c r="G268" s="71">
        <f>SUM(G4:G266)</f>
        <v>2902.06307113</v>
      </c>
      <c r="H268" s="71">
        <f>SUM(H4:H267)</f>
        <v>11525.277289569995</v>
      </c>
      <c r="I268" s="72">
        <f>SUM(I4:I267)</f>
        <v>74.820015187345916</v>
      </c>
      <c r="J268" s="72">
        <f>SUM(J4:J267)</f>
        <v>25.175364620127549</v>
      </c>
      <c r="K268" s="124">
        <f>((H268/D268)-1)*100</f>
        <v>-1.9307424702146858</v>
      </c>
      <c r="L268" s="124">
        <f t="shared" si="29"/>
        <v>23.222520168338324</v>
      </c>
    </row>
  </sheetData>
  <mergeCells count="7">
    <mergeCell ref="A2:A3"/>
    <mergeCell ref="B2:C2"/>
    <mergeCell ref="D2:E2"/>
    <mergeCell ref="N1:O1"/>
    <mergeCell ref="K2:K3"/>
    <mergeCell ref="L2:L3"/>
    <mergeCell ref="F2:J2"/>
  </mergeCells>
  <hyperlinks>
    <hyperlink ref="N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37"/>
  <sheetViews>
    <sheetView zoomScaleNormal="100" workbookViewId="0">
      <selection activeCell="A14" sqref="A14"/>
    </sheetView>
  </sheetViews>
  <sheetFormatPr defaultColWidth="9.1796875" defaultRowHeight="11.5" x14ac:dyDescent="0.25"/>
  <cols>
    <col min="1" max="1" width="46.54296875" style="6" customWidth="1"/>
    <col min="2" max="2" width="15" style="16" bestFit="1" customWidth="1"/>
    <col min="3" max="3" width="8.81640625" style="6" bestFit="1" customWidth="1"/>
    <col min="4" max="4" width="13.54296875" style="16" bestFit="1" customWidth="1"/>
    <col min="5" max="5" width="8.81640625" style="6" bestFit="1" customWidth="1"/>
    <col min="6" max="6" width="13.54296875" style="16" bestFit="1" customWidth="1"/>
    <col min="7" max="7" width="8.81640625" style="6" bestFit="1" customWidth="1"/>
    <col min="8" max="8" width="13.36328125" style="6" customWidth="1"/>
    <col min="9" max="9" width="15.54296875" style="6" customWidth="1"/>
    <col min="10" max="10" width="11" style="6" customWidth="1"/>
    <col min="11" max="16384" width="9.1796875" style="6"/>
  </cols>
  <sheetData>
    <row r="1" spans="1:12" x14ac:dyDescent="0.25">
      <c r="A1" s="9" t="s">
        <v>469</v>
      </c>
      <c r="F1" s="39"/>
      <c r="K1" s="373" t="s">
        <v>313</v>
      </c>
      <c r="L1" s="373"/>
    </row>
    <row r="2" spans="1:12" x14ac:dyDescent="0.25">
      <c r="A2" s="371" t="s">
        <v>505</v>
      </c>
      <c r="B2" s="380">
        <v>44896</v>
      </c>
      <c r="C2" s="380"/>
      <c r="D2" s="380">
        <v>45231</v>
      </c>
      <c r="E2" s="380"/>
      <c r="F2" s="380">
        <v>45261</v>
      </c>
      <c r="G2" s="380"/>
      <c r="H2" s="371" t="s">
        <v>293</v>
      </c>
      <c r="I2" s="371" t="s">
        <v>585</v>
      </c>
      <c r="J2" s="13"/>
    </row>
    <row r="3" spans="1:12" x14ac:dyDescent="0.25">
      <c r="A3" s="372"/>
      <c r="B3" s="29" t="s">
        <v>294</v>
      </c>
      <c r="C3" s="30" t="s">
        <v>295</v>
      </c>
      <c r="D3" s="29" t="s">
        <v>294</v>
      </c>
      <c r="E3" s="30" t="s">
        <v>295</v>
      </c>
      <c r="F3" s="29" t="s">
        <v>294</v>
      </c>
      <c r="G3" s="29" t="s">
        <v>295</v>
      </c>
      <c r="H3" s="372"/>
      <c r="I3" s="372"/>
      <c r="J3" s="18"/>
    </row>
    <row r="4" spans="1:12" ht="12.5" x14ac:dyDescent="0.25">
      <c r="A4" s="64" t="s">
        <v>572</v>
      </c>
      <c r="B4" s="182">
        <v>7.9188999999999996E-4</v>
      </c>
      <c r="C4" s="79">
        <f t="shared" ref="C4:C67" si="0">(B4/$B$237)*100</f>
        <v>3.1033047553538451E-5</v>
      </c>
      <c r="D4" s="182">
        <v>612.80510810999999</v>
      </c>
      <c r="E4" s="79">
        <f t="shared" ref="E4:E67" si="1">(D4/$D$237)*100</f>
        <v>21.240663853873368</v>
      </c>
      <c r="F4" s="182">
        <v>605.21880100999999</v>
      </c>
      <c r="G4" s="327">
        <f>(F4/$F$237)*100</f>
        <v>20.854777659065178</v>
      </c>
      <c r="H4" s="79">
        <f>((F4/D4)-1)*100</f>
        <v>-1.2379640769310085</v>
      </c>
      <c r="I4" s="330">
        <f>((F4/B4)-1)*100</f>
        <v>76427030.158229053</v>
      </c>
      <c r="J4" s="18"/>
    </row>
    <row r="5" spans="1:12" ht="12.5" x14ac:dyDescent="0.25">
      <c r="A5" s="65" t="s">
        <v>80</v>
      </c>
      <c r="B5" s="171">
        <v>417.16625345</v>
      </c>
      <c r="C5" s="80">
        <f t="shared" si="0"/>
        <v>16.348154644010311</v>
      </c>
      <c r="D5" s="171">
        <v>351.94244099000002</v>
      </c>
      <c r="E5" s="80">
        <f t="shared" si="1"/>
        <v>12.198806743037764</v>
      </c>
      <c r="F5" s="171">
        <v>473.54587884</v>
      </c>
      <c r="G5" s="81">
        <f t="shared" ref="G5:G67" si="2">(F5/$F$237)*100</f>
        <v>16.317559861151175</v>
      </c>
      <c r="H5" s="80">
        <f t="shared" ref="H5:H68" si="3">((F5/D5)-1)*100</f>
        <v>34.552081160752991</v>
      </c>
      <c r="I5" s="331">
        <f t="shared" ref="I5:I68" si="4">((F5/B5)-1)*100</f>
        <v>13.514905609870343</v>
      </c>
      <c r="J5" s="18"/>
    </row>
    <row r="6" spans="1:12" ht="12.5" x14ac:dyDescent="0.25">
      <c r="A6" s="65" t="s">
        <v>151</v>
      </c>
      <c r="B6" s="171">
        <v>462.75510924999998</v>
      </c>
      <c r="C6" s="80">
        <f t="shared" si="0"/>
        <v>18.134717335738713</v>
      </c>
      <c r="D6" s="171">
        <v>389.34775474999998</v>
      </c>
      <c r="E6" s="80">
        <f t="shared" si="1"/>
        <v>13.495326118300879</v>
      </c>
      <c r="F6" s="171">
        <v>257.30668228000002</v>
      </c>
      <c r="G6" s="81">
        <f t="shared" si="2"/>
        <v>8.8663366706158602</v>
      </c>
      <c r="H6" s="80">
        <f t="shared" si="3"/>
        <v>-33.913402827963779</v>
      </c>
      <c r="I6" s="331">
        <f t="shared" si="4"/>
        <v>-44.396792788085236</v>
      </c>
      <c r="J6" s="18"/>
    </row>
    <row r="7" spans="1:12" ht="12.5" x14ac:dyDescent="0.25">
      <c r="A7" s="65" t="s">
        <v>109</v>
      </c>
      <c r="B7" s="171">
        <v>3.3939629999999998E-2</v>
      </c>
      <c r="C7" s="80">
        <f t="shared" si="0"/>
        <v>1.3300460313168498E-3</v>
      </c>
      <c r="D7" s="171">
        <v>73.681587680000007</v>
      </c>
      <c r="E7" s="80">
        <f t="shared" si="1"/>
        <v>2.5539046842436695</v>
      </c>
      <c r="F7" s="171">
        <v>217.17880049000001</v>
      </c>
      <c r="G7" s="81">
        <f t="shared" si="2"/>
        <v>7.4836002928577061</v>
      </c>
      <c r="H7" s="80">
        <f t="shared" si="3"/>
        <v>194.75314977360432</v>
      </c>
      <c r="I7" s="331">
        <f t="shared" si="4"/>
        <v>639797.37215756346</v>
      </c>
      <c r="J7" s="18"/>
    </row>
    <row r="8" spans="1:12" ht="12.5" x14ac:dyDescent="0.25">
      <c r="A8" s="65" t="s">
        <v>189</v>
      </c>
      <c r="B8" s="171">
        <v>12.2961384</v>
      </c>
      <c r="C8" s="80">
        <f t="shared" si="0"/>
        <v>0.48186824898924124</v>
      </c>
      <c r="D8" s="171">
        <v>4.8829943099999999</v>
      </c>
      <c r="E8" s="80">
        <f t="shared" si="1"/>
        <v>0.16925126662042883</v>
      </c>
      <c r="F8" s="171">
        <v>172.26197155</v>
      </c>
      <c r="G8" s="81">
        <f t="shared" si="2"/>
        <v>5.9358452014251002</v>
      </c>
      <c r="H8" s="80">
        <f t="shared" si="3"/>
        <v>3427.7938210417451</v>
      </c>
      <c r="I8" s="331">
        <f t="shared" si="4"/>
        <v>1300.9436617108995</v>
      </c>
      <c r="J8" s="18"/>
    </row>
    <row r="9" spans="1:12" ht="12.5" x14ac:dyDescent="0.25">
      <c r="A9" s="65" t="s">
        <v>249</v>
      </c>
      <c r="B9" s="171">
        <v>189.05806696000002</v>
      </c>
      <c r="C9" s="80">
        <f t="shared" si="0"/>
        <v>7.4089178829758389</v>
      </c>
      <c r="D9" s="171">
        <v>108.41270473</v>
      </c>
      <c r="E9" s="80">
        <f t="shared" si="1"/>
        <v>3.7577327411014445</v>
      </c>
      <c r="F9" s="171">
        <v>105.34220161</v>
      </c>
      <c r="G9" s="81">
        <f t="shared" si="2"/>
        <v>3.6299073806477282</v>
      </c>
      <c r="H9" s="80">
        <f t="shared" si="3"/>
        <v>-2.8322355093409302</v>
      </c>
      <c r="I9" s="331">
        <f t="shared" si="4"/>
        <v>-44.280504236675711</v>
      </c>
      <c r="J9" s="18"/>
    </row>
    <row r="10" spans="1:12" ht="12.5" x14ac:dyDescent="0.25">
      <c r="A10" s="65" t="s">
        <v>123</v>
      </c>
      <c r="B10" s="171">
        <v>108.73385279</v>
      </c>
      <c r="C10" s="80">
        <f t="shared" si="0"/>
        <v>4.2611256920929925</v>
      </c>
      <c r="D10" s="171">
        <v>88.330074109999998</v>
      </c>
      <c r="E10" s="80">
        <f t="shared" si="1"/>
        <v>3.0616412747353472</v>
      </c>
      <c r="F10" s="171">
        <v>99.333700030000003</v>
      </c>
      <c r="G10" s="81">
        <f t="shared" si="2"/>
        <v>3.4228649617639642</v>
      </c>
      <c r="H10" s="80">
        <f t="shared" si="3"/>
        <v>12.457394642618414</v>
      </c>
      <c r="I10" s="331">
        <f t="shared" si="4"/>
        <v>-8.6451022554629002</v>
      </c>
      <c r="J10" s="18"/>
    </row>
    <row r="11" spans="1:12" ht="12.5" x14ac:dyDescent="0.25">
      <c r="A11" s="65" t="s">
        <v>183</v>
      </c>
      <c r="B11" s="171">
        <v>7.2832753600000002</v>
      </c>
      <c r="C11" s="80">
        <f t="shared" si="0"/>
        <v>0.28542124612306624</v>
      </c>
      <c r="D11" s="171">
        <v>67.695389150000011</v>
      </c>
      <c r="E11" s="80">
        <f t="shared" si="1"/>
        <v>2.346414849293637</v>
      </c>
      <c r="F11" s="171">
        <v>73.360459659999989</v>
      </c>
      <c r="G11" s="81">
        <f t="shared" si="2"/>
        <v>2.5278726844291164</v>
      </c>
      <c r="H11" s="80">
        <f t="shared" si="3"/>
        <v>8.3684732167611529</v>
      </c>
      <c r="I11" s="331">
        <f t="shared" si="4"/>
        <v>907.24544979993698</v>
      </c>
      <c r="J11" s="18"/>
    </row>
    <row r="12" spans="1:12" ht="12.5" x14ac:dyDescent="0.25">
      <c r="A12" s="65" t="s">
        <v>218</v>
      </c>
      <c r="B12" s="171">
        <v>149.12659557000001</v>
      </c>
      <c r="C12" s="80">
        <f t="shared" si="0"/>
        <v>5.8440600737742709</v>
      </c>
      <c r="D12" s="171">
        <v>30.490292960000001</v>
      </c>
      <c r="E12" s="80">
        <f t="shared" si="1"/>
        <v>1.0568352890642514</v>
      </c>
      <c r="F12" s="171">
        <v>72.910861400000002</v>
      </c>
      <c r="G12" s="81">
        <f t="shared" si="2"/>
        <v>2.5123803174825592</v>
      </c>
      <c r="H12" s="80">
        <f t="shared" si="3"/>
        <v>139.12811036499795</v>
      </c>
      <c r="I12" s="331">
        <f t="shared" si="4"/>
        <v>-51.108076248025355</v>
      </c>
      <c r="J12" s="18"/>
    </row>
    <row r="13" spans="1:12" ht="12.5" x14ac:dyDescent="0.25">
      <c r="A13" s="65" t="s">
        <v>215</v>
      </c>
      <c r="B13" s="171">
        <v>50.747583210000002</v>
      </c>
      <c r="C13" s="80">
        <f t="shared" si="0"/>
        <v>1.9887259126685268</v>
      </c>
      <c r="D13" s="171">
        <v>54.085954700000002</v>
      </c>
      <c r="E13" s="80">
        <f t="shared" si="1"/>
        <v>1.8746932226816657</v>
      </c>
      <c r="F13" s="171">
        <v>69.96030571</v>
      </c>
      <c r="G13" s="81">
        <f t="shared" si="2"/>
        <v>2.4107093469460326</v>
      </c>
      <c r="H13" s="80">
        <f t="shared" si="3"/>
        <v>29.350227980721954</v>
      </c>
      <c r="I13" s="331">
        <f t="shared" si="4"/>
        <v>37.859384200613633</v>
      </c>
      <c r="J13" s="18"/>
    </row>
    <row r="14" spans="1:12" ht="12.5" x14ac:dyDescent="0.25">
      <c r="A14" s="65" t="s">
        <v>157</v>
      </c>
      <c r="B14" s="171">
        <v>89.836567239999994</v>
      </c>
      <c r="C14" s="80">
        <f t="shared" si="0"/>
        <v>3.5205678354387286</v>
      </c>
      <c r="D14" s="171">
        <v>46.58037685</v>
      </c>
      <c r="E14" s="80">
        <f t="shared" si="1"/>
        <v>1.61453962077613</v>
      </c>
      <c r="F14" s="171">
        <v>68.677309370000003</v>
      </c>
      <c r="G14" s="81">
        <f t="shared" si="2"/>
        <v>2.3664995448654587</v>
      </c>
      <c r="H14" s="80">
        <f t="shared" si="3"/>
        <v>47.438286279128718</v>
      </c>
      <c r="I14" s="331">
        <f t="shared" si="4"/>
        <v>-23.553056978983467</v>
      </c>
      <c r="J14" s="18"/>
    </row>
    <row r="15" spans="1:12" ht="12.5" x14ac:dyDescent="0.25">
      <c r="A15" s="65" t="s">
        <v>242</v>
      </c>
      <c r="B15" s="171">
        <v>0.42604268000000001</v>
      </c>
      <c r="C15" s="80">
        <f t="shared" si="0"/>
        <v>1.6696009228904227E-2</v>
      </c>
      <c r="D15" s="171">
        <v>1.70393277</v>
      </c>
      <c r="E15" s="80">
        <f t="shared" si="1"/>
        <v>5.9060642149008746E-2</v>
      </c>
      <c r="F15" s="171">
        <v>63.11243571</v>
      </c>
      <c r="G15" s="81">
        <f t="shared" si="2"/>
        <v>2.1747437654904376</v>
      </c>
      <c r="H15" s="80">
        <f t="shared" si="3"/>
        <v>3603.9275739734735</v>
      </c>
      <c r="I15" s="331">
        <f t="shared" si="4"/>
        <v>14713.641607455853</v>
      </c>
      <c r="J15" s="18"/>
    </row>
    <row r="16" spans="1:12" ht="12.5" x14ac:dyDescent="0.25">
      <c r="A16" s="65" t="s">
        <v>184</v>
      </c>
      <c r="B16" s="171">
        <v>80.11903679000001</v>
      </c>
      <c r="C16" s="80">
        <f t="shared" si="0"/>
        <v>3.1397515799514673</v>
      </c>
      <c r="D16" s="171">
        <v>78.740420010000008</v>
      </c>
      <c r="E16" s="80">
        <f t="shared" si="1"/>
        <v>2.7292507373241364</v>
      </c>
      <c r="F16" s="171">
        <v>58.94740213</v>
      </c>
      <c r="G16" s="81">
        <f t="shared" si="2"/>
        <v>2.0312240184031274</v>
      </c>
      <c r="H16" s="80">
        <f t="shared" si="3"/>
        <v>-25.137048897486579</v>
      </c>
      <c r="I16" s="331">
        <f t="shared" si="4"/>
        <v>-26.425223652517161</v>
      </c>
      <c r="J16" s="18"/>
    </row>
    <row r="17" spans="1:10" ht="12.5" x14ac:dyDescent="0.25">
      <c r="A17" s="65" t="s">
        <v>129</v>
      </c>
      <c r="B17" s="171">
        <v>7.1391491399999998</v>
      </c>
      <c r="C17" s="80">
        <f t="shared" si="0"/>
        <v>0.27977314368589468</v>
      </c>
      <c r="D17" s="171">
        <v>152.94241618999999</v>
      </c>
      <c r="E17" s="80">
        <f t="shared" si="1"/>
        <v>5.3011934925122368</v>
      </c>
      <c r="F17" s="171">
        <v>50.282644909999995</v>
      </c>
      <c r="G17" s="81">
        <f t="shared" si="2"/>
        <v>1.7326516921777662</v>
      </c>
      <c r="H17" s="80">
        <f t="shared" si="3"/>
        <v>-67.123152515431713</v>
      </c>
      <c r="I17" s="331">
        <f t="shared" si="4"/>
        <v>604.32265699943059</v>
      </c>
      <c r="J17" s="18"/>
    </row>
    <row r="18" spans="1:10" ht="12.5" x14ac:dyDescent="0.25">
      <c r="A18" s="65" t="s">
        <v>210</v>
      </c>
      <c r="B18" s="171">
        <v>0.91594443999999997</v>
      </c>
      <c r="C18" s="80">
        <f t="shared" si="0"/>
        <v>3.5894565359985794E-2</v>
      </c>
      <c r="D18" s="171">
        <v>0.52114716999999999</v>
      </c>
      <c r="E18" s="80">
        <f t="shared" si="1"/>
        <v>1.8063674257722401E-2</v>
      </c>
      <c r="F18" s="171">
        <v>46.364234409999995</v>
      </c>
      <c r="G18" s="81">
        <f t="shared" si="2"/>
        <v>1.5976301435773679</v>
      </c>
      <c r="H18" s="80">
        <f t="shared" si="3"/>
        <v>8796.5722312182934</v>
      </c>
      <c r="I18" s="331">
        <f>((F18/B18)-1)*100</f>
        <v>4961.9046729515594</v>
      </c>
      <c r="J18" s="18"/>
    </row>
    <row r="19" spans="1:10" ht="12.5" x14ac:dyDescent="0.25">
      <c r="A19" s="65" t="s">
        <v>37</v>
      </c>
      <c r="B19" s="171">
        <v>41.327586700000005</v>
      </c>
      <c r="C19" s="80">
        <f t="shared" si="0"/>
        <v>1.6195695908953054</v>
      </c>
      <c r="D19" s="171">
        <v>20.200236719999999</v>
      </c>
      <c r="E19" s="80">
        <f t="shared" si="1"/>
        <v>0.70016785477116328</v>
      </c>
      <c r="F19" s="171">
        <v>35.824297979999997</v>
      </c>
      <c r="G19" s="81">
        <f t="shared" si="2"/>
        <v>1.2344424329155188</v>
      </c>
      <c r="H19" s="80">
        <f t="shared" si="3"/>
        <v>77.345931518370833</v>
      </c>
      <c r="I19" s="331">
        <f t="shared" si="4"/>
        <v>-13.316259572446821</v>
      </c>
      <c r="J19" s="18"/>
    </row>
    <row r="20" spans="1:10" ht="12.5" x14ac:dyDescent="0.25">
      <c r="A20" s="65" t="s">
        <v>97</v>
      </c>
      <c r="B20" s="171">
        <v>40.029289399999996</v>
      </c>
      <c r="C20" s="80">
        <f t="shared" si="0"/>
        <v>1.5686911584747283</v>
      </c>
      <c r="D20" s="171">
        <v>0.3479295</v>
      </c>
      <c r="E20" s="80">
        <f t="shared" si="1"/>
        <v>1.205971271541631E-2</v>
      </c>
      <c r="F20" s="171">
        <v>33.307650119999998</v>
      </c>
      <c r="G20" s="81">
        <f t="shared" si="2"/>
        <v>1.1477231646461332</v>
      </c>
      <c r="H20" s="80">
        <f t="shared" si="3"/>
        <v>9473.1032062529903</v>
      </c>
      <c r="I20" s="331">
        <f t="shared" si="4"/>
        <v>-16.791802654383361</v>
      </c>
      <c r="J20" s="18"/>
    </row>
    <row r="21" spans="1:10" ht="12.5" x14ac:dyDescent="0.25">
      <c r="A21" s="65" t="s">
        <v>71</v>
      </c>
      <c r="B21" s="171">
        <v>0</v>
      </c>
      <c r="C21" s="80">
        <f t="shared" si="0"/>
        <v>0</v>
      </c>
      <c r="D21" s="171">
        <v>4.8932129</v>
      </c>
      <c r="E21" s="80">
        <f t="shared" si="1"/>
        <v>0.16960545693702064</v>
      </c>
      <c r="F21" s="171">
        <v>32.71276743</v>
      </c>
      <c r="G21" s="81">
        <f t="shared" si="2"/>
        <v>1.1272245512314922</v>
      </c>
      <c r="H21" s="80">
        <f t="shared" si="3"/>
        <v>568.53349932924436</v>
      </c>
      <c r="I21" s="331" t="s">
        <v>314</v>
      </c>
      <c r="J21" s="18"/>
    </row>
    <row r="22" spans="1:10" ht="12.5" x14ac:dyDescent="0.25">
      <c r="A22" s="65" t="s">
        <v>248</v>
      </c>
      <c r="B22" s="171">
        <v>6.9180919999999993E-2</v>
      </c>
      <c r="C22" s="80">
        <f t="shared" si="0"/>
        <v>2.7111022745047158E-3</v>
      </c>
      <c r="D22" s="171">
        <v>89.017601260000006</v>
      </c>
      <c r="E22" s="80">
        <f t="shared" si="1"/>
        <v>3.0854719068405556</v>
      </c>
      <c r="F22" s="171">
        <v>27.739277820000002</v>
      </c>
      <c r="G22" s="81">
        <f t="shared" si="2"/>
        <v>0.95584682827719969</v>
      </c>
      <c r="H22" s="80">
        <f t="shared" si="3"/>
        <v>-68.838434840566038</v>
      </c>
      <c r="I22" s="331">
        <f t="shared" si="4"/>
        <v>39996.717158430394</v>
      </c>
      <c r="J22" s="18"/>
    </row>
    <row r="23" spans="1:10" ht="12.5" x14ac:dyDescent="0.25">
      <c r="A23" s="65" t="s">
        <v>62</v>
      </c>
      <c r="B23" s="171">
        <v>22.884807300000002</v>
      </c>
      <c r="C23" s="80">
        <f t="shared" si="0"/>
        <v>0.89682318654669724</v>
      </c>
      <c r="D23" s="171">
        <v>42.83072568</v>
      </c>
      <c r="E23" s="80">
        <f t="shared" si="1"/>
        <v>1.4845715787066169</v>
      </c>
      <c r="F23" s="171">
        <v>27.109870899999997</v>
      </c>
      <c r="G23" s="81">
        <f t="shared" si="2"/>
        <v>0.93415857049047535</v>
      </c>
      <c r="H23" s="80">
        <f t="shared" si="3"/>
        <v>-36.704619243331962</v>
      </c>
      <c r="I23" s="331">
        <f t="shared" si="4"/>
        <v>18.462307960967593</v>
      </c>
      <c r="J23" s="18"/>
    </row>
    <row r="24" spans="1:10" ht="12.5" x14ac:dyDescent="0.25">
      <c r="A24" s="65" t="s">
        <v>2</v>
      </c>
      <c r="B24" s="171">
        <v>52.3409403</v>
      </c>
      <c r="C24" s="80">
        <f t="shared" si="0"/>
        <v>2.0511673203687599</v>
      </c>
      <c r="D24" s="171">
        <v>21.479794039999998</v>
      </c>
      <c r="E24" s="80">
        <f t="shared" si="1"/>
        <v>0.74451906293864556</v>
      </c>
      <c r="F24" s="171">
        <v>23.189752010000003</v>
      </c>
      <c r="G24" s="81">
        <f t="shared" si="2"/>
        <v>0.79907815376908475</v>
      </c>
      <c r="H24" s="80">
        <f t="shared" si="3"/>
        <v>7.9607745158808196</v>
      </c>
      <c r="I24" s="331">
        <f t="shared" si="4"/>
        <v>-55.694811982581058</v>
      </c>
      <c r="J24" s="18"/>
    </row>
    <row r="25" spans="1:10" ht="12.5" x14ac:dyDescent="0.25">
      <c r="A25" s="65" t="s">
        <v>175</v>
      </c>
      <c r="B25" s="171">
        <v>41.147848780000004</v>
      </c>
      <c r="C25" s="80">
        <f t="shared" si="0"/>
        <v>1.6125259163716543</v>
      </c>
      <c r="D25" s="171">
        <v>26.211776409999999</v>
      </c>
      <c r="E25" s="80">
        <f t="shared" si="1"/>
        <v>0.90853604901374074</v>
      </c>
      <c r="F25" s="171">
        <v>18.452623539999998</v>
      </c>
      <c r="G25" s="81">
        <f t="shared" si="2"/>
        <v>0.63584502086010664</v>
      </c>
      <c r="H25" s="80">
        <f t="shared" si="3"/>
        <v>-29.601781842759134</v>
      </c>
      <c r="I25" s="331">
        <f t="shared" si="4"/>
        <v>-55.155314099995103</v>
      </c>
      <c r="J25" s="18"/>
    </row>
    <row r="26" spans="1:10" ht="12.5" x14ac:dyDescent="0.25">
      <c r="A26" s="65" t="s">
        <v>222</v>
      </c>
      <c r="B26" s="171">
        <v>2.2046048499999999</v>
      </c>
      <c r="C26" s="80">
        <f t="shared" si="0"/>
        <v>8.6395341710100534E-2</v>
      </c>
      <c r="D26" s="171">
        <v>18.490947540000001</v>
      </c>
      <c r="E26" s="80">
        <f t="shared" si="1"/>
        <v>0.64092155211970803</v>
      </c>
      <c r="F26" s="171">
        <v>16.874316969999999</v>
      </c>
      <c r="G26" s="81">
        <f t="shared" si="2"/>
        <v>0.58145934655477727</v>
      </c>
      <c r="H26" s="80">
        <f t="shared" si="3"/>
        <v>-8.7428216780285233</v>
      </c>
      <c r="I26" s="331">
        <f t="shared" si="4"/>
        <v>665.41231277795646</v>
      </c>
      <c r="J26" s="18"/>
    </row>
    <row r="27" spans="1:10" ht="12.5" x14ac:dyDescent="0.25">
      <c r="A27" s="65" t="s">
        <v>20</v>
      </c>
      <c r="B27" s="171">
        <v>24.32886169</v>
      </c>
      <c r="C27" s="80">
        <f t="shared" si="0"/>
        <v>0.95341363288995939</v>
      </c>
      <c r="D27" s="171">
        <v>16.887622499999999</v>
      </c>
      <c r="E27" s="80">
        <f t="shared" si="1"/>
        <v>0.58534811160422029</v>
      </c>
      <c r="F27" s="171">
        <v>16.602040369999997</v>
      </c>
      <c r="G27" s="81">
        <f t="shared" si="2"/>
        <v>0.57207717279333714</v>
      </c>
      <c r="H27" s="80">
        <f t="shared" si="3"/>
        <v>-1.6910736250766001</v>
      </c>
      <c r="I27" s="331">
        <f t="shared" si="4"/>
        <v>-31.759896613559992</v>
      </c>
      <c r="J27" s="18"/>
    </row>
    <row r="28" spans="1:10" ht="12.5" x14ac:dyDescent="0.25">
      <c r="A28" s="65" t="s">
        <v>143</v>
      </c>
      <c r="B28" s="171">
        <v>1.3551335200000001</v>
      </c>
      <c r="C28" s="80">
        <f t="shared" si="0"/>
        <v>5.3105763385765649E-2</v>
      </c>
      <c r="D28" s="171">
        <v>6.4001118799999999</v>
      </c>
      <c r="E28" s="80">
        <f t="shared" si="1"/>
        <v>0.22183663822505131</v>
      </c>
      <c r="F28" s="171">
        <v>13.26538156</v>
      </c>
      <c r="G28" s="81">
        <f t="shared" si="2"/>
        <v>0.45710176639388989</v>
      </c>
      <c r="H28" s="80">
        <f t="shared" si="3"/>
        <v>107.26796357191182</v>
      </c>
      <c r="I28" s="331">
        <f t="shared" si="4"/>
        <v>878.89848964845908</v>
      </c>
      <c r="J28" s="18"/>
    </row>
    <row r="29" spans="1:10" ht="12.5" x14ac:dyDescent="0.25">
      <c r="A29" s="65" t="s">
        <v>11</v>
      </c>
      <c r="B29" s="171">
        <v>21.06651329</v>
      </c>
      <c r="C29" s="80">
        <f t="shared" si="0"/>
        <v>0.82556681952773714</v>
      </c>
      <c r="D29" s="171">
        <v>5.2148603499999995</v>
      </c>
      <c r="E29" s="80">
        <f t="shared" si="1"/>
        <v>0.18075419782460339</v>
      </c>
      <c r="F29" s="171">
        <v>12.394587300000001</v>
      </c>
      <c r="G29" s="81">
        <f t="shared" si="2"/>
        <v>0.42709572453137007</v>
      </c>
      <c r="H29" s="80">
        <f t="shared" si="3"/>
        <v>137.67822085590464</v>
      </c>
      <c r="I29" s="331">
        <f t="shared" si="4"/>
        <v>-41.164505348478563</v>
      </c>
      <c r="J29" s="18"/>
    </row>
    <row r="30" spans="1:10" ht="12.5" x14ac:dyDescent="0.25">
      <c r="A30" s="65" t="s">
        <v>114</v>
      </c>
      <c r="B30" s="171">
        <v>44.856370140000003</v>
      </c>
      <c r="C30" s="80">
        <f t="shared" si="0"/>
        <v>1.7578576161256516</v>
      </c>
      <c r="D30" s="171">
        <v>33.124536559999996</v>
      </c>
      <c r="E30" s="80">
        <f t="shared" si="1"/>
        <v>1.1481417779892318</v>
      </c>
      <c r="F30" s="171">
        <v>11.880934529999999</v>
      </c>
      <c r="G30" s="81">
        <f t="shared" si="2"/>
        <v>0.40939615159272957</v>
      </c>
      <c r="H30" s="80">
        <f t="shared" si="3"/>
        <v>-64.132526024992018</v>
      </c>
      <c r="I30" s="331">
        <f t="shared" si="4"/>
        <v>-73.513383956573534</v>
      </c>
      <c r="J30" s="18"/>
    </row>
    <row r="31" spans="1:10" ht="12.5" x14ac:dyDescent="0.25">
      <c r="A31" s="65" t="s">
        <v>196</v>
      </c>
      <c r="B31" s="171">
        <v>2.9258899</v>
      </c>
      <c r="C31" s="80">
        <f t="shared" si="0"/>
        <v>0.11466148127027476</v>
      </c>
      <c r="D31" s="171">
        <v>3.4422062200000001</v>
      </c>
      <c r="E31" s="80">
        <f t="shared" si="1"/>
        <v>0.11931157927229258</v>
      </c>
      <c r="F31" s="171">
        <v>11.55881557</v>
      </c>
      <c r="G31" s="81">
        <f t="shared" si="2"/>
        <v>0.39829649758436325</v>
      </c>
      <c r="H31" s="80">
        <f t="shared" si="3"/>
        <v>235.79671963988261</v>
      </c>
      <c r="I31" s="331">
        <f t="shared" si="4"/>
        <v>295.05299122841222</v>
      </c>
      <c r="J31" s="18"/>
    </row>
    <row r="32" spans="1:10" ht="12.5" x14ac:dyDescent="0.25">
      <c r="A32" s="65" t="s">
        <v>202</v>
      </c>
      <c r="B32" s="171">
        <v>0.19547893</v>
      </c>
      <c r="C32" s="80">
        <f t="shared" si="0"/>
        <v>7.660542411704674E-3</v>
      </c>
      <c r="D32" s="171">
        <v>1.07140104</v>
      </c>
      <c r="E32" s="80">
        <f t="shared" si="1"/>
        <v>3.7136226578655333E-2</v>
      </c>
      <c r="F32" s="171">
        <v>11.316251769999999</v>
      </c>
      <c r="G32" s="81">
        <f t="shared" si="2"/>
        <v>0.38993817476178072</v>
      </c>
      <c r="H32" s="80">
        <f t="shared" si="3"/>
        <v>956.21063892191103</v>
      </c>
      <c r="I32" s="331">
        <f t="shared" si="4"/>
        <v>5688.9879845362357</v>
      </c>
      <c r="J32" s="18"/>
    </row>
    <row r="33" spans="1:10" ht="12.5" x14ac:dyDescent="0.25">
      <c r="A33" s="65" t="s">
        <v>178</v>
      </c>
      <c r="B33" s="171">
        <v>10.3011865</v>
      </c>
      <c r="C33" s="80">
        <f t="shared" si="0"/>
        <v>0.40368890946011232</v>
      </c>
      <c r="D33" s="171">
        <v>14.60255242</v>
      </c>
      <c r="E33" s="80">
        <f t="shared" si="1"/>
        <v>0.50614445483066894</v>
      </c>
      <c r="F33" s="171">
        <v>11.26306709</v>
      </c>
      <c r="G33" s="81">
        <f t="shared" si="2"/>
        <v>0.38810552403378357</v>
      </c>
      <c r="H33" s="80">
        <f t="shared" si="3"/>
        <v>-22.869189124951628</v>
      </c>
      <c r="I33" s="331">
        <f t="shared" si="4"/>
        <v>9.3375708710836456</v>
      </c>
      <c r="J33" s="18"/>
    </row>
    <row r="34" spans="1:10" ht="12.5" x14ac:dyDescent="0.25">
      <c r="A34" s="65" t="s">
        <v>9</v>
      </c>
      <c r="B34" s="171">
        <v>20.49360458</v>
      </c>
      <c r="C34" s="80">
        <f t="shared" si="0"/>
        <v>0.803115338588129</v>
      </c>
      <c r="D34" s="171">
        <v>7.2074734400000002</v>
      </c>
      <c r="E34" s="80">
        <f t="shared" si="1"/>
        <v>0.24982089501003318</v>
      </c>
      <c r="F34" s="171">
        <v>9.1076989499999996</v>
      </c>
      <c r="G34" s="81">
        <f t="shared" si="2"/>
        <v>0.3138353208310411</v>
      </c>
      <c r="H34" s="80">
        <f t="shared" si="3"/>
        <v>26.36465504616552</v>
      </c>
      <c r="I34" s="331">
        <f t="shared" si="4"/>
        <v>-55.558335702015384</v>
      </c>
      <c r="J34" s="18"/>
    </row>
    <row r="35" spans="1:10" ht="12.5" x14ac:dyDescent="0.25">
      <c r="A35" s="65" t="s">
        <v>226</v>
      </c>
      <c r="B35" s="171">
        <v>0</v>
      </c>
      <c r="C35" s="80">
        <f t="shared" si="0"/>
        <v>0</v>
      </c>
      <c r="D35" s="171">
        <v>0.84499343000000005</v>
      </c>
      <c r="E35" s="80">
        <f t="shared" si="1"/>
        <v>2.9288628909633255E-2</v>
      </c>
      <c r="F35" s="171">
        <v>7.6742720199999992</v>
      </c>
      <c r="G35" s="81">
        <f t="shared" si="2"/>
        <v>0.26444194464084497</v>
      </c>
      <c r="H35" s="80">
        <f t="shared" si="3"/>
        <v>808.20493361705769</v>
      </c>
      <c r="I35" s="331" t="s">
        <v>314</v>
      </c>
      <c r="J35" s="18"/>
    </row>
    <row r="36" spans="1:10" ht="12.5" x14ac:dyDescent="0.25">
      <c r="A36" s="65" t="s">
        <v>213</v>
      </c>
      <c r="B36" s="171">
        <v>3.0190999999999998E-3</v>
      </c>
      <c r="C36" s="80">
        <f t="shared" si="0"/>
        <v>1.1831425307667472E-4</v>
      </c>
      <c r="D36" s="171">
        <v>1.5637000000000001E-3</v>
      </c>
      <c r="E36" s="80">
        <f t="shared" si="1"/>
        <v>5.4199982390387958E-5</v>
      </c>
      <c r="F36" s="171">
        <v>7.670229</v>
      </c>
      <c r="G36" s="81">
        <f t="shared" si="2"/>
        <v>0.26430262926757758</v>
      </c>
      <c r="H36" s="80">
        <f t="shared" si="3"/>
        <v>490417.93822344433</v>
      </c>
      <c r="I36" s="331">
        <f t="shared" si="4"/>
        <v>253956.80500811498</v>
      </c>
      <c r="J36" s="18"/>
    </row>
    <row r="37" spans="1:10" ht="12.5" x14ac:dyDescent="0.25">
      <c r="A37" s="65" t="s">
        <v>217</v>
      </c>
      <c r="B37" s="171">
        <v>12.727945230000001</v>
      </c>
      <c r="C37" s="80">
        <f t="shared" si="0"/>
        <v>0.49879014709293334</v>
      </c>
      <c r="D37" s="171">
        <v>6.2722341100000003</v>
      </c>
      <c r="E37" s="80">
        <f t="shared" si="1"/>
        <v>0.21740421967793738</v>
      </c>
      <c r="F37" s="171">
        <v>7.0947931999999998</v>
      </c>
      <c r="G37" s="81">
        <f t="shared" si="2"/>
        <v>0.24447412155096415</v>
      </c>
      <c r="H37" s="80">
        <f t="shared" si="3"/>
        <v>13.114291902602471</v>
      </c>
      <c r="I37" s="331">
        <f t="shared" si="4"/>
        <v>-44.25814165763817</v>
      </c>
      <c r="J37" s="18"/>
    </row>
    <row r="38" spans="1:10" ht="12.5" x14ac:dyDescent="0.25">
      <c r="A38" s="65" t="s">
        <v>172</v>
      </c>
      <c r="B38" s="171">
        <v>1.8570868999999999</v>
      </c>
      <c r="C38" s="80">
        <f t="shared" si="0"/>
        <v>7.277660543604958E-2</v>
      </c>
      <c r="D38" s="171">
        <v>2.6448614400000001</v>
      </c>
      <c r="E38" s="80">
        <f t="shared" si="1"/>
        <v>9.1674517793065249E-2</v>
      </c>
      <c r="F38" s="171">
        <v>6.9444669000000001</v>
      </c>
      <c r="G38" s="81">
        <f t="shared" si="2"/>
        <v>0.23929414109170191</v>
      </c>
      <c r="H38" s="80">
        <f t="shared" si="3"/>
        <v>162.56448806633892</v>
      </c>
      <c r="I38" s="331">
        <f t="shared" si="4"/>
        <v>273.94410030031446</v>
      </c>
      <c r="J38" s="18"/>
    </row>
    <row r="39" spans="1:10" ht="12.5" x14ac:dyDescent="0.25">
      <c r="A39" s="65" t="s">
        <v>229</v>
      </c>
      <c r="B39" s="171">
        <v>5.8218293099999991</v>
      </c>
      <c r="C39" s="80">
        <f t="shared" si="0"/>
        <v>0.22814924525605065</v>
      </c>
      <c r="D39" s="171">
        <v>5.4968110899999996</v>
      </c>
      <c r="E39" s="80">
        <f t="shared" si="1"/>
        <v>0.19052699640678467</v>
      </c>
      <c r="F39" s="171">
        <v>5.4129512000000002</v>
      </c>
      <c r="G39" s="81">
        <f t="shared" si="2"/>
        <v>0.18652079804359023</v>
      </c>
      <c r="H39" s="80">
        <f t="shared" si="3"/>
        <v>-1.525609824077101</v>
      </c>
      <c r="I39" s="331">
        <f t="shared" si="4"/>
        <v>-7.0231895891842751</v>
      </c>
      <c r="J39" s="18"/>
    </row>
    <row r="40" spans="1:10" ht="12.5" x14ac:dyDescent="0.25">
      <c r="A40" s="65" t="s">
        <v>220</v>
      </c>
      <c r="B40" s="171">
        <v>5.6098870099999996</v>
      </c>
      <c r="C40" s="80">
        <f t="shared" si="0"/>
        <v>0.21984352669096419</v>
      </c>
      <c r="D40" s="171">
        <v>5.2224422300000004</v>
      </c>
      <c r="E40" s="80">
        <f t="shared" si="1"/>
        <v>0.18101699616347022</v>
      </c>
      <c r="F40" s="171">
        <v>4.9455233499999993</v>
      </c>
      <c r="G40" s="81">
        <f t="shared" si="2"/>
        <v>0.17041405471847035</v>
      </c>
      <c r="H40" s="80">
        <f t="shared" si="3"/>
        <v>-5.3024785685374827</v>
      </c>
      <c r="I40" s="331">
        <f t="shared" si="4"/>
        <v>-11.842728005318603</v>
      </c>
      <c r="J40" s="18"/>
    </row>
    <row r="41" spans="1:10" ht="12.5" x14ac:dyDescent="0.25">
      <c r="A41" s="65" t="s">
        <v>72</v>
      </c>
      <c r="B41" s="171">
        <v>0.69034388000000002</v>
      </c>
      <c r="C41" s="80">
        <f t="shared" si="0"/>
        <v>2.7053598929566283E-2</v>
      </c>
      <c r="D41" s="171">
        <v>6.0504119999999997</v>
      </c>
      <c r="E41" s="80">
        <f t="shared" si="1"/>
        <v>0.20971556171554129</v>
      </c>
      <c r="F41" s="171">
        <v>4.9032150000000003</v>
      </c>
      <c r="G41" s="81">
        <f t="shared" si="2"/>
        <v>0.16895618323315059</v>
      </c>
      <c r="H41" s="80">
        <f t="shared" si="3"/>
        <v>-18.960642680200944</v>
      </c>
      <c r="I41" s="331">
        <f t="shared" si="4"/>
        <v>610.2568939989734</v>
      </c>
      <c r="J41" s="18"/>
    </row>
    <row r="42" spans="1:10" ht="12.5" x14ac:dyDescent="0.25">
      <c r="A42" s="65" t="s">
        <v>209</v>
      </c>
      <c r="B42" s="171">
        <v>77.174023790000007</v>
      </c>
      <c r="C42" s="80">
        <f t="shared" si="0"/>
        <v>3.0243406914760613</v>
      </c>
      <c r="D42" s="171">
        <v>2.2442513700000002</v>
      </c>
      <c r="E42" s="80">
        <f t="shared" si="1"/>
        <v>7.7788824412357904E-2</v>
      </c>
      <c r="F42" s="171">
        <v>4.8870295400000003</v>
      </c>
      <c r="G42" s="81">
        <f t="shared" si="2"/>
        <v>0.16839846068876432</v>
      </c>
      <c r="H42" s="80">
        <f t="shared" si="3"/>
        <v>117.75767212743196</v>
      </c>
      <c r="I42" s="331">
        <f t="shared" si="4"/>
        <v>-93.667520105860731</v>
      </c>
      <c r="J42" s="18"/>
    </row>
    <row r="43" spans="1:10" ht="12.5" x14ac:dyDescent="0.25">
      <c r="A43" s="65" t="s">
        <v>128</v>
      </c>
      <c r="B43" s="171">
        <v>2.768325E-2</v>
      </c>
      <c r="C43" s="80">
        <f t="shared" si="0"/>
        <v>1.0848673599698107E-3</v>
      </c>
      <c r="D43" s="171">
        <v>0.61276854000000003</v>
      </c>
      <c r="E43" s="80">
        <f t="shared" si="1"/>
        <v>2.123939635312639E-2</v>
      </c>
      <c r="F43" s="171">
        <v>4.7407682599999994</v>
      </c>
      <c r="G43" s="81">
        <f t="shared" si="2"/>
        <v>0.16335855368415711</v>
      </c>
      <c r="H43" s="80">
        <f t="shared" si="3"/>
        <v>673.66378176007527</v>
      </c>
      <c r="I43" s="331">
        <f t="shared" si="4"/>
        <v>17025.042254793058</v>
      </c>
      <c r="J43" s="18"/>
    </row>
    <row r="44" spans="1:10" ht="12.5" x14ac:dyDescent="0.25">
      <c r="A44" s="65" t="s">
        <v>155</v>
      </c>
      <c r="B44" s="171">
        <v>4.4260580799999998</v>
      </c>
      <c r="C44" s="80">
        <f t="shared" si="0"/>
        <v>0.17345094757019675</v>
      </c>
      <c r="D44" s="171">
        <v>7.8316637900000003</v>
      </c>
      <c r="E44" s="80">
        <f t="shared" si="1"/>
        <v>0.27145618693191725</v>
      </c>
      <c r="F44" s="171">
        <v>4.4807632899999996</v>
      </c>
      <c r="G44" s="81">
        <f t="shared" si="2"/>
        <v>0.15439923875449366</v>
      </c>
      <c r="H44" s="80">
        <f t="shared" si="3"/>
        <v>-42.786572430224311</v>
      </c>
      <c r="I44" s="331">
        <f t="shared" si="4"/>
        <v>1.2359803918343459</v>
      </c>
      <c r="J44" s="18"/>
    </row>
    <row r="45" spans="1:10" ht="12.5" x14ac:dyDescent="0.25">
      <c r="A45" s="65" t="s">
        <v>12</v>
      </c>
      <c r="B45" s="171">
        <v>10.26139753</v>
      </c>
      <c r="C45" s="80">
        <f t="shared" si="0"/>
        <v>0.40212963607856145</v>
      </c>
      <c r="D45" s="171">
        <v>13.254975960000001</v>
      </c>
      <c r="E45" s="80">
        <f t="shared" si="1"/>
        <v>0.45943561016628232</v>
      </c>
      <c r="F45" s="171">
        <v>4.1598106599999998</v>
      </c>
      <c r="G45" s="81">
        <f t="shared" si="2"/>
        <v>0.14333977443089341</v>
      </c>
      <c r="H45" s="80">
        <f t="shared" si="3"/>
        <v>-68.616988272530975</v>
      </c>
      <c r="I45" s="331">
        <f t="shared" si="4"/>
        <v>-59.461558254239087</v>
      </c>
      <c r="J45" s="18"/>
    </row>
    <row r="46" spans="1:10" ht="12.5" x14ac:dyDescent="0.25">
      <c r="A46" s="65" t="s">
        <v>197</v>
      </c>
      <c r="B46" s="171">
        <v>17.807267239999998</v>
      </c>
      <c r="C46" s="80">
        <f t="shared" si="0"/>
        <v>0.69784158286818554</v>
      </c>
      <c r="D46" s="171">
        <v>2.7520872799999996</v>
      </c>
      <c r="E46" s="80">
        <f t="shared" si="1"/>
        <v>9.5391112178046078E-2</v>
      </c>
      <c r="F46" s="171">
        <v>3.6182011300000001</v>
      </c>
      <c r="G46" s="81">
        <f t="shared" si="2"/>
        <v>0.12467686060975759</v>
      </c>
      <c r="H46" s="80">
        <f t="shared" si="3"/>
        <v>31.471162135526477</v>
      </c>
      <c r="I46" s="331">
        <f t="shared" si="4"/>
        <v>-79.68132290465924</v>
      </c>
      <c r="J46" s="18"/>
    </row>
    <row r="47" spans="1:10" ht="12.5" x14ac:dyDescent="0.25">
      <c r="A47" s="65" t="s">
        <v>149</v>
      </c>
      <c r="B47" s="171">
        <v>2.3150440099999998</v>
      </c>
      <c r="C47" s="80">
        <f t="shared" si="0"/>
        <v>9.0723295976542634E-2</v>
      </c>
      <c r="D47" s="171">
        <v>2.4185578900000002</v>
      </c>
      <c r="E47" s="80">
        <f t="shared" si="1"/>
        <v>8.3830526986080359E-2</v>
      </c>
      <c r="F47" s="171">
        <v>3.6023346300000001</v>
      </c>
      <c r="G47" s="81">
        <f t="shared" si="2"/>
        <v>0.12413012886716242</v>
      </c>
      <c r="H47" s="80">
        <f t="shared" si="3"/>
        <v>48.945561522201132</v>
      </c>
      <c r="I47" s="331">
        <f t="shared" si="4"/>
        <v>55.605449159474098</v>
      </c>
      <c r="J47" s="18"/>
    </row>
    <row r="48" spans="1:10" ht="12.5" x14ac:dyDescent="0.25">
      <c r="A48" s="65" t="s">
        <v>212</v>
      </c>
      <c r="B48" s="171">
        <v>2.5799226499999999</v>
      </c>
      <c r="C48" s="80">
        <f t="shared" si="0"/>
        <v>0.10110351473298178</v>
      </c>
      <c r="D48" s="171">
        <v>1.6840896999999999</v>
      </c>
      <c r="E48" s="80">
        <f t="shared" si="1"/>
        <v>5.8372854181642085E-2</v>
      </c>
      <c r="F48" s="171">
        <v>3.5427047200000001</v>
      </c>
      <c r="G48" s="81">
        <f t="shared" si="2"/>
        <v>0.12207538682543341</v>
      </c>
      <c r="H48" s="80">
        <f t="shared" si="3"/>
        <v>110.36318433632131</v>
      </c>
      <c r="I48" s="331">
        <f t="shared" si="4"/>
        <v>37.318253320501697</v>
      </c>
      <c r="J48" s="18"/>
    </row>
    <row r="49" spans="1:10" ht="12.5" x14ac:dyDescent="0.25">
      <c r="A49" s="65" t="s">
        <v>152</v>
      </c>
      <c r="B49" s="171">
        <v>4.7041629299999999</v>
      </c>
      <c r="C49" s="80">
        <f t="shared" si="0"/>
        <v>0.18434948276437735</v>
      </c>
      <c r="D49" s="171">
        <v>3.3571082699999999</v>
      </c>
      <c r="E49" s="80">
        <f t="shared" si="1"/>
        <v>0.1163619678433368</v>
      </c>
      <c r="F49" s="171">
        <v>3.45199737</v>
      </c>
      <c r="G49" s="81">
        <f t="shared" si="2"/>
        <v>0.11894977074553613</v>
      </c>
      <c r="H49" s="80">
        <f t="shared" si="3"/>
        <v>2.8265129500872455</v>
      </c>
      <c r="I49" s="331">
        <f t="shared" si="4"/>
        <v>-26.618243854066503</v>
      </c>
      <c r="J49" s="18"/>
    </row>
    <row r="50" spans="1:10" ht="12.5" x14ac:dyDescent="0.25">
      <c r="A50" s="65" t="s">
        <v>216</v>
      </c>
      <c r="B50" s="171">
        <v>8.2446286000000004</v>
      </c>
      <c r="C50" s="80">
        <f t="shared" si="0"/>
        <v>0.3230953180429898</v>
      </c>
      <c r="D50" s="171">
        <v>13.815152099999999</v>
      </c>
      <c r="E50" s="80">
        <f t="shared" si="1"/>
        <v>0.47885208194700457</v>
      </c>
      <c r="F50" s="171">
        <v>3.1684053300000001</v>
      </c>
      <c r="G50" s="81">
        <f t="shared" si="2"/>
        <v>0.10917768678150375</v>
      </c>
      <c r="H50" s="80">
        <f t="shared" si="3"/>
        <v>-77.065722425162448</v>
      </c>
      <c r="I50" s="331">
        <f t="shared" si="4"/>
        <v>-61.570065994240174</v>
      </c>
      <c r="J50" s="18"/>
    </row>
    <row r="51" spans="1:10" ht="12.5" x14ac:dyDescent="0.25">
      <c r="A51" s="65" t="s">
        <v>133</v>
      </c>
      <c r="B51" s="171">
        <v>4.6006684299999998</v>
      </c>
      <c r="C51" s="80">
        <f t="shared" si="0"/>
        <v>0.18029367988767769</v>
      </c>
      <c r="D51" s="171">
        <v>3.2830852400000001</v>
      </c>
      <c r="E51" s="80">
        <f t="shared" si="1"/>
        <v>0.11379622830091617</v>
      </c>
      <c r="F51" s="171">
        <v>3.09762899</v>
      </c>
      <c r="G51" s="81">
        <f t="shared" si="2"/>
        <v>0.10673885832515179</v>
      </c>
      <c r="H51" s="80">
        <f t="shared" si="3"/>
        <v>-5.6488405400037749</v>
      </c>
      <c r="I51" s="331">
        <f t="shared" si="4"/>
        <v>-32.670023125313548</v>
      </c>
      <c r="J51" s="18"/>
    </row>
    <row r="52" spans="1:10" ht="12.5" x14ac:dyDescent="0.25">
      <c r="A52" s="65" t="s">
        <v>132</v>
      </c>
      <c r="B52" s="171">
        <v>0.18407911999999998</v>
      </c>
      <c r="C52" s="80">
        <f t="shared" si="0"/>
        <v>7.2138000032498347E-3</v>
      </c>
      <c r="D52" s="171">
        <v>3.4245152200000004</v>
      </c>
      <c r="E52" s="80">
        <f t="shared" si="1"/>
        <v>0.11869838499687635</v>
      </c>
      <c r="F52" s="171">
        <v>3.0925423799999998</v>
      </c>
      <c r="G52" s="81">
        <f t="shared" si="2"/>
        <v>0.10656358267209648</v>
      </c>
      <c r="H52" s="80">
        <f t="shared" si="3"/>
        <v>-9.694009769943456</v>
      </c>
      <c r="I52" s="331">
        <f t="shared" si="4"/>
        <v>1580.0071512727791</v>
      </c>
      <c r="J52" s="18"/>
    </row>
    <row r="53" spans="1:10" ht="12.5" x14ac:dyDescent="0.25">
      <c r="A53" s="65" t="s">
        <v>195</v>
      </c>
      <c r="B53" s="171">
        <v>1.1322372599999999</v>
      </c>
      <c r="C53" s="80">
        <f t="shared" si="0"/>
        <v>4.4370774642271127E-2</v>
      </c>
      <c r="D53" s="171">
        <v>3.1733665499999999</v>
      </c>
      <c r="E53" s="80">
        <f t="shared" si="1"/>
        <v>0.10999322832272568</v>
      </c>
      <c r="F53" s="171">
        <v>2.9166444399999998</v>
      </c>
      <c r="G53" s="81">
        <f t="shared" si="2"/>
        <v>0.10050244837939797</v>
      </c>
      <c r="H53" s="80">
        <f t="shared" si="3"/>
        <v>-8.0898977774880763</v>
      </c>
      <c r="I53" s="331">
        <f t="shared" si="4"/>
        <v>157.60011112865163</v>
      </c>
      <c r="J53" s="18"/>
    </row>
    <row r="54" spans="1:10" ht="12.5" x14ac:dyDescent="0.25">
      <c r="A54" s="65" t="s">
        <v>250</v>
      </c>
      <c r="B54" s="171">
        <v>2.4461905600000002</v>
      </c>
      <c r="C54" s="80">
        <f t="shared" si="0"/>
        <v>9.5862743529400385E-2</v>
      </c>
      <c r="D54" s="171">
        <v>7.4954744099999999</v>
      </c>
      <c r="E54" s="80">
        <f t="shared" si="1"/>
        <v>0.25980340284556086</v>
      </c>
      <c r="F54" s="171">
        <v>2.5213957900000001</v>
      </c>
      <c r="G54" s="81">
        <f t="shared" si="2"/>
        <v>8.6882873604060704E-2</v>
      </c>
      <c r="H54" s="80">
        <f t="shared" si="3"/>
        <v>-66.361091345517636</v>
      </c>
      <c r="I54" s="331">
        <f t="shared" si="4"/>
        <v>3.0743814987169271</v>
      </c>
      <c r="J54" s="18"/>
    </row>
    <row r="55" spans="1:10" ht="12.5" x14ac:dyDescent="0.25">
      <c r="A55" s="65" t="s">
        <v>154</v>
      </c>
      <c r="B55" s="171">
        <v>5.4226986200000002</v>
      </c>
      <c r="C55" s="80">
        <f t="shared" si="0"/>
        <v>0.21250787880004465</v>
      </c>
      <c r="D55" s="171">
        <v>3.5399999999999999E-4</v>
      </c>
      <c r="E55" s="80">
        <f t="shared" si="1"/>
        <v>1.2270124554708277E-5</v>
      </c>
      <c r="F55" s="171">
        <v>2.42719445</v>
      </c>
      <c r="G55" s="81">
        <f t="shared" si="2"/>
        <v>8.3636860761089643E-2</v>
      </c>
      <c r="H55" s="80">
        <f t="shared" si="3"/>
        <v>685548.14971751417</v>
      </c>
      <c r="I55" s="331">
        <f t="shared" si="4"/>
        <v>-55.240100546100422</v>
      </c>
      <c r="J55" s="18"/>
    </row>
    <row r="56" spans="1:10" ht="12.5" x14ac:dyDescent="0.25">
      <c r="A56" s="65" t="s">
        <v>33</v>
      </c>
      <c r="B56" s="171">
        <v>0.52683934999999993</v>
      </c>
      <c r="C56" s="80">
        <f t="shared" si="0"/>
        <v>2.0646087968815476E-2</v>
      </c>
      <c r="D56" s="171">
        <v>2.3814297599999996</v>
      </c>
      <c r="E56" s="80">
        <f t="shared" si="1"/>
        <v>8.2543615179347565E-2</v>
      </c>
      <c r="F56" s="171">
        <v>2.3155945299999998</v>
      </c>
      <c r="G56" s="81">
        <f t="shared" si="2"/>
        <v>7.9791323387687713E-2</v>
      </c>
      <c r="H56" s="80">
        <f t="shared" si="3"/>
        <v>-2.7645253748739496</v>
      </c>
      <c r="I56" s="331">
        <f t="shared" si="4"/>
        <v>339.52573588134601</v>
      </c>
      <c r="J56" s="18"/>
    </row>
    <row r="57" spans="1:10" ht="12.5" x14ac:dyDescent="0.25">
      <c r="A57" s="65" t="s">
        <v>200</v>
      </c>
      <c r="B57" s="171">
        <v>0.54259341000000005</v>
      </c>
      <c r="C57" s="80">
        <f t="shared" si="0"/>
        <v>2.1263467267886436E-2</v>
      </c>
      <c r="D57" s="171">
        <v>3.6802037000000003</v>
      </c>
      <c r="E57" s="80">
        <f t="shared" si="1"/>
        <v>0.1275608976997126</v>
      </c>
      <c r="F57" s="171">
        <v>2.30970173</v>
      </c>
      <c r="G57" s="81">
        <f t="shared" si="2"/>
        <v>7.9588267842182106E-2</v>
      </c>
      <c r="H57" s="80">
        <f t="shared" si="3"/>
        <v>-37.239840012116723</v>
      </c>
      <c r="I57" s="331">
        <f t="shared" si="4"/>
        <v>325.67817585547152</v>
      </c>
      <c r="J57" s="18"/>
    </row>
    <row r="58" spans="1:10" ht="12.5" x14ac:dyDescent="0.25">
      <c r="A58" s="65" t="s">
        <v>26</v>
      </c>
      <c r="B58" s="171">
        <v>2.7192977699999998</v>
      </c>
      <c r="C58" s="80">
        <f t="shared" si="0"/>
        <v>0.10656542829009215</v>
      </c>
      <c r="D58" s="171">
        <v>6.89330584</v>
      </c>
      <c r="E58" s="80">
        <f t="shared" si="1"/>
        <v>0.23893141596185871</v>
      </c>
      <c r="F58" s="171">
        <v>2.29819452</v>
      </c>
      <c r="G58" s="81">
        <f t="shared" si="2"/>
        <v>7.9191749581966647E-2</v>
      </c>
      <c r="H58" s="80">
        <f t="shared" si="3"/>
        <v>-66.66048811204351</v>
      </c>
      <c r="I58" s="331">
        <f t="shared" si="4"/>
        <v>-15.485735127859856</v>
      </c>
      <c r="J58" s="18"/>
    </row>
    <row r="59" spans="1:10" ht="12.5" x14ac:dyDescent="0.25">
      <c r="A59" s="65" t="s">
        <v>50</v>
      </c>
      <c r="B59" s="171">
        <v>1.47533827</v>
      </c>
      <c r="C59" s="80">
        <f t="shared" si="0"/>
        <v>5.7816417293393221E-2</v>
      </c>
      <c r="D59" s="171">
        <v>3.9480779900000003</v>
      </c>
      <c r="E59" s="80">
        <f t="shared" si="1"/>
        <v>0.13684578725706867</v>
      </c>
      <c r="F59" s="171">
        <v>2.2968050199999999</v>
      </c>
      <c r="G59" s="81">
        <f t="shared" si="2"/>
        <v>7.9143869850687776E-2</v>
      </c>
      <c r="H59" s="80">
        <f t="shared" si="3"/>
        <v>-41.824730265776743</v>
      </c>
      <c r="I59" s="331">
        <f t="shared" si="4"/>
        <v>55.679891635970378</v>
      </c>
      <c r="J59" s="18"/>
    </row>
    <row r="60" spans="1:10" ht="12.5" x14ac:dyDescent="0.25">
      <c r="A60" s="65" t="s">
        <v>75</v>
      </c>
      <c r="B60" s="171">
        <v>9.3304789999999999E-2</v>
      </c>
      <c r="C60" s="80">
        <f t="shared" si="0"/>
        <v>3.6564825733914042E-3</v>
      </c>
      <c r="D60" s="171">
        <v>1.9836813700000002</v>
      </c>
      <c r="E60" s="80">
        <f t="shared" si="1"/>
        <v>6.8757111544503841E-2</v>
      </c>
      <c r="F60" s="171">
        <v>2.1841893199999998</v>
      </c>
      <c r="G60" s="81">
        <f t="shared" si="2"/>
        <v>7.5263330481288415E-2</v>
      </c>
      <c r="H60" s="80">
        <f t="shared" si="3"/>
        <v>10.107870801851583</v>
      </c>
      <c r="I60" s="331">
        <f t="shared" si="4"/>
        <v>2240.9187459722057</v>
      </c>
      <c r="J60" s="18"/>
    </row>
    <row r="61" spans="1:10" ht="12.5" x14ac:dyDescent="0.25">
      <c r="A61" s="65" t="s">
        <v>240</v>
      </c>
      <c r="B61" s="171">
        <v>2.9828914900000001</v>
      </c>
      <c r="C61" s="80">
        <f t="shared" si="0"/>
        <v>0.11689529285155158</v>
      </c>
      <c r="D61" s="171">
        <v>4.3176457900000003</v>
      </c>
      <c r="E61" s="80">
        <f t="shared" si="1"/>
        <v>0.14965551306895997</v>
      </c>
      <c r="F61" s="171">
        <v>2.0469719099999999</v>
      </c>
      <c r="G61" s="81">
        <f t="shared" si="2"/>
        <v>7.0535059363921876E-2</v>
      </c>
      <c r="H61" s="80">
        <f t="shared" si="3"/>
        <v>-52.590554909785695</v>
      </c>
      <c r="I61" s="331">
        <f t="shared" si="4"/>
        <v>-31.376252979286225</v>
      </c>
      <c r="J61" s="18"/>
    </row>
    <row r="62" spans="1:10" ht="12.5" x14ac:dyDescent="0.25">
      <c r="A62" s="65" t="s">
        <v>112</v>
      </c>
      <c r="B62" s="171">
        <v>3.5381774700000004</v>
      </c>
      <c r="C62" s="80">
        <f t="shared" si="0"/>
        <v>0.13865616396136884</v>
      </c>
      <c r="D62" s="171">
        <v>2.92875365</v>
      </c>
      <c r="E62" s="80">
        <f t="shared" si="1"/>
        <v>0.10151461038292796</v>
      </c>
      <c r="F62" s="171">
        <v>2.03566695</v>
      </c>
      <c r="G62" s="81">
        <f t="shared" si="2"/>
        <v>7.0145510283736043E-2</v>
      </c>
      <c r="H62" s="80">
        <f t="shared" si="3"/>
        <v>-30.49374603425591</v>
      </c>
      <c r="I62" s="331">
        <f t="shared" si="4"/>
        <v>-42.465662978742557</v>
      </c>
      <c r="J62" s="18"/>
    </row>
    <row r="63" spans="1:10" ht="12.5" x14ac:dyDescent="0.25">
      <c r="A63" s="65" t="s">
        <v>39</v>
      </c>
      <c r="B63" s="171">
        <v>5.732425E-2</v>
      </c>
      <c r="C63" s="80">
        <f t="shared" si="0"/>
        <v>2.2464561696964561E-3</v>
      </c>
      <c r="D63" s="171">
        <v>5.4049215500000001</v>
      </c>
      <c r="E63" s="80">
        <f t="shared" si="1"/>
        <v>0.18734197917210998</v>
      </c>
      <c r="F63" s="171">
        <v>2.0354303700000003</v>
      </c>
      <c r="G63" s="81">
        <f t="shared" si="2"/>
        <v>7.0137358152159254E-2</v>
      </c>
      <c r="H63" s="80">
        <f t="shared" si="3"/>
        <v>-62.341167190484015</v>
      </c>
      <c r="I63" s="331">
        <f t="shared" si="4"/>
        <v>3450.7317932637588</v>
      </c>
      <c r="J63" s="18"/>
    </row>
    <row r="64" spans="1:10" ht="12.5" x14ac:dyDescent="0.25">
      <c r="A64" s="65" t="s">
        <v>179</v>
      </c>
      <c r="B64" s="171">
        <v>0</v>
      </c>
      <c r="C64" s="80">
        <f t="shared" si="0"/>
        <v>0</v>
      </c>
      <c r="D64" s="171">
        <v>3.8420969999999999E-2</v>
      </c>
      <c r="E64" s="80">
        <f t="shared" si="1"/>
        <v>1.3317234107703677E-3</v>
      </c>
      <c r="F64" s="171">
        <v>2.0279678300000001</v>
      </c>
      <c r="G64" s="81">
        <f t="shared" si="2"/>
        <v>6.988021212131526E-2</v>
      </c>
      <c r="H64" s="80">
        <f t="shared" si="3"/>
        <v>5178.283786171979</v>
      </c>
      <c r="I64" s="331" t="s">
        <v>314</v>
      </c>
      <c r="J64" s="18"/>
    </row>
    <row r="65" spans="1:10" ht="12.5" x14ac:dyDescent="0.25">
      <c r="A65" s="65" t="s">
        <v>76</v>
      </c>
      <c r="B65" s="171">
        <v>23.770464</v>
      </c>
      <c r="C65" s="80">
        <f t="shared" si="0"/>
        <v>0.93153081827232809</v>
      </c>
      <c r="D65" s="171">
        <v>0</v>
      </c>
      <c r="E65" s="80">
        <f t="shared" si="1"/>
        <v>0</v>
      </c>
      <c r="F65" s="171">
        <v>1.8578699999999999</v>
      </c>
      <c r="G65" s="81">
        <f t="shared" si="2"/>
        <v>6.4018939439403219E-2</v>
      </c>
      <c r="H65" s="80" t="s">
        <v>314</v>
      </c>
      <c r="I65" s="331">
        <f t="shared" si="4"/>
        <v>-92.184123961568446</v>
      </c>
      <c r="J65" s="18"/>
    </row>
    <row r="66" spans="1:10" ht="12.5" x14ac:dyDescent="0.25">
      <c r="A66" s="65" t="s">
        <v>180</v>
      </c>
      <c r="B66" s="171">
        <v>1.92678028</v>
      </c>
      <c r="C66" s="80">
        <f t="shared" si="0"/>
        <v>7.5507790292161966E-2</v>
      </c>
      <c r="D66" s="171">
        <v>1.14607752</v>
      </c>
      <c r="E66" s="80">
        <f t="shared" si="1"/>
        <v>3.9724615592517422E-2</v>
      </c>
      <c r="F66" s="171">
        <v>1.54374927</v>
      </c>
      <c r="G66" s="81">
        <f t="shared" si="2"/>
        <v>5.3194890399087626E-2</v>
      </c>
      <c r="H66" s="80">
        <f t="shared" si="3"/>
        <v>34.69850364048672</v>
      </c>
      <c r="I66" s="331">
        <f t="shared" si="4"/>
        <v>-19.879329987745152</v>
      </c>
      <c r="J66" s="18"/>
    </row>
    <row r="67" spans="1:10" ht="12.5" x14ac:dyDescent="0.25">
      <c r="A67" s="65" t="s">
        <v>169</v>
      </c>
      <c r="B67" s="171">
        <v>0.2112106</v>
      </c>
      <c r="C67" s="80">
        <f t="shared" si="0"/>
        <v>8.2770442783863789E-3</v>
      </c>
      <c r="D67" s="171">
        <v>0.43326861</v>
      </c>
      <c r="E67" s="80">
        <f t="shared" si="1"/>
        <v>1.5017683080071538E-2</v>
      </c>
      <c r="F67" s="171">
        <v>1.4724449199999998</v>
      </c>
      <c r="G67" s="81">
        <f t="shared" si="2"/>
        <v>5.07378676448497E-2</v>
      </c>
      <c r="H67" s="80">
        <f t="shared" si="3"/>
        <v>239.84574142123978</v>
      </c>
      <c r="I67" s="331">
        <f t="shared" si="4"/>
        <v>597.14537054484947</v>
      </c>
      <c r="J67" s="18"/>
    </row>
    <row r="68" spans="1:10" ht="12.5" x14ac:dyDescent="0.25">
      <c r="A68" s="65" t="s">
        <v>198</v>
      </c>
      <c r="B68" s="171">
        <v>7.7837245099999999</v>
      </c>
      <c r="C68" s="80">
        <f t="shared" ref="C68:C131" si="5">(B68/$B$237)*100</f>
        <v>0.30503313953007716</v>
      </c>
      <c r="D68" s="171">
        <v>0.71712007999999994</v>
      </c>
      <c r="E68" s="80">
        <f t="shared" ref="E68:E131" si="6">(D68/$D$237)*100</f>
        <v>2.4856363565769389E-2</v>
      </c>
      <c r="F68" s="171">
        <v>1.4469712299999999</v>
      </c>
      <c r="G68" s="81">
        <f t="shared" ref="G68:G131" si="7">(F68/$F$237)*100</f>
        <v>4.9860088996500712E-2</v>
      </c>
      <c r="H68" s="80">
        <f t="shared" si="3"/>
        <v>101.77530519017122</v>
      </c>
      <c r="I68" s="331">
        <f t="shared" si="4"/>
        <v>-81.410297497797742</v>
      </c>
      <c r="J68" s="18"/>
    </row>
    <row r="69" spans="1:10" ht="12.5" x14ac:dyDescent="0.25">
      <c r="A69" s="65" t="s">
        <v>193</v>
      </c>
      <c r="B69" s="171">
        <v>1.10337891</v>
      </c>
      <c r="C69" s="80">
        <f t="shared" si="5"/>
        <v>4.3239856777584545E-2</v>
      </c>
      <c r="D69" s="171">
        <v>4.0363800000000005E-2</v>
      </c>
      <c r="E69" s="80">
        <f t="shared" si="6"/>
        <v>1.3990645579133733E-3</v>
      </c>
      <c r="F69" s="171">
        <v>1.39085477</v>
      </c>
      <c r="G69" s="81">
        <f t="shared" si="7"/>
        <v>4.792641427529111E-2</v>
      </c>
      <c r="H69" s="80">
        <f t="shared" ref="H69:H132" si="8">((F69/D69)-1)*100</f>
        <v>3345.7973976682069</v>
      </c>
      <c r="I69" s="331">
        <f t="shared" ref="I69:I132" si="9">((F69/B69)-1)*100</f>
        <v>26.054137648869879</v>
      </c>
      <c r="J69" s="18"/>
    </row>
    <row r="70" spans="1:10" ht="12.5" x14ac:dyDescent="0.25">
      <c r="A70" s="65" t="s">
        <v>95</v>
      </c>
      <c r="B70" s="171">
        <v>0.53837188000000002</v>
      </c>
      <c r="C70" s="80">
        <f t="shared" si="5"/>
        <v>2.1098031486100215E-2</v>
      </c>
      <c r="D70" s="171">
        <v>0</v>
      </c>
      <c r="E70" s="80">
        <f t="shared" si="6"/>
        <v>0</v>
      </c>
      <c r="F70" s="171">
        <v>1.3623950600000001</v>
      </c>
      <c r="G70" s="81">
        <f t="shared" si="7"/>
        <v>4.6945742618526659E-2</v>
      </c>
      <c r="H70" s="80" t="s">
        <v>314</v>
      </c>
      <c r="I70" s="331">
        <f t="shared" si="9"/>
        <v>153.0583618148853</v>
      </c>
      <c r="J70" s="18"/>
    </row>
    <row r="71" spans="1:10" ht="12.5" x14ac:dyDescent="0.25">
      <c r="A71" s="65" t="s">
        <v>238</v>
      </c>
      <c r="B71" s="171">
        <v>4.5437650000000003E-2</v>
      </c>
      <c r="C71" s="80">
        <f t="shared" si="5"/>
        <v>1.780637150577778E-3</v>
      </c>
      <c r="D71" s="171">
        <v>0.12507471000000001</v>
      </c>
      <c r="E71" s="80">
        <f t="shared" si="6"/>
        <v>4.3352606506893137E-3</v>
      </c>
      <c r="F71" s="171">
        <v>1.3541396499999998</v>
      </c>
      <c r="G71" s="81">
        <f t="shared" si="7"/>
        <v>4.6661275679054329E-2</v>
      </c>
      <c r="H71" s="80">
        <f t="shared" si="8"/>
        <v>982.66463300214696</v>
      </c>
      <c r="I71" s="331">
        <f t="shared" si="9"/>
        <v>2880.2149759065442</v>
      </c>
      <c r="J71" s="18"/>
    </row>
    <row r="72" spans="1:10" ht="12.5" x14ac:dyDescent="0.25">
      <c r="A72" s="65" t="s">
        <v>214</v>
      </c>
      <c r="B72" s="171">
        <v>3.7392703799999998</v>
      </c>
      <c r="C72" s="80">
        <f t="shared" si="5"/>
        <v>0.14653671029824572</v>
      </c>
      <c r="D72" s="171">
        <v>1.9308002099999999</v>
      </c>
      <c r="E72" s="80">
        <f t="shared" si="6"/>
        <v>6.6924178155245484E-2</v>
      </c>
      <c r="F72" s="171">
        <v>1.2909339799999999</v>
      </c>
      <c r="G72" s="81">
        <f t="shared" si="7"/>
        <v>4.4483319223566645E-2</v>
      </c>
      <c r="H72" s="80">
        <f t="shared" si="8"/>
        <v>-33.139950300709778</v>
      </c>
      <c r="I72" s="331">
        <f t="shared" si="9"/>
        <v>-65.476313590353413</v>
      </c>
      <c r="J72" s="18"/>
    </row>
    <row r="73" spans="1:10" ht="12.5" x14ac:dyDescent="0.25">
      <c r="A73" s="65" t="s">
        <v>130</v>
      </c>
      <c r="B73" s="171">
        <v>1.24026992</v>
      </c>
      <c r="C73" s="80">
        <f t="shared" si="5"/>
        <v>4.860442158201686E-2</v>
      </c>
      <c r="D73" s="171">
        <v>1.5670428999999999</v>
      </c>
      <c r="E73" s="80">
        <f t="shared" si="6"/>
        <v>5.431585188014483E-2</v>
      </c>
      <c r="F73" s="171">
        <v>1.2528965000000001</v>
      </c>
      <c r="G73" s="81">
        <f t="shared" si="7"/>
        <v>4.3172614422613137E-2</v>
      </c>
      <c r="H73" s="80">
        <f t="shared" si="8"/>
        <v>-20.047083586543792</v>
      </c>
      <c r="I73" s="331">
        <f t="shared" si="9"/>
        <v>1.0180509739363908</v>
      </c>
      <c r="J73" s="18"/>
    </row>
    <row r="74" spans="1:10" ht="12.5" x14ac:dyDescent="0.25">
      <c r="A74" s="65" t="s">
        <v>168</v>
      </c>
      <c r="B74" s="171">
        <v>0.74085250999999996</v>
      </c>
      <c r="C74" s="80">
        <f t="shared" si="5"/>
        <v>2.9032960604362123E-2</v>
      </c>
      <c r="D74" s="171">
        <v>7.7585512199999993</v>
      </c>
      <c r="E74" s="80">
        <f t="shared" si="6"/>
        <v>0.26892200517933296</v>
      </c>
      <c r="F74" s="171">
        <v>1.1691907500000001</v>
      </c>
      <c r="G74" s="81">
        <f t="shared" si="7"/>
        <v>4.0288261190158853E-2</v>
      </c>
      <c r="H74" s="80">
        <f t="shared" si="8"/>
        <v>-84.930295401207644</v>
      </c>
      <c r="I74" s="331">
        <f t="shared" si="9"/>
        <v>57.816938488876836</v>
      </c>
      <c r="J74" s="18"/>
    </row>
    <row r="75" spans="1:10" ht="12.5" x14ac:dyDescent="0.25">
      <c r="A75" s="65" t="s">
        <v>103</v>
      </c>
      <c r="B75" s="171">
        <v>0.53225338</v>
      </c>
      <c r="C75" s="80">
        <f t="shared" si="5"/>
        <v>2.085825613667501E-2</v>
      </c>
      <c r="D75" s="171">
        <v>0.86632916000000004</v>
      </c>
      <c r="E75" s="80">
        <f t="shared" si="6"/>
        <v>3.0028154515750839E-2</v>
      </c>
      <c r="F75" s="171">
        <v>1.1184479299999999</v>
      </c>
      <c r="G75" s="81">
        <f t="shared" si="7"/>
        <v>3.8539752672036194E-2</v>
      </c>
      <c r="H75" s="80">
        <f t="shared" si="8"/>
        <v>29.101960506558488</v>
      </c>
      <c r="I75" s="331">
        <f t="shared" si="9"/>
        <v>110.13449083216717</v>
      </c>
      <c r="J75" s="18"/>
    </row>
    <row r="76" spans="1:10" ht="12.5" x14ac:dyDescent="0.25">
      <c r="A76" s="65" t="s">
        <v>160</v>
      </c>
      <c r="B76" s="171">
        <v>1.0750331799999999</v>
      </c>
      <c r="C76" s="80">
        <f t="shared" si="5"/>
        <v>4.2129027764679014E-2</v>
      </c>
      <c r="D76" s="171">
        <v>1.48905358</v>
      </c>
      <c r="E76" s="80">
        <f t="shared" si="6"/>
        <v>5.161263529727194E-2</v>
      </c>
      <c r="F76" s="171">
        <v>1.1020382399999999</v>
      </c>
      <c r="G76" s="81">
        <f t="shared" si="7"/>
        <v>3.797430355539759E-2</v>
      </c>
      <c r="H76" s="80">
        <f t="shared" si="8"/>
        <v>-25.990692692199836</v>
      </c>
      <c r="I76" s="331">
        <f t="shared" si="9"/>
        <v>2.5120210708287294</v>
      </c>
      <c r="J76" s="18"/>
    </row>
    <row r="77" spans="1:10" ht="12.5" x14ac:dyDescent="0.25">
      <c r="A77" s="65" t="s">
        <v>252</v>
      </c>
      <c r="B77" s="171">
        <v>0.42942895000000003</v>
      </c>
      <c r="C77" s="80">
        <f t="shared" si="5"/>
        <v>1.6828712354261435E-2</v>
      </c>
      <c r="D77" s="171">
        <v>5.2157660000000002E-2</v>
      </c>
      <c r="E77" s="80">
        <f t="shared" si="6"/>
        <v>1.8078558889325588E-3</v>
      </c>
      <c r="F77" s="171">
        <v>1.0949914599999999</v>
      </c>
      <c r="G77" s="81">
        <f t="shared" si="7"/>
        <v>3.7731483884450315E-2</v>
      </c>
      <c r="H77" s="80">
        <f t="shared" si="8"/>
        <v>1999.3876259019289</v>
      </c>
      <c r="I77" s="331">
        <f t="shared" si="9"/>
        <v>154.98780648114194</v>
      </c>
      <c r="J77" s="18"/>
    </row>
    <row r="78" spans="1:10" ht="12.5" x14ac:dyDescent="0.25">
      <c r="A78" s="65" t="s">
        <v>228</v>
      </c>
      <c r="B78" s="171">
        <v>0.48901230000000001</v>
      </c>
      <c r="C78" s="80">
        <f t="shared" si="5"/>
        <v>1.9163699453415516E-2</v>
      </c>
      <c r="D78" s="171">
        <v>0.29545959000000005</v>
      </c>
      <c r="E78" s="80">
        <f t="shared" si="6"/>
        <v>1.0241033814076388E-2</v>
      </c>
      <c r="F78" s="171">
        <v>1.0708069499999999</v>
      </c>
      <c r="G78" s="81">
        <f t="shared" si="7"/>
        <v>3.6898128116252524E-2</v>
      </c>
      <c r="H78" s="80">
        <f t="shared" si="8"/>
        <v>262.42077977567078</v>
      </c>
      <c r="I78" s="331">
        <f t="shared" si="9"/>
        <v>118.97341846002645</v>
      </c>
      <c r="J78" s="18"/>
    </row>
    <row r="79" spans="1:10" ht="12.5" x14ac:dyDescent="0.25">
      <c r="A79" s="65" t="s">
        <v>181</v>
      </c>
      <c r="B79" s="171">
        <v>0.20611407000000001</v>
      </c>
      <c r="C79" s="80">
        <f t="shared" si="5"/>
        <v>8.0773184858545424E-3</v>
      </c>
      <c r="D79" s="171">
        <v>0.16225461999999999</v>
      </c>
      <c r="E79" s="80">
        <f t="shared" si="6"/>
        <v>5.6239672230984769E-3</v>
      </c>
      <c r="F79" s="171">
        <v>1.0104757900000001</v>
      </c>
      <c r="G79" s="81">
        <f t="shared" si="7"/>
        <v>3.4819222230292289E-2</v>
      </c>
      <c r="H79" s="80">
        <f t="shared" si="8"/>
        <v>522.77165975304752</v>
      </c>
      <c r="I79" s="331">
        <f t="shared" si="9"/>
        <v>390.25075774788201</v>
      </c>
      <c r="J79" s="18"/>
    </row>
    <row r="80" spans="1:10" ht="12.5" x14ac:dyDescent="0.25">
      <c r="A80" s="65" t="s">
        <v>171</v>
      </c>
      <c r="B80" s="171">
        <v>0.88893906999999994</v>
      </c>
      <c r="C80" s="80">
        <f t="shared" si="5"/>
        <v>3.4836263157140827E-2</v>
      </c>
      <c r="D80" s="171">
        <v>2.2033723300000001</v>
      </c>
      <c r="E80" s="80">
        <f t="shared" si="6"/>
        <v>7.6371900930784734E-2</v>
      </c>
      <c r="F80" s="171">
        <v>0.99464907999999996</v>
      </c>
      <c r="G80" s="81">
        <f t="shared" si="7"/>
        <v>3.4273861581261403E-2</v>
      </c>
      <c r="H80" s="80">
        <f t="shared" si="8"/>
        <v>-54.857875518478536</v>
      </c>
      <c r="I80" s="331">
        <f t="shared" si="9"/>
        <v>11.891704793670499</v>
      </c>
      <c r="J80" s="18"/>
    </row>
    <row r="81" spans="1:10" ht="12.5" x14ac:dyDescent="0.25">
      <c r="A81" s="65" t="s">
        <v>258</v>
      </c>
      <c r="B81" s="171">
        <v>2.80484387</v>
      </c>
      <c r="C81" s="80">
        <f t="shared" si="5"/>
        <v>0.10991785879094423</v>
      </c>
      <c r="D81" s="171">
        <v>1.4006142800000001</v>
      </c>
      <c r="E81" s="80">
        <f t="shared" si="6"/>
        <v>4.8547208103680954E-2</v>
      </c>
      <c r="F81" s="171">
        <v>0.94104358999999993</v>
      </c>
      <c r="G81" s="81">
        <f t="shared" si="7"/>
        <v>3.2426710479230833E-2</v>
      </c>
      <c r="H81" s="80">
        <f t="shared" si="8"/>
        <v>-32.812080853552352</v>
      </c>
      <c r="I81" s="331">
        <f t="shared" si="9"/>
        <v>-66.449341438744682</v>
      </c>
      <c r="J81" s="18"/>
    </row>
    <row r="82" spans="1:10" ht="12.5" x14ac:dyDescent="0.25">
      <c r="A82" s="65" t="s">
        <v>170</v>
      </c>
      <c r="B82" s="171">
        <v>0.26185659999999999</v>
      </c>
      <c r="C82" s="80">
        <f t="shared" si="5"/>
        <v>1.0261789288926362E-2</v>
      </c>
      <c r="D82" s="171">
        <v>2.2886384300000002</v>
      </c>
      <c r="E82" s="80">
        <f t="shared" si="6"/>
        <v>7.932734066890397E-2</v>
      </c>
      <c r="F82" s="171">
        <v>0.85669713000000003</v>
      </c>
      <c r="G82" s="81">
        <f t="shared" si="7"/>
        <v>2.9520279504691153E-2</v>
      </c>
      <c r="H82" s="80">
        <f t="shared" si="8"/>
        <v>-62.567388593575266</v>
      </c>
      <c r="I82" s="331">
        <f t="shared" si="9"/>
        <v>227.1627027922917</v>
      </c>
      <c r="J82" s="18"/>
    </row>
    <row r="83" spans="1:10" ht="12.5" x14ac:dyDescent="0.25">
      <c r="A83" s="65" t="s">
        <v>201</v>
      </c>
      <c r="B83" s="171">
        <v>4.9813980300000003</v>
      </c>
      <c r="C83" s="80">
        <f t="shared" si="5"/>
        <v>0.19521393368787682</v>
      </c>
      <c r="D83" s="171">
        <v>3.6180723700000001</v>
      </c>
      <c r="E83" s="80">
        <f t="shared" si="6"/>
        <v>0.1254073407566344</v>
      </c>
      <c r="F83" s="171">
        <v>0.84383337999999997</v>
      </c>
      <c r="G83" s="81">
        <f t="shared" si="7"/>
        <v>2.9077017256948511E-2</v>
      </c>
      <c r="H83" s="80">
        <f t="shared" si="8"/>
        <v>-76.677266408576571</v>
      </c>
      <c r="I83" s="331">
        <f t="shared" si="9"/>
        <v>-83.060310079257007</v>
      </c>
      <c r="J83" s="18"/>
    </row>
    <row r="84" spans="1:10" ht="12.5" x14ac:dyDescent="0.25">
      <c r="A84" s="65" t="s">
        <v>89</v>
      </c>
      <c r="B84" s="171">
        <v>2.2800000000000001E-2</v>
      </c>
      <c r="C84" s="80">
        <f t="shared" si="5"/>
        <v>8.9349970857148942E-4</v>
      </c>
      <c r="D84" s="171">
        <v>4.3970000000000002E-2</v>
      </c>
      <c r="E84" s="80">
        <f t="shared" si="6"/>
        <v>1.5240603860749238E-3</v>
      </c>
      <c r="F84" s="171">
        <v>0.77889740000000007</v>
      </c>
      <c r="G84" s="81">
        <f t="shared" si="7"/>
        <v>2.683943735573998E-2</v>
      </c>
      <c r="H84" s="80">
        <f t="shared" si="8"/>
        <v>1671.429156242893</v>
      </c>
      <c r="I84" s="331">
        <f t="shared" si="9"/>
        <v>3316.2166666666672</v>
      </c>
      <c r="J84" s="18"/>
    </row>
    <row r="85" spans="1:10" ht="12.5" x14ac:dyDescent="0.25">
      <c r="A85" s="65" t="s">
        <v>147</v>
      </c>
      <c r="B85" s="171">
        <v>0.11672136999999999</v>
      </c>
      <c r="C85" s="80">
        <f t="shared" si="5"/>
        <v>4.5741451789063584E-3</v>
      </c>
      <c r="D85" s="171">
        <v>0.98031166000000003</v>
      </c>
      <c r="E85" s="80">
        <f t="shared" si="6"/>
        <v>3.3978943984838514E-2</v>
      </c>
      <c r="F85" s="171">
        <v>0.74925021999999997</v>
      </c>
      <c r="G85" s="81">
        <f t="shared" si="7"/>
        <v>2.58178475669124E-2</v>
      </c>
      <c r="H85" s="80">
        <f t="shared" si="8"/>
        <v>-23.570202153874209</v>
      </c>
      <c r="I85" s="331">
        <f t="shared" si="9"/>
        <v>541.91349022034274</v>
      </c>
      <c r="J85" s="18"/>
    </row>
    <row r="86" spans="1:10" ht="12.5" x14ac:dyDescent="0.25">
      <c r="A86" s="65" t="s">
        <v>122</v>
      </c>
      <c r="B86" s="171">
        <v>9.8861320000000003E-2</v>
      </c>
      <c r="C86" s="80">
        <f t="shared" si="5"/>
        <v>3.8742351144295068E-3</v>
      </c>
      <c r="D86" s="171">
        <v>0.79202638999999997</v>
      </c>
      <c r="E86" s="80">
        <f t="shared" si="6"/>
        <v>2.745271880202247E-2</v>
      </c>
      <c r="F86" s="171">
        <v>0.69343473999999994</v>
      </c>
      <c r="G86" s="81">
        <f t="shared" si="7"/>
        <v>2.3894544088250695E-2</v>
      </c>
      <c r="H86" s="80">
        <f t="shared" si="8"/>
        <v>-12.448025879541724</v>
      </c>
      <c r="I86" s="331">
        <f t="shared" si="9"/>
        <v>601.42168848241147</v>
      </c>
      <c r="J86" s="18"/>
    </row>
    <row r="87" spans="1:10" ht="12.5" x14ac:dyDescent="0.25">
      <c r="A87" s="65" t="s">
        <v>104</v>
      </c>
      <c r="B87" s="171">
        <v>0.40450900000000001</v>
      </c>
      <c r="C87" s="80">
        <f t="shared" si="5"/>
        <v>1.5852134807655464E-2</v>
      </c>
      <c r="D87" s="171">
        <v>0.34621005999999999</v>
      </c>
      <c r="E87" s="80">
        <f t="shared" si="6"/>
        <v>1.2000114571449226E-2</v>
      </c>
      <c r="F87" s="171">
        <v>0.63995956999999992</v>
      </c>
      <c r="G87" s="81">
        <f t="shared" si="7"/>
        <v>2.2051883584694582E-2</v>
      </c>
      <c r="H87" s="80">
        <f t="shared" si="8"/>
        <v>84.847190748876542</v>
      </c>
      <c r="I87" s="331">
        <f t="shared" si="9"/>
        <v>58.206509620305091</v>
      </c>
      <c r="J87" s="18"/>
    </row>
    <row r="88" spans="1:10" ht="12.5" x14ac:dyDescent="0.25">
      <c r="A88" s="65" t="s">
        <v>74</v>
      </c>
      <c r="B88" s="171">
        <v>1.101766</v>
      </c>
      <c r="C88" s="80">
        <f t="shared" si="5"/>
        <v>4.3176649119034016E-2</v>
      </c>
      <c r="D88" s="171">
        <v>0</v>
      </c>
      <c r="E88" s="80">
        <f t="shared" si="6"/>
        <v>0</v>
      </c>
      <c r="F88" s="171">
        <v>0.58967639000000005</v>
      </c>
      <c r="G88" s="81">
        <f t="shared" si="7"/>
        <v>2.031921345425456E-2</v>
      </c>
      <c r="H88" s="80" t="s">
        <v>314</v>
      </c>
      <c r="I88" s="331">
        <f t="shared" si="9"/>
        <v>-46.47898101774787</v>
      </c>
      <c r="J88" s="18"/>
    </row>
    <row r="89" spans="1:10" ht="12.5" x14ac:dyDescent="0.25">
      <c r="A89" s="65" t="s">
        <v>194</v>
      </c>
      <c r="B89" s="171">
        <v>4.3239560300000006</v>
      </c>
      <c r="C89" s="80">
        <f t="shared" si="5"/>
        <v>0.16944971283688312</v>
      </c>
      <c r="D89" s="171">
        <v>4.5322768600000005</v>
      </c>
      <c r="E89" s="80">
        <f t="shared" si="6"/>
        <v>0.15709491974187045</v>
      </c>
      <c r="F89" s="171">
        <v>0.58656132999999999</v>
      </c>
      <c r="G89" s="81">
        <f t="shared" si="7"/>
        <v>2.0211873953918096E-2</v>
      </c>
      <c r="H89" s="80">
        <f t="shared" si="8"/>
        <v>-87.058131086899223</v>
      </c>
      <c r="I89" s="331">
        <f t="shared" si="9"/>
        <v>-86.434613906099315</v>
      </c>
      <c r="J89" s="18"/>
    </row>
    <row r="90" spans="1:10" ht="12.5" x14ac:dyDescent="0.25">
      <c r="A90" s="65" t="s">
        <v>6</v>
      </c>
      <c r="B90" s="171">
        <v>0.39220496999999999</v>
      </c>
      <c r="C90" s="80">
        <f t="shared" si="5"/>
        <v>1.5369957298039024E-2</v>
      </c>
      <c r="D90" s="171">
        <v>0.1372159</v>
      </c>
      <c r="E90" s="80">
        <f t="shared" si="6"/>
        <v>4.7560909149333211E-3</v>
      </c>
      <c r="F90" s="171">
        <v>0.56672982999999999</v>
      </c>
      <c r="G90" s="81">
        <f t="shared" si="7"/>
        <v>1.952851527032208E-2</v>
      </c>
      <c r="H90" s="80">
        <f t="shared" si="8"/>
        <v>313.02052458935157</v>
      </c>
      <c r="I90" s="331">
        <f t="shared" si="9"/>
        <v>44.498380527916304</v>
      </c>
      <c r="J90" s="18"/>
    </row>
    <row r="91" spans="1:10" ht="12.5" x14ac:dyDescent="0.25">
      <c r="A91" s="65" t="s">
        <v>204</v>
      </c>
      <c r="B91" s="171">
        <v>0.46661569000000003</v>
      </c>
      <c r="C91" s="80">
        <f t="shared" si="5"/>
        <v>1.8286008027626512E-2</v>
      </c>
      <c r="D91" s="171">
        <v>2.7425439599999999</v>
      </c>
      <c r="E91" s="80">
        <f t="shared" si="6"/>
        <v>9.5060327643962925E-2</v>
      </c>
      <c r="F91" s="171">
        <v>0.56343444999999992</v>
      </c>
      <c r="G91" s="81">
        <f t="shared" si="7"/>
        <v>1.9414962259266502E-2</v>
      </c>
      <c r="H91" s="80">
        <f t="shared" si="8"/>
        <v>-79.455773244925481</v>
      </c>
      <c r="I91" s="331">
        <f t="shared" si="9"/>
        <v>20.749143690388962</v>
      </c>
      <c r="J91" s="18"/>
    </row>
    <row r="92" spans="1:10" ht="12.5" x14ac:dyDescent="0.25">
      <c r="A92" s="65" t="s">
        <v>158</v>
      </c>
      <c r="B92" s="171">
        <v>5.9999999999999995E-4</v>
      </c>
      <c r="C92" s="80">
        <f t="shared" si="5"/>
        <v>2.3513150225565511E-5</v>
      </c>
      <c r="D92" s="171">
        <v>0.2928</v>
      </c>
      <c r="E92" s="80">
        <f t="shared" si="6"/>
        <v>1.0148848784233288E-2</v>
      </c>
      <c r="F92" s="171">
        <v>0.54810000000000003</v>
      </c>
      <c r="G92" s="81">
        <f t="shared" si="7"/>
        <v>1.8886564025866671E-2</v>
      </c>
      <c r="H92" s="80">
        <f t="shared" si="8"/>
        <v>87.192622950819683</v>
      </c>
      <c r="I92" s="331">
        <f t="shared" si="9"/>
        <v>91250.000000000015</v>
      </c>
      <c r="J92" s="18"/>
    </row>
    <row r="93" spans="1:10" ht="12.5" x14ac:dyDescent="0.25">
      <c r="A93" s="65" t="s">
        <v>185</v>
      </c>
      <c r="B93" s="171">
        <v>0.35651453999999999</v>
      </c>
      <c r="C93" s="80">
        <f t="shared" si="5"/>
        <v>1.3971299894363973E-2</v>
      </c>
      <c r="D93" s="171">
        <v>0.39621593999999999</v>
      </c>
      <c r="E93" s="80">
        <f t="shared" si="6"/>
        <v>1.3733386820228311E-2</v>
      </c>
      <c r="F93" s="171">
        <v>0.53492165000000003</v>
      </c>
      <c r="G93" s="81">
        <f t="shared" si="7"/>
        <v>1.8432461214280681E-2</v>
      </c>
      <c r="H93" s="80">
        <f t="shared" si="8"/>
        <v>35.007604691522509</v>
      </c>
      <c r="I93" s="331">
        <f t="shared" si="9"/>
        <v>50.042029141364061</v>
      </c>
      <c r="J93" s="18"/>
    </row>
    <row r="94" spans="1:10" ht="12.5" x14ac:dyDescent="0.25">
      <c r="A94" s="65" t="s">
        <v>0</v>
      </c>
      <c r="B94" s="171">
        <v>1.4769030000000001E-2</v>
      </c>
      <c r="C94" s="80">
        <f t="shared" si="5"/>
        <v>5.7877736845980633E-4</v>
      </c>
      <c r="D94" s="171">
        <v>0.71924999999999994</v>
      </c>
      <c r="E94" s="80">
        <f t="shared" si="6"/>
        <v>2.4930189508400931E-2</v>
      </c>
      <c r="F94" s="171">
        <v>0.53249000000000002</v>
      </c>
      <c r="G94" s="81">
        <f t="shared" si="7"/>
        <v>1.8348670823086558E-2</v>
      </c>
      <c r="H94" s="80">
        <f t="shared" si="8"/>
        <v>-25.965936739659355</v>
      </c>
      <c r="I94" s="331">
        <f t="shared" si="9"/>
        <v>3505.4500532533284</v>
      </c>
      <c r="J94" s="18"/>
    </row>
    <row r="95" spans="1:10" ht="12.5" x14ac:dyDescent="0.25">
      <c r="A95" s="65" t="s">
        <v>211</v>
      </c>
      <c r="B95" s="171">
        <v>3.5612769599999998</v>
      </c>
      <c r="C95" s="80">
        <f t="shared" si="5"/>
        <v>0.13956140025887542</v>
      </c>
      <c r="D95" s="171">
        <v>1.1709483700000001</v>
      </c>
      <c r="E95" s="80">
        <f t="shared" si="6"/>
        <v>4.0586673296702361E-2</v>
      </c>
      <c r="F95" s="171">
        <v>0.53032771999999995</v>
      </c>
      <c r="G95" s="81">
        <f t="shared" si="7"/>
        <v>1.8274162449319266E-2</v>
      </c>
      <c r="H95" s="80">
        <f t="shared" si="8"/>
        <v>-54.709555639929718</v>
      </c>
      <c r="I95" s="331">
        <f t="shared" si="9"/>
        <v>-85.108495465064877</v>
      </c>
      <c r="J95" s="18"/>
    </row>
    <row r="96" spans="1:10" ht="12.5" x14ac:dyDescent="0.25">
      <c r="A96" s="65" t="s">
        <v>174</v>
      </c>
      <c r="B96" s="171">
        <v>1.09029558</v>
      </c>
      <c r="C96" s="80">
        <f t="shared" si="5"/>
        <v>4.2727139604683467E-2</v>
      </c>
      <c r="D96" s="171">
        <v>0.53750834999999997</v>
      </c>
      <c r="E96" s="80">
        <f t="shared" si="6"/>
        <v>1.8630775151682856E-2</v>
      </c>
      <c r="F96" s="171">
        <v>0.52142823999999999</v>
      </c>
      <c r="G96" s="81">
        <f t="shared" si="7"/>
        <v>1.7967501988058698E-2</v>
      </c>
      <c r="H96" s="80">
        <f t="shared" si="8"/>
        <v>-2.9916018979053938</v>
      </c>
      <c r="I96" s="331">
        <f t="shared" si="9"/>
        <v>-52.175515560651917</v>
      </c>
      <c r="J96" s="18"/>
    </row>
    <row r="97" spans="1:10" ht="12.5" x14ac:dyDescent="0.25">
      <c r="A97" s="65" t="s">
        <v>219</v>
      </c>
      <c r="B97" s="171">
        <v>0.60715489</v>
      </c>
      <c r="C97" s="80">
        <f t="shared" si="5"/>
        <v>2.3793540231261172E-2</v>
      </c>
      <c r="D97" s="171">
        <v>1.2336842800000001</v>
      </c>
      <c r="E97" s="80">
        <f t="shared" si="6"/>
        <v>4.2761185810128825E-2</v>
      </c>
      <c r="F97" s="171">
        <v>0.49992814000000002</v>
      </c>
      <c r="G97" s="81">
        <f t="shared" si="7"/>
        <v>1.7226646277034182E-2</v>
      </c>
      <c r="H97" s="80">
        <f t="shared" si="8"/>
        <v>-59.476816872465946</v>
      </c>
      <c r="I97" s="331">
        <f t="shared" si="9"/>
        <v>-17.660526459730885</v>
      </c>
      <c r="J97" s="18"/>
    </row>
    <row r="98" spans="1:10" ht="12.5" x14ac:dyDescent="0.25">
      <c r="A98" s="65" t="s">
        <v>120</v>
      </c>
      <c r="B98" s="171">
        <v>3.19235398</v>
      </c>
      <c r="C98" s="80">
        <f t="shared" si="5"/>
        <v>0.12510383117486992</v>
      </c>
      <c r="D98" s="171">
        <v>8.4819710000000006E-2</v>
      </c>
      <c r="E98" s="80">
        <f t="shared" si="6"/>
        <v>2.9399672497012297E-3</v>
      </c>
      <c r="F98" s="171">
        <v>0.47161501</v>
      </c>
      <c r="G98" s="81">
        <f t="shared" si="7"/>
        <v>1.6251025509806147E-2</v>
      </c>
      <c r="H98" s="80">
        <f t="shared" si="8"/>
        <v>456.02054050880383</v>
      </c>
      <c r="I98" s="331">
        <f t="shared" si="9"/>
        <v>-85.22673196786279</v>
      </c>
      <c r="J98" s="18"/>
    </row>
    <row r="99" spans="1:10" ht="12.5" x14ac:dyDescent="0.25">
      <c r="A99" s="65" t="s">
        <v>99</v>
      </c>
      <c r="B99" s="171">
        <v>9.5208589999999996E-2</v>
      </c>
      <c r="C99" s="80">
        <f t="shared" si="5"/>
        <v>3.7310897990571238E-3</v>
      </c>
      <c r="D99" s="171">
        <v>0.40956397999999999</v>
      </c>
      <c r="E99" s="80">
        <f t="shared" si="6"/>
        <v>1.4196048157406922E-2</v>
      </c>
      <c r="F99" s="171">
        <v>0.46747907999999999</v>
      </c>
      <c r="G99" s="81">
        <f t="shared" si="7"/>
        <v>1.610850862100574E-2</v>
      </c>
      <c r="H99" s="80">
        <f t="shared" si="8"/>
        <v>14.14067223392057</v>
      </c>
      <c r="I99" s="331">
        <f t="shared" si="9"/>
        <v>391.00514985044947</v>
      </c>
      <c r="J99" s="18"/>
    </row>
    <row r="100" spans="1:10" ht="12.5" x14ac:dyDescent="0.25">
      <c r="A100" s="65" t="s">
        <v>256</v>
      </c>
      <c r="B100" s="171">
        <v>0.18822256000000001</v>
      </c>
      <c r="C100" s="80">
        <f t="shared" si="5"/>
        <v>7.3761755485341968E-3</v>
      </c>
      <c r="D100" s="171">
        <v>0.46945869000000001</v>
      </c>
      <c r="E100" s="80">
        <f t="shared" si="6"/>
        <v>1.6272080789802773E-2</v>
      </c>
      <c r="F100" s="171">
        <v>0.44382290999999996</v>
      </c>
      <c r="G100" s="81">
        <f t="shared" si="7"/>
        <v>1.5293358521914721E-2</v>
      </c>
      <c r="H100" s="80">
        <f t="shared" si="8"/>
        <v>-5.4607105046878708</v>
      </c>
      <c r="I100" s="331">
        <f t="shared" si="9"/>
        <v>135.79687259593109</v>
      </c>
      <c r="J100" s="18"/>
    </row>
    <row r="101" spans="1:10" ht="12.5" x14ac:dyDescent="0.25">
      <c r="A101" s="65" t="s">
        <v>221</v>
      </c>
      <c r="B101" s="171">
        <v>2.3293561499999997</v>
      </c>
      <c r="C101" s="80">
        <f t="shared" si="5"/>
        <v>9.1284168472991506E-2</v>
      </c>
      <c r="D101" s="171">
        <v>0.47788521</v>
      </c>
      <c r="E101" s="80">
        <f t="shared" si="6"/>
        <v>1.6564155507211645E-2</v>
      </c>
      <c r="F101" s="171">
        <v>0.43067981</v>
      </c>
      <c r="G101" s="81">
        <f t="shared" si="7"/>
        <v>1.4840470363461214E-2</v>
      </c>
      <c r="H101" s="80">
        <f t="shared" si="8"/>
        <v>-9.8779788560520601</v>
      </c>
      <c r="I101" s="331">
        <f t="shared" si="9"/>
        <v>-81.51077884762276</v>
      </c>
      <c r="J101" s="18"/>
    </row>
    <row r="102" spans="1:10" ht="12.5" x14ac:dyDescent="0.25">
      <c r="A102" s="65" t="s">
        <v>96</v>
      </c>
      <c r="B102" s="171">
        <v>1.0900100000000001E-2</v>
      </c>
      <c r="C102" s="80">
        <f t="shared" si="5"/>
        <v>4.2715948128947776E-4</v>
      </c>
      <c r="D102" s="171">
        <v>5.0792509999999999E-2</v>
      </c>
      <c r="E102" s="80">
        <f t="shared" si="6"/>
        <v>1.7605379213171349E-3</v>
      </c>
      <c r="F102" s="171">
        <v>0.40251131000000001</v>
      </c>
      <c r="G102" s="81">
        <f t="shared" si="7"/>
        <v>1.3869833292192057E-2</v>
      </c>
      <c r="H102" s="80">
        <f t="shared" si="8"/>
        <v>692.46193976237839</v>
      </c>
      <c r="I102" s="331">
        <f t="shared" si="9"/>
        <v>3592.7304336657457</v>
      </c>
      <c r="J102" s="18"/>
    </row>
    <row r="103" spans="1:10" ht="12.5" x14ac:dyDescent="0.25">
      <c r="A103" s="65" t="s">
        <v>135</v>
      </c>
      <c r="B103" s="171">
        <v>1.6311508300000002</v>
      </c>
      <c r="C103" s="80">
        <f t="shared" si="5"/>
        <v>6.3922490843909788E-2</v>
      </c>
      <c r="D103" s="171">
        <v>0.24002322000000001</v>
      </c>
      <c r="E103" s="80">
        <f t="shared" si="6"/>
        <v>8.3195333486501336E-3</v>
      </c>
      <c r="F103" s="171">
        <v>0.38381372999999996</v>
      </c>
      <c r="G103" s="81">
        <f t="shared" si="7"/>
        <v>1.3225547501645139E-2</v>
      </c>
      <c r="H103" s="80">
        <f t="shared" si="8"/>
        <v>59.906916505828043</v>
      </c>
      <c r="I103" s="331">
        <f t="shared" si="9"/>
        <v>-76.469758471078976</v>
      </c>
      <c r="J103" s="18"/>
    </row>
    <row r="104" spans="1:10" ht="12.5" x14ac:dyDescent="0.25">
      <c r="A104" s="65" t="s">
        <v>255</v>
      </c>
      <c r="B104" s="171">
        <v>0.15612379999999998</v>
      </c>
      <c r="C104" s="80">
        <f t="shared" si="5"/>
        <v>6.1182706053102406E-3</v>
      </c>
      <c r="D104" s="171">
        <v>2.723685E-2</v>
      </c>
      <c r="E104" s="80">
        <f t="shared" si="6"/>
        <v>9.4406650276244682E-4</v>
      </c>
      <c r="F104" s="171">
        <v>0.3605853</v>
      </c>
      <c r="G104" s="81">
        <f t="shared" si="7"/>
        <v>1.2425136572224667E-2</v>
      </c>
      <c r="H104" s="80">
        <f t="shared" si="8"/>
        <v>1223.8876742354566</v>
      </c>
      <c r="I104" s="331">
        <f t="shared" si="9"/>
        <v>130.96113468926583</v>
      </c>
      <c r="J104" s="18"/>
    </row>
    <row r="105" spans="1:10" ht="12.5" x14ac:dyDescent="0.25">
      <c r="A105" s="65" t="s">
        <v>251</v>
      </c>
      <c r="B105" s="171">
        <v>0.31747293999999998</v>
      </c>
      <c r="C105" s="80">
        <f t="shared" si="5"/>
        <v>1.2441314884619909E-2</v>
      </c>
      <c r="D105" s="171">
        <v>0.22125514000000002</v>
      </c>
      <c r="E105" s="80">
        <f t="shared" si="6"/>
        <v>7.6690060061283E-3</v>
      </c>
      <c r="F105" s="171">
        <v>0.34466496999999996</v>
      </c>
      <c r="G105" s="81">
        <f t="shared" si="7"/>
        <v>1.1876549942306903E-2</v>
      </c>
      <c r="H105" s="80">
        <f t="shared" si="8"/>
        <v>55.777158442511187</v>
      </c>
      <c r="I105" s="331">
        <f t="shared" si="9"/>
        <v>8.5651488911149265</v>
      </c>
      <c r="J105" s="18"/>
    </row>
    <row r="106" spans="1:10" ht="12.5" x14ac:dyDescent="0.25">
      <c r="A106" s="65" t="s">
        <v>113</v>
      </c>
      <c r="B106" s="171">
        <v>0.1218085</v>
      </c>
      <c r="C106" s="80">
        <f t="shared" si="5"/>
        <v>4.7735025987513278E-3</v>
      </c>
      <c r="D106" s="171">
        <v>0.4896219</v>
      </c>
      <c r="E106" s="80">
        <f t="shared" si="6"/>
        <v>1.6970965247776613E-2</v>
      </c>
      <c r="F106" s="171">
        <v>0.33491790999999999</v>
      </c>
      <c r="G106" s="81">
        <f t="shared" si="7"/>
        <v>1.1540683361839901E-2</v>
      </c>
      <c r="H106" s="80">
        <f t="shared" si="8"/>
        <v>-31.596623843827253</v>
      </c>
      <c r="I106" s="331">
        <f t="shared" si="9"/>
        <v>174.95446541087034</v>
      </c>
      <c r="J106" s="18"/>
    </row>
    <row r="107" spans="1:10" ht="12.5" x14ac:dyDescent="0.25">
      <c r="A107" s="65" t="s">
        <v>108</v>
      </c>
      <c r="B107" s="171">
        <v>25.700827370000003</v>
      </c>
      <c r="C107" s="80">
        <f t="shared" si="5"/>
        <v>1.007179024786893</v>
      </c>
      <c r="D107" s="171">
        <v>24.88021359</v>
      </c>
      <c r="E107" s="80">
        <f t="shared" si="6"/>
        <v>0.86238225903120225</v>
      </c>
      <c r="F107" s="171">
        <v>0.32277278000000004</v>
      </c>
      <c r="G107" s="81">
        <f t="shared" si="7"/>
        <v>1.1122183498042287E-2</v>
      </c>
      <c r="H107" s="80">
        <f t="shared" si="8"/>
        <v>-98.702692889542831</v>
      </c>
      <c r="I107" s="331">
        <f t="shared" si="9"/>
        <v>-98.744115217174809</v>
      </c>
      <c r="J107" s="18"/>
    </row>
    <row r="108" spans="1:10" ht="12.5" x14ac:dyDescent="0.25">
      <c r="A108" s="65" t="s">
        <v>205</v>
      </c>
      <c r="B108" s="171">
        <v>1.6706221299999999</v>
      </c>
      <c r="C108" s="80">
        <f t="shared" si="5"/>
        <v>6.5469315188073723E-2</v>
      </c>
      <c r="D108" s="171">
        <v>0.23579948000000001</v>
      </c>
      <c r="E108" s="80">
        <f t="shared" si="6"/>
        <v>8.1731327388006886E-3</v>
      </c>
      <c r="F108" s="171">
        <v>0.30042921</v>
      </c>
      <c r="G108" s="81">
        <f t="shared" si="7"/>
        <v>1.0352263291197853E-2</v>
      </c>
      <c r="H108" s="80">
        <f t="shared" si="8"/>
        <v>27.408766974380082</v>
      </c>
      <c r="I108" s="331">
        <f t="shared" si="9"/>
        <v>-82.016926233342787</v>
      </c>
      <c r="J108" s="18"/>
    </row>
    <row r="109" spans="1:10" ht="12.5" x14ac:dyDescent="0.25">
      <c r="A109" s="65" t="s">
        <v>206</v>
      </c>
      <c r="B109" s="171">
        <v>1.2794168600000002</v>
      </c>
      <c r="C109" s="80">
        <f t="shared" si="5"/>
        <v>5.0138534717168864E-2</v>
      </c>
      <c r="D109" s="171">
        <v>0.56511052000000006</v>
      </c>
      <c r="E109" s="80">
        <f t="shared" si="6"/>
        <v>1.9587504145694816E-2</v>
      </c>
      <c r="F109" s="171">
        <v>0.28842311999999998</v>
      </c>
      <c r="G109" s="81">
        <f t="shared" si="7"/>
        <v>9.9385545017701589E-3</v>
      </c>
      <c r="H109" s="80">
        <f t="shared" si="8"/>
        <v>-48.961643821459923</v>
      </c>
      <c r="I109" s="331">
        <f t="shared" si="9"/>
        <v>-77.456673503583502</v>
      </c>
      <c r="J109" s="18"/>
    </row>
    <row r="110" spans="1:10" ht="12.5" x14ac:dyDescent="0.25">
      <c r="A110" s="65" t="s">
        <v>142</v>
      </c>
      <c r="B110" s="171">
        <v>1.72910042</v>
      </c>
      <c r="C110" s="80">
        <f t="shared" si="5"/>
        <v>6.7760996550914027E-2</v>
      </c>
      <c r="D110" s="171">
        <v>0.74005823999999998</v>
      </c>
      <c r="E110" s="80">
        <f t="shared" si="6"/>
        <v>2.5651431589090935E-2</v>
      </c>
      <c r="F110" s="171">
        <v>0.27154921000000004</v>
      </c>
      <c r="G110" s="81">
        <f t="shared" si="7"/>
        <v>9.3571091786873086E-3</v>
      </c>
      <c r="H110" s="80">
        <f t="shared" si="8"/>
        <v>-63.307048645252564</v>
      </c>
      <c r="I110" s="331">
        <f t="shared" si="9"/>
        <v>-84.295347635159317</v>
      </c>
      <c r="J110" s="18"/>
    </row>
    <row r="111" spans="1:10" ht="12.5" x14ac:dyDescent="0.25">
      <c r="A111" s="65" t="s">
        <v>64</v>
      </c>
      <c r="B111" s="171">
        <v>33.424523870000002</v>
      </c>
      <c r="C111" s="80">
        <f t="shared" si="5"/>
        <v>1.3098597516221839</v>
      </c>
      <c r="D111" s="171">
        <v>0.24557999999999999</v>
      </c>
      <c r="E111" s="80">
        <f t="shared" si="6"/>
        <v>8.5121389495628787E-3</v>
      </c>
      <c r="F111" s="171">
        <v>0.27132189000000001</v>
      </c>
      <c r="G111" s="81">
        <f t="shared" si="7"/>
        <v>9.3492761304582259E-3</v>
      </c>
      <c r="H111" s="80">
        <f t="shared" si="8"/>
        <v>10.482079159540692</v>
      </c>
      <c r="I111" s="331">
        <f t="shared" si="9"/>
        <v>-99.188255033773203</v>
      </c>
      <c r="J111" s="18"/>
    </row>
    <row r="112" spans="1:10" ht="12.5" x14ac:dyDescent="0.25">
      <c r="A112" s="65" t="s">
        <v>225</v>
      </c>
      <c r="B112" s="171">
        <v>1.5343493899999998</v>
      </c>
      <c r="C112" s="80">
        <f t="shared" si="5"/>
        <v>6.0128979509291337E-2</v>
      </c>
      <c r="D112" s="171">
        <v>0.11768874</v>
      </c>
      <c r="E112" s="80">
        <f t="shared" si="6"/>
        <v>4.0792528205838372E-3</v>
      </c>
      <c r="F112" s="171">
        <v>0.24253332</v>
      </c>
      <c r="G112" s="81">
        <f t="shared" si="7"/>
        <v>8.3572725352782495E-3</v>
      </c>
      <c r="H112" s="80">
        <f t="shared" si="8"/>
        <v>106.08030980703846</v>
      </c>
      <c r="I112" s="331">
        <f t="shared" si="9"/>
        <v>-84.193083949412582</v>
      </c>
      <c r="J112" s="18"/>
    </row>
    <row r="113" spans="1:10" ht="12.5" x14ac:dyDescent="0.25">
      <c r="A113" s="65" t="s">
        <v>116</v>
      </c>
      <c r="B113" s="171">
        <v>0.16105251999999998</v>
      </c>
      <c r="C113" s="80">
        <f t="shared" si="5"/>
        <v>6.3114201616098226E-3</v>
      </c>
      <c r="D113" s="171">
        <v>0.70610348999999994</v>
      </c>
      <c r="E113" s="80">
        <f t="shared" si="6"/>
        <v>2.4474513476876302E-2</v>
      </c>
      <c r="F113" s="171">
        <v>0.24164337</v>
      </c>
      <c r="G113" s="81">
        <f t="shared" si="7"/>
        <v>8.3266064202357024E-3</v>
      </c>
      <c r="H113" s="80">
        <f t="shared" si="8"/>
        <v>-65.777910260718301</v>
      </c>
      <c r="I113" s="331">
        <f t="shared" si="9"/>
        <v>50.040104929745908</v>
      </c>
      <c r="J113" s="18"/>
    </row>
    <row r="114" spans="1:10" ht="12.5" x14ac:dyDescent="0.25">
      <c r="A114" s="65" t="s">
        <v>235</v>
      </c>
      <c r="B114" s="171">
        <v>8.1653899999999988E-2</v>
      </c>
      <c r="C114" s="80">
        <f t="shared" si="5"/>
        <v>3.1999006953388389E-3</v>
      </c>
      <c r="D114" s="171">
        <v>0.52633737999999997</v>
      </c>
      <c r="E114" s="80">
        <f t="shared" si="6"/>
        <v>1.8243574040674639E-2</v>
      </c>
      <c r="F114" s="171">
        <v>0.23444303</v>
      </c>
      <c r="G114" s="81">
        <f t="shared" si="7"/>
        <v>8.0784953412026631E-3</v>
      </c>
      <c r="H114" s="80">
        <f t="shared" si="8"/>
        <v>-55.457651516219499</v>
      </c>
      <c r="I114" s="331">
        <f t="shared" si="9"/>
        <v>187.11798211720446</v>
      </c>
      <c r="J114" s="18"/>
    </row>
    <row r="115" spans="1:10" ht="12.5" x14ac:dyDescent="0.25">
      <c r="A115" s="65" t="s">
        <v>51</v>
      </c>
      <c r="B115" s="171">
        <v>0</v>
      </c>
      <c r="C115" s="80">
        <f t="shared" si="5"/>
        <v>0</v>
      </c>
      <c r="D115" s="171">
        <v>0.26557500000000001</v>
      </c>
      <c r="E115" s="80">
        <f t="shared" si="6"/>
        <v>9.2051930186911046E-3</v>
      </c>
      <c r="F115" s="171">
        <v>0.21690000000000001</v>
      </c>
      <c r="G115" s="81">
        <f t="shared" si="7"/>
        <v>7.4739933172969907E-3</v>
      </c>
      <c r="H115" s="80">
        <f t="shared" si="8"/>
        <v>-18.328155888167185</v>
      </c>
      <c r="I115" s="331" t="s">
        <v>314</v>
      </c>
      <c r="J115" s="18"/>
    </row>
    <row r="116" spans="1:10" ht="12.5" x14ac:dyDescent="0.25">
      <c r="A116" s="65" t="s">
        <v>207</v>
      </c>
      <c r="B116" s="171">
        <v>0.14409137999999999</v>
      </c>
      <c r="C116" s="80">
        <f t="shared" si="5"/>
        <v>5.6467371069150764E-3</v>
      </c>
      <c r="D116" s="171">
        <v>3.1685680000000001E-2</v>
      </c>
      <c r="E116" s="80">
        <f t="shared" si="6"/>
        <v>1.0982690401147713E-3</v>
      </c>
      <c r="F116" s="171">
        <v>0.20920304000000001</v>
      </c>
      <c r="G116" s="81">
        <f t="shared" si="7"/>
        <v>7.2087695846851764E-3</v>
      </c>
      <c r="H116" s="80">
        <f t="shared" si="8"/>
        <v>560.24475409711897</v>
      </c>
      <c r="I116" s="331">
        <f t="shared" si="9"/>
        <v>45.187755159260746</v>
      </c>
      <c r="J116" s="18"/>
    </row>
    <row r="117" spans="1:10" ht="12.5" x14ac:dyDescent="0.25">
      <c r="A117" s="65" t="s">
        <v>107</v>
      </c>
      <c r="B117" s="171">
        <v>0.95803347999999999</v>
      </c>
      <c r="C117" s="80">
        <f t="shared" si="5"/>
        <v>3.754397522726885E-2</v>
      </c>
      <c r="D117" s="171">
        <v>0.73326517000000002</v>
      </c>
      <c r="E117" s="80">
        <f t="shared" si="6"/>
        <v>2.5415974484546158E-2</v>
      </c>
      <c r="F117" s="171">
        <v>0.20366057000000001</v>
      </c>
      <c r="G117" s="81">
        <f t="shared" si="7"/>
        <v>7.0177857961129363E-3</v>
      </c>
      <c r="H117" s="80">
        <f t="shared" si="8"/>
        <v>-72.225522453221117</v>
      </c>
      <c r="I117" s="331">
        <f t="shared" si="9"/>
        <v>-78.741810776800818</v>
      </c>
      <c r="J117" s="18"/>
    </row>
    <row r="118" spans="1:10" ht="12.5" x14ac:dyDescent="0.25">
      <c r="A118" s="65" t="s">
        <v>188</v>
      </c>
      <c r="B118" s="171">
        <v>5.5468499999999997E-2</v>
      </c>
      <c r="C118" s="80">
        <f t="shared" si="5"/>
        <v>2.1737319554779675E-3</v>
      </c>
      <c r="D118" s="171">
        <v>8.3316660000000001E-2</v>
      </c>
      <c r="E118" s="80">
        <f t="shared" si="6"/>
        <v>2.8878694793284775E-3</v>
      </c>
      <c r="F118" s="171">
        <v>0.20143633999999999</v>
      </c>
      <c r="G118" s="81">
        <f t="shared" si="7"/>
        <v>6.9411427340745242E-3</v>
      </c>
      <c r="H118" s="80">
        <f t="shared" si="8"/>
        <v>141.77198173810615</v>
      </c>
      <c r="I118" s="331">
        <f t="shared" si="9"/>
        <v>263.15447506242282</v>
      </c>
      <c r="J118" s="18"/>
    </row>
    <row r="119" spans="1:10" ht="12.5" x14ac:dyDescent="0.25">
      <c r="A119" s="65" t="s">
        <v>21</v>
      </c>
      <c r="B119" s="171">
        <v>0.39221965999999997</v>
      </c>
      <c r="C119" s="80">
        <f t="shared" si="5"/>
        <v>1.5370532978333714E-2</v>
      </c>
      <c r="D119" s="171">
        <v>4.1255200000000006E-3</v>
      </c>
      <c r="E119" s="80">
        <f t="shared" si="6"/>
        <v>1.4299617020604549E-4</v>
      </c>
      <c r="F119" s="171">
        <v>0.18754999999999999</v>
      </c>
      <c r="G119" s="81">
        <f t="shared" si="7"/>
        <v>6.4626438296867235E-3</v>
      </c>
      <c r="H119" s="80">
        <f t="shared" si="8"/>
        <v>4446.0935833543399</v>
      </c>
      <c r="I119" s="331">
        <f t="shared" si="9"/>
        <v>-52.182407174591901</v>
      </c>
      <c r="J119" s="18"/>
    </row>
    <row r="120" spans="1:10" ht="12.5" x14ac:dyDescent="0.25">
      <c r="A120" s="65" t="s">
        <v>105</v>
      </c>
      <c r="B120" s="171">
        <v>1.3226627099999999</v>
      </c>
      <c r="C120" s="80">
        <f t="shared" si="5"/>
        <v>5.1833278329972643E-2</v>
      </c>
      <c r="D120" s="171">
        <v>1.42421171</v>
      </c>
      <c r="E120" s="80">
        <f t="shared" si="6"/>
        <v>4.9365127327610357E-2</v>
      </c>
      <c r="F120" s="171">
        <v>0.17580213</v>
      </c>
      <c r="G120" s="81">
        <f t="shared" si="7"/>
        <v>6.0578328482553097E-3</v>
      </c>
      <c r="H120" s="80">
        <f t="shared" si="8"/>
        <v>-87.65617999307139</v>
      </c>
      <c r="I120" s="331">
        <f t="shared" si="9"/>
        <v>-86.708468555827054</v>
      </c>
      <c r="J120" s="18"/>
    </row>
    <row r="121" spans="1:10" ht="12.5" x14ac:dyDescent="0.25">
      <c r="A121" s="65" t="s">
        <v>36</v>
      </c>
      <c r="B121" s="171">
        <v>7.9003909999999997E-2</v>
      </c>
      <c r="C121" s="80">
        <f t="shared" si="5"/>
        <v>3.0960513403950952E-3</v>
      </c>
      <c r="D121" s="171">
        <v>1.2193809999999999E-2</v>
      </c>
      <c r="E121" s="80">
        <f t="shared" si="6"/>
        <v>4.2265414547019021E-4</v>
      </c>
      <c r="F121" s="171">
        <v>0.15824533999999998</v>
      </c>
      <c r="G121" s="81">
        <f t="shared" si="7"/>
        <v>5.4528566788999084E-3</v>
      </c>
      <c r="H121" s="80">
        <f t="shared" si="8"/>
        <v>1197.7514000956223</v>
      </c>
      <c r="I121" s="331">
        <f t="shared" si="9"/>
        <v>100.30064334790518</v>
      </c>
      <c r="J121" s="18"/>
    </row>
    <row r="122" spans="1:10" ht="12.5" x14ac:dyDescent="0.25">
      <c r="A122" s="65" t="s">
        <v>237</v>
      </c>
      <c r="B122" s="171">
        <v>6.6935939999999999E-2</v>
      </c>
      <c r="C122" s="80">
        <f t="shared" si="5"/>
        <v>2.623124687849066E-3</v>
      </c>
      <c r="D122" s="171">
        <v>0.17728568</v>
      </c>
      <c r="E122" s="80">
        <f t="shared" si="6"/>
        <v>6.1449643371925258E-3</v>
      </c>
      <c r="F122" s="171">
        <v>0.14868657000000002</v>
      </c>
      <c r="G122" s="81">
        <f t="shared" si="7"/>
        <v>5.1234782413638142E-3</v>
      </c>
      <c r="H122" s="80">
        <f t="shared" si="8"/>
        <v>-16.131652595968259</v>
      </c>
      <c r="I122" s="331">
        <f t="shared" si="9"/>
        <v>122.13263905758254</v>
      </c>
      <c r="J122" s="18"/>
    </row>
    <row r="123" spans="1:10" ht="12.5" x14ac:dyDescent="0.25">
      <c r="A123" s="65" t="s">
        <v>224</v>
      </c>
      <c r="B123" s="171">
        <v>0.11922000000000001</v>
      </c>
      <c r="C123" s="80">
        <f t="shared" si="5"/>
        <v>4.6720629498198671E-3</v>
      </c>
      <c r="D123" s="171">
        <v>37.503337330000001</v>
      </c>
      <c r="E123" s="80">
        <f t="shared" si="6"/>
        <v>1.2999170063738434</v>
      </c>
      <c r="F123" s="171">
        <v>0.13520199999999999</v>
      </c>
      <c r="G123" s="81">
        <f t="shared" si="7"/>
        <v>4.6588236260266831E-3</v>
      </c>
      <c r="H123" s="80">
        <f t="shared" si="8"/>
        <v>-99.639493416784944</v>
      </c>
      <c r="I123" s="331">
        <f t="shared" si="9"/>
        <v>13.405468881060202</v>
      </c>
      <c r="J123" s="18"/>
    </row>
    <row r="124" spans="1:10" ht="12.5" x14ac:dyDescent="0.25">
      <c r="A124" s="65" t="s">
        <v>119</v>
      </c>
      <c r="B124" s="171">
        <v>0.24493379000000001</v>
      </c>
      <c r="C124" s="80">
        <f t="shared" si="5"/>
        <v>9.5986083326451924E-3</v>
      </c>
      <c r="D124" s="171">
        <v>0.17121622</v>
      </c>
      <c r="E124" s="80">
        <f t="shared" si="6"/>
        <v>5.9345885457241093E-3</v>
      </c>
      <c r="F124" s="171">
        <v>0.1344658</v>
      </c>
      <c r="G124" s="81">
        <f t="shared" si="7"/>
        <v>4.6334554661364392E-3</v>
      </c>
      <c r="H124" s="80">
        <f t="shared" si="8"/>
        <v>-21.464333227307552</v>
      </c>
      <c r="I124" s="331">
        <f t="shared" si="9"/>
        <v>-45.101163869631876</v>
      </c>
      <c r="J124" s="18"/>
    </row>
    <row r="125" spans="1:10" ht="12.5" x14ac:dyDescent="0.25">
      <c r="A125" s="65" t="s">
        <v>148</v>
      </c>
      <c r="B125" s="171">
        <v>8.4919549999999996E-2</v>
      </c>
      <c r="C125" s="80">
        <f t="shared" si="5"/>
        <v>3.3278768937290361E-3</v>
      </c>
      <c r="D125" s="171">
        <v>0.12491134</v>
      </c>
      <c r="E125" s="80">
        <f t="shared" si="6"/>
        <v>4.3295980228686849E-3</v>
      </c>
      <c r="F125" s="171">
        <v>0.1306773</v>
      </c>
      <c r="G125" s="81">
        <f t="shared" si="7"/>
        <v>4.5029104053592155E-3</v>
      </c>
      <c r="H125" s="80">
        <f t="shared" si="8"/>
        <v>4.6160420663168056</v>
      </c>
      <c r="I125" s="331">
        <f t="shared" si="9"/>
        <v>53.883646345276205</v>
      </c>
      <c r="J125" s="18"/>
    </row>
    <row r="126" spans="1:10" ht="12.5" x14ac:dyDescent="0.25">
      <c r="A126" s="65" t="s">
        <v>23</v>
      </c>
      <c r="B126" s="171">
        <v>0.41726291999999998</v>
      </c>
      <c r="C126" s="80">
        <f t="shared" si="5"/>
        <v>1.6351942869196872E-2</v>
      </c>
      <c r="D126" s="171">
        <v>0.23057</v>
      </c>
      <c r="E126" s="80">
        <f t="shared" si="6"/>
        <v>7.9918718038957271E-3</v>
      </c>
      <c r="F126" s="171">
        <v>0.13065716999999999</v>
      </c>
      <c r="G126" s="81">
        <f t="shared" si="7"/>
        <v>4.5022167608895188E-3</v>
      </c>
      <c r="H126" s="80">
        <f t="shared" si="8"/>
        <v>-43.332970464501017</v>
      </c>
      <c r="I126" s="331">
        <f t="shared" si="9"/>
        <v>-68.687088227250086</v>
      </c>
      <c r="J126" s="18"/>
    </row>
    <row r="127" spans="1:10" ht="12.5" x14ac:dyDescent="0.25">
      <c r="A127" s="65" t="s">
        <v>190</v>
      </c>
      <c r="B127" s="171">
        <v>7.8725900000000005E-3</v>
      </c>
      <c r="C127" s="80">
        <f t="shared" si="5"/>
        <v>3.0851565222380799E-4</v>
      </c>
      <c r="D127" s="171">
        <v>3.8193791400000001</v>
      </c>
      <c r="E127" s="80">
        <f t="shared" si="6"/>
        <v>0.13238490895326155</v>
      </c>
      <c r="F127" s="171">
        <v>0.12061247</v>
      </c>
      <c r="G127" s="81">
        <f t="shared" si="7"/>
        <v>4.1560940284125578E-3</v>
      </c>
      <c r="H127" s="80">
        <f t="shared" si="8"/>
        <v>-96.84209224643773</v>
      </c>
      <c r="I127" s="331">
        <f t="shared" si="9"/>
        <v>1432.0557783397837</v>
      </c>
      <c r="J127" s="18"/>
    </row>
    <row r="128" spans="1:10" ht="12.5" x14ac:dyDescent="0.25">
      <c r="A128" s="65" t="s">
        <v>27</v>
      </c>
      <c r="B128" s="171">
        <v>1.5200394499999998</v>
      </c>
      <c r="C128" s="80">
        <f t="shared" si="5"/>
        <v>5.9568193227726614E-2</v>
      </c>
      <c r="D128" s="171">
        <v>0.25103162000000001</v>
      </c>
      <c r="E128" s="80">
        <f t="shared" si="6"/>
        <v>8.7010995609327624E-3</v>
      </c>
      <c r="F128" s="171">
        <v>0.1127227</v>
      </c>
      <c r="G128" s="81">
        <f t="shared" si="7"/>
        <v>3.8842264016029204E-3</v>
      </c>
      <c r="H128" s="80">
        <f t="shared" si="8"/>
        <v>-55.096214572490908</v>
      </c>
      <c r="I128" s="331">
        <f t="shared" si="9"/>
        <v>-92.584225363361455</v>
      </c>
      <c r="J128" s="18"/>
    </row>
    <row r="129" spans="1:10" ht="12.5" x14ac:dyDescent="0.25">
      <c r="A129" s="65" t="s">
        <v>92</v>
      </c>
      <c r="B129" s="171">
        <v>6.2911750000000002E-2</v>
      </c>
      <c r="C129" s="80">
        <f t="shared" si="5"/>
        <v>2.465422381172035E-3</v>
      </c>
      <c r="D129" s="171">
        <v>0.10126677000000001</v>
      </c>
      <c r="E129" s="80">
        <f t="shared" si="6"/>
        <v>3.5100448620141124E-3</v>
      </c>
      <c r="F129" s="171">
        <v>0.10731211</v>
      </c>
      <c r="G129" s="81">
        <f t="shared" si="7"/>
        <v>3.6977869663671718E-3</v>
      </c>
      <c r="H129" s="80">
        <f t="shared" si="8"/>
        <v>5.9697174107557593</v>
      </c>
      <c r="I129" s="331">
        <f t="shared" si="9"/>
        <v>70.575623790468399</v>
      </c>
      <c r="J129" s="18"/>
    </row>
    <row r="130" spans="1:10" ht="12.5" x14ac:dyDescent="0.25">
      <c r="A130" s="65" t="s">
        <v>66</v>
      </c>
      <c r="B130" s="171">
        <v>7.1985999999999994E-2</v>
      </c>
      <c r="C130" s="80">
        <f t="shared" si="5"/>
        <v>2.8210293868959312E-3</v>
      </c>
      <c r="D130" s="171">
        <v>0.114576</v>
      </c>
      <c r="E130" s="80">
        <f t="shared" si="6"/>
        <v>3.9713609914696487E-3</v>
      </c>
      <c r="F130" s="171">
        <v>0.10599500000000001</v>
      </c>
      <c r="G130" s="81">
        <f t="shared" si="7"/>
        <v>3.6524016674361203E-3</v>
      </c>
      <c r="H130" s="80">
        <f t="shared" si="8"/>
        <v>-7.4893520458036544</v>
      </c>
      <c r="I130" s="331">
        <f t="shared" si="9"/>
        <v>47.243908537771247</v>
      </c>
      <c r="J130" s="18"/>
    </row>
    <row r="131" spans="1:10" ht="12.5" x14ac:dyDescent="0.25">
      <c r="A131" s="65" t="s">
        <v>93</v>
      </c>
      <c r="B131" s="171">
        <v>8.6914000000000002E-4</v>
      </c>
      <c r="C131" s="80">
        <f t="shared" si="5"/>
        <v>3.4060365645080012E-5</v>
      </c>
      <c r="D131" s="171">
        <v>0.10394624000000001</v>
      </c>
      <c r="E131" s="80">
        <f t="shared" si="6"/>
        <v>3.6029189598689266E-3</v>
      </c>
      <c r="F131" s="171">
        <v>0.10506172</v>
      </c>
      <c r="G131" s="81">
        <f t="shared" si="7"/>
        <v>3.6202424766423585E-3</v>
      </c>
      <c r="H131" s="80">
        <f t="shared" si="8"/>
        <v>1.0731316495911525</v>
      </c>
      <c r="I131" s="331">
        <f t="shared" si="9"/>
        <v>11988.008836320962</v>
      </c>
      <c r="J131" s="18"/>
    </row>
    <row r="132" spans="1:10" ht="12.5" x14ac:dyDescent="0.25">
      <c r="A132" s="65" t="s">
        <v>136</v>
      </c>
      <c r="B132" s="171">
        <v>4.9605110000000001E-2</v>
      </c>
      <c r="C132" s="80">
        <f t="shared" ref="C132:C195" si="10">(B132/$B$237)*100</f>
        <v>1.9439540056428368E-3</v>
      </c>
      <c r="D132" s="171">
        <v>0.62505833999999993</v>
      </c>
      <c r="E132" s="80">
        <f t="shared" ref="E132:E195" si="11">(D132/$D$237)*100</f>
        <v>2.1665377643387555E-2</v>
      </c>
      <c r="F132" s="171">
        <v>9.1118619999999997E-2</v>
      </c>
      <c r="G132" s="81">
        <f t="shared" ref="G132:G195" si="12">(F132/$F$237)*100</f>
        <v>3.1397877222744297E-3</v>
      </c>
      <c r="H132" s="80">
        <f t="shared" si="8"/>
        <v>-85.422381533218157</v>
      </c>
      <c r="I132" s="331">
        <f t="shared" si="9"/>
        <v>83.687970856228318</v>
      </c>
      <c r="J132" s="18"/>
    </row>
    <row r="133" spans="1:10" ht="12.5" x14ac:dyDescent="0.25">
      <c r="A133" s="65" t="s">
        <v>199</v>
      </c>
      <c r="B133" s="171">
        <v>0.3702665</v>
      </c>
      <c r="C133" s="80">
        <f t="shared" si="10"/>
        <v>1.4510219729990587E-2</v>
      </c>
      <c r="D133" s="171">
        <v>1.25093806</v>
      </c>
      <c r="E133" s="80">
        <f t="shared" si="11"/>
        <v>4.3359225441878924E-2</v>
      </c>
      <c r="F133" s="171">
        <v>8.4551340000000003E-2</v>
      </c>
      <c r="G133" s="81">
        <f t="shared" si="12"/>
        <v>2.913490779753369E-3</v>
      </c>
      <c r="H133" s="80">
        <f t="shared" ref="H133:H196" si="13">((F133/D133)-1)*100</f>
        <v>-93.24096510421947</v>
      </c>
      <c r="I133" s="331">
        <f t="shared" ref="I133:I195" si="14">((F133/B133)-1)*100</f>
        <v>-77.164734049664233</v>
      </c>
      <c r="J133" s="18"/>
    </row>
    <row r="134" spans="1:10" ht="12.5" x14ac:dyDescent="0.25">
      <c r="A134" s="65" t="s">
        <v>145</v>
      </c>
      <c r="B134" s="171">
        <v>0.12030987</v>
      </c>
      <c r="C134" s="80">
        <f t="shared" si="10"/>
        <v>4.7147734115470952E-3</v>
      </c>
      <c r="D134" s="171">
        <v>2.749507E-2</v>
      </c>
      <c r="E134" s="80">
        <f t="shared" si="11"/>
        <v>9.530167614136241E-4</v>
      </c>
      <c r="F134" s="171">
        <v>8.2720769999999999E-2</v>
      </c>
      <c r="G134" s="81">
        <f t="shared" si="12"/>
        <v>2.850412550399545E-3</v>
      </c>
      <c r="H134" s="80">
        <f t="shared" si="13"/>
        <v>200.85673540747487</v>
      </c>
      <c r="I134" s="331">
        <f t="shared" si="14"/>
        <v>-31.243571288041462</v>
      </c>
      <c r="J134" s="18"/>
    </row>
    <row r="135" spans="1:10" ht="12.5" x14ac:dyDescent="0.25">
      <c r="A135" s="65" t="s">
        <v>90</v>
      </c>
      <c r="B135" s="171">
        <v>0</v>
      </c>
      <c r="C135" s="80">
        <f t="shared" si="10"/>
        <v>0</v>
      </c>
      <c r="D135" s="171">
        <v>9.6758E-4</v>
      </c>
      <c r="E135" s="80">
        <f t="shared" si="11"/>
        <v>3.3537647222159989E-5</v>
      </c>
      <c r="F135" s="171">
        <v>8.1845399999999999E-2</v>
      </c>
      <c r="G135" s="81">
        <f t="shared" si="12"/>
        <v>2.8202488365675384E-3</v>
      </c>
      <c r="H135" s="80">
        <f t="shared" si="13"/>
        <v>8358.7734347547485</v>
      </c>
      <c r="I135" s="331" t="s">
        <v>314</v>
      </c>
      <c r="J135" s="18"/>
    </row>
    <row r="136" spans="1:10" ht="12.5" x14ac:dyDescent="0.25">
      <c r="A136" s="65" t="s">
        <v>182</v>
      </c>
      <c r="B136" s="171">
        <v>3.6568739999999995E-2</v>
      </c>
      <c r="C136" s="80">
        <f t="shared" si="10"/>
        <v>1.433077128632744E-3</v>
      </c>
      <c r="D136" s="171">
        <v>0.10139112</v>
      </c>
      <c r="E136" s="80">
        <f t="shared" si="11"/>
        <v>3.5143550032242189E-3</v>
      </c>
      <c r="F136" s="171">
        <v>8.0806429999999999E-2</v>
      </c>
      <c r="G136" s="81">
        <f t="shared" si="12"/>
        <v>2.7844477538710327E-3</v>
      </c>
      <c r="H136" s="80">
        <f t="shared" si="13"/>
        <v>-20.302261184214167</v>
      </c>
      <c r="I136" s="331">
        <f t="shared" si="14"/>
        <v>120.97132687645242</v>
      </c>
      <c r="J136" s="18"/>
    </row>
    <row r="137" spans="1:10" ht="12.5" x14ac:dyDescent="0.25">
      <c r="A137" s="65" t="s">
        <v>243</v>
      </c>
      <c r="B137" s="171">
        <v>1.86366046</v>
      </c>
      <c r="C137" s="80">
        <f t="shared" si="10"/>
        <v>7.3034213942377538E-2</v>
      </c>
      <c r="D137" s="171">
        <v>2.6270599999999998E-2</v>
      </c>
      <c r="E137" s="80">
        <f t="shared" si="11"/>
        <v>9.1057495516078894E-4</v>
      </c>
      <c r="F137" s="171">
        <v>7.7149999999999996E-2</v>
      </c>
      <c r="G137" s="81">
        <f t="shared" si="12"/>
        <v>2.6584535934968314E-3</v>
      </c>
      <c r="H137" s="80">
        <f t="shared" si="13"/>
        <v>193.67429750367333</v>
      </c>
      <c r="I137" s="331">
        <f t="shared" si="14"/>
        <v>-95.860297427783607</v>
      </c>
      <c r="J137" s="18"/>
    </row>
    <row r="138" spans="1:10" ht="12.5" x14ac:dyDescent="0.25">
      <c r="A138" s="65" t="s">
        <v>134</v>
      </c>
      <c r="B138" s="171">
        <v>1.7866655900000001</v>
      </c>
      <c r="C138" s="80">
        <f t="shared" si="10"/>
        <v>7.0016894034197724E-2</v>
      </c>
      <c r="D138" s="171">
        <v>0.24167221999999999</v>
      </c>
      <c r="E138" s="80">
        <f t="shared" si="11"/>
        <v>8.3766899457990429E-3</v>
      </c>
      <c r="F138" s="171">
        <v>7.5764059999999994E-2</v>
      </c>
      <c r="G138" s="81">
        <f t="shared" si="12"/>
        <v>2.6106965335697934E-3</v>
      </c>
      <c r="H138" s="80">
        <f t="shared" si="13"/>
        <v>-68.650074882417186</v>
      </c>
      <c r="I138" s="331">
        <f t="shared" si="14"/>
        <v>-95.759471698338359</v>
      </c>
      <c r="J138" s="18"/>
    </row>
    <row r="139" spans="1:10" ht="12.5" x14ac:dyDescent="0.25">
      <c r="A139" s="65" t="s">
        <v>144</v>
      </c>
      <c r="B139" s="171">
        <v>0.12542217999999999</v>
      </c>
      <c r="C139" s="80">
        <f t="shared" si="10"/>
        <v>4.9151175999298637E-3</v>
      </c>
      <c r="D139" s="171">
        <v>8.7866179999999988E-2</v>
      </c>
      <c r="E139" s="80">
        <f t="shared" si="11"/>
        <v>3.0455620699051337E-3</v>
      </c>
      <c r="F139" s="171">
        <v>7.4558440000000004E-2</v>
      </c>
      <c r="G139" s="81">
        <f t="shared" si="12"/>
        <v>2.5691529843618654E-3</v>
      </c>
      <c r="H139" s="80">
        <f t="shared" si="13"/>
        <v>-15.145463248772151</v>
      </c>
      <c r="I139" s="331">
        <f t="shared" si="14"/>
        <v>-40.554023219816457</v>
      </c>
      <c r="J139" s="18"/>
    </row>
    <row r="140" spans="1:10" ht="12.5" x14ac:dyDescent="0.25">
      <c r="A140" s="65" t="s">
        <v>233</v>
      </c>
      <c r="B140" s="171">
        <v>5.2567500000000003E-2</v>
      </c>
      <c r="C140" s="80">
        <f t="shared" si="10"/>
        <v>2.0600458741373583E-3</v>
      </c>
      <c r="D140" s="171">
        <v>5.7289220000000002E-2</v>
      </c>
      <c r="E140" s="80">
        <f t="shared" si="11"/>
        <v>1.9857227826047589E-3</v>
      </c>
      <c r="F140" s="171">
        <v>6.8401649999999994E-2</v>
      </c>
      <c r="G140" s="81">
        <f t="shared" si="12"/>
        <v>2.3570008067869412E-3</v>
      </c>
      <c r="H140" s="80">
        <f t="shared" si="13"/>
        <v>19.39706981522875</v>
      </c>
      <c r="I140" s="331">
        <f t="shared" si="14"/>
        <v>30.12155799686116</v>
      </c>
      <c r="J140" s="18"/>
    </row>
    <row r="141" spans="1:10" ht="12.5" x14ac:dyDescent="0.25">
      <c r="A141" s="65" t="s">
        <v>231</v>
      </c>
      <c r="B141" s="171">
        <v>1.984644E-2</v>
      </c>
      <c r="C141" s="80">
        <f t="shared" si="10"/>
        <v>7.7775387527112062E-4</v>
      </c>
      <c r="D141" s="171">
        <v>0.19920979999999999</v>
      </c>
      <c r="E141" s="80">
        <f t="shared" si="11"/>
        <v>6.9048843460975291E-3</v>
      </c>
      <c r="F141" s="171">
        <v>6.4276169999999994E-2</v>
      </c>
      <c r="G141" s="81">
        <f t="shared" si="12"/>
        <v>2.2148440066456672E-3</v>
      </c>
      <c r="H141" s="80">
        <f t="shared" si="13"/>
        <v>-67.734433747737313</v>
      </c>
      <c r="I141" s="331">
        <f t="shared" si="14"/>
        <v>223.86750470109496</v>
      </c>
      <c r="J141" s="18"/>
    </row>
    <row r="142" spans="1:10" ht="12.5" x14ac:dyDescent="0.25">
      <c r="A142" s="65" t="s">
        <v>81</v>
      </c>
      <c r="B142" s="171">
        <v>18.478125780000003</v>
      </c>
      <c r="C142" s="80">
        <f t="shared" si="10"/>
        <v>0.72413157892005819</v>
      </c>
      <c r="D142" s="171">
        <v>5.3844836900000006</v>
      </c>
      <c r="E142" s="80">
        <f t="shared" si="11"/>
        <v>0.18663357496919561</v>
      </c>
      <c r="F142" s="171">
        <v>6.3567589999999993E-2</v>
      </c>
      <c r="G142" s="81">
        <f t="shared" si="12"/>
        <v>2.1904275834793681E-3</v>
      </c>
      <c r="H142" s="80">
        <f t="shared" si="13"/>
        <v>-98.819430168986173</v>
      </c>
      <c r="I142" s="331">
        <f t="shared" si="14"/>
        <v>-99.655984644996835</v>
      </c>
      <c r="J142" s="18"/>
    </row>
    <row r="143" spans="1:10" ht="12.5" x14ac:dyDescent="0.25">
      <c r="A143" s="65" t="s">
        <v>203</v>
      </c>
      <c r="B143" s="171">
        <v>0.19691723</v>
      </c>
      <c r="C143" s="80">
        <f t="shared" si="10"/>
        <v>7.7169073516537264E-3</v>
      </c>
      <c r="D143" s="171">
        <v>5.8869620000000004E-2</v>
      </c>
      <c r="E143" s="80">
        <f t="shared" si="11"/>
        <v>2.0405016098540836E-3</v>
      </c>
      <c r="F143" s="171">
        <v>6.3095800000000007E-2</v>
      </c>
      <c r="G143" s="81">
        <f t="shared" si="12"/>
        <v>2.1741705281212885E-3</v>
      </c>
      <c r="H143" s="80">
        <f t="shared" si="13"/>
        <v>7.1788810595346142</v>
      </c>
      <c r="I143" s="331">
        <f t="shared" si="14"/>
        <v>-67.958212696776201</v>
      </c>
      <c r="J143" s="18"/>
    </row>
    <row r="144" spans="1:10" ht="12.5" x14ac:dyDescent="0.25">
      <c r="A144" s="65" t="s">
        <v>253</v>
      </c>
      <c r="B144" s="171">
        <v>4.0437999999999997E-4</v>
      </c>
      <c r="C144" s="80">
        <f t="shared" si="10"/>
        <v>1.5847079480356967E-5</v>
      </c>
      <c r="D144" s="171">
        <v>4.1993999999999999E-4</v>
      </c>
      <c r="E144" s="80">
        <f t="shared" si="11"/>
        <v>1.4555695213288685E-5</v>
      </c>
      <c r="F144" s="171">
        <v>5.8639999999999998E-2</v>
      </c>
      <c r="G144" s="81">
        <f t="shared" si="12"/>
        <v>2.02063148052695E-3</v>
      </c>
      <c r="H144" s="80">
        <f t="shared" si="13"/>
        <v>13863.899604705435</v>
      </c>
      <c r="I144" s="331">
        <f t="shared" si="14"/>
        <v>14401.211731539641</v>
      </c>
      <c r="J144" s="18"/>
    </row>
    <row r="145" spans="1:10" ht="12.5" x14ac:dyDescent="0.25">
      <c r="A145" s="65" t="s">
        <v>186</v>
      </c>
      <c r="B145" s="171">
        <v>1.3478260000000001E-2</v>
      </c>
      <c r="C145" s="80">
        <f t="shared" si="10"/>
        <v>5.2819392026538434E-4</v>
      </c>
      <c r="D145" s="171">
        <v>3.4595999999999997E-4</v>
      </c>
      <c r="E145" s="80">
        <f t="shared" si="11"/>
        <v>1.1991447149567445E-5</v>
      </c>
      <c r="F145" s="171">
        <v>5.7823480000000003E-2</v>
      </c>
      <c r="G145" s="81">
        <f t="shared" si="12"/>
        <v>1.9924956344068981E-3</v>
      </c>
      <c r="H145" s="80">
        <f t="shared" si="13"/>
        <v>16613.920684472196</v>
      </c>
      <c r="I145" s="331">
        <f t="shared" si="14"/>
        <v>329.01294380728672</v>
      </c>
      <c r="J145" s="18"/>
    </row>
    <row r="146" spans="1:10" ht="12.5" x14ac:dyDescent="0.25">
      <c r="A146" s="65" t="s">
        <v>227</v>
      </c>
      <c r="B146" s="171">
        <v>9.0364999999999994E-3</v>
      </c>
      <c r="C146" s="80">
        <f t="shared" si="10"/>
        <v>3.541276366888712E-4</v>
      </c>
      <c r="D146" s="171">
        <v>9.7240259999999995E-2</v>
      </c>
      <c r="E146" s="80">
        <f t="shared" si="11"/>
        <v>3.3704805139328168E-3</v>
      </c>
      <c r="F146" s="171">
        <v>5.6292699999999994E-2</v>
      </c>
      <c r="G146" s="81">
        <f t="shared" si="12"/>
        <v>1.9397476422895537E-3</v>
      </c>
      <c r="H146" s="80">
        <f t="shared" si="13"/>
        <v>-42.109677617069309</v>
      </c>
      <c r="I146" s="331">
        <f t="shared" si="14"/>
        <v>522.94804404360093</v>
      </c>
      <c r="J146" s="18"/>
    </row>
    <row r="147" spans="1:10" ht="12.5" x14ac:dyDescent="0.25">
      <c r="A147" s="65" t="s">
        <v>241</v>
      </c>
      <c r="B147" s="171">
        <v>2.6744900000000002E-2</v>
      </c>
      <c r="C147" s="80">
        <f t="shared" si="10"/>
        <v>1.0480947524462117E-3</v>
      </c>
      <c r="D147" s="171">
        <v>3.6511050000000003E-2</v>
      </c>
      <c r="E147" s="80">
        <f t="shared" si="11"/>
        <v>1.2655229692745246E-3</v>
      </c>
      <c r="F147" s="171">
        <v>5.3034999999999999E-2</v>
      </c>
      <c r="G147" s="81">
        <f t="shared" si="12"/>
        <v>1.8274930179015486E-3</v>
      </c>
      <c r="H147" s="80">
        <f t="shared" si="13"/>
        <v>45.257394679145065</v>
      </c>
      <c r="I147" s="331">
        <f t="shared" si="14"/>
        <v>98.299488874514381</v>
      </c>
      <c r="J147" s="18"/>
    </row>
    <row r="148" spans="1:10" ht="12.5" x14ac:dyDescent="0.25">
      <c r="A148" s="65" t="s">
        <v>244</v>
      </c>
      <c r="B148" s="171">
        <v>0.13267507000000001</v>
      </c>
      <c r="C148" s="80">
        <f t="shared" si="10"/>
        <v>5.1993480868290339E-3</v>
      </c>
      <c r="D148" s="171">
        <v>1.6359E-3</v>
      </c>
      <c r="E148" s="80">
        <f t="shared" si="11"/>
        <v>5.6702533217647669E-5</v>
      </c>
      <c r="F148" s="171">
        <v>4.8958000000000002E-2</v>
      </c>
      <c r="G148" s="81">
        <f t="shared" si="12"/>
        <v>1.6870067534726881E-3</v>
      </c>
      <c r="H148" s="80">
        <f t="shared" si="13"/>
        <v>2892.7257167308517</v>
      </c>
      <c r="I148" s="331">
        <f t="shared" si="14"/>
        <v>-63.099322276596496</v>
      </c>
      <c r="J148" s="18"/>
    </row>
    <row r="149" spans="1:10" ht="12.5" x14ac:dyDescent="0.25">
      <c r="A149" s="65" t="s">
        <v>230</v>
      </c>
      <c r="B149" s="171">
        <v>6.3885999999999998E-2</v>
      </c>
      <c r="C149" s="80">
        <f t="shared" si="10"/>
        <v>2.5036018588507972E-3</v>
      </c>
      <c r="D149" s="171">
        <v>4.1644980000000005E-2</v>
      </c>
      <c r="E149" s="80">
        <f t="shared" si="11"/>
        <v>1.4434720103907775E-3</v>
      </c>
      <c r="F149" s="171">
        <v>4.4897920000000001E-2</v>
      </c>
      <c r="G149" s="81">
        <f t="shared" si="12"/>
        <v>1.5471035225474179E-3</v>
      </c>
      <c r="H149" s="80">
        <f t="shared" si="13"/>
        <v>7.8111215325352479</v>
      </c>
      <c r="I149" s="331">
        <f t="shared" si="14"/>
        <v>-29.721816986507211</v>
      </c>
      <c r="J149" s="18"/>
    </row>
    <row r="150" spans="1:10" ht="12.5" x14ac:dyDescent="0.25">
      <c r="A150" s="65" t="s">
        <v>87</v>
      </c>
      <c r="B150" s="171">
        <v>0</v>
      </c>
      <c r="C150" s="80">
        <f t="shared" si="10"/>
        <v>0</v>
      </c>
      <c r="D150" s="171">
        <v>0</v>
      </c>
      <c r="E150" s="80">
        <f t="shared" si="11"/>
        <v>0</v>
      </c>
      <c r="F150" s="171">
        <v>4.4477099999999999E-2</v>
      </c>
      <c r="G150" s="81">
        <f t="shared" si="12"/>
        <v>1.5326028039315352E-3</v>
      </c>
      <c r="H150" s="80" t="s">
        <v>314</v>
      </c>
      <c r="I150" s="331" t="s">
        <v>314</v>
      </c>
      <c r="J150" s="18"/>
    </row>
    <row r="151" spans="1:10" ht="12.5" x14ac:dyDescent="0.25">
      <c r="A151" s="65" t="s">
        <v>247</v>
      </c>
      <c r="B151" s="171">
        <v>1.632538E-2</v>
      </c>
      <c r="C151" s="80">
        <f t="shared" si="10"/>
        <v>6.3976852071573776E-4</v>
      </c>
      <c r="D151" s="171">
        <v>1.5578100000000001E-2</v>
      </c>
      <c r="E151" s="80">
        <f t="shared" si="11"/>
        <v>5.3995826928164136E-4</v>
      </c>
      <c r="F151" s="171">
        <v>4.4110999999999997E-2</v>
      </c>
      <c r="G151" s="81">
        <f t="shared" si="12"/>
        <v>1.5199876404761988E-3</v>
      </c>
      <c r="H151" s="80">
        <f t="shared" si="13"/>
        <v>183.16033405871059</v>
      </c>
      <c r="I151" s="331">
        <f t="shared" si="14"/>
        <v>170.19891726869449</v>
      </c>
      <c r="J151" s="18"/>
    </row>
    <row r="152" spans="1:10" ht="12.5" x14ac:dyDescent="0.25">
      <c r="A152" s="65" t="s">
        <v>47</v>
      </c>
      <c r="B152" s="171">
        <v>3.458E-2</v>
      </c>
      <c r="C152" s="80">
        <f t="shared" si="10"/>
        <v>1.355141224666759E-3</v>
      </c>
      <c r="D152" s="171">
        <v>0</v>
      </c>
      <c r="E152" s="80">
        <f t="shared" si="11"/>
        <v>0</v>
      </c>
      <c r="F152" s="171">
        <v>4.2641999999999999E-2</v>
      </c>
      <c r="G152" s="81">
        <f t="shared" si="12"/>
        <v>1.469368478728346E-3</v>
      </c>
      <c r="H152" s="80" t="s">
        <v>314</v>
      </c>
      <c r="I152" s="331">
        <f t="shared" si="14"/>
        <v>23.314054366685944</v>
      </c>
      <c r="J152" s="18"/>
    </row>
    <row r="153" spans="1:10" ht="12.5" x14ac:dyDescent="0.25">
      <c r="A153" s="65" t="s">
        <v>150</v>
      </c>
      <c r="B153" s="171">
        <v>5.1297599999999999E-2</v>
      </c>
      <c r="C153" s="80">
        <f t="shared" si="10"/>
        <v>2.0102802916849489E-3</v>
      </c>
      <c r="D153" s="171">
        <v>0.34166048999999998</v>
      </c>
      <c r="E153" s="80">
        <f t="shared" si="11"/>
        <v>1.1842420247804129E-2</v>
      </c>
      <c r="F153" s="171">
        <v>3.846459E-2</v>
      </c>
      <c r="G153" s="81">
        <f t="shared" si="12"/>
        <v>1.3254222619297768E-3</v>
      </c>
      <c r="H153" s="80">
        <f t="shared" si="13"/>
        <v>-88.741867694447194</v>
      </c>
      <c r="I153" s="331">
        <f t="shared" si="14"/>
        <v>-25.016784410966597</v>
      </c>
      <c r="J153" s="18"/>
    </row>
    <row r="154" spans="1:10" ht="12.5" x14ac:dyDescent="0.25">
      <c r="A154" s="65" t="s">
        <v>236</v>
      </c>
      <c r="B154" s="171">
        <v>0.16622253000000001</v>
      </c>
      <c r="C154" s="80">
        <f t="shared" si="10"/>
        <v>6.5140255312726167E-3</v>
      </c>
      <c r="D154" s="171">
        <v>0.12458774</v>
      </c>
      <c r="E154" s="80">
        <f t="shared" si="11"/>
        <v>4.3183816039254544E-3</v>
      </c>
      <c r="F154" s="171">
        <v>3.6380129999999997E-2</v>
      </c>
      <c r="G154" s="81">
        <f t="shared" si="12"/>
        <v>1.2535954287800632E-3</v>
      </c>
      <c r="H154" s="80">
        <f t="shared" si="13"/>
        <v>-70.799590714142496</v>
      </c>
      <c r="I154" s="331">
        <f t="shared" si="14"/>
        <v>-78.113598680034528</v>
      </c>
      <c r="J154" s="18"/>
    </row>
    <row r="155" spans="1:10" ht="12.5" x14ac:dyDescent="0.25">
      <c r="A155" s="65" t="s">
        <v>141</v>
      </c>
      <c r="B155" s="171">
        <v>5.7943000000000005E-3</v>
      </c>
      <c r="C155" s="80">
        <f t="shared" si="10"/>
        <v>2.2707041058665707E-4</v>
      </c>
      <c r="D155" s="171">
        <v>4.352E-3</v>
      </c>
      <c r="E155" s="80">
        <f t="shared" si="11"/>
        <v>1.5084627701155486E-4</v>
      </c>
      <c r="F155" s="171">
        <v>3.5464620000000002E-2</v>
      </c>
      <c r="G155" s="81">
        <f t="shared" si="12"/>
        <v>1.2220485609980508E-3</v>
      </c>
      <c r="H155" s="80">
        <f t="shared" si="13"/>
        <v>714.90395220588243</v>
      </c>
      <c r="I155" s="331">
        <f t="shared" si="14"/>
        <v>512.06047322368534</v>
      </c>
      <c r="J155" s="18"/>
    </row>
    <row r="156" spans="1:10" ht="12.5" x14ac:dyDescent="0.25">
      <c r="A156" s="65" t="s">
        <v>191</v>
      </c>
      <c r="B156" s="171">
        <v>0</v>
      </c>
      <c r="C156" s="80">
        <f t="shared" si="10"/>
        <v>0</v>
      </c>
      <c r="D156" s="171">
        <v>0.13510329000000001</v>
      </c>
      <c r="E156" s="80">
        <f t="shared" si="11"/>
        <v>4.6828649605956882E-3</v>
      </c>
      <c r="F156" s="171">
        <v>3.489573E-2</v>
      </c>
      <c r="G156" s="81">
        <f t="shared" si="12"/>
        <v>1.2024456100608579E-3</v>
      </c>
      <c r="H156" s="80">
        <f t="shared" si="13"/>
        <v>-74.171073110062679</v>
      </c>
      <c r="I156" s="331" t="s">
        <v>314</v>
      </c>
      <c r="J156" s="18"/>
    </row>
    <row r="157" spans="1:10" ht="12.5" x14ac:dyDescent="0.25">
      <c r="A157" s="65" t="s">
        <v>35</v>
      </c>
      <c r="B157" s="171">
        <v>2.4753578199999997</v>
      </c>
      <c r="C157" s="80">
        <f t="shared" si="10"/>
        <v>9.7005767139480573E-2</v>
      </c>
      <c r="D157" s="171">
        <v>2.827352E-2</v>
      </c>
      <c r="E157" s="80">
        <f t="shared" si="11"/>
        <v>9.7999890395490284E-4</v>
      </c>
      <c r="F157" s="171">
        <v>2.8196820000000001E-2</v>
      </c>
      <c r="G157" s="81">
        <f t="shared" si="12"/>
        <v>9.7161292876452802E-4</v>
      </c>
      <c r="H157" s="80">
        <f t="shared" si="13"/>
        <v>-0.27127856736620659</v>
      </c>
      <c r="I157" s="331">
        <f t="shared" si="14"/>
        <v>-98.860899229510181</v>
      </c>
      <c r="J157" s="18"/>
    </row>
    <row r="158" spans="1:10" ht="12.5" x14ac:dyDescent="0.25">
      <c r="A158" s="65" t="s">
        <v>30</v>
      </c>
      <c r="B158" s="171">
        <v>0.20320341</v>
      </c>
      <c r="C158" s="80">
        <f t="shared" si="10"/>
        <v>7.9632538427953023E-3</v>
      </c>
      <c r="D158" s="171">
        <v>1.3281639999999999E-2</v>
      </c>
      <c r="E158" s="80">
        <f t="shared" si="11"/>
        <v>4.6035982229038317E-4</v>
      </c>
      <c r="F158" s="171">
        <v>2.7481999999999999E-2</v>
      </c>
      <c r="G158" s="81">
        <f t="shared" si="12"/>
        <v>9.4698148615009637E-4</v>
      </c>
      <c r="H158" s="80">
        <f t="shared" si="13"/>
        <v>106.91721805439691</v>
      </c>
      <c r="I158" s="331">
        <f t="shared" si="14"/>
        <v>-86.475620660106046</v>
      </c>
      <c r="J158" s="18"/>
    </row>
    <row r="159" spans="1:10" ht="12.5" x14ac:dyDescent="0.25">
      <c r="A159" s="65" t="s">
        <v>173</v>
      </c>
      <c r="B159" s="171">
        <v>9.8383029999999996E-2</v>
      </c>
      <c r="C159" s="80">
        <f t="shared" si="10"/>
        <v>3.8554916067271971E-3</v>
      </c>
      <c r="D159" s="171">
        <v>9.8920039999999987E-2</v>
      </c>
      <c r="E159" s="80">
        <f t="shared" si="11"/>
        <v>3.4287039880133477E-3</v>
      </c>
      <c r="F159" s="171">
        <v>2.7188750000000001E-2</v>
      </c>
      <c r="G159" s="81">
        <f t="shared" si="12"/>
        <v>9.3687660583521685E-4</v>
      </c>
      <c r="H159" s="80">
        <f t="shared" si="13"/>
        <v>-72.51441669453429</v>
      </c>
      <c r="I159" s="331">
        <f t="shared" si="14"/>
        <v>-72.364390484822437</v>
      </c>
      <c r="J159" s="18"/>
    </row>
    <row r="160" spans="1:10" ht="12.5" x14ac:dyDescent="0.25">
      <c r="A160" s="65" t="s">
        <v>246</v>
      </c>
      <c r="B160" s="171">
        <v>0.35720186999999998</v>
      </c>
      <c r="C160" s="80">
        <f t="shared" si="10"/>
        <v>1.3998235383604871E-2</v>
      </c>
      <c r="D160" s="171">
        <v>0.11660303999999999</v>
      </c>
      <c r="E160" s="80">
        <f t="shared" si="11"/>
        <v>4.041620972479185E-3</v>
      </c>
      <c r="F160" s="171">
        <v>2.7065240000000001E-2</v>
      </c>
      <c r="G160" s="81">
        <f t="shared" si="12"/>
        <v>9.3262066800847948E-4</v>
      </c>
      <c r="H160" s="80">
        <f t="shared" si="13"/>
        <v>-76.788564003134056</v>
      </c>
      <c r="I160" s="331">
        <f t="shared" si="14"/>
        <v>-92.4229847956843</v>
      </c>
      <c r="J160" s="18"/>
    </row>
    <row r="161" spans="1:10" ht="12.5" x14ac:dyDescent="0.25">
      <c r="A161" s="65" t="s">
        <v>163</v>
      </c>
      <c r="B161" s="171">
        <v>1.8758557900000001</v>
      </c>
      <c r="C161" s="80">
        <f t="shared" si="10"/>
        <v>7.351213165294479E-2</v>
      </c>
      <c r="D161" s="171">
        <v>6.9541550000000008E-2</v>
      </c>
      <c r="E161" s="80">
        <f t="shared" si="11"/>
        <v>2.410405311377044E-3</v>
      </c>
      <c r="F161" s="171">
        <v>2.658659E-2</v>
      </c>
      <c r="G161" s="81">
        <f t="shared" si="12"/>
        <v>9.1612722909043334E-4</v>
      </c>
      <c r="H161" s="80">
        <f t="shared" si="13"/>
        <v>-61.768769893682276</v>
      </c>
      <c r="I161" s="331">
        <f t="shared" si="14"/>
        <v>-98.582695421378858</v>
      </c>
      <c r="J161" s="18"/>
    </row>
    <row r="162" spans="1:10" ht="12.5" x14ac:dyDescent="0.25">
      <c r="A162" s="65" t="s">
        <v>5</v>
      </c>
      <c r="B162" s="171">
        <v>0.41664396000000004</v>
      </c>
      <c r="C162" s="80">
        <f t="shared" si="10"/>
        <v>1.6327686703424181E-2</v>
      </c>
      <c r="D162" s="171">
        <v>0.11977879</v>
      </c>
      <c r="E162" s="80">
        <f t="shared" si="11"/>
        <v>4.1516968144413736E-3</v>
      </c>
      <c r="F162" s="171">
        <v>2.279167E-2</v>
      </c>
      <c r="G162" s="81">
        <f t="shared" si="12"/>
        <v>7.8536094638099714E-4</v>
      </c>
      <c r="H162" s="80">
        <f t="shared" si="13"/>
        <v>-80.971864885260572</v>
      </c>
      <c r="I162" s="331">
        <f t="shared" si="14"/>
        <v>-94.529701090590635</v>
      </c>
      <c r="J162" s="18"/>
    </row>
    <row r="163" spans="1:10" ht="12.5" x14ac:dyDescent="0.25">
      <c r="A163" s="65" t="s">
        <v>239</v>
      </c>
      <c r="B163" s="171">
        <v>5.9530500000000005E-3</v>
      </c>
      <c r="C163" s="80">
        <f t="shared" si="10"/>
        <v>2.3329159825050464E-4</v>
      </c>
      <c r="D163" s="171">
        <v>3.6617709999999998E-2</v>
      </c>
      <c r="E163" s="80">
        <f t="shared" si="11"/>
        <v>1.2692199508705843E-3</v>
      </c>
      <c r="F163" s="171">
        <v>1.9198E-2</v>
      </c>
      <c r="G163" s="81">
        <f t="shared" si="12"/>
        <v>6.6152938545628224E-4</v>
      </c>
      <c r="H163" s="80">
        <f t="shared" si="13"/>
        <v>-47.571817025149855</v>
      </c>
      <c r="I163" s="331">
        <f t="shared" si="14"/>
        <v>222.49015210690314</v>
      </c>
      <c r="J163" s="18"/>
    </row>
    <row r="164" spans="1:10" ht="12.5" x14ac:dyDescent="0.25">
      <c r="A164" s="65" t="s">
        <v>59</v>
      </c>
      <c r="B164" s="171">
        <v>1.5780000000000001E-4</v>
      </c>
      <c r="C164" s="80">
        <f t="shared" si="10"/>
        <v>6.1839585093237306E-6</v>
      </c>
      <c r="D164" s="171">
        <v>9.3858860000000002E-2</v>
      </c>
      <c r="E164" s="80">
        <f t="shared" si="11"/>
        <v>3.253276561477194E-3</v>
      </c>
      <c r="F164" s="171">
        <v>1.9136150000000001E-2</v>
      </c>
      <c r="G164" s="81">
        <f t="shared" si="12"/>
        <v>6.5939814300964867E-4</v>
      </c>
      <c r="H164" s="80">
        <f t="shared" si="13"/>
        <v>-79.611780922973068</v>
      </c>
      <c r="I164" s="331">
        <f t="shared" si="14"/>
        <v>12026.837769328264</v>
      </c>
      <c r="J164" s="18"/>
    </row>
    <row r="165" spans="1:10" ht="12.5" x14ac:dyDescent="0.25">
      <c r="A165" s="65" t="s">
        <v>146</v>
      </c>
      <c r="B165" s="171">
        <v>2.2920970000000002E-2</v>
      </c>
      <c r="C165" s="80">
        <f t="shared" si="10"/>
        <v>8.9824035154280053E-4</v>
      </c>
      <c r="D165" s="171">
        <v>7.8999999999999996E-5</v>
      </c>
      <c r="E165" s="80">
        <f t="shared" si="11"/>
        <v>2.7382481350902655E-6</v>
      </c>
      <c r="F165" s="171">
        <v>1.4719579999999999E-2</v>
      </c>
      <c r="G165" s="81">
        <f t="shared" si="12"/>
        <v>5.0721089236246389E-4</v>
      </c>
      <c r="H165" s="80">
        <f t="shared" si="13"/>
        <v>18532.379746835442</v>
      </c>
      <c r="I165" s="331">
        <f t="shared" si="14"/>
        <v>-35.781164584221358</v>
      </c>
      <c r="J165" s="18"/>
    </row>
    <row r="166" spans="1:10" ht="12.5" x14ac:dyDescent="0.25">
      <c r="A166" s="65" t="s">
        <v>25</v>
      </c>
      <c r="B166" s="171">
        <v>9.3969899999999995E-2</v>
      </c>
      <c r="C166" s="80">
        <f t="shared" si="10"/>
        <v>3.6825472923022805E-3</v>
      </c>
      <c r="D166" s="171">
        <v>8.77585E-3</v>
      </c>
      <c r="E166" s="80">
        <f t="shared" si="11"/>
        <v>3.0418297337128999E-4</v>
      </c>
      <c r="F166" s="171">
        <v>1.3716600000000001E-2</v>
      </c>
      <c r="G166" s="81">
        <f t="shared" si="12"/>
        <v>4.726499618996584E-4</v>
      </c>
      <c r="H166" s="80">
        <f t="shared" si="13"/>
        <v>56.299389802697178</v>
      </c>
      <c r="I166" s="331">
        <f t="shared" si="14"/>
        <v>-85.403198258165645</v>
      </c>
      <c r="J166" s="18"/>
    </row>
    <row r="167" spans="1:10" ht="12.5" x14ac:dyDescent="0.25">
      <c r="A167" s="65" t="s">
        <v>159</v>
      </c>
      <c r="B167" s="171">
        <v>4.5242870000000004E-2</v>
      </c>
      <c r="C167" s="80">
        <f t="shared" si="10"/>
        <v>1.7730039982428855E-3</v>
      </c>
      <c r="D167" s="171">
        <v>4.7464079999999999E-2</v>
      </c>
      <c r="E167" s="80">
        <f t="shared" si="11"/>
        <v>1.6451699815667742E-3</v>
      </c>
      <c r="F167" s="171">
        <v>1.223891E-2</v>
      </c>
      <c r="G167" s="81">
        <f t="shared" si="12"/>
        <v>4.2173135800368519E-4</v>
      </c>
      <c r="H167" s="80">
        <f t="shared" si="13"/>
        <v>-74.214374322645668</v>
      </c>
      <c r="I167" s="331">
        <f t="shared" si="14"/>
        <v>-72.948422591228194</v>
      </c>
      <c r="J167" s="18"/>
    </row>
    <row r="168" spans="1:10" ht="12.5" x14ac:dyDescent="0.25">
      <c r="A168" s="65" t="s">
        <v>232</v>
      </c>
      <c r="B168" s="171">
        <v>3.2290000000000001E-3</v>
      </c>
      <c r="C168" s="80">
        <f t="shared" si="10"/>
        <v>1.2653993679725173E-4</v>
      </c>
      <c r="D168" s="171">
        <v>6.1609999999999998E-3</v>
      </c>
      <c r="E168" s="80">
        <f t="shared" si="11"/>
        <v>2.1354869316824208E-4</v>
      </c>
      <c r="F168" s="171">
        <v>1.2047E-2</v>
      </c>
      <c r="G168" s="81">
        <f t="shared" si="12"/>
        <v>4.1511847622626488E-4</v>
      </c>
      <c r="H168" s="80">
        <f t="shared" si="13"/>
        <v>95.536438889790617</v>
      </c>
      <c r="I168" s="331">
        <f t="shared" si="14"/>
        <v>273.08764323319912</v>
      </c>
      <c r="J168" s="18"/>
    </row>
    <row r="169" spans="1:10" ht="12.5" x14ac:dyDescent="0.25">
      <c r="A169" s="65" t="s">
        <v>1</v>
      </c>
      <c r="B169" s="171">
        <v>0</v>
      </c>
      <c r="C169" s="80">
        <f t="shared" si="10"/>
        <v>0</v>
      </c>
      <c r="D169" s="171">
        <v>0</v>
      </c>
      <c r="E169" s="80">
        <f t="shared" si="11"/>
        <v>0</v>
      </c>
      <c r="F169" s="171">
        <v>8.3560000000000006E-3</v>
      </c>
      <c r="G169" s="81">
        <f t="shared" si="12"/>
        <v>2.8793309432611179E-4</v>
      </c>
      <c r="H169" s="80" t="s">
        <v>314</v>
      </c>
      <c r="I169" s="331" t="s">
        <v>314</v>
      </c>
      <c r="J169" s="18"/>
    </row>
    <row r="170" spans="1:10" ht="12.5" x14ac:dyDescent="0.25">
      <c r="A170" s="65" t="s">
        <v>165</v>
      </c>
      <c r="B170" s="171">
        <v>0</v>
      </c>
      <c r="C170" s="80">
        <f t="shared" si="10"/>
        <v>0</v>
      </c>
      <c r="D170" s="171">
        <v>4.8225999999999998E-4</v>
      </c>
      <c r="E170" s="80">
        <f t="shared" si="11"/>
        <v>1.6715791716818117E-5</v>
      </c>
      <c r="F170" s="171">
        <v>7.5132700000000007E-3</v>
      </c>
      <c r="G170" s="81">
        <f t="shared" si="12"/>
        <v>2.5889409760741338E-4</v>
      </c>
      <c r="H170" s="80">
        <f t="shared" si="13"/>
        <v>1457.9293327250862</v>
      </c>
      <c r="I170" s="331" t="s">
        <v>314</v>
      </c>
      <c r="J170" s="18"/>
    </row>
    <row r="171" spans="1:10" ht="12.5" x14ac:dyDescent="0.25">
      <c r="A171" s="65" t="s">
        <v>234</v>
      </c>
      <c r="B171" s="171">
        <v>1.47119E-3</v>
      </c>
      <c r="C171" s="80">
        <f t="shared" si="10"/>
        <v>5.7653852467249546E-5</v>
      </c>
      <c r="D171" s="171">
        <v>3.31E-3</v>
      </c>
      <c r="E171" s="80">
        <f t="shared" si="11"/>
        <v>1.1472913072340227E-4</v>
      </c>
      <c r="F171" s="171">
        <v>7.4852499999999997E-3</v>
      </c>
      <c r="G171" s="81">
        <f t="shared" si="12"/>
        <v>2.5792857758551077E-4</v>
      </c>
      <c r="H171" s="80">
        <f t="shared" si="13"/>
        <v>126.14048338368579</v>
      </c>
      <c r="I171" s="331">
        <f t="shared" si="14"/>
        <v>408.78880362155803</v>
      </c>
      <c r="J171" s="18"/>
    </row>
    <row r="172" spans="1:10" ht="12.5" x14ac:dyDescent="0.25">
      <c r="A172" s="65" t="s">
        <v>117</v>
      </c>
      <c r="B172" s="171">
        <v>0.16210131</v>
      </c>
      <c r="C172" s="80">
        <f t="shared" si="10"/>
        <v>6.3525207563182749E-3</v>
      </c>
      <c r="D172" s="171">
        <v>0.13772978</v>
      </c>
      <c r="E172" s="80">
        <f t="shared" si="11"/>
        <v>4.7739026991315513E-3</v>
      </c>
      <c r="F172" s="171">
        <v>6.5318900000000003E-3</v>
      </c>
      <c r="G172" s="81">
        <f t="shared" si="12"/>
        <v>2.2507746523429709E-4</v>
      </c>
      <c r="H172" s="80">
        <f t="shared" si="13"/>
        <v>-95.257459933501679</v>
      </c>
      <c r="I172" s="331">
        <f t="shared" si="14"/>
        <v>-95.970489072543586</v>
      </c>
      <c r="J172" s="18"/>
    </row>
    <row r="173" spans="1:10" ht="12.5" x14ac:dyDescent="0.25">
      <c r="A173" s="65" t="s">
        <v>187</v>
      </c>
      <c r="B173" s="171">
        <v>1.2354770000000001E-2</v>
      </c>
      <c r="C173" s="80">
        <f t="shared" si="10"/>
        <v>4.8416593835385008E-4</v>
      </c>
      <c r="D173" s="171">
        <v>0.20702238000000001</v>
      </c>
      <c r="E173" s="80">
        <f t="shared" si="11"/>
        <v>7.1756790627461814E-3</v>
      </c>
      <c r="F173" s="171">
        <v>6.46621E-3</v>
      </c>
      <c r="G173" s="81">
        <f t="shared" si="12"/>
        <v>2.2281424770972323E-4</v>
      </c>
      <c r="H173" s="80">
        <f t="shared" si="13"/>
        <v>-96.876564746284927</v>
      </c>
      <c r="I173" s="331">
        <f t="shared" si="14"/>
        <v>-47.66223895709917</v>
      </c>
      <c r="J173" s="18"/>
    </row>
    <row r="174" spans="1:10" ht="12.5" x14ac:dyDescent="0.25">
      <c r="A174" s="65" t="s">
        <v>98</v>
      </c>
      <c r="B174" s="171">
        <v>7.0861942500000001</v>
      </c>
      <c r="C174" s="80">
        <f t="shared" si="10"/>
        <v>0.27769791654631421</v>
      </c>
      <c r="D174" s="171">
        <v>7.6188369999999991E-2</v>
      </c>
      <c r="E174" s="80">
        <f t="shared" si="11"/>
        <v>2.640793190735027E-3</v>
      </c>
      <c r="F174" s="171">
        <v>6.2772799999999997E-3</v>
      </c>
      <c r="G174" s="81">
        <f t="shared" si="12"/>
        <v>2.1630405150208413E-4</v>
      </c>
      <c r="H174" s="80">
        <f t="shared" si="13"/>
        <v>-91.760842238782629</v>
      </c>
      <c r="I174" s="331">
        <f t="shared" si="14"/>
        <v>-99.911415355287502</v>
      </c>
      <c r="J174" s="18"/>
    </row>
    <row r="175" spans="1:10" ht="12.5" x14ac:dyDescent="0.25">
      <c r="A175" s="65" t="s">
        <v>32</v>
      </c>
      <c r="B175" s="171">
        <v>3.1074499999999999E-3</v>
      </c>
      <c r="C175" s="80">
        <f t="shared" si="10"/>
        <v>1.2177656444738924E-4</v>
      </c>
      <c r="D175" s="171">
        <v>11.618473869999999</v>
      </c>
      <c r="E175" s="80">
        <f t="shared" si="11"/>
        <v>0.40271220768509469</v>
      </c>
      <c r="F175" s="171">
        <v>6.1714099999999996E-3</v>
      </c>
      <c r="G175" s="81">
        <f t="shared" si="12"/>
        <v>2.1265595711525965E-4</v>
      </c>
      <c r="H175" s="80">
        <f t="shared" si="13"/>
        <v>-99.94688278280735</v>
      </c>
      <c r="I175" s="331">
        <f t="shared" si="14"/>
        <v>98.600460184395573</v>
      </c>
      <c r="J175" s="18"/>
    </row>
    <row r="176" spans="1:10" ht="12.5" x14ac:dyDescent="0.25">
      <c r="A176" s="65" t="s">
        <v>208</v>
      </c>
      <c r="B176" s="171">
        <v>1.2063000000000001E-2</v>
      </c>
      <c r="C176" s="80">
        <f t="shared" si="10"/>
        <v>4.7273188528499467E-4</v>
      </c>
      <c r="D176" s="171">
        <v>2.5209720000000001E-2</v>
      </c>
      <c r="E176" s="80">
        <f t="shared" si="11"/>
        <v>8.7380340222971864E-4</v>
      </c>
      <c r="F176" s="171">
        <v>5.8416400000000004E-3</v>
      </c>
      <c r="G176" s="81">
        <f t="shared" si="12"/>
        <v>2.01292661696887E-4</v>
      </c>
      <c r="H176" s="80">
        <f t="shared" si="13"/>
        <v>-76.827826727151276</v>
      </c>
      <c r="I176" s="331">
        <f t="shared" si="14"/>
        <v>-51.573903672386635</v>
      </c>
      <c r="J176" s="18"/>
    </row>
    <row r="177" spans="1:10" ht="12.5" x14ac:dyDescent="0.25">
      <c r="A177" s="65" t="s">
        <v>22</v>
      </c>
      <c r="B177" s="171">
        <v>1.851651E-2</v>
      </c>
      <c r="C177" s="80">
        <f t="shared" si="10"/>
        <v>7.2563580213864335E-4</v>
      </c>
      <c r="D177" s="171">
        <v>0.20821779999999998</v>
      </c>
      <c r="E177" s="80">
        <f t="shared" si="11"/>
        <v>7.2171139562354153E-3</v>
      </c>
      <c r="F177" s="171">
        <v>5.6442700000000007E-3</v>
      </c>
      <c r="G177" s="81">
        <f t="shared" si="12"/>
        <v>1.9449163790235082E-4</v>
      </c>
      <c r="H177" s="80">
        <f t="shared" si="13"/>
        <v>-97.289247124885577</v>
      </c>
      <c r="I177" s="331">
        <f t="shared" si="14"/>
        <v>-69.517635882787843</v>
      </c>
      <c r="J177" s="18"/>
    </row>
    <row r="178" spans="1:10" ht="12.5" x14ac:dyDescent="0.25">
      <c r="A178" s="65" t="s">
        <v>254</v>
      </c>
      <c r="B178" s="171">
        <v>5.483E-3</v>
      </c>
      <c r="C178" s="80">
        <f t="shared" si="10"/>
        <v>2.148710044779595E-4</v>
      </c>
      <c r="D178" s="171">
        <v>2.098E-3</v>
      </c>
      <c r="E178" s="80">
        <f t="shared" si="11"/>
        <v>7.2719551739485784E-5</v>
      </c>
      <c r="F178" s="171">
        <v>5.6020000000000002E-3</v>
      </c>
      <c r="G178" s="81">
        <f t="shared" si="12"/>
        <v>1.9303508789072265E-4</v>
      </c>
      <c r="H178" s="80">
        <f t="shared" si="13"/>
        <v>167.01620591039082</v>
      </c>
      <c r="I178" s="331">
        <f t="shared" si="14"/>
        <v>2.1703447018055932</v>
      </c>
      <c r="J178" s="18"/>
    </row>
    <row r="179" spans="1:10" ht="12.5" x14ac:dyDescent="0.25">
      <c r="A179" s="65" t="s">
        <v>192</v>
      </c>
      <c r="B179" s="171">
        <v>0.72989208999999999</v>
      </c>
      <c r="C179" s="80">
        <f t="shared" si="10"/>
        <v>2.8603437267703299E-2</v>
      </c>
      <c r="D179" s="171">
        <v>3.5947160000000006E-2</v>
      </c>
      <c r="E179" s="80">
        <f t="shared" si="11"/>
        <v>1.2459777700226759E-3</v>
      </c>
      <c r="F179" s="171">
        <v>5.0089599999999998E-3</v>
      </c>
      <c r="G179" s="81">
        <f t="shared" si="12"/>
        <v>1.7259997033936344E-4</v>
      </c>
      <c r="H179" s="80">
        <f t="shared" si="13"/>
        <v>-86.06576986888534</v>
      </c>
      <c r="I179" s="331">
        <f t="shared" si="14"/>
        <v>-99.313739651569591</v>
      </c>
      <c r="J179" s="18"/>
    </row>
    <row r="180" spans="1:10" ht="12.5" x14ac:dyDescent="0.25">
      <c r="A180" s="65" t="s">
        <v>176</v>
      </c>
      <c r="B180" s="171">
        <v>0</v>
      </c>
      <c r="C180" s="80">
        <f t="shared" si="10"/>
        <v>0</v>
      </c>
      <c r="D180" s="171">
        <v>6.3650999999999996E-4</v>
      </c>
      <c r="E180" s="80">
        <f t="shared" si="11"/>
        <v>2.2062307854003859E-5</v>
      </c>
      <c r="F180" s="171">
        <v>3.8040000000000001E-3</v>
      </c>
      <c r="G180" s="81">
        <f t="shared" si="12"/>
        <v>1.310791635730648E-4</v>
      </c>
      <c r="H180" s="80">
        <f t="shared" si="13"/>
        <v>497.63397275769438</v>
      </c>
      <c r="I180" s="331" t="s">
        <v>314</v>
      </c>
      <c r="J180" s="18"/>
    </row>
    <row r="181" spans="1:10" ht="12.5" x14ac:dyDescent="0.25">
      <c r="A181" s="65" t="s">
        <v>70</v>
      </c>
      <c r="B181" s="171">
        <v>0</v>
      </c>
      <c r="C181" s="80">
        <f t="shared" si="10"/>
        <v>0</v>
      </c>
      <c r="D181" s="171">
        <v>0</v>
      </c>
      <c r="E181" s="80">
        <f t="shared" si="11"/>
        <v>0</v>
      </c>
      <c r="F181" s="171">
        <v>3.1199999999999999E-3</v>
      </c>
      <c r="G181" s="81">
        <f t="shared" si="12"/>
        <v>1.0750972406623609E-4</v>
      </c>
      <c r="H181" s="80" t="s">
        <v>314</v>
      </c>
      <c r="I181" s="331" t="s">
        <v>314</v>
      </c>
      <c r="J181" s="18"/>
    </row>
    <row r="182" spans="1:10" ht="12.5" x14ac:dyDescent="0.25">
      <c r="A182" s="65" t="s">
        <v>28</v>
      </c>
      <c r="B182" s="171">
        <v>0.14547341</v>
      </c>
      <c r="C182" s="80">
        <f t="shared" si="10"/>
        <v>5.7008969052588067E-3</v>
      </c>
      <c r="D182" s="171">
        <v>4.6298620000000006E-2</v>
      </c>
      <c r="E182" s="80">
        <f t="shared" si="11"/>
        <v>1.6047735426867452E-3</v>
      </c>
      <c r="F182" s="171">
        <v>2.7921399999999998E-3</v>
      </c>
      <c r="G182" s="81">
        <f t="shared" si="12"/>
        <v>9.6212243895609119E-5</v>
      </c>
      <c r="H182" s="80">
        <f t="shared" si="13"/>
        <v>-93.9692802938835</v>
      </c>
      <c r="I182" s="331">
        <f t="shared" si="14"/>
        <v>-98.080652677351836</v>
      </c>
      <c r="J182" s="18"/>
    </row>
    <row r="183" spans="1:10" ht="12.5" x14ac:dyDescent="0.25">
      <c r="A183" s="65" t="s">
        <v>260</v>
      </c>
      <c r="B183" s="171">
        <v>0</v>
      </c>
      <c r="C183" s="80">
        <f t="shared" si="10"/>
        <v>0</v>
      </c>
      <c r="D183" s="171">
        <v>4.1999999999999997E-3</v>
      </c>
      <c r="E183" s="80">
        <f t="shared" si="11"/>
        <v>1.45577748954166E-4</v>
      </c>
      <c r="F183" s="171">
        <v>2.7000000000000001E-3</v>
      </c>
      <c r="G183" s="81">
        <f t="shared" si="12"/>
        <v>9.3037261211165867E-5</v>
      </c>
      <c r="H183" s="80">
        <f t="shared" si="13"/>
        <v>-35.714285714285708</v>
      </c>
      <c r="I183" s="331" t="s">
        <v>314</v>
      </c>
      <c r="J183" s="18"/>
    </row>
    <row r="184" spans="1:10" ht="12.5" x14ac:dyDescent="0.25">
      <c r="A184" s="65" t="s">
        <v>139</v>
      </c>
      <c r="B184" s="171">
        <v>1.218E-2</v>
      </c>
      <c r="C184" s="80">
        <f t="shared" si="10"/>
        <v>4.7731694957897983E-4</v>
      </c>
      <c r="D184" s="171">
        <v>1.8162999999999999E-3</v>
      </c>
      <c r="E184" s="80">
        <f t="shared" si="11"/>
        <v>6.2955444148917077E-5</v>
      </c>
      <c r="F184" s="171">
        <v>2.3999999999999998E-3</v>
      </c>
      <c r="G184" s="81">
        <f t="shared" si="12"/>
        <v>8.2699787743258524E-5</v>
      </c>
      <c r="H184" s="80">
        <f t="shared" si="13"/>
        <v>32.136761548202401</v>
      </c>
      <c r="I184" s="331">
        <f t="shared" si="14"/>
        <v>-80.29556650246306</v>
      </c>
      <c r="J184" s="18"/>
    </row>
    <row r="185" spans="1:10" ht="12.5" x14ac:dyDescent="0.25">
      <c r="A185" s="65" t="s">
        <v>14</v>
      </c>
      <c r="B185" s="171">
        <v>0</v>
      </c>
      <c r="C185" s="80">
        <f t="shared" si="10"/>
        <v>0</v>
      </c>
      <c r="D185" s="171">
        <v>0</v>
      </c>
      <c r="E185" s="80">
        <f t="shared" si="11"/>
        <v>0</v>
      </c>
      <c r="F185" s="171">
        <v>2.1982800000000004E-3</v>
      </c>
      <c r="G185" s="81">
        <f t="shared" si="12"/>
        <v>7.5748870583437663E-5</v>
      </c>
      <c r="H185" s="80" t="s">
        <v>314</v>
      </c>
      <c r="I185" s="331" t="s">
        <v>314</v>
      </c>
      <c r="J185" s="18"/>
    </row>
    <row r="186" spans="1:10" ht="12.5" x14ac:dyDescent="0.25">
      <c r="A186" s="65" t="s">
        <v>31</v>
      </c>
      <c r="B186" s="171">
        <v>9.7807499999999995E-3</v>
      </c>
      <c r="C186" s="80">
        <f t="shared" si="10"/>
        <v>3.8329374011449973E-4</v>
      </c>
      <c r="D186" s="171">
        <v>7.5250000000000002E-4</v>
      </c>
      <c r="E186" s="80">
        <f t="shared" si="11"/>
        <v>2.6082680020954747E-5</v>
      </c>
      <c r="F186" s="171">
        <v>1.8519999999999999E-3</v>
      </c>
      <c r="G186" s="81">
        <f t="shared" si="12"/>
        <v>6.3816669541881166E-5</v>
      </c>
      <c r="H186" s="80">
        <f t="shared" si="13"/>
        <v>146.1129568106312</v>
      </c>
      <c r="I186" s="331">
        <f t="shared" si="14"/>
        <v>-81.064846765329861</v>
      </c>
      <c r="J186" s="18"/>
    </row>
    <row r="187" spans="1:10" ht="12.5" x14ac:dyDescent="0.25">
      <c r="A187" s="65" t="s">
        <v>91</v>
      </c>
      <c r="B187" s="171">
        <v>1.1918900000000001E-3</v>
      </c>
      <c r="C187" s="80">
        <f t="shared" si="10"/>
        <v>4.6708481037248799E-5</v>
      </c>
      <c r="D187" s="171">
        <v>0</v>
      </c>
      <c r="E187" s="80">
        <f t="shared" si="11"/>
        <v>0</v>
      </c>
      <c r="F187" s="171">
        <v>1.7382599999999999E-3</v>
      </c>
      <c r="G187" s="81">
        <f t="shared" si="12"/>
        <v>5.989738876774857E-5</v>
      </c>
      <c r="H187" s="80" t="s">
        <v>314</v>
      </c>
      <c r="I187" s="331">
        <f t="shared" si="14"/>
        <v>45.840639656344109</v>
      </c>
      <c r="J187" s="18"/>
    </row>
    <row r="188" spans="1:10" ht="12.5" x14ac:dyDescent="0.25">
      <c r="A188" s="65" t="s">
        <v>24</v>
      </c>
      <c r="B188" s="171">
        <v>0.15398642000000001</v>
      </c>
      <c r="C188" s="80">
        <f t="shared" si="10"/>
        <v>6.0345097102617101E-3</v>
      </c>
      <c r="D188" s="171">
        <v>1.0269209999999999E-2</v>
      </c>
      <c r="E188" s="80">
        <f t="shared" si="11"/>
        <v>3.5594487508038355E-4</v>
      </c>
      <c r="F188" s="171">
        <v>1.3417100000000001E-3</v>
      </c>
      <c r="G188" s="81">
        <f t="shared" si="12"/>
        <v>4.6232971755419758E-5</v>
      </c>
      <c r="H188" s="80">
        <f t="shared" si="13"/>
        <v>-86.934632751691709</v>
      </c>
      <c r="I188" s="331">
        <f t="shared" si="14"/>
        <v>-99.12868290593417</v>
      </c>
      <c r="J188" s="18"/>
    </row>
    <row r="189" spans="1:10" ht="12.5" x14ac:dyDescent="0.25">
      <c r="A189" s="65" t="s">
        <v>44</v>
      </c>
      <c r="B189" s="171">
        <v>0</v>
      </c>
      <c r="C189" s="80">
        <f t="shared" si="10"/>
        <v>0</v>
      </c>
      <c r="D189" s="171">
        <v>5.3393999999999994E-3</v>
      </c>
      <c r="E189" s="80">
        <f t="shared" si="11"/>
        <v>1.8507091256330331E-4</v>
      </c>
      <c r="F189" s="171">
        <v>8.0391999999999996E-4</v>
      </c>
      <c r="G189" s="81">
        <f t="shared" si="12"/>
        <v>2.7701672234400169E-5</v>
      </c>
      <c r="H189" s="80">
        <f t="shared" si="13"/>
        <v>-84.943626624714383</v>
      </c>
      <c r="I189" s="331" t="s">
        <v>314</v>
      </c>
      <c r="J189" s="18"/>
    </row>
    <row r="190" spans="1:10" ht="12.5" x14ac:dyDescent="0.25">
      <c r="A190" s="65" t="s">
        <v>137</v>
      </c>
      <c r="B190" s="171">
        <v>0</v>
      </c>
      <c r="C190" s="80">
        <f t="shared" si="10"/>
        <v>0</v>
      </c>
      <c r="D190" s="171">
        <v>6.7000000000000002E-4</v>
      </c>
      <c r="E190" s="80">
        <f t="shared" si="11"/>
        <v>2.3223117095069343E-5</v>
      </c>
      <c r="F190" s="171">
        <v>5.0000000000000001E-4</v>
      </c>
      <c r="G190" s="81">
        <f t="shared" si="12"/>
        <v>1.7229122446512196E-5</v>
      </c>
      <c r="H190" s="80">
        <f t="shared" si="13"/>
        <v>-25.373134328358205</v>
      </c>
      <c r="I190" s="331" t="s">
        <v>314</v>
      </c>
      <c r="J190" s="18"/>
    </row>
    <row r="191" spans="1:10" ht="12.5" x14ac:dyDescent="0.25">
      <c r="A191" s="65" t="s">
        <v>138</v>
      </c>
      <c r="B191" s="171">
        <v>0.375</v>
      </c>
      <c r="C191" s="80">
        <f t="shared" si="10"/>
        <v>1.4695718890978444E-2</v>
      </c>
      <c r="D191" s="171">
        <v>5.1168000000000003E-4</v>
      </c>
      <c r="E191" s="80">
        <f t="shared" si="11"/>
        <v>1.7735529186873255E-5</v>
      </c>
      <c r="F191" s="171">
        <v>4.8672E-4</v>
      </c>
      <c r="G191" s="81">
        <f t="shared" si="12"/>
        <v>1.6771516954332829E-5</v>
      </c>
      <c r="H191" s="80">
        <f t="shared" si="13"/>
        <v>-4.8780487804878092</v>
      </c>
      <c r="I191" s="331">
        <f t="shared" si="14"/>
        <v>-99.870208000000005</v>
      </c>
      <c r="J191" s="18"/>
    </row>
    <row r="192" spans="1:10" ht="12.5" x14ac:dyDescent="0.25">
      <c r="A192" s="65" t="s">
        <v>110</v>
      </c>
      <c r="B192" s="171">
        <v>0.35029909000000004</v>
      </c>
      <c r="C192" s="80">
        <f t="shared" si="10"/>
        <v>1.3727725211748157E-2</v>
      </c>
      <c r="D192" s="171">
        <v>0</v>
      </c>
      <c r="E192" s="80">
        <f t="shared" si="11"/>
        <v>0</v>
      </c>
      <c r="F192" s="171">
        <v>2.9700000000000001E-4</v>
      </c>
      <c r="G192" s="81">
        <f t="shared" si="12"/>
        <v>1.0234098733228245E-5</v>
      </c>
      <c r="H192" s="80" t="s">
        <v>314</v>
      </c>
      <c r="I192" s="331">
        <f t="shared" si="14"/>
        <v>-99.915215309294695</v>
      </c>
      <c r="J192" s="18"/>
    </row>
    <row r="193" spans="1:10" ht="12.5" x14ac:dyDescent="0.25">
      <c r="A193" s="65" t="s">
        <v>106</v>
      </c>
      <c r="B193" s="171">
        <v>1.64993E-3</v>
      </c>
      <c r="C193" s="80">
        <f t="shared" si="10"/>
        <v>6.4658419919445505E-5</v>
      </c>
      <c r="D193" s="171">
        <v>3.44955E-3</v>
      </c>
      <c r="E193" s="80">
        <f t="shared" si="11"/>
        <v>1.1956612473924843E-4</v>
      </c>
      <c r="F193" s="171">
        <v>1.2999999999999999E-4</v>
      </c>
      <c r="G193" s="81">
        <f t="shared" si="12"/>
        <v>4.4795718360931696E-6</v>
      </c>
      <c r="H193" s="80">
        <f t="shared" si="13"/>
        <v>-96.231392500471074</v>
      </c>
      <c r="I193" s="331">
        <f t="shared" si="14"/>
        <v>-92.120877855424169</v>
      </c>
      <c r="J193" s="18"/>
    </row>
    <row r="194" spans="1:10" ht="12.5" x14ac:dyDescent="0.25">
      <c r="A194" s="65" t="s">
        <v>57</v>
      </c>
      <c r="B194" s="171">
        <v>0</v>
      </c>
      <c r="C194" s="80">
        <f t="shared" si="10"/>
        <v>0</v>
      </c>
      <c r="D194" s="171">
        <v>0.88348579000000005</v>
      </c>
      <c r="E194" s="80">
        <f t="shared" si="11"/>
        <v>3.062282679552215E-2</v>
      </c>
      <c r="F194" s="171">
        <v>1.25E-4</v>
      </c>
      <c r="G194" s="81">
        <f t="shared" si="12"/>
        <v>4.307280611628049E-6</v>
      </c>
      <c r="H194" s="80">
        <f t="shared" si="13"/>
        <v>-99.985851498528348</v>
      </c>
      <c r="I194" s="331" t="s">
        <v>314</v>
      </c>
      <c r="J194" s="18"/>
    </row>
    <row r="195" spans="1:10" ht="12.5" x14ac:dyDescent="0.25">
      <c r="A195" s="65" t="s">
        <v>67</v>
      </c>
      <c r="B195" s="171">
        <v>282.85177451999999</v>
      </c>
      <c r="C195" s="80">
        <f t="shared" si="10"/>
        <v>11.084560443094238</v>
      </c>
      <c r="D195" s="171">
        <v>4.0632E-4</v>
      </c>
      <c r="E195" s="80">
        <f t="shared" si="11"/>
        <v>1.4083607370251602E-5</v>
      </c>
      <c r="F195" s="171">
        <v>1.1E-4</v>
      </c>
      <c r="G195" s="81">
        <f t="shared" si="12"/>
        <v>3.790406938232683E-6</v>
      </c>
      <c r="H195" s="80">
        <f t="shared" si="13"/>
        <v>-72.927741681433346</v>
      </c>
      <c r="I195" s="331">
        <f t="shared" si="14"/>
        <v>-99.999961110373022</v>
      </c>
      <c r="J195" s="18"/>
    </row>
    <row r="196" spans="1:10" ht="12.5" x14ac:dyDescent="0.25">
      <c r="A196" s="65" t="s">
        <v>61</v>
      </c>
      <c r="B196" s="171">
        <v>0</v>
      </c>
      <c r="C196" s="80">
        <f t="shared" ref="C196:C236" si="15">(B196/$B$237)*100</f>
        <v>0</v>
      </c>
      <c r="D196" s="171">
        <v>1.1247799999999999E-3</v>
      </c>
      <c r="E196" s="80">
        <f t="shared" ref="E196:E236" si="16">(D196/$D$237)*100</f>
        <v>3.8986414397301632E-5</v>
      </c>
      <c r="F196" s="171">
        <v>6.4999999999999994E-5</v>
      </c>
      <c r="G196" s="81">
        <f t="shared" ref="G196:G236" si="17">(F196/$F$237)*100</f>
        <v>2.2397859180465848E-6</v>
      </c>
      <c r="H196" s="80">
        <f t="shared" si="13"/>
        <v>-94.221092124682158</v>
      </c>
      <c r="I196" s="331" t="s">
        <v>314</v>
      </c>
      <c r="J196" s="18"/>
    </row>
    <row r="197" spans="1:10" ht="12.5" x14ac:dyDescent="0.25">
      <c r="A197" s="65" t="s">
        <v>79</v>
      </c>
      <c r="B197" s="171">
        <v>1.5999999999999999E-5</v>
      </c>
      <c r="C197" s="80">
        <f t="shared" si="15"/>
        <v>6.2701733934841366E-7</v>
      </c>
      <c r="D197" s="171">
        <v>0</v>
      </c>
      <c r="E197" s="80">
        <f t="shared" si="16"/>
        <v>0</v>
      </c>
      <c r="F197" s="171">
        <v>2.0639999999999999E-5</v>
      </c>
      <c r="G197" s="81">
        <f t="shared" si="17"/>
        <v>7.1121817459202333E-7</v>
      </c>
      <c r="H197" s="80" t="s">
        <v>314</v>
      </c>
      <c r="I197" s="331">
        <f t="shared" ref="I197:I235" si="18">((F197/B197)-1)*100</f>
        <v>29.000000000000004</v>
      </c>
      <c r="J197" s="18"/>
    </row>
    <row r="198" spans="1:10" ht="12.5" x14ac:dyDescent="0.25">
      <c r="A198" s="65" t="s">
        <v>4</v>
      </c>
      <c r="B198" s="171">
        <v>0.32374799999999998</v>
      </c>
      <c r="C198" s="80">
        <f t="shared" si="15"/>
        <v>1.2687225598710637E-2</v>
      </c>
      <c r="D198" s="171">
        <v>0</v>
      </c>
      <c r="E198" s="80">
        <f t="shared" si="16"/>
        <v>0</v>
      </c>
      <c r="F198" s="171">
        <v>0</v>
      </c>
      <c r="G198" s="81">
        <f t="shared" si="17"/>
        <v>0</v>
      </c>
      <c r="H198" s="80" t="s">
        <v>314</v>
      </c>
      <c r="I198" s="331">
        <f t="shared" si="18"/>
        <v>-100</v>
      </c>
      <c r="J198" s="18"/>
    </row>
    <row r="199" spans="1:10" ht="12.5" x14ac:dyDescent="0.25">
      <c r="A199" s="65" t="s">
        <v>7</v>
      </c>
      <c r="B199" s="171">
        <v>2.6834E-4</v>
      </c>
      <c r="C199" s="80">
        <f t="shared" si="15"/>
        <v>1.0515864552547081E-5</v>
      </c>
      <c r="D199" s="171">
        <v>0.22842967</v>
      </c>
      <c r="E199" s="80">
        <f t="shared" si="16"/>
        <v>7.9176850364149967E-3</v>
      </c>
      <c r="F199" s="171">
        <v>0</v>
      </c>
      <c r="G199" s="81">
        <f t="shared" si="17"/>
        <v>0</v>
      </c>
      <c r="H199" s="80">
        <f t="shared" ref="H199:H234" si="19">((F199/D199)-1)*100</f>
        <v>-100</v>
      </c>
      <c r="I199" s="331">
        <f t="shared" si="18"/>
        <v>-100</v>
      </c>
      <c r="J199" s="18"/>
    </row>
    <row r="200" spans="1:10" ht="12.5" x14ac:dyDescent="0.25">
      <c r="A200" s="65" t="s">
        <v>8</v>
      </c>
      <c r="B200" s="171">
        <v>2.5739999999999998</v>
      </c>
      <c r="C200" s="80">
        <f t="shared" si="15"/>
        <v>0.10087141446767603</v>
      </c>
      <c r="D200" s="171">
        <v>0</v>
      </c>
      <c r="E200" s="80">
        <f t="shared" si="16"/>
        <v>0</v>
      </c>
      <c r="F200" s="171">
        <v>0</v>
      </c>
      <c r="G200" s="81">
        <f t="shared" si="17"/>
        <v>0</v>
      </c>
      <c r="H200" s="80" t="s">
        <v>314</v>
      </c>
      <c r="I200" s="331">
        <f t="shared" si="18"/>
        <v>-100</v>
      </c>
      <c r="J200" s="18"/>
    </row>
    <row r="201" spans="1:10" ht="12.5" x14ac:dyDescent="0.25">
      <c r="A201" s="65" t="s">
        <v>13</v>
      </c>
      <c r="B201" s="171">
        <v>0</v>
      </c>
      <c r="C201" s="80">
        <f t="shared" si="15"/>
        <v>0</v>
      </c>
      <c r="D201" s="171">
        <v>0</v>
      </c>
      <c r="E201" s="80">
        <f t="shared" si="16"/>
        <v>0</v>
      </c>
      <c r="F201" s="171">
        <v>0</v>
      </c>
      <c r="G201" s="81">
        <f t="shared" si="17"/>
        <v>0</v>
      </c>
      <c r="H201" s="80" t="s">
        <v>314</v>
      </c>
      <c r="I201" s="331" t="s">
        <v>314</v>
      </c>
      <c r="J201" s="18"/>
    </row>
    <row r="202" spans="1:10" ht="12.5" x14ac:dyDescent="0.25">
      <c r="A202" s="65" t="s">
        <v>15</v>
      </c>
      <c r="B202" s="171">
        <v>0</v>
      </c>
      <c r="C202" s="80">
        <f t="shared" si="15"/>
        <v>0</v>
      </c>
      <c r="D202" s="171">
        <v>0</v>
      </c>
      <c r="E202" s="80">
        <f t="shared" si="16"/>
        <v>0</v>
      </c>
      <c r="F202" s="171">
        <v>0</v>
      </c>
      <c r="G202" s="81">
        <f t="shared" si="17"/>
        <v>0</v>
      </c>
      <c r="H202" s="80" t="s">
        <v>314</v>
      </c>
      <c r="I202" s="331" t="s">
        <v>314</v>
      </c>
      <c r="J202" s="18"/>
    </row>
    <row r="203" spans="1:10" ht="12.5" x14ac:dyDescent="0.25">
      <c r="A203" s="65" t="s">
        <v>16</v>
      </c>
      <c r="B203" s="171">
        <v>0.55519984999999994</v>
      </c>
      <c r="C203" s="80">
        <f t="shared" si="15"/>
        <v>2.1757495797102393E-2</v>
      </c>
      <c r="D203" s="171">
        <v>0.57035561000000001</v>
      </c>
      <c r="E203" s="80">
        <f t="shared" si="16"/>
        <v>1.976930614456672E-2</v>
      </c>
      <c r="F203" s="171">
        <v>0</v>
      </c>
      <c r="G203" s="81">
        <f t="shared" si="17"/>
        <v>0</v>
      </c>
      <c r="H203" s="80">
        <f t="shared" si="19"/>
        <v>-100</v>
      </c>
      <c r="I203" s="331">
        <f t="shared" si="18"/>
        <v>-100</v>
      </c>
      <c r="J203" s="18"/>
    </row>
    <row r="204" spans="1:10" ht="12.5" x14ac:dyDescent="0.25">
      <c r="A204" s="65" t="s">
        <v>17</v>
      </c>
      <c r="B204" s="171">
        <v>2.47E-3</v>
      </c>
      <c r="C204" s="80">
        <f t="shared" si="15"/>
        <v>9.6795801761911349E-5</v>
      </c>
      <c r="D204" s="171">
        <v>2.3989999999999999E-5</v>
      </c>
      <c r="E204" s="80">
        <f t="shared" si="16"/>
        <v>8.3152623747867684E-7</v>
      </c>
      <c r="F204" s="171">
        <v>0</v>
      </c>
      <c r="G204" s="81">
        <f t="shared" si="17"/>
        <v>0</v>
      </c>
      <c r="H204" s="80">
        <f t="shared" si="19"/>
        <v>-100</v>
      </c>
      <c r="I204" s="331">
        <f t="shared" si="18"/>
        <v>-100</v>
      </c>
      <c r="J204" s="18"/>
    </row>
    <row r="205" spans="1:10" ht="12.5" x14ac:dyDescent="0.25">
      <c r="A205" s="65" t="s">
        <v>19</v>
      </c>
      <c r="B205" s="171">
        <v>1.6989250000000001E-2</v>
      </c>
      <c r="C205" s="80">
        <f t="shared" si="15"/>
        <v>6.657846457828148E-4</v>
      </c>
      <c r="D205" s="171">
        <v>0</v>
      </c>
      <c r="E205" s="80">
        <f t="shared" si="16"/>
        <v>0</v>
      </c>
      <c r="F205" s="171">
        <v>0</v>
      </c>
      <c r="G205" s="81">
        <f t="shared" si="17"/>
        <v>0</v>
      </c>
      <c r="H205" s="80" t="s">
        <v>314</v>
      </c>
      <c r="I205" s="331">
        <f t="shared" si="18"/>
        <v>-100</v>
      </c>
      <c r="J205" s="18"/>
    </row>
    <row r="206" spans="1:10" ht="12.5" x14ac:dyDescent="0.25">
      <c r="A206" s="65" t="s">
        <v>29</v>
      </c>
      <c r="B206" s="171">
        <v>0</v>
      </c>
      <c r="C206" s="80">
        <f t="shared" si="15"/>
        <v>0</v>
      </c>
      <c r="D206" s="171">
        <v>0</v>
      </c>
      <c r="E206" s="80">
        <f t="shared" si="16"/>
        <v>0</v>
      </c>
      <c r="F206" s="171">
        <v>0</v>
      </c>
      <c r="G206" s="81">
        <f t="shared" si="17"/>
        <v>0</v>
      </c>
      <c r="H206" s="80" t="s">
        <v>314</v>
      </c>
      <c r="I206" s="331" t="s">
        <v>314</v>
      </c>
      <c r="J206" s="18"/>
    </row>
    <row r="207" spans="1:10" ht="12.5" x14ac:dyDescent="0.25">
      <c r="A207" s="65" t="s">
        <v>34</v>
      </c>
      <c r="B207" s="171">
        <v>6.723287E-2</v>
      </c>
      <c r="C207" s="80">
        <f t="shared" si="15"/>
        <v>2.634760954009861E-3</v>
      </c>
      <c r="D207" s="171">
        <v>0</v>
      </c>
      <c r="E207" s="80">
        <f t="shared" si="16"/>
        <v>0</v>
      </c>
      <c r="F207" s="171">
        <v>0</v>
      </c>
      <c r="G207" s="81">
        <f t="shared" si="17"/>
        <v>0</v>
      </c>
      <c r="H207" s="80" t="s">
        <v>314</v>
      </c>
      <c r="I207" s="331">
        <f t="shared" si="18"/>
        <v>-100</v>
      </c>
      <c r="J207" s="18"/>
    </row>
    <row r="208" spans="1:10" ht="12.5" x14ac:dyDescent="0.25">
      <c r="A208" s="65" t="s">
        <v>42</v>
      </c>
      <c r="B208" s="171">
        <v>1.3379770000000001E-2</v>
      </c>
      <c r="C208" s="80">
        <f t="shared" si="15"/>
        <v>5.2433423665585778E-4</v>
      </c>
      <c r="D208" s="171">
        <v>0</v>
      </c>
      <c r="E208" s="80">
        <f t="shared" si="16"/>
        <v>0</v>
      </c>
      <c r="F208" s="171">
        <v>0</v>
      </c>
      <c r="G208" s="81">
        <f t="shared" si="17"/>
        <v>0</v>
      </c>
      <c r="H208" s="80" t="s">
        <v>314</v>
      </c>
      <c r="I208" s="331">
        <f t="shared" si="18"/>
        <v>-100</v>
      </c>
      <c r="J208" s="18"/>
    </row>
    <row r="209" spans="1:10" ht="12.5" x14ac:dyDescent="0.25">
      <c r="A209" s="65" t="s">
        <v>43</v>
      </c>
      <c r="B209" s="171">
        <v>2.5940400000000001E-3</v>
      </c>
      <c r="C209" s="80">
        <f t="shared" si="15"/>
        <v>1.0165675368520994E-4</v>
      </c>
      <c r="D209" s="171">
        <v>0</v>
      </c>
      <c r="E209" s="80">
        <f t="shared" si="16"/>
        <v>0</v>
      </c>
      <c r="F209" s="171">
        <v>0</v>
      </c>
      <c r="G209" s="81">
        <f t="shared" si="17"/>
        <v>0</v>
      </c>
      <c r="H209" s="80" t="s">
        <v>314</v>
      </c>
      <c r="I209" s="331">
        <f t="shared" si="18"/>
        <v>-100</v>
      </c>
      <c r="J209" s="18"/>
    </row>
    <row r="210" spans="1:10" ht="12.5" x14ac:dyDescent="0.25">
      <c r="A210" s="65" t="s">
        <v>45</v>
      </c>
      <c r="B210" s="171">
        <v>6.3213000000000002E-3</v>
      </c>
      <c r="C210" s="80">
        <f t="shared" si="15"/>
        <v>2.4772279420144541E-4</v>
      </c>
      <c r="D210" s="171">
        <v>0</v>
      </c>
      <c r="E210" s="80">
        <f t="shared" si="16"/>
        <v>0</v>
      </c>
      <c r="F210" s="171">
        <v>0</v>
      </c>
      <c r="G210" s="81">
        <f t="shared" si="17"/>
        <v>0</v>
      </c>
      <c r="H210" s="80" t="s">
        <v>314</v>
      </c>
      <c r="I210" s="331">
        <f t="shared" si="18"/>
        <v>-100</v>
      </c>
      <c r="J210" s="18"/>
    </row>
    <row r="211" spans="1:10" ht="12.5" x14ac:dyDescent="0.25">
      <c r="A211" s="65" t="s">
        <v>49</v>
      </c>
      <c r="B211" s="171">
        <v>1.0221739399999998</v>
      </c>
      <c r="C211" s="80">
        <f t="shared" si="15"/>
        <v>4.0057549013130307E-2</v>
      </c>
      <c r="D211" s="171">
        <v>8.2569719999999999E-2</v>
      </c>
      <c r="E211" s="80">
        <f t="shared" si="16"/>
        <v>2.8619795165180429E-3</v>
      </c>
      <c r="F211" s="171">
        <v>0</v>
      </c>
      <c r="G211" s="81">
        <f t="shared" si="17"/>
        <v>0</v>
      </c>
      <c r="H211" s="80">
        <f t="shared" si="19"/>
        <v>-100</v>
      </c>
      <c r="I211" s="331">
        <f t="shared" si="18"/>
        <v>-100</v>
      </c>
      <c r="J211" s="18"/>
    </row>
    <row r="212" spans="1:10" ht="12.5" x14ac:dyDescent="0.25">
      <c r="A212" s="65" t="s">
        <v>56</v>
      </c>
      <c r="B212" s="171">
        <v>2.96225E-3</v>
      </c>
      <c r="C212" s="80">
        <f t="shared" si="15"/>
        <v>1.160863820928024E-4</v>
      </c>
      <c r="D212" s="171">
        <v>0</v>
      </c>
      <c r="E212" s="80">
        <f t="shared" si="16"/>
        <v>0</v>
      </c>
      <c r="F212" s="171">
        <v>0</v>
      </c>
      <c r="G212" s="81">
        <f t="shared" si="17"/>
        <v>0</v>
      </c>
      <c r="H212" s="80" t="s">
        <v>314</v>
      </c>
      <c r="I212" s="331">
        <f t="shared" si="18"/>
        <v>-100</v>
      </c>
      <c r="J212" s="18"/>
    </row>
    <row r="213" spans="1:10" ht="12.5" x14ac:dyDescent="0.25">
      <c r="A213" s="65" t="s">
        <v>63</v>
      </c>
      <c r="B213" s="171">
        <v>0</v>
      </c>
      <c r="C213" s="80">
        <f t="shared" si="15"/>
        <v>0</v>
      </c>
      <c r="D213" s="171">
        <v>0</v>
      </c>
      <c r="E213" s="80">
        <f t="shared" si="16"/>
        <v>0</v>
      </c>
      <c r="F213" s="171">
        <v>0</v>
      </c>
      <c r="G213" s="81">
        <f t="shared" si="17"/>
        <v>0</v>
      </c>
      <c r="H213" s="80" t="s">
        <v>314</v>
      </c>
      <c r="I213" s="331" t="s">
        <v>314</v>
      </c>
      <c r="J213" s="18"/>
    </row>
    <row r="214" spans="1:10" ht="12.5" x14ac:dyDescent="0.25">
      <c r="A214" s="65" t="s">
        <v>65</v>
      </c>
      <c r="B214" s="171">
        <v>1.9300000000000001E-2</v>
      </c>
      <c r="C214" s="80">
        <f t="shared" si="15"/>
        <v>7.5633966558902397E-4</v>
      </c>
      <c r="D214" s="171">
        <v>0</v>
      </c>
      <c r="E214" s="80">
        <f t="shared" si="16"/>
        <v>0</v>
      </c>
      <c r="F214" s="171">
        <v>0</v>
      </c>
      <c r="G214" s="81">
        <f t="shared" si="17"/>
        <v>0</v>
      </c>
      <c r="H214" s="80" t="s">
        <v>314</v>
      </c>
      <c r="I214" s="331">
        <f t="shared" si="18"/>
        <v>-100</v>
      </c>
      <c r="J214" s="18"/>
    </row>
    <row r="215" spans="1:10" ht="12.5" x14ac:dyDescent="0.25">
      <c r="A215" s="65" t="s">
        <v>68</v>
      </c>
      <c r="B215" s="171">
        <v>0</v>
      </c>
      <c r="C215" s="80">
        <f t="shared" si="15"/>
        <v>0</v>
      </c>
      <c r="D215" s="171">
        <v>248.21632344999998</v>
      </c>
      <c r="E215" s="80">
        <f t="shared" si="16"/>
        <v>8.6035175289357539</v>
      </c>
      <c r="F215" s="171">
        <v>0</v>
      </c>
      <c r="G215" s="81">
        <f t="shared" si="17"/>
        <v>0</v>
      </c>
      <c r="H215" s="80">
        <f t="shared" si="19"/>
        <v>-100</v>
      </c>
      <c r="I215" s="331" t="s">
        <v>314</v>
      </c>
      <c r="J215" s="18"/>
    </row>
    <row r="216" spans="1:10" ht="12.5" x14ac:dyDescent="0.25">
      <c r="A216" s="65" t="s">
        <v>73</v>
      </c>
      <c r="B216" s="171">
        <v>0</v>
      </c>
      <c r="C216" s="80">
        <f t="shared" si="15"/>
        <v>0</v>
      </c>
      <c r="D216" s="171">
        <v>0</v>
      </c>
      <c r="E216" s="80">
        <f t="shared" si="16"/>
        <v>0</v>
      </c>
      <c r="F216" s="171">
        <v>0</v>
      </c>
      <c r="G216" s="81">
        <f t="shared" si="17"/>
        <v>0</v>
      </c>
      <c r="H216" s="80" t="s">
        <v>314</v>
      </c>
      <c r="I216" s="331" t="s">
        <v>314</v>
      </c>
      <c r="J216" s="18"/>
    </row>
    <row r="217" spans="1:10" ht="12.5" x14ac:dyDescent="0.25">
      <c r="A217" s="65" t="s">
        <v>82</v>
      </c>
      <c r="B217" s="171">
        <v>5.4860000000000004E-3</v>
      </c>
      <c r="C217" s="80">
        <f t="shared" si="15"/>
        <v>2.1498857022908731E-4</v>
      </c>
      <c r="D217" s="171">
        <v>0</v>
      </c>
      <c r="E217" s="80">
        <f t="shared" si="16"/>
        <v>0</v>
      </c>
      <c r="F217" s="171">
        <v>0</v>
      </c>
      <c r="G217" s="81">
        <f t="shared" si="17"/>
        <v>0</v>
      </c>
      <c r="H217" s="80" t="s">
        <v>314</v>
      </c>
      <c r="I217" s="331">
        <f t="shared" si="18"/>
        <v>-100</v>
      </c>
      <c r="J217" s="18"/>
    </row>
    <row r="218" spans="1:10" ht="12.5" x14ac:dyDescent="0.25">
      <c r="A218" s="65" t="s">
        <v>84</v>
      </c>
      <c r="B218" s="171">
        <v>7.4542600000000001E-2</v>
      </c>
      <c r="C218" s="80">
        <f t="shared" si="15"/>
        <v>2.9212189200070659E-3</v>
      </c>
      <c r="D218" s="171">
        <v>4.7347E-2</v>
      </c>
      <c r="E218" s="80">
        <f t="shared" si="16"/>
        <v>1.6411118285078329E-3</v>
      </c>
      <c r="F218" s="171">
        <v>0</v>
      </c>
      <c r="G218" s="81">
        <f t="shared" si="17"/>
        <v>0</v>
      </c>
      <c r="H218" s="80">
        <f t="shared" si="19"/>
        <v>-100</v>
      </c>
      <c r="I218" s="331">
        <f t="shared" si="18"/>
        <v>-100</v>
      </c>
    </row>
    <row r="219" spans="1:10" ht="12.5" x14ac:dyDescent="0.25">
      <c r="A219" s="65" t="s">
        <v>88</v>
      </c>
      <c r="B219" s="171">
        <v>9.4864200000000006E-3</v>
      </c>
      <c r="C219" s="80">
        <f t="shared" si="15"/>
        <v>3.7175936427134864E-4</v>
      </c>
      <c r="D219" s="171">
        <v>2.6907999999999999E-4</v>
      </c>
      <c r="E219" s="80">
        <f t="shared" si="16"/>
        <v>9.3266811163302358E-6</v>
      </c>
      <c r="F219" s="171">
        <v>0</v>
      </c>
      <c r="G219" s="81">
        <f t="shared" si="17"/>
        <v>0</v>
      </c>
      <c r="H219" s="80">
        <f t="shared" si="19"/>
        <v>-100</v>
      </c>
      <c r="I219" s="331">
        <f t="shared" si="18"/>
        <v>-100</v>
      </c>
    </row>
    <row r="220" spans="1:10" ht="12.5" x14ac:dyDescent="0.25">
      <c r="A220" s="65" t="s">
        <v>94</v>
      </c>
      <c r="B220" s="171">
        <v>0</v>
      </c>
      <c r="C220" s="80">
        <f t="shared" si="15"/>
        <v>0</v>
      </c>
      <c r="D220" s="171">
        <v>0.27090884000000004</v>
      </c>
      <c r="E220" s="80">
        <f t="shared" si="16"/>
        <v>9.3900712140438901E-3</v>
      </c>
      <c r="F220" s="171">
        <v>0</v>
      </c>
      <c r="G220" s="81">
        <f t="shared" si="17"/>
        <v>0</v>
      </c>
      <c r="H220" s="80">
        <f t="shared" si="19"/>
        <v>-100</v>
      </c>
      <c r="I220" s="331" t="s">
        <v>314</v>
      </c>
    </row>
    <row r="221" spans="1:10" ht="12.5" x14ac:dyDescent="0.25">
      <c r="A221" s="65" t="s">
        <v>100</v>
      </c>
      <c r="B221" s="171">
        <v>0</v>
      </c>
      <c r="C221" s="80">
        <f t="shared" si="15"/>
        <v>0</v>
      </c>
      <c r="D221" s="171">
        <v>1.1260350000000001E-2</v>
      </c>
      <c r="E221" s="80">
        <f t="shared" si="16"/>
        <v>3.9029914415143893E-4</v>
      </c>
      <c r="F221" s="171">
        <v>0</v>
      </c>
      <c r="G221" s="81">
        <f t="shared" si="17"/>
        <v>0</v>
      </c>
      <c r="H221" s="80">
        <f t="shared" si="19"/>
        <v>-100</v>
      </c>
      <c r="I221" s="331" t="s">
        <v>314</v>
      </c>
    </row>
    <row r="222" spans="1:10" ht="12.5" x14ac:dyDescent="0.25">
      <c r="A222" s="65" t="s">
        <v>101</v>
      </c>
      <c r="B222" s="171">
        <v>0</v>
      </c>
      <c r="C222" s="80">
        <f t="shared" si="15"/>
        <v>0</v>
      </c>
      <c r="D222" s="171">
        <v>7.3637700000000004E-3</v>
      </c>
      <c r="E222" s="80">
        <f t="shared" si="16"/>
        <v>2.5523834771814743E-4</v>
      </c>
      <c r="F222" s="171">
        <v>0</v>
      </c>
      <c r="G222" s="81">
        <f t="shared" si="17"/>
        <v>0</v>
      </c>
      <c r="H222" s="80">
        <f t="shared" si="19"/>
        <v>-100</v>
      </c>
      <c r="I222" s="331" t="s">
        <v>314</v>
      </c>
    </row>
    <row r="223" spans="1:10" ht="12.5" x14ac:dyDescent="0.25">
      <c r="A223" s="65" t="s">
        <v>102</v>
      </c>
      <c r="B223" s="171">
        <v>0</v>
      </c>
      <c r="C223" s="80">
        <f t="shared" si="15"/>
        <v>0</v>
      </c>
      <c r="D223" s="171">
        <v>0</v>
      </c>
      <c r="E223" s="80">
        <f t="shared" si="16"/>
        <v>0</v>
      </c>
      <c r="F223" s="171">
        <v>0</v>
      </c>
      <c r="G223" s="81">
        <f t="shared" si="17"/>
        <v>0</v>
      </c>
      <c r="H223" s="80" t="s">
        <v>314</v>
      </c>
      <c r="I223" s="331" t="s">
        <v>314</v>
      </c>
    </row>
    <row r="224" spans="1:10" ht="12.5" x14ac:dyDescent="0.25">
      <c r="A224" s="65" t="s">
        <v>118</v>
      </c>
      <c r="B224" s="171">
        <v>0</v>
      </c>
      <c r="C224" s="80">
        <f t="shared" si="15"/>
        <v>0</v>
      </c>
      <c r="D224" s="171">
        <v>3.578E-3</v>
      </c>
      <c r="E224" s="80">
        <f t="shared" si="16"/>
        <v>1.2401837756143E-4</v>
      </c>
      <c r="F224" s="171">
        <v>0</v>
      </c>
      <c r="G224" s="81">
        <f t="shared" si="17"/>
        <v>0</v>
      </c>
      <c r="H224" s="80">
        <f t="shared" si="19"/>
        <v>-100</v>
      </c>
      <c r="I224" s="331" t="s">
        <v>314</v>
      </c>
    </row>
    <row r="225" spans="1:9" ht="12.5" x14ac:dyDescent="0.25">
      <c r="A225" s="65" t="s">
        <v>121</v>
      </c>
      <c r="B225" s="171">
        <v>0.25600000000000001</v>
      </c>
      <c r="C225" s="80">
        <f t="shared" si="15"/>
        <v>1.0032277429574618E-2</v>
      </c>
      <c r="D225" s="171">
        <v>1.6533300000000001E-2</v>
      </c>
      <c r="E225" s="80">
        <f t="shared" si="16"/>
        <v>5.7306680875807451E-4</v>
      </c>
      <c r="F225" s="171">
        <v>0</v>
      </c>
      <c r="G225" s="81">
        <f t="shared" si="17"/>
        <v>0</v>
      </c>
      <c r="H225" s="80">
        <f t="shared" si="19"/>
        <v>-100</v>
      </c>
      <c r="I225" s="331">
        <f t="shared" si="18"/>
        <v>-100</v>
      </c>
    </row>
    <row r="226" spans="1:9" ht="12.5" x14ac:dyDescent="0.25">
      <c r="A226" s="65" t="s">
        <v>126</v>
      </c>
      <c r="B226" s="171">
        <v>0</v>
      </c>
      <c r="C226" s="80">
        <f t="shared" si="15"/>
        <v>0</v>
      </c>
      <c r="D226" s="171">
        <v>5.5083199999999997E-3</v>
      </c>
      <c r="E226" s="80">
        <f t="shared" si="16"/>
        <v>1.9092591098076472E-4</v>
      </c>
      <c r="F226" s="171">
        <v>0</v>
      </c>
      <c r="G226" s="81">
        <f t="shared" si="17"/>
        <v>0</v>
      </c>
      <c r="H226" s="80">
        <f t="shared" si="19"/>
        <v>-100</v>
      </c>
      <c r="I226" s="331" t="s">
        <v>314</v>
      </c>
    </row>
    <row r="227" spans="1:9" ht="12.5" x14ac:dyDescent="0.25">
      <c r="A227" s="65" t="s">
        <v>131</v>
      </c>
      <c r="B227" s="171">
        <v>4.2407999999999996E-4</v>
      </c>
      <c r="C227" s="80">
        <f t="shared" si="15"/>
        <v>1.6619094579429701E-5</v>
      </c>
      <c r="D227" s="171">
        <v>0</v>
      </c>
      <c r="E227" s="80">
        <f t="shared" si="16"/>
        <v>0</v>
      </c>
      <c r="F227" s="171">
        <v>0</v>
      </c>
      <c r="G227" s="81">
        <f t="shared" si="17"/>
        <v>0</v>
      </c>
      <c r="H227" s="80" t="s">
        <v>314</v>
      </c>
      <c r="I227" s="331">
        <f t="shared" si="18"/>
        <v>-100</v>
      </c>
    </row>
    <row r="228" spans="1:9" ht="12.5" x14ac:dyDescent="0.25">
      <c r="A228" s="65" t="s">
        <v>140</v>
      </c>
      <c r="B228" s="171">
        <v>3.0850000000000001E-3</v>
      </c>
      <c r="C228" s="80">
        <f t="shared" si="15"/>
        <v>1.2089678074311601E-4</v>
      </c>
      <c r="D228" s="171">
        <v>4.7999999999999996E-3</v>
      </c>
      <c r="E228" s="80">
        <f t="shared" si="16"/>
        <v>1.6637457023333256E-4</v>
      </c>
      <c r="F228" s="171">
        <v>0</v>
      </c>
      <c r="G228" s="81">
        <f t="shared" si="17"/>
        <v>0</v>
      </c>
      <c r="H228" s="80">
        <f t="shared" si="19"/>
        <v>-100</v>
      </c>
      <c r="I228" s="331">
        <f t="shared" si="18"/>
        <v>-100</v>
      </c>
    </row>
    <row r="229" spans="1:9" ht="12.5" x14ac:dyDescent="0.25">
      <c r="A229" s="65" t="s">
        <v>153</v>
      </c>
      <c r="B229" s="171">
        <v>0</v>
      </c>
      <c r="C229" s="80">
        <f t="shared" si="15"/>
        <v>0</v>
      </c>
      <c r="D229" s="171">
        <v>0</v>
      </c>
      <c r="E229" s="80">
        <f t="shared" si="16"/>
        <v>0</v>
      </c>
      <c r="F229" s="171">
        <v>0</v>
      </c>
      <c r="G229" s="81">
        <f t="shared" si="17"/>
        <v>0</v>
      </c>
      <c r="H229" s="80" t="s">
        <v>314</v>
      </c>
      <c r="I229" s="331" t="s">
        <v>314</v>
      </c>
    </row>
    <row r="230" spans="1:9" ht="12.5" x14ac:dyDescent="0.25">
      <c r="A230" s="65" t="s">
        <v>156</v>
      </c>
      <c r="B230" s="171">
        <v>0</v>
      </c>
      <c r="C230" s="80">
        <f t="shared" si="15"/>
        <v>0</v>
      </c>
      <c r="D230" s="171">
        <v>0</v>
      </c>
      <c r="E230" s="80">
        <f t="shared" si="16"/>
        <v>0</v>
      </c>
      <c r="F230" s="171">
        <v>0</v>
      </c>
      <c r="G230" s="81">
        <f t="shared" si="17"/>
        <v>0</v>
      </c>
      <c r="H230" s="80" t="s">
        <v>314</v>
      </c>
      <c r="I230" s="331" t="s">
        <v>314</v>
      </c>
    </row>
    <row r="231" spans="1:9" ht="12.5" x14ac:dyDescent="0.25">
      <c r="A231" s="65" t="s">
        <v>161</v>
      </c>
      <c r="B231" s="171">
        <v>0</v>
      </c>
      <c r="C231" s="80">
        <f t="shared" si="15"/>
        <v>0</v>
      </c>
      <c r="D231" s="171">
        <v>0</v>
      </c>
      <c r="E231" s="80">
        <f t="shared" si="16"/>
        <v>0</v>
      </c>
      <c r="F231" s="171">
        <v>0</v>
      </c>
      <c r="G231" s="81">
        <f t="shared" si="17"/>
        <v>0</v>
      </c>
      <c r="H231" s="80" t="s">
        <v>314</v>
      </c>
      <c r="I231" s="331" t="s">
        <v>314</v>
      </c>
    </row>
    <row r="232" spans="1:9" ht="12.5" x14ac:dyDescent="0.25">
      <c r="A232" s="65" t="s">
        <v>162</v>
      </c>
      <c r="B232" s="171">
        <v>0</v>
      </c>
      <c r="C232" s="80">
        <f t="shared" si="15"/>
        <v>0</v>
      </c>
      <c r="D232" s="171">
        <v>0</v>
      </c>
      <c r="E232" s="80">
        <f t="shared" si="16"/>
        <v>0</v>
      </c>
      <c r="F232" s="171">
        <v>0</v>
      </c>
      <c r="G232" s="81">
        <f t="shared" si="17"/>
        <v>0</v>
      </c>
      <c r="H232" s="80" t="s">
        <v>314</v>
      </c>
      <c r="I232" s="331" t="s">
        <v>314</v>
      </c>
    </row>
    <row r="233" spans="1:9" ht="12.5" x14ac:dyDescent="0.25">
      <c r="A233" s="65" t="s">
        <v>167</v>
      </c>
      <c r="B233" s="171">
        <v>0</v>
      </c>
      <c r="C233" s="80">
        <f t="shared" si="15"/>
        <v>0</v>
      </c>
      <c r="D233" s="171">
        <v>0</v>
      </c>
      <c r="E233" s="80">
        <f t="shared" si="16"/>
        <v>0</v>
      </c>
      <c r="F233" s="171">
        <v>0</v>
      </c>
      <c r="G233" s="81">
        <f t="shared" si="17"/>
        <v>0</v>
      </c>
      <c r="H233" s="80" t="s">
        <v>314</v>
      </c>
      <c r="I233" s="331" t="s">
        <v>314</v>
      </c>
    </row>
    <row r="234" spans="1:9" ht="12.5" x14ac:dyDescent="0.25">
      <c r="A234" s="65" t="s">
        <v>177</v>
      </c>
      <c r="B234" s="171">
        <v>0</v>
      </c>
      <c r="C234" s="80">
        <f t="shared" si="15"/>
        <v>0</v>
      </c>
      <c r="D234" s="171">
        <v>0.11598325999999999</v>
      </c>
      <c r="E234" s="80">
        <f t="shared" si="16"/>
        <v>4.0201385493251821E-3</v>
      </c>
      <c r="F234" s="171">
        <v>0</v>
      </c>
      <c r="G234" s="81">
        <f t="shared" si="17"/>
        <v>0</v>
      </c>
      <c r="H234" s="80">
        <f t="shared" si="19"/>
        <v>-100</v>
      </c>
      <c r="I234" s="331" t="s">
        <v>314</v>
      </c>
    </row>
    <row r="235" spans="1:9" ht="12.5" x14ac:dyDescent="0.25">
      <c r="A235" s="65" t="s">
        <v>223</v>
      </c>
      <c r="B235" s="171">
        <v>0.02</v>
      </c>
      <c r="C235" s="80">
        <f t="shared" si="15"/>
        <v>7.8377167418551704E-4</v>
      </c>
      <c r="D235" s="171">
        <v>0</v>
      </c>
      <c r="E235" s="80">
        <f t="shared" si="16"/>
        <v>0</v>
      </c>
      <c r="F235" s="171">
        <v>0</v>
      </c>
      <c r="G235" s="81">
        <f t="shared" si="17"/>
        <v>0</v>
      </c>
      <c r="H235" s="80" t="s">
        <v>314</v>
      </c>
      <c r="I235" s="331">
        <f t="shared" si="18"/>
        <v>-100</v>
      </c>
    </row>
    <row r="236" spans="1:9" ht="12.5" x14ac:dyDescent="0.25">
      <c r="A236" s="67" t="s">
        <v>245</v>
      </c>
      <c r="B236" s="200">
        <v>0</v>
      </c>
      <c r="C236" s="199">
        <f t="shared" si="15"/>
        <v>0</v>
      </c>
      <c r="D236" s="200">
        <v>0</v>
      </c>
      <c r="E236" s="199">
        <f t="shared" si="16"/>
        <v>0</v>
      </c>
      <c r="F236" s="200">
        <v>0</v>
      </c>
      <c r="G236" s="328">
        <f t="shared" si="17"/>
        <v>0</v>
      </c>
      <c r="H236" s="80" t="s">
        <v>314</v>
      </c>
      <c r="I236" s="331" t="s">
        <v>314</v>
      </c>
    </row>
    <row r="237" spans="1:9" ht="13" x14ac:dyDescent="0.3">
      <c r="A237" s="125" t="s">
        <v>262</v>
      </c>
      <c r="B237" s="68">
        <f t="shared" ref="B237:G237" si="20">SUM(B4:B236)</f>
        <v>2551.7635631299995</v>
      </c>
      <c r="C237" s="68">
        <f t="shared" si="20"/>
        <v>100.00000000000001</v>
      </c>
      <c r="D237" s="68">
        <f t="shared" si="20"/>
        <v>2885.0562879099994</v>
      </c>
      <c r="E237" s="68">
        <f t="shared" si="20"/>
        <v>100.00000000000007</v>
      </c>
      <c r="F237" s="68">
        <f>SUM(F4:F236)</f>
        <v>2902.06307113</v>
      </c>
      <c r="G237" s="329">
        <f t="shared" si="20"/>
        <v>100.00000000000006</v>
      </c>
      <c r="H237" s="198">
        <f>((F237/D237)-1)*100</f>
        <v>0.58947838526646201</v>
      </c>
      <c r="I237" s="332">
        <f>((F237/B237)-1)*100</f>
        <v>13.727741592576169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68"/>
  <sheetViews>
    <sheetView zoomScaleNormal="100" workbookViewId="0">
      <selection activeCell="A6" sqref="A6"/>
    </sheetView>
  </sheetViews>
  <sheetFormatPr defaultColWidth="9.1796875" defaultRowHeight="11.5" x14ac:dyDescent="0.25"/>
  <cols>
    <col min="1" max="1" width="47" style="6" customWidth="1"/>
    <col min="2" max="2" width="14.81640625" style="6" customWidth="1"/>
    <col min="3" max="3" width="13.36328125" style="6" customWidth="1"/>
    <col min="4" max="4" width="13.7265625" style="6" bestFit="1" customWidth="1"/>
    <col min="5" max="5" width="8.90625" style="6" bestFit="1" customWidth="1"/>
    <col min="6" max="6" width="13.7265625" style="6" bestFit="1" customWidth="1"/>
    <col min="7" max="7" width="8.90625" style="6" bestFit="1" customWidth="1"/>
    <col min="8" max="8" width="17.7265625" style="26" bestFit="1" customWidth="1"/>
    <col min="9" max="9" width="14.7265625" style="6" bestFit="1" customWidth="1"/>
    <col min="10" max="10" width="11.08984375" style="6" customWidth="1"/>
    <col min="11" max="12" width="9.1796875" style="6"/>
    <col min="13" max="13" width="13.90625" style="6" bestFit="1" customWidth="1"/>
    <col min="14" max="14" width="17.453125" style="6" bestFit="1" customWidth="1"/>
    <col min="15" max="16384" width="9.1796875" style="6"/>
  </cols>
  <sheetData>
    <row r="1" spans="1:14" x14ac:dyDescent="0.25">
      <c r="A1" s="9" t="s">
        <v>468</v>
      </c>
      <c r="K1" s="373" t="s">
        <v>313</v>
      </c>
      <c r="L1" s="373"/>
    </row>
    <row r="2" spans="1:14" x14ac:dyDescent="0.25">
      <c r="A2" s="371" t="s">
        <v>505</v>
      </c>
      <c r="B2" s="380">
        <v>44896</v>
      </c>
      <c r="C2" s="380"/>
      <c r="D2" s="380">
        <v>45231</v>
      </c>
      <c r="E2" s="380"/>
      <c r="F2" s="380">
        <v>45261</v>
      </c>
      <c r="G2" s="380"/>
      <c r="H2" s="381" t="s">
        <v>293</v>
      </c>
      <c r="I2" s="375" t="s">
        <v>585</v>
      </c>
      <c r="J2" s="13"/>
    </row>
    <row r="3" spans="1:14" ht="14" customHeight="1" x14ac:dyDescent="0.25">
      <c r="A3" s="372"/>
      <c r="B3" s="14" t="s">
        <v>294</v>
      </c>
      <c r="C3" s="23" t="s">
        <v>295</v>
      </c>
      <c r="D3" s="14" t="s">
        <v>294</v>
      </c>
      <c r="E3" s="14" t="s">
        <v>295</v>
      </c>
      <c r="F3" s="14" t="s">
        <v>294</v>
      </c>
      <c r="G3" s="14" t="s">
        <v>295</v>
      </c>
      <c r="H3" s="382"/>
      <c r="I3" s="395"/>
      <c r="J3" s="63"/>
    </row>
    <row r="4" spans="1:14" ht="12.5" x14ac:dyDescent="0.25">
      <c r="A4" s="69" t="s">
        <v>80</v>
      </c>
      <c r="B4" s="171">
        <v>2580.6358391799999</v>
      </c>
      <c r="C4" s="80">
        <f t="shared" ref="C4:C67" si="0">(B4/$B$268)*100</f>
        <v>23.979597004043146</v>
      </c>
      <c r="D4" s="171">
        <v>4269.0317539899997</v>
      </c>
      <c r="E4" s="80">
        <f t="shared" ref="E4:E67" si="1">(D4/$D$268)*100</f>
        <v>27.070852361816222</v>
      </c>
      <c r="F4" s="171">
        <v>3010.3159043000001</v>
      </c>
      <c r="G4" s="80">
        <f>(F4/$F$268)*100</f>
        <v>25.458661709293708</v>
      </c>
      <c r="H4" s="79">
        <f>((F4/D4)-1)*100</f>
        <v>-29.484808786291083</v>
      </c>
      <c r="I4" s="79">
        <f>((F4/B4)-1)*100</f>
        <v>16.650162669078149</v>
      </c>
      <c r="J4" s="31"/>
    </row>
    <row r="5" spans="1:14" ht="12.5" x14ac:dyDescent="0.25">
      <c r="A5" s="69" t="s">
        <v>109</v>
      </c>
      <c r="B5" s="171">
        <v>268.4973597</v>
      </c>
      <c r="C5" s="80">
        <f t="shared" si="0"/>
        <v>2.4949116742877768</v>
      </c>
      <c r="D5" s="171">
        <v>107.80949623000001</v>
      </c>
      <c r="E5" s="80">
        <f t="shared" si="1"/>
        <v>0.68364329989262229</v>
      </c>
      <c r="F5" s="171">
        <v>661.65438380000001</v>
      </c>
      <c r="G5" s="80">
        <f t="shared" ref="G5:G67" si="2">(F5/$F$268)*100</f>
        <v>5.595703461412092</v>
      </c>
      <c r="H5" s="80">
        <f t="shared" ref="H5:H68" si="3">((F5/D5)-1)*100</f>
        <v>513.72551299973736</v>
      </c>
      <c r="I5" s="80">
        <f t="shared" ref="I5:I68" si="4">((F5/B5)-1)*100</f>
        <v>146.42863696659285</v>
      </c>
      <c r="J5" s="31"/>
    </row>
    <row r="6" spans="1:14" ht="12.5" x14ac:dyDescent="0.25">
      <c r="A6" s="69" t="s">
        <v>218</v>
      </c>
      <c r="B6" s="171">
        <v>310.29986624000003</v>
      </c>
      <c r="C6" s="80">
        <f t="shared" si="0"/>
        <v>2.8833458909134726</v>
      </c>
      <c r="D6" s="171">
        <v>425.95949572000001</v>
      </c>
      <c r="E6" s="80">
        <f t="shared" si="1"/>
        <v>2.7011011595246197</v>
      </c>
      <c r="F6" s="171">
        <v>393.60159069000002</v>
      </c>
      <c r="G6" s="80">
        <f t="shared" si="2"/>
        <v>3.3287435817958508</v>
      </c>
      <c r="H6" s="80">
        <f t="shared" si="3"/>
        <v>-7.596474630834404</v>
      </c>
      <c r="I6" s="80">
        <f t="shared" si="4"/>
        <v>26.845556029202623</v>
      </c>
      <c r="J6" s="31"/>
    </row>
    <row r="7" spans="1:14" ht="12.5" x14ac:dyDescent="0.25">
      <c r="A7" s="69" t="s">
        <v>184</v>
      </c>
      <c r="B7" s="171">
        <v>136.3965163</v>
      </c>
      <c r="C7" s="80">
        <f t="shared" si="0"/>
        <v>1.2674138070827854</v>
      </c>
      <c r="D7" s="171">
        <v>469.17462038999997</v>
      </c>
      <c r="E7" s="80">
        <f t="shared" si="1"/>
        <v>2.9751375985006581</v>
      </c>
      <c r="F7" s="171">
        <v>313.90878598</v>
      </c>
      <c r="G7" s="80">
        <f t="shared" si="2"/>
        <v>2.6547704107812691</v>
      </c>
      <c r="H7" s="80">
        <f t="shared" si="3"/>
        <v>-33.09340012486944</v>
      </c>
      <c r="I7" s="80">
        <f t="shared" si="4"/>
        <v>130.1442841029511</v>
      </c>
      <c r="J7" s="31"/>
    </row>
    <row r="8" spans="1:14" ht="12.5" x14ac:dyDescent="0.25">
      <c r="A8" s="69" t="s">
        <v>189</v>
      </c>
      <c r="B8" s="171">
        <v>98.601589290000007</v>
      </c>
      <c r="C8" s="80">
        <f t="shared" si="0"/>
        <v>0.91621853003625509</v>
      </c>
      <c r="D8" s="171">
        <v>152.96244178999999</v>
      </c>
      <c r="E8" s="80">
        <f t="shared" si="1"/>
        <v>0.96996787965557429</v>
      </c>
      <c r="F8" s="171">
        <v>281.58021761000003</v>
      </c>
      <c r="G8" s="80">
        <f t="shared" si="2"/>
        <v>2.3813631964414217</v>
      </c>
      <c r="H8" s="80">
        <f t="shared" si="3"/>
        <v>84.084546712831383</v>
      </c>
      <c r="I8" s="80">
        <f t="shared" si="4"/>
        <v>185.5737109691369</v>
      </c>
      <c r="J8" s="31"/>
    </row>
    <row r="9" spans="1:14" ht="12.5" x14ac:dyDescent="0.25">
      <c r="A9" s="69" t="s">
        <v>97</v>
      </c>
      <c r="B9" s="171">
        <v>150.118965</v>
      </c>
      <c r="C9" s="80">
        <f t="shared" si="0"/>
        <v>1.3949245487142798</v>
      </c>
      <c r="D9" s="171">
        <v>534.75980261000007</v>
      </c>
      <c r="E9" s="80">
        <f t="shared" si="1"/>
        <v>3.3910274038039416</v>
      </c>
      <c r="F9" s="171">
        <v>235.05108978999999</v>
      </c>
      <c r="G9" s="80">
        <f t="shared" si="2"/>
        <v>1.98785986906445</v>
      </c>
      <c r="H9" s="80">
        <f t="shared" si="3"/>
        <v>-56.045482730230091</v>
      </c>
      <c r="I9" s="80">
        <f t="shared" si="4"/>
        <v>56.576545668297129</v>
      </c>
      <c r="J9" s="31"/>
    </row>
    <row r="10" spans="1:14" ht="12.5" x14ac:dyDescent="0.25">
      <c r="A10" s="69" t="s">
        <v>37</v>
      </c>
      <c r="B10" s="171">
        <v>211.50253184000002</v>
      </c>
      <c r="C10" s="80">
        <f t="shared" si="0"/>
        <v>1.9653084723761558</v>
      </c>
      <c r="D10" s="171">
        <v>264.59954584999997</v>
      </c>
      <c r="E10" s="80">
        <f t="shared" si="1"/>
        <v>1.6778828674708777</v>
      </c>
      <c r="F10" s="171">
        <v>234.18800761000003</v>
      </c>
      <c r="G10" s="80">
        <f t="shared" si="2"/>
        <v>1.9805606626201855</v>
      </c>
      <c r="H10" s="80">
        <f t="shared" si="3"/>
        <v>-11.493420422286016</v>
      </c>
      <c r="I10" s="80">
        <f t="shared" si="4"/>
        <v>10.725864873883118</v>
      </c>
      <c r="J10" s="31"/>
    </row>
    <row r="11" spans="1:14" ht="12.5" x14ac:dyDescent="0.25">
      <c r="A11" s="69" t="s">
        <v>209</v>
      </c>
      <c r="B11" s="171">
        <v>237.55231858000002</v>
      </c>
      <c r="C11" s="80">
        <f t="shared" si="0"/>
        <v>2.2073664096420953</v>
      </c>
      <c r="D11" s="171">
        <v>162.07756971999999</v>
      </c>
      <c r="E11" s="80">
        <f t="shared" si="1"/>
        <v>1.0277688745114855</v>
      </c>
      <c r="F11" s="171">
        <v>176.43709165000001</v>
      </c>
      <c r="G11" s="80">
        <f t="shared" si="2"/>
        <v>1.4921531068791622</v>
      </c>
      <c r="H11" s="80">
        <f t="shared" si="3"/>
        <v>8.8596601953046861</v>
      </c>
      <c r="I11" s="80">
        <f t="shared" si="4"/>
        <v>-25.72705974638524</v>
      </c>
      <c r="J11" s="31"/>
    </row>
    <row r="12" spans="1:14" ht="12.5" x14ac:dyDescent="0.25">
      <c r="A12" s="69" t="s">
        <v>217</v>
      </c>
      <c r="B12" s="171">
        <v>190.96146388</v>
      </c>
      <c r="C12" s="80">
        <f t="shared" si="0"/>
        <v>1.7744382518533033</v>
      </c>
      <c r="D12" s="171">
        <v>233.21869169999999</v>
      </c>
      <c r="E12" s="80">
        <f t="shared" si="1"/>
        <v>1.478890093784349</v>
      </c>
      <c r="F12" s="171">
        <v>161.80007768000002</v>
      </c>
      <c r="G12" s="80">
        <f t="shared" si="2"/>
        <v>1.3683658370566991</v>
      </c>
      <c r="H12" s="80">
        <f t="shared" si="3"/>
        <v>-30.62302318026423</v>
      </c>
      <c r="I12" s="80">
        <f t="shared" si="4"/>
        <v>-15.27082250391889</v>
      </c>
      <c r="J12" s="31"/>
    </row>
    <row r="13" spans="1:14" ht="12.5" x14ac:dyDescent="0.25">
      <c r="A13" s="69" t="s">
        <v>129</v>
      </c>
      <c r="B13" s="171">
        <v>150.47205484</v>
      </c>
      <c r="C13" s="80">
        <f t="shared" si="0"/>
        <v>1.3982055044930357</v>
      </c>
      <c r="D13" s="171">
        <v>212.98260762999999</v>
      </c>
      <c r="E13" s="80">
        <f t="shared" si="1"/>
        <v>1.3505687141815224</v>
      </c>
      <c r="F13" s="171">
        <v>161.09233795</v>
      </c>
      <c r="G13" s="80">
        <f t="shared" si="2"/>
        <v>1.3623803833910024</v>
      </c>
      <c r="H13" s="80">
        <f t="shared" si="3"/>
        <v>-24.363618352417483</v>
      </c>
      <c r="I13" s="80">
        <f t="shared" si="4"/>
        <v>7.0579770584596302</v>
      </c>
      <c r="J13" s="31"/>
      <c r="M13" s="32"/>
      <c r="N13" s="33"/>
    </row>
    <row r="14" spans="1:14" ht="12.5" x14ac:dyDescent="0.25">
      <c r="A14" s="69" t="s">
        <v>160</v>
      </c>
      <c r="B14" s="171">
        <v>39.665312520000001</v>
      </c>
      <c r="C14" s="80">
        <f t="shared" si="0"/>
        <v>0.36857513750225945</v>
      </c>
      <c r="D14" s="171">
        <v>78.584440000000001</v>
      </c>
      <c r="E14" s="80">
        <f t="shared" si="1"/>
        <v>0.49832090641811339</v>
      </c>
      <c r="F14" s="171">
        <v>153.74628923</v>
      </c>
      <c r="G14" s="80">
        <f t="shared" si="2"/>
        <v>1.3002538241832708</v>
      </c>
      <c r="H14" s="80">
        <f t="shared" si="3"/>
        <v>95.644696621875781</v>
      </c>
      <c r="I14" s="80">
        <f t="shared" si="4"/>
        <v>287.60891938637371</v>
      </c>
      <c r="J14" s="31"/>
    </row>
    <row r="15" spans="1:14" ht="12.5" x14ac:dyDescent="0.25">
      <c r="A15" s="69" t="s">
        <v>105</v>
      </c>
      <c r="B15" s="171">
        <v>173.15662319999998</v>
      </c>
      <c r="C15" s="80">
        <f t="shared" si="0"/>
        <v>1.6089934038257494</v>
      </c>
      <c r="D15" s="171">
        <v>285.62556548000003</v>
      </c>
      <c r="E15" s="80">
        <f t="shared" si="1"/>
        <v>1.8112133990670396</v>
      </c>
      <c r="F15" s="171">
        <v>148.75215256000001</v>
      </c>
      <c r="G15" s="80">
        <f t="shared" si="2"/>
        <v>1.2580177134050323</v>
      </c>
      <c r="H15" s="80">
        <f t="shared" si="3"/>
        <v>-47.920574858199835</v>
      </c>
      <c r="I15" s="80">
        <f t="shared" si="4"/>
        <v>-14.093870733325764</v>
      </c>
      <c r="J15" s="31"/>
    </row>
    <row r="16" spans="1:14" ht="12.5" x14ac:dyDescent="0.25">
      <c r="A16" s="69" t="s">
        <v>123</v>
      </c>
      <c r="B16" s="171">
        <v>250.90804202999999</v>
      </c>
      <c r="C16" s="80">
        <f t="shared" si="0"/>
        <v>2.3314694935278912</v>
      </c>
      <c r="D16" s="171">
        <v>191.66090703</v>
      </c>
      <c r="E16" s="80">
        <f t="shared" si="1"/>
        <v>1.2153632056945034</v>
      </c>
      <c r="F16" s="171">
        <v>146.74223361000003</v>
      </c>
      <c r="G16" s="80">
        <f t="shared" si="2"/>
        <v>1.2410195483493129</v>
      </c>
      <c r="H16" s="80">
        <f t="shared" si="3"/>
        <v>-23.436533884799481</v>
      </c>
      <c r="I16" s="80">
        <f t="shared" si="4"/>
        <v>-41.515531976270935</v>
      </c>
      <c r="J16" s="31"/>
    </row>
    <row r="17" spans="1:12" ht="12.5" x14ac:dyDescent="0.25">
      <c r="A17" s="69" t="s">
        <v>250</v>
      </c>
      <c r="B17" s="171">
        <v>135.55352458999999</v>
      </c>
      <c r="C17" s="80">
        <f t="shared" si="0"/>
        <v>1.259580620711952</v>
      </c>
      <c r="D17" s="171">
        <v>176.60000201</v>
      </c>
      <c r="E17" s="80">
        <f t="shared" si="1"/>
        <v>1.1198587541638505</v>
      </c>
      <c r="F17" s="171">
        <v>140.09723218000002</v>
      </c>
      <c r="G17" s="80">
        <f t="shared" si="2"/>
        <v>1.1848218439082299</v>
      </c>
      <c r="H17" s="80">
        <f t="shared" si="3"/>
        <v>-20.669744855344341</v>
      </c>
      <c r="I17" s="80">
        <f t="shared" si="4"/>
        <v>3.351965656181255</v>
      </c>
      <c r="J17" s="31"/>
    </row>
    <row r="18" spans="1:12" ht="12.5" x14ac:dyDescent="0.25">
      <c r="A18" s="69" t="s">
        <v>26</v>
      </c>
      <c r="B18" s="171">
        <v>102.75744131</v>
      </c>
      <c r="C18" s="80">
        <f t="shared" si="0"/>
        <v>0.95483523648318414</v>
      </c>
      <c r="D18" s="171">
        <v>183.57147406000001</v>
      </c>
      <c r="E18" s="80">
        <f t="shared" si="1"/>
        <v>1.1640663641057747</v>
      </c>
      <c r="F18" s="171">
        <v>139.79407388999999</v>
      </c>
      <c r="G18" s="80">
        <f t="shared" si="2"/>
        <v>1.1822579919422438</v>
      </c>
      <c r="H18" s="80">
        <f t="shared" si="3"/>
        <v>-23.847605078167788</v>
      </c>
      <c r="I18" s="80">
        <f t="shared" si="4"/>
        <v>36.042774234001598</v>
      </c>
      <c r="J18" s="31"/>
      <c r="L18" s="6" t="s">
        <v>466</v>
      </c>
    </row>
    <row r="19" spans="1:12" ht="12.5" x14ac:dyDescent="0.25">
      <c r="A19" s="69" t="s">
        <v>107</v>
      </c>
      <c r="B19" s="171">
        <v>110.43194251999999</v>
      </c>
      <c r="C19" s="80">
        <f t="shared" si="0"/>
        <v>1.0261476794977389</v>
      </c>
      <c r="D19" s="171">
        <v>153.69233500999999</v>
      </c>
      <c r="E19" s="80">
        <f t="shared" si="1"/>
        <v>0.97459629020324556</v>
      </c>
      <c r="F19" s="171">
        <v>135.53093622999998</v>
      </c>
      <c r="G19" s="80">
        <f t="shared" si="2"/>
        <v>1.1462040418066257</v>
      </c>
      <c r="H19" s="80">
        <f t="shared" si="3"/>
        <v>-11.816723832596043</v>
      </c>
      <c r="I19" s="80">
        <f t="shared" si="4"/>
        <v>22.728019753391891</v>
      </c>
      <c r="J19" s="31"/>
    </row>
    <row r="20" spans="1:12" ht="12.5" x14ac:dyDescent="0.25">
      <c r="A20" s="69" t="s">
        <v>210</v>
      </c>
      <c r="B20" s="171">
        <v>23.671757600000003</v>
      </c>
      <c r="C20" s="80">
        <f t="shared" si="0"/>
        <v>0.21996098752382034</v>
      </c>
      <c r="D20" s="171">
        <v>278.54605800999997</v>
      </c>
      <c r="E20" s="80">
        <f t="shared" si="1"/>
        <v>1.7663207131938026</v>
      </c>
      <c r="F20" s="171">
        <v>131.51829918000001</v>
      </c>
      <c r="G20" s="80">
        <f t="shared" si="2"/>
        <v>1.1122686102885564</v>
      </c>
      <c r="H20" s="80">
        <f t="shared" si="3"/>
        <v>-52.784002717683975</v>
      </c>
      <c r="I20" s="80">
        <f t="shared" si="4"/>
        <v>455.5916100627864</v>
      </c>
      <c r="J20" s="31"/>
    </row>
    <row r="21" spans="1:12" ht="12.5" x14ac:dyDescent="0.25">
      <c r="A21" s="69" t="s">
        <v>35</v>
      </c>
      <c r="B21" s="171">
        <v>82.906871269999996</v>
      </c>
      <c r="C21" s="80">
        <f t="shared" si="0"/>
        <v>0.77038121060598597</v>
      </c>
      <c r="D21" s="171">
        <v>129.49482904000001</v>
      </c>
      <c r="E21" s="80">
        <f t="shared" si="1"/>
        <v>0.82115467875919756</v>
      </c>
      <c r="F21" s="171">
        <v>123.26855645000001</v>
      </c>
      <c r="G21" s="80">
        <f t="shared" si="2"/>
        <v>1.0424993847226389</v>
      </c>
      <c r="H21" s="80">
        <f t="shared" si="3"/>
        <v>-4.8081244912696501</v>
      </c>
      <c r="I21" s="80">
        <f t="shared" si="4"/>
        <v>48.683160468757137</v>
      </c>
      <c r="J21" s="31"/>
    </row>
    <row r="22" spans="1:12" ht="12.5" x14ac:dyDescent="0.25">
      <c r="A22" s="69" t="s">
        <v>195</v>
      </c>
      <c r="B22" s="171">
        <v>60.571407210000004</v>
      </c>
      <c r="C22" s="80">
        <f t="shared" si="0"/>
        <v>0.5628372329065694</v>
      </c>
      <c r="D22" s="171">
        <v>115.34879865000001</v>
      </c>
      <c r="E22" s="80">
        <f t="shared" si="1"/>
        <v>0.7314516448486299</v>
      </c>
      <c r="F22" s="171">
        <v>122.95510939</v>
      </c>
      <c r="G22" s="80">
        <f t="shared" si="2"/>
        <v>1.039848519192907</v>
      </c>
      <c r="H22" s="80">
        <f t="shared" si="3"/>
        <v>6.5941828861864726</v>
      </c>
      <c r="I22" s="80">
        <f>((F22/B22)-1)*100</f>
        <v>102.9919974679089</v>
      </c>
      <c r="J22" s="31"/>
    </row>
    <row r="23" spans="1:12" ht="12.5" x14ac:dyDescent="0.25">
      <c r="A23" s="69" t="s">
        <v>20</v>
      </c>
      <c r="B23" s="171">
        <v>135.67733938000001</v>
      </c>
      <c r="C23" s="80">
        <f t="shared" si="0"/>
        <v>1.2607311235152778</v>
      </c>
      <c r="D23" s="171">
        <v>136.28611953000001</v>
      </c>
      <c r="E23" s="80">
        <f t="shared" si="1"/>
        <v>0.86421971851421164</v>
      </c>
      <c r="F23" s="171">
        <v>121.68604087999999</v>
      </c>
      <c r="G23" s="80">
        <f t="shared" si="2"/>
        <v>1.0291158296981411</v>
      </c>
      <c r="H23" s="80">
        <f t="shared" si="3"/>
        <v>-10.712814115149982</v>
      </c>
      <c r="I23" s="80">
        <f t="shared" si="4"/>
        <v>-10.312185191672807</v>
      </c>
      <c r="J23" s="31"/>
    </row>
    <row r="24" spans="1:12" ht="12.5" x14ac:dyDescent="0.25">
      <c r="A24" s="69" t="s">
        <v>200</v>
      </c>
      <c r="B24" s="171">
        <v>23.270452590000001</v>
      </c>
      <c r="C24" s="80">
        <f t="shared" si="0"/>
        <v>0.21623201024256195</v>
      </c>
      <c r="D24" s="171">
        <v>78.71957922</v>
      </c>
      <c r="E24" s="80">
        <f t="shared" si="1"/>
        <v>0.49917785339900472</v>
      </c>
      <c r="F24" s="171">
        <v>119.54173381</v>
      </c>
      <c r="G24" s="80">
        <f t="shared" si="2"/>
        <v>1.0109811255569585</v>
      </c>
      <c r="H24" s="80">
        <f t="shared" si="3"/>
        <v>51.857689020304697</v>
      </c>
      <c r="I24" s="80">
        <f t="shared" si="4"/>
        <v>413.7060972392544</v>
      </c>
      <c r="J24" s="31"/>
    </row>
    <row r="25" spans="1:12" ht="12.5" x14ac:dyDescent="0.25">
      <c r="A25" s="69" t="s">
        <v>68</v>
      </c>
      <c r="B25" s="171">
        <v>0</v>
      </c>
      <c r="C25" s="80">
        <f t="shared" si="0"/>
        <v>0</v>
      </c>
      <c r="D25" s="171">
        <v>174.83904296</v>
      </c>
      <c r="E25" s="80">
        <f t="shared" si="1"/>
        <v>1.108692132502346</v>
      </c>
      <c r="F25" s="171">
        <v>118.59170666</v>
      </c>
      <c r="G25" s="80">
        <f t="shared" si="2"/>
        <v>1.0029466133677409</v>
      </c>
      <c r="H25" s="80">
        <f t="shared" si="3"/>
        <v>-32.170924381500058</v>
      </c>
      <c r="I25" s="80" t="s">
        <v>314</v>
      </c>
      <c r="J25" s="31"/>
    </row>
    <row r="26" spans="1:12" ht="12.5" x14ac:dyDescent="0.25">
      <c r="A26" s="69" t="s">
        <v>175</v>
      </c>
      <c r="B26" s="171">
        <v>118.30188065999999</v>
      </c>
      <c r="C26" s="80">
        <f t="shared" si="0"/>
        <v>1.0992761473655315</v>
      </c>
      <c r="D26" s="171">
        <v>152.22801237000002</v>
      </c>
      <c r="E26" s="80">
        <f t="shared" si="1"/>
        <v>0.96531070408399156</v>
      </c>
      <c r="F26" s="171">
        <v>116.95335381</v>
      </c>
      <c r="G26" s="80">
        <f t="shared" si="2"/>
        <v>0.98909083467387438</v>
      </c>
      <c r="H26" s="80">
        <f t="shared" si="3"/>
        <v>-23.172251946811663</v>
      </c>
      <c r="I26" s="80">
        <f t="shared" si="4"/>
        <v>-1.1399031380368907</v>
      </c>
      <c r="J26" s="31"/>
    </row>
    <row r="27" spans="1:12" ht="12.5" x14ac:dyDescent="0.25">
      <c r="A27" s="69" t="s">
        <v>108</v>
      </c>
      <c r="B27" s="171">
        <v>125.3772733</v>
      </c>
      <c r="C27" s="80">
        <f t="shared" si="0"/>
        <v>1.1650215972181091</v>
      </c>
      <c r="D27" s="171">
        <v>150.97559086000001</v>
      </c>
      <c r="E27" s="80">
        <f t="shared" si="1"/>
        <v>0.95736882879569352</v>
      </c>
      <c r="F27" s="171">
        <v>107.87707534</v>
      </c>
      <c r="G27" s="80">
        <f t="shared" si="2"/>
        <v>0.91233148100703476</v>
      </c>
      <c r="H27" s="80">
        <f t="shared" si="3"/>
        <v>-28.546677826858346</v>
      </c>
      <c r="I27" s="80">
        <f t="shared" si="4"/>
        <v>-13.958030430384227</v>
      </c>
      <c r="J27" s="31"/>
    </row>
    <row r="28" spans="1:12" ht="12.5" x14ac:dyDescent="0.25">
      <c r="A28" s="69" t="s">
        <v>242</v>
      </c>
      <c r="B28" s="171">
        <v>25.801688679999998</v>
      </c>
      <c r="C28" s="80">
        <f t="shared" si="0"/>
        <v>0.23975257848344039</v>
      </c>
      <c r="D28" s="171">
        <v>199.03934753999999</v>
      </c>
      <c r="E28" s="80">
        <f t="shared" si="1"/>
        <v>1.2621514905368376</v>
      </c>
      <c r="F28" s="171">
        <v>106.05334696999999</v>
      </c>
      <c r="G28" s="80">
        <f t="shared" si="2"/>
        <v>0.89690795567032489</v>
      </c>
      <c r="H28" s="80">
        <f t="shared" si="3"/>
        <v>-46.717396192887463</v>
      </c>
      <c r="I28" s="80">
        <f t="shared" si="4"/>
        <v>311.03258118220191</v>
      </c>
      <c r="J28" s="31"/>
    </row>
    <row r="29" spans="1:12" ht="12.5" x14ac:dyDescent="0.25">
      <c r="A29" s="69" t="s">
        <v>16</v>
      </c>
      <c r="B29" s="171">
        <v>109.93911378</v>
      </c>
      <c r="C29" s="80">
        <f t="shared" si="0"/>
        <v>1.0215682520567229</v>
      </c>
      <c r="D29" s="171">
        <v>130.93034888</v>
      </c>
      <c r="E29" s="80">
        <f t="shared" si="1"/>
        <v>0.83025762010292892</v>
      </c>
      <c r="F29" s="171">
        <v>104.80240911</v>
      </c>
      <c r="G29" s="80">
        <f t="shared" si="2"/>
        <v>0.88632859961284383</v>
      </c>
      <c r="H29" s="80">
        <f t="shared" si="3"/>
        <v>-19.955602343920063</v>
      </c>
      <c r="I29" s="80">
        <f t="shared" si="4"/>
        <v>-4.6723176978478271</v>
      </c>
      <c r="J29" s="31"/>
    </row>
    <row r="30" spans="1:12" ht="12.5" x14ac:dyDescent="0.25">
      <c r="A30" s="69" t="s">
        <v>157</v>
      </c>
      <c r="B30" s="171">
        <v>23.28481755</v>
      </c>
      <c r="C30" s="80">
        <f t="shared" si="0"/>
        <v>0.21636549128105226</v>
      </c>
      <c r="D30" s="171">
        <v>176.23034899000001</v>
      </c>
      <c r="E30" s="80">
        <f t="shared" si="1"/>
        <v>1.1175147045277316</v>
      </c>
      <c r="F30" s="171">
        <v>103.48285076000001</v>
      </c>
      <c r="G30" s="80">
        <f t="shared" si="2"/>
        <v>0.87516891049505496</v>
      </c>
      <c r="H30" s="80">
        <f t="shared" si="3"/>
        <v>-41.27977879345174</v>
      </c>
      <c r="I30" s="80">
        <f t="shared" si="4"/>
        <v>344.42199530998687</v>
      </c>
      <c r="J30" s="31"/>
    </row>
    <row r="31" spans="1:12" ht="12.5" x14ac:dyDescent="0.25">
      <c r="A31" s="69" t="s">
        <v>224</v>
      </c>
      <c r="B31" s="171">
        <v>272.74040873000001</v>
      </c>
      <c r="C31" s="80">
        <f t="shared" si="0"/>
        <v>2.5343386264609769</v>
      </c>
      <c r="D31" s="171">
        <v>24.083993379999999</v>
      </c>
      <c r="E31" s="80">
        <f t="shared" si="1"/>
        <v>0.15272180359482668</v>
      </c>
      <c r="F31" s="171">
        <v>98.868494630000001</v>
      </c>
      <c r="G31" s="80">
        <f t="shared" si="2"/>
        <v>0.83614465674412086</v>
      </c>
      <c r="H31" s="80">
        <f t="shared" si="3"/>
        <v>310.51537039577113</v>
      </c>
      <c r="I31" s="80">
        <f t="shared" si="4"/>
        <v>-63.749964631066057</v>
      </c>
      <c r="J31" s="31"/>
    </row>
    <row r="32" spans="1:12" ht="12.5" x14ac:dyDescent="0.25">
      <c r="A32" s="69" t="s">
        <v>135</v>
      </c>
      <c r="B32" s="171">
        <v>105.50859770000001</v>
      </c>
      <c r="C32" s="80">
        <f t="shared" si="0"/>
        <v>0.98039933217064879</v>
      </c>
      <c r="D32" s="171">
        <v>132.65419908999999</v>
      </c>
      <c r="E32" s="80">
        <f t="shared" si="1"/>
        <v>0.8411889265953626</v>
      </c>
      <c r="F32" s="171">
        <v>97.187863829999998</v>
      </c>
      <c r="G32" s="80">
        <f t="shared" si="2"/>
        <v>0.82193132752697706</v>
      </c>
      <c r="H32" s="80">
        <f t="shared" si="3"/>
        <v>-26.735931092492336</v>
      </c>
      <c r="I32" s="80">
        <f t="shared" si="4"/>
        <v>-7.886308842487832</v>
      </c>
      <c r="J32" s="31"/>
    </row>
    <row r="33" spans="1:10" ht="12.5" x14ac:dyDescent="0.25">
      <c r="A33" s="69" t="s">
        <v>220</v>
      </c>
      <c r="B33" s="171">
        <v>115.17849711</v>
      </c>
      <c r="C33" s="80">
        <f t="shared" si="0"/>
        <v>1.0702532694836773</v>
      </c>
      <c r="D33" s="171">
        <v>153.34494333000001</v>
      </c>
      <c r="E33" s="80">
        <f t="shared" si="1"/>
        <v>0.97239340453198919</v>
      </c>
      <c r="F33" s="171">
        <v>97.168661470000004</v>
      </c>
      <c r="G33" s="80">
        <f t="shared" si="2"/>
        <v>0.82176893048865918</v>
      </c>
      <c r="H33" s="80">
        <f t="shared" si="3"/>
        <v>-36.633931735921685</v>
      </c>
      <c r="I33" s="80">
        <f t="shared" si="4"/>
        <v>-15.636456536500809</v>
      </c>
      <c r="J33" s="31"/>
    </row>
    <row r="34" spans="1:10" ht="12.5" x14ac:dyDescent="0.25">
      <c r="A34" s="69" t="s">
        <v>33</v>
      </c>
      <c r="B34" s="171">
        <v>89.916431700000004</v>
      </c>
      <c r="C34" s="80">
        <f t="shared" si="0"/>
        <v>0.83551493917587882</v>
      </c>
      <c r="D34" s="171">
        <v>129.24519343</v>
      </c>
      <c r="E34" s="80">
        <f t="shared" si="1"/>
        <v>0.81957168544080727</v>
      </c>
      <c r="F34" s="171">
        <v>96.432612939999999</v>
      </c>
      <c r="G34" s="80">
        <f t="shared" si="2"/>
        <v>0.81554406535070922</v>
      </c>
      <c r="H34" s="80">
        <f t="shared" si="3"/>
        <v>-25.387853597643851</v>
      </c>
      <c r="I34" s="80">
        <f t="shared" si="4"/>
        <v>7.2469304183920391</v>
      </c>
      <c r="J34" s="31"/>
    </row>
    <row r="35" spans="1:10" ht="12.5" x14ac:dyDescent="0.25">
      <c r="A35" s="69" t="s">
        <v>235</v>
      </c>
      <c r="B35" s="171">
        <v>46.972637259999999</v>
      </c>
      <c r="C35" s="80">
        <f t="shared" si="0"/>
        <v>0.43647572997738865</v>
      </c>
      <c r="D35" s="171">
        <v>122.71327819</v>
      </c>
      <c r="E35" s="80">
        <f t="shared" si="1"/>
        <v>0.7781514001649551</v>
      </c>
      <c r="F35" s="171">
        <v>94.545281110000005</v>
      </c>
      <c r="G35" s="80">
        <f t="shared" si="2"/>
        <v>0.79958263667655649</v>
      </c>
      <c r="H35" s="80">
        <f t="shared" si="3"/>
        <v>-22.954318795384786</v>
      </c>
      <c r="I35" s="80">
        <f t="shared" si="4"/>
        <v>101.27735342318314</v>
      </c>
      <c r="J35" s="31"/>
    </row>
    <row r="36" spans="1:10" ht="12.5" x14ac:dyDescent="0.25">
      <c r="A36" s="69" t="s">
        <v>196</v>
      </c>
      <c r="B36" s="171">
        <v>64.280972009999999</v>
      </c>
      <c r="C36" s="80">
        <f t="shared" si="0"/>
        <v>0.59730698164595319</v>
      </c>
      <c r="D36" s="171">
        <v>112.66377448</v>
      </c>
      <c r="E36" s="80">
        <f t="shared" si="1"/>
        <v>0.71442532668502201</v>
      </c>
      <c r="F36" s="171">
        <v>83.473073620000008</v>
      </c>
      <c r="G36" s="80">
        <f t="shared" si="2"/>
        <v>0.70594343274438143</v>
      </c>
      <c r="H36" s="80">
        <f t="shared" si="3"/>
        <v>-25.909571195115522</v>
      </c>
      <c r="I36" s="80">
        <f t="shared" si="4"/>
        <v>29.856582764514439</v>
      </c>
      <c r="J36" s="31"/>
    </row>
    <row r="37" spans="1:10" ht="12.5" x14ac:dyDescent="0.25">
      <c r="A37" s="69" t="s">
        <v>216</v>
      </c>
      <c r="B37" s="171">
        <v>63.160376970000002</v>
      </c>
      <c r="C37" s="80">
        <f t="shared" si="0"/>
        <v>0.58689426976465653</v>
      </c>
      <c r="D37" s="171">
        <v>130.94081494</v>
      </c>
      <c r="E37" s="80">
        <f t="shared" si="1"/>
        <v>0.83032398764981019</v>
      </c>
      <c r="F37" s="171">
        <v>80.821070840000004</v>
      </c>
      <c r="G37" s="80">
        <f t="shared" si="2"/>
        <v>0.683515075131918</v>
      </c>
      <c r="H37" s="80">
        <f t="shared" si="3"/>
        <v>-38.27663981086873</v>
      </c>
      <c r="I37" s="80">
        <f t="shared" si="4"/>
        <v>27.961666344056969</v>
      </c>
      <c r="J37" s="31"/>
    </row>
    <row r="38" spans="1:10" ht="12.5" x14ac:dyDescent="0.25">
      <c r="A38" s="69" t="s">
        <v>229</v>
      </c>
      <c r="B38" s="171">
        <v>62.860815880000004</v>
      </c>
      <c r="C38" s="80">
        <f t="shared" si="0"/>
        <v>0.58411070995074099</v>
      </c>
      <c r="D38" s="171">
        <v>104.76333373999999</v>
      </c>
      <c r="E38" s="80">
        <f t="shared" si="1"/>
        <v>0.6643269256445693</v>
      </c>
      <c r="F38" s="171">
        <v>78.563118219999993</v>
      </c>
      <c r="G38" s="80">
        <f t="shared" si="2"/>
        <v>0.66441925471450547</v>
      </c>
      <c r="H38" s="80">
        <f t="shared" si="3"/>
        <v>-25.008955504435637</v>
      </c>
      <c r="I38" s="80">
        <f t="shared" si="4"/>
        <v>24.979475878861269</v>
      </c>
      <c r="J38" s="31"/>
    </row>
    <row r="39" spans="1:10" ht="12.5" x14ac:dyDescent="0.25">
      <c r="A39" s="69" t="s">
        <v>204</v>
      </c>
      <c r="B39" s="171">
        <v>58.858727889999997</v>
      </c>
      <c r="C39" s="80">
        <f t="shared" si="0"/>
        <v>0.5469227984609063</v>
      </c>
      <c r="D39" s="171">
        <v>78.722633040000005</v>
      </c>
      <c r="E39" s="80">
        <f t="shared" si="1"/>
        <v>0.49919721833117764</v>
      </c>
      <c r="F39" s="171">
        <v>77.715263550000003</v>
      </c>
      <c r="G39" s="80">
        <f t="shared" si="2"/>
        <v>0.65724882944739582</v>
      </c>
      <c r="H39" s="80">
        <f t="shared" si="3"/>
        <v>-1.2796440503814788</v>
      </c>
      <c r="I39" s="80">
        <f t="shared" si="4"/>
        <v>32.036940545573202</v>
      </c>
      <c r="J39" s="31"/>
    </row>
    <row r="40" spans="1:10" ht="12.5" x14ac:dyDescent="0.25">
      <c r="A40" s="69" t="s">
        <v>134</v>
      </c>
      <c r="B40" s="171">
        <v>70.229504640000002</v>
      </c>
      <c r="C40" s="80">
        <f t="shared" si="0"/>
        <v>0.65258150471780441</v>
      </c>
      <c r="D40" s="171">
        <v>107.26462576</v>
      </c>
      <c r="E40" s="80">
        <f t="shared" si="1"/>
        <v>0.68018815856323356</v>
      </c>
      <c r="F40" s="171">
        <v>74.407266370000002</v>
      </c>
      <c r="G40" s="80">
        <f t="shared" si="2"/>
        <v>0.62927263564639979</v>
      </c>
      <c r="H40" s="80">
        <f t="shared" si="3"/>
        <v>-30.632055215963682</v>
      </c>
      <c r="I40" s="80">
        <f t="shared" si="4"/>
        <v>5.9487273211101588</v>
      </c>
      <c r="J40" s="31"/>
    </row>
    <row r="41" spans="1:10" ht="12.5" x14ac:dyDescent="0.25">
      <c r="A41" s="69" t="s">
        <v>183</v>
      </c>
      <c r="B41" s="171">
        <v>136.91993416999998</v>
      </c>
      <c r="C41" s="80">
        <f t="shared" si="0"/>
        <v>1.2722774726169748</v>
      </c>
      <c r="D41" s="171">
        <v>99.164466939999997</v>
      </c>
      <c r="E41" s="80">
        <f t="shared" si="1"/>
        <v>0.62882330204312498</v>
      </c>
      <c r="F41" s="171">
        <v>72.002449949999999</v>
      </c>
      <c r="G41" s="80">
        <f t="shared" si="2"/>
        <v>0.6089347675767125</v>
      </c>
      <c r="H41" s="80">
        <f t="shared" si="3"/>
        <v>-27.390876821265554</v>
      </c>
      <c r="I41" s="80">
        <f t="shared" si="4"/>
        <v>-47.412734028485829</v>
      </c>
      <c r="J41" s="31"/>
    </row>
    <row r="42" spans="1:10" ht="12.5" x14ac:dyDescent="0.25">
      <c r="A42" s="69" t="s">
        <v>14</v>
      </c>
      <c r="B42" s="171">
        <v>33.469368279999998</v>
      </c>
      <c r="C42" s="80">
        <f t="shared" si="0"/>
        <v>0.31100163422876664</v>
      </c>
      <c r="D42" s="171">
        <v>21.887829699999998</v>
      </c>
      <c r="E42" s="80">
        <f t="shared" si="1"/>
        <v>0.13879545538059826</v>
      </c>
      <c r="F42" s="171">
        <v>68.796539879999997</v>
      </c>
      <c r="G42" s="80">
        <f t="shared" si="2"/>
        <v>0.58182193871182064</v>
      </c>
      <c r="H42" s="80">
        <f t="shared" si="3"/>
        <v>214.31412261033813</v>
      </c>
      <c r="I42" s="80">
        <f t="shared" si="4"/>
        <v>105.55075705181491</v>
      </c>
      <c r="J42" s="31"/>
    </row>
    <row r="43" spans="1:10" ht="12.5" x14ac:dyDescent="0.25">
      <c r="A43" s="69" t="s">
        <v>238</v>
      </c>
      <c r="B43" s="171">
        <v>78.725910709999994</v>
      </c>
      <c r="C43" s="80">
        <f t="shared" si="0"/>
        <v>0.73153119240641862</v>
      </c>
      <c r="D43" s="171">
        <v>64.386779230000002</v>
      </c>
      <c r="E43" s="80">
        <f t="shared" si="1"/>
        <v>0.40829047311702626</v>
      </c>
      <c r="F43" s="171">
        <v>68.612796639999999</v>
      </c>
      <c r="G43" s="80">
        <f t="shared" si="2"/>
        <v>0.58026799648873117</v>
      </c>
      <c r="H43" s="80">
        <f t="shared" si="3"/>
        <v>6.5634862630789215</v>
      </c>
      <c r="I43" s="80">
        <f t="shared" si="4"/>
        <v>-12.845979143071883</v>
      </c>
      <c r="J43" s="31"/>
    </row>
    <row r="44" spans="1:10" ht="12.5" x14ac:dyDescent="0.25">
      <c r="A44" s="69" t="s">
        <v>104</v>
      </c>
      <c r="B44" s="171">
        <v>124.33398921999999</v>
      </c>
      <c r="C44" s="80">
        <f t="shared" si="0"/>
        <v>1.1553272686269493</v>
      </c>
      <c r="D44" s="171">
        <v>48.588418700000005</v>
      </c>
      <c r="E44" s="80">
        <f t="shared" si="1"/>
        <v>0.30810965692453635</v>
      </c>
      <c r="F44" s="171">
        <v>62.251519170000002</v>
      </c>
      <c r="G44" s="80">
        <f t="shared" si="2"/>
        <v>0.52646978517265319</v>
      </c>
      <c r="H44" s="80">
        <f t="shared" si="3"/>
        <v>28.120076420597726</v>
      </c>
      <c r="I44" s="80">
        <f t="shared" si="4"/>
        <v>-49.932018138780663</v>
      </c>
      <c r="J44" s="31"/>
    </row>
    <row r="45" spans="1:10" ht="12.5" x14ac:dyDescent="0.25">
      <c r="A45" s="69" t="s">
        <v>39</v>
      </c>
      <c r="B45" s="171">
        <v>77.773614390000006</v>
      </c>
      <c r="C45" s="80">
        <f t="shared" si="0"/>
        <v>0.72268233367349133</v>
      </c>
      <c r="D45" s="171">
        <v>66.006196750000001</v>
      </c>
      <c r="E45" s="80">
        <f t="shared" si="1"/>
        <v>0.4185595493671817</v>
      </c>
      <c r="F45" s="171">
        <v>57.989718590000003</v>
      </c>
      <c r="G45" s="80">
        <f t="shared" si="2"/>
        <v>0.49042714290919226</v>
      </c>
      <c r="H45" s="80">
        <f t="shared" si="3"/>
        <v>-12.145038730776436</v>
      </c>
      <c r="I45" s="80">
        <f t="shared" si="4"/>
        <v>-25.437799123996719</v>
      </c>
      <c r="J45" s="31"/>
    </row>
    <row r="46" spans="1:10" ht="12.5" x14ac:dyDescent="0.25">
      <c r="A46" s="69" t="s">
        <v>256</v>
      </c>
      <c r="B46" s="171">
        <v>33.002877269999999</v>
      </c>
      <c r="C46" s="80">
        <f t="shared" si="0"/>
        <v>0.30666694033047398</v>
      </c>
      <c r="D46" s="171">
        <v>48.665227590000001</v>
      </c>
      <c r="E46" s="80">
        <f t="shared" si="1"/>
        <v>0.30859671868492772</v>
      </c>
      <c r="F46" s="171">
        <v>56.568274250000002</v>
      </c>
      <c r="G46" s="80">
        <f t="shared" si="2"/>
        <v>0.47840578975520653</v>
      </c>
      <c r="H46" s="80">
        <f t="shared" si="3"/>
        <v>16.239617179195044</v>
      </c>
      <c r="I46" s="80">
        <f t="shared" si="4"/>
        <v>71.404068158085181</v>
      </c>
      <c r="J46" s="31"/>
    </row>
    <row r="47" spans="1:10" ht="12.5" x14ac:dyDescent="0.25">
      <c r="A47" s="69" t="s">
        <v>211</v>
      </c>
      <c r="B47" s="171">
        <v>40.860979149999999</v>
      </c>
      <c r="C47" s="80">
        <f t="shared" si="0"/>
        <v>0.3796854241623458</v>
      </c>
      <c r="D47" s="171">
        <v>77.344873090000007</v>
      </c>
      <c r="E47" s="80">
        <f t="shared" si="1"/>
        <v>0.49046054492470459</v>
      </c>
      <c r="F47" s="171">
        <v>55.579940630000003</v>
      </c>
      <c r="G47" s="80">
        <f t="shared" si="2"/>
        <v>0.47004731440331399</v>
      </c>
      <c r="H47" s="80">
        <f t="shared" si="3"/>
        <v>-28.140110120387561</v>
      </c>
      <c r="I47" s="80">
        <f t="shared" si="4"/>
        <v>36.02204789554095</v>
      </c>
      <c r="J47" s="31"/>
    </row>
    <row r="48" spans="1:10" ht="12.5" x14ac:dyDescent="0.25">
      <c r="A48" s="69" t="s">
        <v>214</v>
      </c>
      <c r="B48" s="171">
        <v>53.054811619999995</v>
      </c>
      <c r="C48" s="80">
        <f t="shared" si="0"/>
        <v>0.49299206903104892</v>
      </c>
      <c r="D48" s="171">
        <v>76.119113930000012</v>
      </c>
      <c r="E48" s="80">
        <f t="shared" si="1"/>
        <v>0.4826877413561928</v>
      </c>
      <c r="F48" s="171">
        <v>53.728708020000006</v>
      </c>
      <c r="G48" s="80">
        <f t="shared" si="2"/>
        <v>0.45439118187055177</v>
      </c>
      <c r="H48" s="80">
        <f t="shared" si="3"/>
        <v>-29.414958679879632</v>
      </c>
      <c r="I48" s="80">
        <f t="shared" si="4"/>
        <v>1.2701890354954504</v>
      </c>
      <c r="J48" s="31"/>
    </row>
    <row r="49" spans="1:10" ht="12.5" x14ac:dyDescent="0.25">
      <c r="A49" s="69" t="s">
        <v>88</v>
      </c>
      <c r="B49" s="171">
        <v>53.275541920000002</v>
      </c>
      <c r="C49" s="80">
        <f t="shared" si="0"/>
        <v>0.49504312310083337</v>
      </c>
      <c r="D49" s="171">
        <v>72.821523010000007</v>
      </c>
      <c r="E49" s="80">
        <f t="shared" si="1"/>
        <v>0.46177700513092296</v>
      </c>
      <c r="F49" s="171">
        <v>53.488054240000004</v>
      </c>
      <c r="G49" s="80">
        <f t="shared" si="2"/>
        <v>0.45235593926849416</v>
      </c>
      <c r="H49" s="80">
        <f t="shared" si="3"/>
        <v>-26.549113463810812</v>
      </c>
      <c r="I49" s="80">
        <f t="shared" si="4"/>
        <v>0.39889283588914193</v>
      </c>
      <c r="J49" s="31"/>
    </row>
    <row r="50" spans="1:10" ht="12.5" x14ac:dyDescent="0.25">
      <c r="A50" s="69" t="s">
        <v>36</v>
      </c>
      <c r="B50" s="171">
        <v>76.561011280000002</v>
      </c>
      <c r="C50" s="80">
        <f t="shared" si="0"/>
        <v>0.71141467108344958</v>
      </c>
      <c r="D50" s="171">
        <v>59.386364280000002</v>
      </c>
      <c r="E50" s="80">
        <f t="shared" si="1"/>
        <v>0.37658176194785986</v>
      </c>
      <c r="F50" s="171">
        <v>52.117405320000003</v>
      </c>
      <c r="G50" s="80">
        <f t="shared" si="2"/>
        <v>0.44076417007023688</v>
      </c>
      <c r="H50" s="80">
        <f t="shared" si="3"/>
        <v>-12.2401144574665</v>
      </c>
      <c r="I50" s="80">
        <f t="shared" si="4"/>
        <v>-31.926963282400354</v>
      </c>
      <c r="J50" s="31"/>
    </row>
    <row r="51" spans="1:10" ht="12.5" x14ac:dyDescent="0.25">
      <c r="A51" s="69" t="s">
        <v>178</v>
      </c>
      <c r="B51" s="171">
        <v>52.494259200000002</v>
      </c>
      <c r="C51" s="80">
        <f t="shared" si="0"/>
        <v>0.48778334452712513</v>
      </c>
      <c r="D51" s="171">
        <v>107.00661795000001</v>
      </c>
      <c r="E51" s="80">
        <f t="shared" si="1"/>
        <v>0.67855207531644646</v>
      </c>
      <c r="F51" s="171">
        <v>51.774969689999999</v>
      </c>
      <c r="G51" s="80">
        <f t="shared" si="2"/>
        <v>0.43786814415849584</v>
      </c>
      <c r="H51" s="80">
        <f t="shared" si="3"/>
        <v>-51.615170461520044</v>
      </c>
      <c r="I51" s="80">
        <f t="shared" si="4"/>
        <v>-1.3702250892989154</v>
      </c>
      <c r="J51" s="31"/>
    </row>
    <row r="52" spans="1:10" ht="12.5" x14ac:dyDescent="0.25">
      <c r="A52" s="69" t="s">
        <v>231</v>
      </c>
      <c r="B52" s="171">
        <v>52.5140922</v>
      </c>
      <c r="C52" s="80">
        <f t="shared" si="0"/>
        <v>0.48796763528995207</v>
      </c>
      <c r="D52" s="171">
        <v>61.323627030000004</v>
      </c>
      <c r="E52" s="80">
        <f t="shared" si="1"/>
        <v>0.38886636344848829</v>
      </c>
      <c r="F52" s="171">
        <v>48.912745009999995</v>
      </c>
      <c r="G52" s="80">
        <f t="shared" si="2"/>
        <v>0.41366191060007607</v>
      </c>
      <c r="H52" s="80">
        <f t="shared" si="3"/>
        <v>-20.238336545110926</v>
      </c>
      <c r="I52" s="80">
        <f t="shared" si="4"/>
        <v>-6.8578681247773776</v>
      </c>
      <c r="J52" s="31"/>
    </row>
    <row r="53" spans="1:10" ht="12.5" x14ac:dyDescent="0.25">
      <c r="A53" s="69" t="s">
        <v>143</v>
      </c>
      <c r="B53" s="171">
        <v>38.662373100000003</v>
      </c>
      <c r="C53" s="80">
        <f t="shared" si="0"/>
        <v>0.35925569663193863</v>
      </c>
      <c r="D53" s="171">
        <v>67.320040750000004</v>
      </c>
      <c r="E53" s="80">
        <f t="shared" si="1"/>
        <v>0.42689091793037309</v>
      </c>
      <c r="F53" s="171">
        <v>48.603072529999999</v>
      </c>
      <c r="G53" s="80">
        <f t="shared" si="2"/>
        <v>0.41104296722016809</v>
      </c>
      <c r="H53" s="80">
        <f t="shared" si="3"/>
        <v>-27.802966266029784</v>
      </c>
      <c r="I53" s="80">
        <f t="shared" si="4"/>
        <v>25.71156044738494</v>
      </c>
      <c r="J53" s="31"/>
    </row>
    <row r="54" spans="1:10" ht="12.5" x14ac:dyDescent="0.25">
      <c r="A54" s="69" t="s">
        <v>225</v>
      </c>
      <c r="B54" s="171">
        <v>1.73498007</v>
      </c>
      <c r="C54" s="80">
        <f t="shared" si="0"/>
        <v>1.6121655855894153E-2</v>
      </c>
      <c r="D54" s="171">
        <v>157.89137850999998</v>
      </c>
      <c r="E54" s="80">
        <f t="shared" si="1"/>
        <v>1.0012233319307058</v>
      </c>
      <c r="F54" s="171">
        <v>47.979959020000003</v>
      </c>
      <c r="G54" s="80">
        <f t="shared" si="2"/>
        <v>0.40577320930707983</v>
      </c>
      <c r="H54" s="80">
        <f t="shared" si="3"/>
        <v>-69.612046286009715</v>
      </c>
      <c r="I54" s="80">
        <f t="shared" si="4"/>
        <v>2665.4472722559863</v>
      </c>
      <c r="J54" s="31"/>
    </row>
    <row r="55" spans="1:10" ht="12.5" x14ac:dyDescent="0.25">
      <c r="A55" s="69" t="s">
        <v>249</v>
      </c>
      <c r="B55" s="171">
        <v>33.790652180000002</v>
      </c>
      <c r="C55" s="80">
        <f t="shared" si="0"/>
        <v>0.31398704516080095</v>
      </c>
      <c r="D55" s="171">
        <v>84.200753000000006</v>
      </c>
      <c r="E55" s="80">
        <f t="shared" si="1"/>
        <v>0.53393516014172382</v>
      </c>
      <c r="F55" s="171">
        <v>46.769042429999999</v>
      </c>
      <c r="G55" s="80">
        <f t="shared" si="2"/>
        <v>0.39553231871518357</v>
      </c>
      <c r="H55" s="80">
        <f t="shared" si="3"/>
        <v>-44.455315702461718</v>
      </c>
      <c r="I55" s="80">
        <f t="shared" si="4"/>
        <v>38.408226573625129</v>
      </c>
      <c r="J55" s="31"/>
    </row>
    <row r="56" spans="1:10" ht="12.5" x14ac:dyDescent="0.25">
      <c r="A56" s="69" t="s">
        <v>149</v>
      </c>
      <c r="B56" s="171">
        <v>50.977525189999994</v>
      </c>
      <c r="C56" s="80">
        <f t="shared" si="0"/>
        <v>0.47368965886643011</v>
      </c>
      <c r="D56" s="171">
        <v>37.01779277</v>
      </c>
      <c r="E56" s="80">
        <f t="shared" si="1"/>
        <v>0.23473781892120482</v>
      </c>
      <c r="F56" s="171">
        <v>46.178415439999995</v>
      </c>
      <c r="G56" s="80">
        <f t="shared" si="2"/>
        <v>0.39053730383541302</v>
      </c>
      <c r="H56" s="80">
        <f t="shared" si="3"/>
        <v>24.746539392332313</v>
      </c>
      <c r="I56" s="80">
        <f t="shared" si="4"/>
        <v>-9.4141677770999692</v>
      </c>
      <c r="J56" s="31"/>
    </row>
    <row r="57" spans="1:10" ht="12.5" x14ac:dyDescent="0.25">
      <c r="A57" s="69" t="s">
        <v>240</v>
      </c>
      <c r="B57" s="171">
        <v>41.296907709999999</v>
      </c>
      <c r="C57" s="80">
        <f t="shared" si="0"/>
        <v>0.38373612788142397</v>
      </c>
      <c r="D57" s="171">
        <v>67.628442939999999</v>
      </c>
      <c r="E57" s="80">
        <f t="shared" si="1"/>
        <v>0.42884656282473299</v>
      </c>
      <c r="F57" s="171">
        <v>45.210338</v>
      </c>
      <c r="G57" s="80">
        <f t="shared" si="2"/>
        <v>0.38235013782464511</v>
      </c>
      <c r="H57" s="80">
        <f t="shared" si="3"/>
        <v>-33.148929600359658</v>
      </c>
      <c r="I57" s="80">
        <f t="shared" si="4"/>
        <v>9.4763276647281902</v>
      </c>
      <c r="J57" s="31"/>
    </row>
    <row r="58" spans="1:10" ht="12.5" x14ac:dyDescent="0.25">
      <c r="A58" s="69" t="s">
        <v>232</v>
      </c>
      <c r="B58" s="171">
        <v>42.79670179</v>
      </c>
      <c r="C58" s="80">
        <f t="shared" si="0"/>
        <v>0.39767240555432393</v>
      </c>
      <c r="D58" s="171">
        <v>59.168493399999996</v>
      </c>
      <c r="E58" s="80">
        <f t="shared" si="1"/>
        <v>0.37520019564282903</v>
      </c>
      <c r="F58" s="171">
        <v>43.860458319999999</v>
      </c>
      <c r="G58" s="80">
        <f t="shared" si="2"/>
        <v>0.37093401698753287</v>
      </c>
      <c r="H58" s="80">
        <f t="shared" si="3"/>
        <v>-25.871936566835075</v>
      </c>
      <c r="I58" s="80">
        <f t="shared" si="4"/>
        <v>2.4856039963541354</v>
      </c>
      <c r="J58" s="31"/>
    </row>
    <row r="59" spans="1:10" ht="12.5" x14ac:dyDescent="0.25">
      <c r="A59" s="69" t="s">
        <v>98</v>
      </c>
      <c r="B59" s="171">
        <v>37.192414490000004</v>
      </c>
      <c r="C59" s="80">
        <f t="shared" si="0"/>
        <v>0.34559665394747224</v>
      </c>
      <c r="D59" s="171">
        <v>62.454985460000003</v>
      </c>
      <c r="E59" s="80">
        <f t="shared" si="1"/>
        <v>0.39604055159974794</v>
      </c>
      <c r="F59" s="171">
        <v>42.970922899999998</v>
      </c>
      <c r="G59" s="80">
        <f t="shared" si="2"/>
        <v>0.36341109180088849</v>
      </c>
      <c r="H59" s="80">
        <f t="shared" si="3"/>
        <v>-31.196969171466371</v>
      </c>
      <c r="I59" s="80">
        <f t="shared" si="4"/>
        <v>15.536792889726669</v>
      </c>
      <c r="J59" s="31"/>
    </row>
    <row r="60" spans="1:10" ht="12.5" x14ac:dyDescent="0.25">
      <c r="A60" s="69" t="s">
        <v>25</v>
      </c>
      <c r="B60" s="171">
        <v>42.880243569999998</v>
      </c>
      <c r="C60" s="80">
        <f t="shared" si="0"/>
        <v>0.39844868641773967</v>
      </c>
      <c r="D60" s="171">
        <v>64.748280539999996</v>
      </c>
      <c r="E60" s="80">
        <f t="shared" si="1"/>
        <v>0.41058283099945853</v>
      </c>
      <c r="F60" s="171">
        <v>42.502073960000004</v>
      </c>
      <c r="G60" s="80">
        <f t="shared" si="2"/>
        <v>0.35944597088478442</v>
      </c>
      <c r="H60" s="80">
        <f t="shared" si="3"/>
        <v>-34.357988188206477</v>
      </c>
      <c r="I60" s="80">
        <f t="shared" si="4"/>
        <v>-0.8819203869088299</v>
      </c>
      <c r="J60" s="31"/>
    </row>
    <row r="61" spans="1:10" ht="12.5" x14ac:dyDescent="0.25">
      <c r="A61" s="69" t="s">
        <v>201</v>
      </c>
      <c r="B61" s="171">
        <v>21.497403479999999</v>
      </c>
      <c r="C61" s="80">
        <f t="shared" si="0"/>
        <v>0.19975661201679473</v>
      </c>
      <c r="D61" s="171">
        <v>33.782095869999999</v>
      </c>
      <c r="E61" s="80">
        <f t="shared" si="1"/>
        <v>0.21421956604439762</v>
      </c>
      <c r="F61" s="171">
        <v>42.288072979999995</v>
      </c>
      <c r="G61" s="80">
        <f t="shared" si="2"/>
        <v>0.35763613473187589</v>
      </c>
      <c r="H61" s="80">
        <f t="shared" si="3"/>
        <v>25.178950242556386</v>
      </c>
      <c r="I61" s="80">
        <f t="shared" si="4"/>
        <v>96.712468179436129</v>
      </c>
      <c r="J61" s="31"/>
    </row>
    <row r="62" spans="1:10" ht="12.5" x14ac:dyDescent="0.25">
      <c r="A62" s="69" t="s">
        <v>197</v>
      </c>
      <c r="B62" s="171">
        <v>66.556239310000009</v>
      </c>
      <c r="C62" s="80">
        <f t="shared" si="0"/>
        <v>0.61844905527840111</v>
      </c>
      <c r="D62" s="171">
        <v>53.84275976</v>
      </c>
      <c r="E62" s="80">
        <f t="shared" si="1"/>
        <v>0.34142856839923935</v>
      </c>
      <c r="F62" s="171">
        <v>41.857968569999997</v>
      </c>
      <c r="G62" s="80">
        <f t="shared" si="2"/>
        <v>0.35399868171300025</v>
      </c>
      <c r="H62" s="80">
        <f t="shared" si="3"/>
        <v>-22.258872396996921</v>
      </c>
      <c r="I62" s="80">
        <f t="shared" si="4"/>
        <v>-37.108873632361494</v>
      </c>
      <c r="J62" s="31"/>
    </row>
    <row r="63" spans="1:10" ht="12.5" x14ac:dyDescent="0.25">
      <c r="A63" s="69" t="s">
        <v>172</v>
      </c>
      <c r="B63" s="171">
        <v>34.33658458</v>
      </c>
      <c r="C63" s="80">
        <f t="shared" si="0"/>
        <v>0.31905991857621852</v>
      </c>
      <c r="D63" s="171">
        <v>56.026211369999999</v>
      </c>
      <c r="E63" s="80">
        <f t="shared" si="1"/>
        <v>0.3552743066320917</v>
      </c>
      <c r="F63" s="171">
        <v>41.722992720000001</v>
      </c>
      <c r="G63" s="80">
        <f t="shared" si="2"/>
        <v>0.35285717211290624</v>
      </c>
      <c r="H63" s="80">
        <f t="shared" si="3"/>
        <v>-25.529512526807864</v>
      </c>
      <c r="I63" s="80">
        <f t="shared" si="4"/>
        <v>21.511773026785995</v>
      </c>
      <c r="J63" s="31"/>
    </row>
    <row r="64" spans="1:10" ht="12.5" x14ac:dyDescent="0.25">
      <c r="A64" s="69" t="s">
        <v>21</v>
      </c>
      <c r="B64" s="171">
        <v>40.183928460000004</v>
      </c>
      <c r="C64" s="80">
        <f t="shared" si="0"/>
        <v>0.37339418289109849</v>
      </c>
      <c r="D64" s="171">
        <v>45.129466060000006</v>
      </c>
      <c r="E64" s="80">
        <f t="shared" si="1"/>
        <v>0.28617569118243619</v>
      </c>
      <c r="F64" s="171">
        <v>39.191821060000002</v>
      </c>
      <c r="G64" s="80">
        <f t="shared" si="2"/>
        <v>0.33145070014494982</v>
      </c>
      <c r="H64" s="80">
        <f t="shared" si="3"/>
        <v>-13.156913915413615</v>
      </c>
      <c r="I64" s="80">
        <f t="shared" si="4"/>
        <v>-2.4689159025045759</v>
      </c>
      <c r="J64" s="31"/>
    </row>
    <row r="65" spans="1:10" ht="12.5" x14ac:dyDescent="0.25">
      <c r="A65" s="69" t="s">
        <v>2</v>
      </c>
      <c r="B65" s="171">
        <v>88.235312680000007</v>
      </c>
      <c r="C65" s="80">
        <f t="shared" si="0"/>
        <v>0.81989376705876149</v>
      </c>
      <c r="D65" s="171">
        <v>63.990005200000006</v>
      </c>
      <c r="E65" s="80">
        <f t="shared" si="1"/>
        <v>0.40577444329900159</v>
      </c>
      <c r="F65" s="171">
        <v>38.459270479999994</v>
      </c>
      <c r="G65" s="80">
        <f t="shared" si="2"/>
        <v>0.32525541765830868</v>
      </c>
      <c r="H65" s="80">
        <f t="shared" si="3"/>
        <v>-39.8980038213843</v>
      </c>
      <c r="I65" s="80">
        <f t="shared" si="4"/>
        <v>-56.412835958910335</v>
      </c>
      <c r="J65" s="31"/>
    </row>
    <row r="66" spans="1:10" ht="12.5" x14ac:dyDescent="0.25">
      <c r="A66" s="69" t="s">
        <v>5</v>
      </c>
      <c r="B66" s="171">
        <v>50.646576670000002</v>
      </c>
      <c r="C66" s="80">
        <f t="shared" si="0"/>
        <v>0.47061444305403333</v>
      </c>
      <c r="D66" s="171">
        <v>76.258139989999989</v>
      </c>
      <c r="E66" s="80">
        <f t="shared" si="1"/>
        <v>0.48356933562898935</v>
      </c>
      <c r="F66" s="171">
        <v>37.989936039999996</v>
      </c>
      <c r="G66" s="80">
        <f t="shared" si="2"/>
        <v>0.32128619080095022</v>
      </c>
      <c r="H66" s="80">
        <f t="shared" si="3"/>
        <v>-50.182451283257421</v>
      </c>
      <c r="I66" s="80">
        <f t="shared" si="4"/>
        <v>-24.990120679759663</v>
      </c>
      <c r="J66" s="31"/>
    </row>
    <row r="67" spans="1:10" ht="12.5" x14ac:dyDescent="0.25">
      <c r="A67" s="69" t="s">
        <v>23</v>
      </c>
      <c r="B67" s="171">
        <v>28.869920620000002</v>
      </c>
      <c r="C67" s="80">
        <f t="shared" si="0"/>
        <v>0.26826298057857367</v>
      </c>
      <c r="D67" s="171">
        <v>40.3041567</v>
      </c>
      <c r="E67" s="80">
        <f t="shared" si="1"/>
        <v>0.25557736237812062</v>
      </c>
      <c r="F67" s="171">
        <v>37.62513165</v>
      </c>
      <c r="G67" s="80">
        <f t="shared" si="2"/>
        <v>0.31820098916420214</v>
      </c>
      <c r="H67" s="80">
        <f t="shared" si="3"/>
        <v>-6.6470192390850835</v>
      </c>
      <c r="I67" s="80">
        <f t="shared" si="4"/>
        <v>30.326411856964764</v>
      </c>
      <c r="J67" s="31"/>
    </row>
    <row r="68" spans="1:10" ht="12.5" x14ac:dyDescent="0.25">
      <c r="A68" s="69" t="s">
        <v>194</v>
      </c>
      <c r="B68" s="171">
        <v>43.8396458</v>
      </c>
      <c r="C68" s="80">
        <f t="shared" ref="C68:C131" si="5">(B68/$B$268)*100</f>
        <v>0.40736357417171687</v>
      </c>
      <c r="D68" s="171">
        <v>54.583948569999997</v>
      </c>
      <c r="E68" s="80">
        <f t="shared" ref="E68:E131" si="6">(D68/$D$268)*100</f>
        <v>0.34612860672268053</v>
      </c>
      <c r="F68" s="171">
        <v>36.706715289999998</v>
      </c>
      <c r="G68" s="80">
        <f t="shared" ref="G68:G131" si="7">(F68/$F$268)*100</f>
        <v>0.31043381383747909</v>
      </c>
      <c r="H68" s="80">
        <f t="shared" si="3"/>
        <v>-32.751813945951035</v>
      </c>
      <c r="I68" s="80">
        <f t="shared" si="4"/>
        <v>-16.270502144431109</v>
      </c>
      <c r="J68" s="31"/>
    </row>
    <row r="69" spans="1:10" ht="12.5" x14ac:dyDescent="0.25">
      <c r="A69" s="69" t="s">
        <v>64</v>
      </c>
      <c r="B69" s="171">
        <v>5.6788769100000005</v>
      </c>
      <c r="C69" s="80">
        <f t="shared" si="5"/>
        <v>5.276884776607469E-2</v>
      </c>
      <c r="D69" s="171">
        <v>39.742078319999997</v>
      </c>
      <c r="E69" s="80">
        <f t="shared" si="6"/>
        <v>0.25201310197492088</v>
      </c>
      <c r="F69" s="171">
        <v>36.121651659999998</v>
      </c>
      <c r="G69" s="80">
        <f t="shared" si="7"/>
        <v>0.30548584906962695</v>
      </c>
      <c r="H69" s="80">
        <f t="shared" ref="H69:H132" si="8">((F69/D69)-1)*100</f>
        <v>-9.10980706859017</v>
      </c>
      <c r="I69" s="80">
        <f t="shared" ref="I69:I132" si="9">((F69/B69)-1)*100</f>
        <v>536.07033983062672</v>
      </c>
      <c r="J69" s="31"/>
    </row>
    <row r="70" spans="1:10" ht="12.5" x14ac:dyDescent="0.25">
      <c r="A70" s="69" t="s">
        <v>99</v>
      </c>
      <c r="B70" s="171">
        <v>26.441588079999999</v>
      </c>
      <c r="C70" s="80">
        <f t="shared" si="5"/>
        <v>0.24569860523474085</v>
      </c>
      <c r="D70" s="171">
        <v>44.849245570000001</v>
      </c>
      <c r="E70" s="80">
        <f t="shared" si="6"/>
        <v>0.28439875253435615</v>
      </c>
      <c r="F70" s="171">
        <v>35.629871539999996</v>
      </c>
      <c r="G70" s="80">
        <f t="shared" si="7"/>
        <v>0.30132679596408679</v>
      </c>
      <c r="H70" s="80">
        <f t="shared" si="8"/>
        <v>-20.556363686453881</v>
      </c>
      <c r="I70" s="80">
        <f t="shared" si="9"/>
        <v>34.749363132806188</v>
      </c>
      <c r="J70" s="31"/>
    </row>
    <row r="71" spans="1:10" ht="12.5" x14ac:dyDescent="0.25">
      <c r="A71" s="69" t="s">
        <v>222</v>
      </c>
      <c r="B71" s="171">
        <v>60.61698981</v>
      </c>
      <c r="C71" s="80">
        <f t="shared" si="5"/>
        <v>0.56326079223322878</v>
      </c>
      <c r="D71" s="171">
        <v>84.221028989999994</v>
      </c>
      <c r="E71" s="80">
        <f t="shared" si="6"/>
        <v>0.53406373457344736</v>
      </c>
      <c r="F71" s="171">
        <v>35.140399409999993</v>
      </c>
      <c r="G71" s="80">
        <f t="shared" si="7"/>
        <v>0.29718726185206962</v>
      </c>
      <c r="H71" s="80">
        <f t="shared" si="8"/>
        <v>-58.275979489430838</v>
      </c>
      <c r="I71" s="80">
        <f t="shared" si="9"/>
        <v>-42.028795029008727</v>
      </c>
      <c r="J71" s="31"/>
    </row>
    <row r="72" spans="1:10" ht="12.5" x14ac:dyDescent="0.25">
      <c r="A72" s="69" t="s">
        <v>171</v>
      </c>
      <c r="B72" s="171">
        <v>28.852568899999998</v>
      </c>
      <c r="C72" s="80">
        <f t="shared" si="5"/>
        <v>0.26810174618563454</v>
      </c>
      <c r="D72" s="171">
        <v>63.453514130000002</v>
      </c>
      <c r="E72" s="80">
        <f t="shared" si="6"/>
        <v>0.40237243755476487</v>
      </c>
      <c r="F72" s="171">
        <v>34.714463789999996</v>
      </c>
      <c r="G72" s="80">
        <f t="shared" si="7"/>
        <v>0.29358506487200231</v>
      </c>
      <c r="H72" s="80">
        <f t="shared" si="8"/>
        <v>-45.291503132704435</v>
      </c>
      <c r="I72" s="80">
        <f t="shared" si="9"/>
        <v>20.316717413678887</v>
      </c>
      <c r="J72" s="31"/>
    </row>
    <row r="73" spans="1:10" ht="12.5" x14ac:dyDescent="0.25">
      <c r="A73" s="69" t="s">
        <v>212</v>
      </c>
      <c r="B73" s="171">
        <v>44.199203420000003</v>
      </c>
      <c r="C73" s="80">
        <f t="shared" si="5"/>
        <v>0.41070462938626145</v>
      </c>
      <c r="D73" s="171">
        <v>84.998297440000002</v>
      </c>
      <c r="E73" s="80">
        <f t="shared" si="6"/>
        <v>0.53899256168647647</v>
      </c>
      <c r="F73" s="171">
        <v>33.607520319999999</v>
      </c>
      <c r="G73" s="80">
        <f t="shared" si="7"/>
        <v>0.28422348946598364</v>
      </c>
      <c r="H73" s="80">
        <f t="shared" si="8"/>
        <v>-60.460948828153384</v>
      </c>
      <c r="I73" s="80">
        <f t="shared" si="9"/>
        <v>-23.963515811253966</v>
      </c>
      <c r="J73" s="31"/>
    </row>
    <row r="74" spans="1:10" ht="12.5" x14ac:dyDescent="0.25">
      <c r="A74" s="69" t="s">
        <v>22</v>
      </c>
      <c r="B74" s="171">
        <v>28.18388375</v>
      </c>
      <c r="C74" s="80">
        <f t="shared" si="5"/>
        <v>0.26188823857788035</v>
      </c>
      <c r="D74" s="171">
        <v>39.664865990000003</v>
      </c>
      <c r="E74" s="80">
        <f t="shared" si="6"/>
        <v>0.25152348191435608</v>
      </c>
      <c r="F74" s="171">
        <v>33.575866470000001</v>
      </c>
      <c r="G74" s="80">
        <f t="shared" si="7"/>
        <v>0.28395578843905966</v>
      </c>
      <c r="H74" s="80">
        <f t="shared" si="8"/>
        <v>-15.351115825111105</v>
      </c>
      <c r="I74" s="80">
        <f t="shared" si="9"/>
        <v>19.13143968314872</v>
      </c>
      <c r="J74" s="31"/>
    </row>
    <row r="75" spans="1:10" ht="12.5" x14ac:dyDescent="0.25">
      <c r="A75" s="69" t="s">
        <v>154</v>
      </c>
      <c r="B75" s="171">
        <v>7.6708287899999998</v>
      </c>
      <c r="C75" s="80">
        <f t="shared" si="5"/>
        <v>7.1278318420029435E-2</v>
      </c>
      <c r="D75" s="171">
        <v>13.2455336</v>
      </c>
      <c r="E75" s="80">
        <f t="shared" si="6"/>
        <v>8.3992789279195443E-2</v>
      </c>
      <c r="F75" s="171">
        <v>33.495066879999996</v>
      </c>
      <c r="G75" s="80">
        <f t="shared" si="7"/>
        <v>0.28327245503038934</v>
      </c>
      <c r="H75" s="80">
        <f t="shared" si="8"/>
        <v>152.87819948605161</v>
      </c>
      <c r="I75" s="80">
        <f t="shared" si="9"/>
        <v>336.65512289448446</v>
      </c>
      <c r="J75" s="31"/>
    </row>
    <row r="76" spans="1:10" ht="12.5" x14ac:dyDescent="0.25">
      <c r="A76" s="69" t="s">
        <v>230</v>
      </c>
      <c r="B76" s="171">
        <v>26.852605459999999</v>
      </c>
      <c r="C76" s="80">
        <f t="shared" si="5"/>
        <v>0.24951783109544556</v>
      </c>
      <c r="D76" s="171">
        <v>34.908280549999994</v>
      </c>
      <c r="E76" s="80">
        <f t="shared" si="6"/>
        <v>0.22136094632949979</v>
      </c>
      <c r="F76" s="171">
        <v>32.694205579999995</v>
      </c>
      <c r="G76" s="80">
        <f t="shared" si="7"/>
        <v>0.27649945925156055</v>
      </c>
      <c r="H76" s="80">
        <f t="shared" si="8"/>
        <v>-6.342549490023508</v>
      </c>
      <c r="I76" s="80">
        <f t="shared" si="9"/>
        <v>21.754314041152245</v>
      </c>
      <c r="J76" s="31"/>
    </row>
    <row r="77" spans="1:10" ht="12.5" x14ac:dyDescent="0.25">
      <c r="A77" s="69" t="s">
        <v>248</v>
      </c>
      <c r="B77" s="171">
        <v>4.3796673300000002</v>
      </c>
      <c r="C77" s="80">
        <f t="shared" si="5"/>
        <v>4.0696426822679765E-2</v>
      </c>
      <c r="D77" s="171">
        <v>7.6692706100000008</v>
      </c>
      <c r="E77" s="80">
        <f t="shared" si="6"/>
        <v>4.8632501318848845E-2</v>
      </c>
      <c r="F77" s="171">
        <v>31.363878140000001</v>
      </c>
      <c r="G77" s="80">
        <f t="shared" si="7"/>
        <v>0.26524869443675414</v>
      </c>
      <c r="H77" s="80">
        <f t="shared" si="8"/>
        <v>308.95516320814761</v>
      </c>
      <c r="I77" s="80">
        <f t="shared" si="9"/>
        <v>616.12466830899689</v>
      </c>
      <c r="J77" s="31"/>
    </row>
    <row r="78" spans="1:10" ht="12.5" x14ac:dyDescent="0.25">
      <c r="A78" s="69" t="s">
        <v>114</v>
      </c>
      <c r="B78" s="171">
        <v>68.69076871</v>
      </c>
      <c r="C78" s="80">
        <f t="shared" si="5"/>
        <v>0.63828337441331096</v>
      </c>
      <c r="D78" s="171">
        <v>68.364431940000003</v>
      </c>
      <c r="E78" s="80">
        <f t="shared" si="6"/>
        <v>0.43351362802992838</v>
      </c>
      <c r="F78" s="171">
        <v>30.618559789999999</v>
      </c>
      <c r="G78" s="80">
        <f t="shared" si="7"/>
        <v>0.25894543313740848</v>
      </c>
      <c r="H78" s="80">
        <f t="shared" si="8"/>
        <v>-55.212734281369656</v>
      </c>
      <c r="I78" s="80">
        <f t="shared" si="9"/>
        <v>-55.425510057594465</v>
      </c>
      <c r="J78" s="31"/>
    </row>
    <row r="79" spans="1:10" ht="12.5" x14ac:dyDescent="0.25">
      <c r="A79" s="69" t="s">
        <v>219</v>
      </c>
      <c r="B79" s="171">
        <v>16.099411539999998</v>
      </c>
      <c r="C79" s="80">
        <f t="shared" si="5"/>
        <v>0.14959778317816119</v>
      </c>
      <c r="D79" s="171">
        <v>22.658235550000001</v>
      </c>
      <c r="E79" s="80">
        <f t="shared" si="6"/>
        <v>0.14368076526486823</v>
      </c>
      <c r="F79" s="171">
        <v>30.200228190000001</v>
      </c>
      <c r="G79" s="80">
        <f t="shared" si="7"/>
        <v>0.25540754441566516</v>
      </c>
      <c r="H79" s="80">
        <f t="shared" si="8"/>
        <v>33.285877990618729</v>
      </c>
      <c r="I79" s="80">
        <f t="shared" si="9"/>
        <v>87.585913404136775</v>
      </c>
      <c r="J79" s="31"/>
    </row>
    <row r="80" spans="1:10" ht="12.5" x14ac:dyDescent="0.25">
      <c r="A80" s="69" t="s">
        <v>180</v>
      </c>
      <c r="B80" s="171">
        <v>25.776030690000002</v>
      </c>
      <c r="C80" s="80">
        <f t="shared" si="5"/>
        <v>0.23951416117139948</v>
      </c>
      <c r="D80" s="171">
        <v>28.999917530000001</v>
      </c>
      <c r="E80" s="80">
        <f t="shared" si="6"/>
        <v>0.18389474035318107</v>
      </c>
      <c r="F80" s="171">
        <v>30.05790116</v>
      </c>
      <c r="G80" s="80">
        <f t="shared" si="7"/>
        <v>0.25420386486041224</v>
      </c>
      <c r="H80" s="80">
        <f t="shared" si="8"/>
        <v>3.6482297886038184</v>
      </c>
      <c r="I80" s="80">
        <f t="shared" si="9"/>
        <v>16.611830275563655</v>
      </c>
      <c r="J80" s="31"/>
    </row>
    <row r="81" spans="1:10" ht="12.5" x14ac:dyDescent="0.25">
      <c r="A81" s="69" t="s">
        <v>170</v>
      </c>
      <c r="B81" s="171">
        <v>22.176858149999997</v>
      </c>
      <c r="C81" s="80">
        <f t="shared" si="5"/>
        <v>0.20607019137648158</v>
      </c>
      <c r="D81" s="171">
        <v>52.632737119999994</v>
      </c>
      <c r="E81" s="80">
        <f t="shared" si="6"/>
        <v>0.33375555350276315</v>
      </c>
      <c r="F81" s="171">
        <v>29.473876260000001</v>
      </c>
      <c r="G81" s="80">
        <f t="shared" si="7"/>
        <v>0.24926468477713074</v>
      </c>
      <c r="H81" s="80">
        <f t="shared" si="8"/>
        <v>-44.000867382593</v>
      </c>
      <c r="I81" s="80">
        <f t="shared" si="9"/>
        <v>32.903750660460453</v>
      </c>
      <c r="J81" s="31"/>
    </row>
    <row r="82" spans="1:10" ht="12.5" x14ac:dyDescent="0.25">
      <c r="A82" s="69" t="s">
        <v>155</v>
      </c>
      <c r="B82" s="171">
        <v>28.969703600000003</v>
      </c>
      <c r="C82" s="80">
        <f t="shared" si="5"/>
        <v>0.26919017674160256</v>
      </c>
      <c r="D82" s="171">
        <v>44.856956840000002</v>
      </c>
      <c r="E82" s="80">
        <f t="shared" si="6"/>
        <v>0.28444765136287786</v>
      </c>
      <c r="F82" s="171">
        <v>29.380921269999998</v>
      </c>
      <c r="G82" s="80">
        <f t="shared" si="7"/>
        <v>0.24847855145430556</v>
      </c>
      <c r="H82" s="80">
        <f t="shared" si="8"/>
        <v>-34.500859309741806</v>
      </c>
      <c r="I82" s="80">
        <f t="shared" si="9"/>
        <v>1.4194748958356485</v>
      </c>
      <c r="J82" s="31"/>
    </row>
    <row r="83" spans="1:10" ht="12.5" x14ac:dyDescent="0.25">
      <c r="A83" s="69" t="s">
        <v>110</v>
      </c>
      <c r="B83" s="171">
        <v>8.9081425900000006</v>
      </c>
      <c r="C83" s="80">
        <f t="shared" si="5"/>
        <v>8.2775595889821155E-2</v>
      </c>
      <c r="D83" s="171">
        <v>49.201158599999999</v>
      </c>
      <c r="E83" s="80">
        <f t="shared" si="6"/>
        <v>0.3119951729677447</v>
      </c>
      <c r="F83" s="171">
        <v>28.49920904</v>
      </c>
      <c r="G83" s="80">
        <f t="shared" si="7"/>
        <v>0.24102178807726171</v>
      </c>
      <c r="H83" s="80">
        <f t="shared" si="8"/>
        <v>-42.076142410191132</v>
      </c>
      <c r="I83" s="80">
        <f t="shared" si="9"/>
        <v>219.92313495287235</v>
      </c>
      <c r="J83" s="31"/>
    </row>
    <row r="84" spans="1:10" ht="12.5" x14ac:dyDescent="0.25">
      <c r="A84" s="69" t="s">
        <v>75</v>
      </c>
      <c r="B84" s="171">
        <v>15.921196929999999</v>
      </c>
      <c r="C84" s="80">
        <f t="shared" si="5"/>
        <v>0.14794179031657609</v>
      </c>
      <c r="D84" s="171">
        <v>17.476649559999998</v>
      </c>
      <c r="E84" s="80">
        <f t="shared" si="6"/>
        <v>0.11082320940240743</v>
      </c>
      <c r="F84" s="171">
        <v>27.918788969999998</v>
      </c>
      <c r="G84" s="80">
        <f t="shared" si="7"/>
        <v>0.23611309454436463</v>
      </c>
      <c r="H84" s="80">
        <f t="shared" si="8"/>
        <v>59.749091919195067</v>
      </c>
      <c r="I84" s="80">
        <f t="shared" si="9"/>
        <v>75.356093469286662</v>
      </c>
      <c r="J84" s="31"/>
    </row>
    <row r="85" spans="1:10" ht="12.5" x14ac:dyDescent="0.25">
      <c r="A85" s="69" t="s">
        <v>103</v>
      </c>
      <c r="B85" s="171">
        <v>21.552326040000001</v>
      </c>
      <c r="C85" s="80">
        <f t="shared" si="5"/>
        <v>0.20026695944173356</v>
      </c>
      <c r="D85" s="171">
        <v>39.803428959999998</v>
      </c>
      <c r="E85" s="80">
        <f t="shared" si="6"/>
        <v>0.25240213963344632</v>
      </c>
      <c r="F85" s="171">
        <v>27.029013859999999</v>
      </c>
      <c r="G85" s="80">
        <f t="shared" si="7"/>
        <v>0.22858814226594018</v>
      </c>
      <c r="H85" s="80">
        <f t="shared" si="8"/>
        <v>-32.093755321526451</v>
      </c>
      <c r="I85" s="80">
        <f t="shared" si="9"/>
        <v>25.411121796485215</v>
      </c>
      <c r="J85" s="31"/>
    </row>
    <row r="86" spans="1:10" ht="12.5" x14ac:dyDescent="0.25">
      <c r="A86" s="69" t="s">
        <v>213</v>
      </c>
      <c r="B86" s="171">
        <v>19.297301640000001</v>
      </c>
      <c r="C86" s="80">
        <f t="shared" si="5"/>
        <v>0.17931298541513613</v>
      </c>
      <c r="D86" s="171">
        <v>18.486236260000002</v>
      </c>
      <c r="E86" s="80">
        <f t="shared" si="6"/>
        <v>0.11722521671392702</v>
      </c>
      <c r="F86" s="171">
        <v>26.92900684</v>
      </c>
      <c r="G86" s="80">
        <f t="shared" si="7"/>
        <v>0.22774236894125433</v>
      </c>
      <c r="H86" s="80">
        <f t="shared" si="8"/>
        <v>45.670575996414307</v>
      </c>
      <c r="I86" s="80">
        <f t="shared" si="9"/>
        <v>39.548043256891319</v>
      </c>
      <c r="J86" s="31"/>
    </row>
    <row r="87" spans="1:10" ht="12.5" x14ac:dyDescent="0.25">
      <c r="A87" s="69" t="s">
        <v>130</v>
      </c>
      <c r="B87" s="171">
        <v>22.924674020000001</v>
      </c>
      <c r="C87" s="80">
        <f t="shared" si="5"/>
        <v>0.21301899171613978</v>
      </c>
      <c r="D87" s="171">
        <v>44.785484359999998</v>
      </c>
      <c r="E87" s="80">
        <f t="shared" si="6"/>
        <v>0.28399442893083465</v>
      </c>
      <c r="F87" s="171">
        <v>26.756907050000002</v>
      </c>
      <c r="G87" s="80">
        <f t="shared" si="7"/>
        <v>0.22628689699972426</v>
      </c>
      <c r="H87" s="80">
        <f t="shared" si="8"/>
        <v>-40.255403212970855</v>
      </c>
      <c r="I87" s="80">
        <f t="shared" si="9"/>
        <v>16.71663041601672</v>
      </c>
      <c r="J87" s="31"/>
    </row>
    <row r="88" spans="1:10" ht="12.5" x14ac:dyDescent="0.25">
      <c r="A88" s="69" t="s">
        <v>116</v>
      </c>
      <c r="B88" s="171">
        <v>21.07985854</v>
      </c>
      <c r="C88" s="80">
        <f t="shared" si="5"/>
        <v>0.19587673123692503</v>
      </c>
      <c r="D88" s="171">
        <v>30.05362577</v>
      </c>
      <c r="E88" s="80">
        <f t="shared" si="6"/>
        <v>0.19057653187904847</v>
      </c>
      <c r="F88" s="171">
        <v>26.486201749999999</v>
      </c>
      <c r="G88" s="80">
        <f t="shared" si="7"/>
        <v>0.22399750449916692</v>
      </c>
      <c r="H88" s="80">
        <f t="shared" si="8"/>
        <v>-11.870195121551886</v>
      </c>
      <c r="I88" s="80">
        <f t="shared" si="9"/>
        <v>25.646961528423983</v>
      </c>
      <c r="J88" s="31"/>
    </row>
    <row r="89" spans="1:10" ht="12.5" x14ac:dyDescent="0.25">
      <c r="A89" s="69" t="s">
        <v>9</v>
      </c>
      <c r="B89" s="171">
        <v>64.585718389999997</v>
      </c>
      <c r="C89" s="80">
        <f t="shared" si="5"/>
        <v>0.60013872383518174</v>
      </c>
      <c r="D89" s="171">
        <v>44.447918080000001</v>
      </c>
      <c r="E89" s="80">
        <f t="shared" si="6"/>
        <v>0.281853848243032</v>
      </c>
      <c r="F89" s="171">
        <v>26.439060530000003</v>
      </c>
      <c r="G89" s="80">
        <f t="shared" si="7"/>
        <v>0.22359882462280276</v>
      </c>
      <c r="H89" s="80">
        <f t="shared" si="8"/>
        <v>-40.516762826971075</v>
      </c>
      <c r="I89" s="80">
        <f t="shared" si="9"/>
        <v>-59.063611601642194</v>
      </c>
      <c r="J89" s="31"/>
    </row>
    <row r="90" spans="1:10" ht="12.5" x14ac:dyDescent="0.25">
      <c r="A90" s="69" t="s">
        <v>182</v>
      </c>
      <c r="B90" s="171">
        <v>12.062074669999999</v>
      </c>
      <c r="C90" s="80">
        <f t="shared" si="5"/>
        <v>0.11208233460447649</v>
      </c>
      <c r="D90" s="171">
        <v>17.419351809999998</v>
      </c>
      <c r="E90" s="80">
        <f t="shared" si="6"/>
        <v>0.11045987199470027</v>
      </c>
      <c r="F90" s="171">
        <v>26.079027620000002</v>
      </c>
      <c r="G90" s="80">
        <f t="shared" si="7"/>
        <v>0.22055397605830171</v>
      </c>
      <c r="H90" s="80">
        <f t="shared" si="8"/>
        <v>49.712962367685279</v>
      </c>
      <c r="I90" s="80">
        <f t="shared" si="9"/>
        <v>116.20681626902916</v>
      </c>
      <c r="J90" s="31"/>
    </row>
    <row r="91" spans="1:10" ht="12.5" x14ac:dyDescent="0.25">
      <c r="A91" s="69" t="s">
        <v>198</v>
      </c>
      <c r="B91" s="171">
        <v>19.571015149999997</v>
      </c>
      <c r="C91" s="80">
        <f t="shared" si="5"/>
        <v>0.18185636622257606</v>
      </c>
      <c r="D91" s="171">
        <v>112.52396508</v>
      </c>
      <c r="E91" s="80">
        <f t="shared" si="6"/>
        <v>0.71353876508410241</v>
      </c>
      <c r="F91" s="171">
        <v>25.7698456</v>
      </c>
      <c r="G91" s="80">
        <f t="shared" si="7"/>
        <v>0.21793918056706024</v>
      </c>
      <c r="H91" s="80">
        <f t="shared" si="8"/>
        <v>-77.098349154619044</v>
      </c>
      <c r="I91" s="80">
        <f t="shared" si="9"/>
        <v>31.673525376633329</v>
      </c>
      <c r="J91" s="31"/>
    </row>
    <row r="92" spans="1:10" ht="12.5" x14ac:dyDescent="0.25">
      <c r="A92" s="69" t="s">
        <v>251</v>
      </c>
      <c r="B92" s="171">
        <v>24.065802329999997</v>
      </c>
      <c r="C92" s="80">
        <f t="shared" si="5"/>
        <v>0.22362250135832146</v>
      </c>
      <c r="D92" s="171">
        <v>37.854042039999996</v>
      </c>
      <c r="E92" s="80">
        <f t="shared" si="6"/>
        <v>0.24004065615231426</v>
      </c>
      <c r="F92" s="171">
        <v>25.649384039999997</v>
      </c>
      <c r="G92" s="80">
        <f t="shared" si="7"/>
        <v>0.21692042034304748</v>
      </c>
      <c r="H92" s="80">
        <f t="shared" si="8"/>
        <v>-32.24136008277123</v>
      </c>
      <c r="I92" s="80">
        <f t="shared" si="9"/>
        <v>6.5802157280496543</v>
      </c>
      <c r="J92" s="31"/>
    </row>
    <row r="93" spans="1:10" ht="12.5" x14ac:dyDescent="0.25">
      <c r="A93" s="69" t="s">
        <v>4</v>
      </c>
      <c r="B93" s="171">
        <v>13.516859</v>
      </c>
      <c r="C93" s="80">
        <f t="shared" si="5"/>
        <v>0.12560037594590098</v>
      </c>
      <c r="D93" s="171">
        <v>21.018191000000002</v>
      </c>
      <c r="E93" s="80">
        <f t="shared" si="6"/>
        <v>0.13328088856253265</v>
      </c>
      <c r="F93" s="171">
        <v>25.637288000000002</v>
      </c>
      <c r="G93" s="80">
        <f t="shared" si="7"/>
        <v>0.21681812244469661</v>
      </c>
      <c r="H93" s="80">
        <f t="shared" si="8"/>
        <v>21.976662977322835</v>
      </c>
      <c r="I93" s="80">
        <f t="shared" si="9"/>
        <v>89.668975610384052</v>
      </c>
      <c r="J93" s="31"/>
    </row>
    <row r="94" spans="1:10" ht="12.5" x14ac:dyDescent="0.25">
      <c r="A94" s="69" t="s">
        <v>168</v>
      </c>
      <c r="B94" s="171">
        <v>63.15678321</v>
      </c>
      <c r="C94" s="80">
        <f t="shared" si="5"/>
        <v>0.58686087608887294</v>
      </c>
      <c r="D94" s="171">
        <v>77.643641510000009</v>
      </c>
      <c r="E94" s="80">
        <f t="shared" si="6"/>
        <v>0.49235510000282828</v>
      </c>
      <c r="F94" s="171">
        <v>24.579586149999997</v>
      </c>
      <c r="G94" s="80">
        <f t="shared" si="7"/>
        <v>0.20787299029096482</v>
      </c>
      <c r="H94" s="80">
        <f t="shared" si="8"/>
        <v>-68.343079134388219</v>
      </c>
      <c r="I94" s="80">
        <f t="shared" si="9"/>
        <v>-61.081636998085486</v>
      </c>
      <c r="J94" s="31"/>
    </row>
    <row r="95" spans="1:10" ht="12.5" x14ac:dyDescent="0.25">
      <c r="A95" s="69" t="s">
        <v>27</v>
      </c>
      <c r="B95" s="171">
        <v>28.885144149999999</v>
      </c>
      <c r="C95" s="80">
        <f t="shared" si="5"/>
        <v>0.26840443955889026</v>
      </c>
      <c r="D95" s="171">
        <v>43.777318979999997</v>
      </c>
      <c r="E95" s="80">
        <f t="shared" si="6"/>
        <v>0.27760143451640656</v>
      </c>
      <c r="F95" s="171">
        <v>23.50302405</v>
      </c>
      <c r="G95" s="80">
        <f t="shared" si="7"/>
        <v>0.19876835437092838</v>
      </c>
      <c r="H95" s="80">
        <f t="shared" si="8"/>
        <v>-46.312326570894989</v>
      </c>
      <c r="I95" s="80">
        <f t="shared" si="9"/>
        <v>-18.632831022240193</v>
      </c>
      <c r="J95" s="31"/>
    </row>
    <row r="96" spans="1:10" ht="12.5" x14ac:dyDescent="0.25">
      <c r="A96" s="69" t="s">
        <v>203</v>
      </c>
      <c r="B96" s="171">
        <v>28.64030429</v>
      </c>
      <c r="C96" s="80">
        <f t="shared" si="5"/>
        <v>0.26612935638590302</v>
      </c>
      <c r="D96" s="171">
        <v>51.772964939999994</v>
      </c>
      <c r="E96" s="80">
        <f t="shared" si="6"/>
        <v>0.32830355241895215</v>
      </c>
      <c r="F96" s="171">
        <v>23.4683122</v>
      </c>
      <c r="G96" s="80">
        <f t="shared" si="7"/>
        <v>0.19847479141124313</v>
      </c>
      <c r="H96" s="80">
        <f t="shared" si="8"/>
        <v>-54.670720081035398</v>
      </c>
      <c r="I96" s="80">
        <f t="shared" si="9"/>
        <v>-18.05843973454515</v>
      </c>
      <c r="J96" s="31"/>
    </row>
    <row r="97" spans="1:10" ht="12.5" x14ac:dyDescent="0.25">
      <c r="A97" s="69" t="s">
        <v>71</v>
      </c>
      <c r="B97" s="171">
        <v>8.3224439999999997E-2</v>
      </c>
      <c r="C97" s="80">
        <f t="shared" si="5"/>
        <v>7.733320997050482E-4</v>
      </c>
      <c r="D97" s="171">
        <v>122.59073848999999</v>
      </c>
      <c r="E97" s="80">
        <f t="shared" si="6"/>
        <v>0.77737434946158168</v>
      </c>
      <c r="F97" s="171">
        <v>22.66890343</v>
      </c>
      <c r="G97" s="80">
        <f t="shared" si="7"/>
        <v>0.19171407988133313</v>
      </c>
      <c r="H97" s="80">
        <f t="shared" si="8"/>
        <v>-81.50846980022952</v>
      </c>
      <c r="I97" s="80">
        <f t="shared" si="9"/>
        <v>27138.276917213261</v>
      </c>
      <c r="J97" s="31"/>
    </row>
    <row r="98" spans="1:10" ht="12.5" x14ac:dyDescent="0.25">
      <c r="A98" s="69" t="s">
        <v>258</v>
      </c>
      <c r="B98" s="171">
        <v>8.816439449999999</v>
      </c>
      <c r="C98" s="80">
        <f t="shared" si="5"/>
        <v>8.1923478629485763E-2</v>
      </c>
      <c r="D98" s="171">
        <v>23.212398989999997</v>
      </c>
      <c r="E98" s="80">
        <f t="shared" si="6"/>
        <v>0.14719483532408831</v>
      </c>
      <c r="F98" s="171">
        <v>22.361506719999998</v>
      </c>
      <c r="G98" s="80">
        <f t="shared" si="7"/>
        <v>0.18911438300591177</v>
      </c>
      <c r="H98" s="80">
        <f t="shared" si="8"/>
        <v>-3.6656800116462218</v>
      </c>
      <c r="I98" s="80">
        <f t="shared" si="9"/>
        <v>153.63421193801767</v>
      </c>
      <c r="J98" s="31"/>
    </row>
    <row r="99" spans="1:10" ht="12.5" x14ac:dyDescent="0.25">
      <c r="A99" s="69" t="s">
        <v>233</v>
      </c>
      <c r="B99" s="171">
        <v>22.154586329999997</v>
      </c>
      <c r="C99" s="80">
        <f t="shared" si="5"/>
        <v>0.20586323878749629</v>
      </c>
      <c r="D99" s="171">
        <v>32.192655479999999</v>
      </c>
      <c r="E99" s="80">
        <f t="shared" si="6"/>
        <v>0.20414058124992232</v>
      </c>
      <c r="F99" s="171">
        <v>21.893509229999999</v>
      </c>
      <c r="G99" s="80">
        <f t="shared" si="7"/>
        <v>0.18515646292128229</v>
      </c>
      <c r="H99" s="80">
        <f t="shared" si="8"/>
        <v>-31.992223370322602</v>
      </c>
      <c r="I99" s="80">
        <f t="shared" si="9"/>
        <v>-1.17843364850585</v>
      </c>
      <c r="J99" s="31"/>
    </row>
    <row r="100" spans="1:10" ht="12.5" x14ac:dyDescent="0.25">
      <c r="A100" s="69" t="s">
        <v>142</v>
      </c>
      <c r="B100" s="171">
        <v>19.215930960000001</v>
      </c>
      <c r="C100" s="80">
        <f t="shared" si="5"/>
        <v>0.17855687868952971</v>
      </c>
      <c r="D100" s="171">
        <v>18.617163039999998</v>
      </c>
      <c r="E100" s="80">
        <f t="shared" si="6"/>
        <v>0.11805545170299106</v>
      </c>
      <c r="F100" s="171">
        <v>21.519047499999999</v>
      </c>
      <c r="G100" s="80">
        <f t="shared" si="7"/>
        <v>0.1819895878124177</v>
      </c>
      <c r="H100" s="80">
        <f t="shared" si="8"/>
        <v>15.587146407673092</v>
      </c>
      <c r="I100" s="80">
        <f t="shared" si="9"/>
        <v>11.985453865306761</v>
      </c>
      <c r="J100" s="31"/>
    </row>
    <row r="101" spans="1:10" ht="12.5" x14ac:dyDescent="0.25">
      <c r="A101" s="69" t="s">
        <v>206</v>
      </c>
      <c r="B101" s="171">
        <v>14.84115182</v>
      </c>
      <c r="C101" s="80">
        <f t="shared" si="5"/>
        <v>0.1379058735511107</v>
      </c>
      <c r="D101" s="171">
        <v>41.019435560000005</v>
      </c>
      <c r="E101" s="80">
        <f t="shared" si="6"/>
        <v>0.26011310011267619</v>
      </c>
      <c r="F101" s="171">
        <v>21.025294379999998</v>
      </c>
      <c r="G101" s="80">
        <f t="shared" si="7"/>
        <v>0.17781384877053419</v>
      </c>
      <c r="H101" s="80">
        <f t="shared" si="8"/>
        <v>-48.743091919814816</v>
      </c>
      <c r="I101" s="80">
        <f t="shared" si="9"/>
        <v>41.668885508375574</v>
      </c>
      <c r="J101" s="31"/>
    </row>
    <row r="102" spans="1:10" ht="12.5" x14ac:dyDescent="0.25">
      <c r="A102" s="69" t="s">
        <v>11</v>
      </c>
      <c r="B102" s="171">
        <v>54.560412720000002</v>
      </c>
      <c r="C102" s="80">
        <f t="shared" si="5"/>
        <v>0.50698230627363339</v>
      </c>
      <c r="D102" s="171">
        <v>30.287612809999999</v>
      </c>
      <c r="E102" s="80">
        <f t="shared" si="6"/>
        <v>0.19206029423534815</v>
      </c>
      <c r="F102" s="171">
        <v>20.748800829999997</v>
      </c>
      <c r="G102" s="80">
        <f t="shared" si="7"/>
        <v>0.1754755042319438</v>
      </c>
      <c r="H102" s="80">
        <f t="shared" si="8"/>
        <v>-31.494103017754483</v>
      </c>
      <c r="I102" s="80">
        <f t="shared" si="9"/>
        <v>-61.970960636824167</v>
      </c>
      <c r="J102" s="31"/>
    </row>
    <row r="103" spans="1:10" ht="12.5" x14ac:dyDescent="0.25">
      <c r="A103" s="69" t="s">
        <v>121</v>
      </c>
      <c r="B103" s="171">
        <v>16.378798880000002</v>
      </c>
      <c r="C103" s="80">
        <f t="shared" si="5"/>
        <v>0.15219388593683653</v>
      </c>
      <c r="D103" s="171">
        <v>18.407806219999998</v>
      </c>
      <c r="E103" s="80">
        <f t="shared" si="6"/>
        <v>0.11672787489125565</v>
      </c>
      <c r="F103" s="171">
        <v>20.580516899999999</v>
      </c>
      <c r="G103" s="80">
        <f t="shared" si="7"/>
        <v>0.17405230355095858</v>
      </c>
      <c r="H103" s="80">
        <f t="shared" si="8"/>
        <v>11.803202695818049</v>
      </c>
      <c r="I103" s="80">
        <f t="shared" si="9"/>
        <v>25.653395287310566</v>
      </c>
      <c r="J103" s="31"/>
    </row>
    <row r="104" spans="1:10" ht="12.5" x14ac:dyDescent="0.25">
      <c r="A104" s="69" t="s">
        <v>50</v>
      </c>
      <c r="B104" s="171">
        <v>25.41967241</v>
      </c>
      <c r="C104" s="80">
        <f t="shared" si="5"/>
        <v>0.23620283463174743</v>
      </c>
      <c r="D104" s="171">
        <v>24.720768469999999</v>
      </c>
      <c r="E104" s="80">
        <f t="shared" si="6"/>
        <v>0.15675973196885692</v>
      </c>
      <c r="F104" s="171">
        <v>20.50228804</v>
      </c>
      <c r="G104" s="80">
        <f t="shared" si="7"/>
        <v>0.17339071116465823</v>
      </c>
      <c r="H104" s="80">
        <f t="shared" si="8"/>
        <v>-17.064519798886334</v>
      </c>
      <c r="I104" s="80">
        <f t="shared" si="9"/>
        <v>-19.344798354149994</v>
      </c>
      <c r="J104" s="31"/>
    </row>
    <row r="105" spans="1:10" ht="12.5" x14ac:dyDescent="0.25">
      <c r="A105" s="69" t="s">
        <v>30</v>
      </c>
      <c r="B105" s="171">
        <v>15.030169449999999</v>
      </c>
      <c r="C105" s="80">
        <f t="shared" si="5"/>
        <v>0.1396622494508965</v>
      </c>
      <c r="D105" s="171">
        <v>25.11889927</v>
      </c>
      <c r="E105" s="80">
        <f t="shared" si="6"/>
        <v>0.15928436535848173</v>
      </c>
      <c r="F105" s="171">
        <v>20.342850460000001</v>
      </c>
      <c r="G105" s="80">
        <f t="shared" si="7"/>
        <v>0.17204232530018124</v>
      </c>
      <c r="H105" s="80">
        <f t="shared" si="8"/>
        <v>-19.013766322571822</v>
      </c>
      <c r="I105" s="80">
        <f t="shared" si="9"/>
        <v>35.346780538126275</v>
      </c>
      <c r="J105" s="31"/>
    </row>
    <row r="106" spans="1:10" ht="12.5" x14ac:dyDescent="0.25">
      <c r="A106" s="69" t="s">
        <v>32</v>
      </c>
      <c r="B106" s="171">
        <v>18.601868489999998</v>
      </c>
      <c r="C106" s="80">
        <f t="shared" si="5"/>
        <v>0.17285093198354801</v>
      </c>
      <c r="D106" s="171">
        <v>34.093607219999996</v>
      </c>
      <c r="E106" s="80">
        <f t="shared" si="6"/>
        <v>0.21619492679382249</v>
      </c>
      <c r="F106" s="171">
        <v>20.302578499999999</v>
      </c>
      <c r="G106" s="80">
        <f t="shared" si="7"/>
        <v>0.17170173971428121</v>
      </c>
      <c r="H106" s="80">
        <f t="shared" si="8"/>
        <v>-40.450482787019091</v>
      </c>
      <c r="I106" s="80">
        <f t="shared" si="9"/>
        <v>9.1426837627320623</v>
      </c>
      <c r="J106" s="31"/>
    </row>
    <row r="107" spans="1:10" ht="12.5" x14ac:dyDescent="0.25">
      <c r="A107" s="69" t="s">
        <v>146</v>
      </c>
      <c r="B107" s="171">
        <v>58.683645429999999</v>
      </c>
      <c r="C107" s="80">
        <f t="shared" si="5"/>
        <v>0.54529590993617338</v>
      </c>
      <c r="D107" s="171">
        <v>48.501455049999997</v>
      </c>
      <c r="E107" s="80">
        <f t="shared" si="6"/>
        <v>0.30755820163779729</v>
      </c>
      <c r="F107" s="171">
        <v>20.202517820000001</v>
      </c>
      <c r="G107" s="80">
        <f t="shared" si="7"/>
        <v>0.17085551257948678</v>
      </c>
      <c r="H107" s="80">
        <f t="shared" si="8"/>
        <v>-58.346573728204056</v>
      </c>
      <c r="I107" s="80">
        <f t="shared" si="9"/>
        <v>-65.573853376068286</v>
      </c>
      <c r="J107" s="31"/>
    </row>
    <row r="108" spans="1:10" ht="12.5" x14ac:dyDescent="0.25">
      <c r="A108" s="69" t="s">
        <v>7</v>
      </c>
      <c r="B108" s="171">
        <v>30.52376572</v>
      </c>
      <c r="C108" s="80">
        <f t="shared" si="5"/>
        <v>0.28363071995621209</v>
      </c>
      <c r="D108" s="171">
        <v>30.393882739999999</v>
      </c>
      <c r="E108" s="80">
        <f t="shared" si="6"/>
        <v>0.19273417481326649</v>
      </c>
      <c r="F108" s="171">
        <v>20.020333350000001</v>
      </c>
      <c r="G108" s="80">
        <f t="shared" si="7"/>
        <v>0.16931475309182248</v>
      </c>
      <c r="H108" s="80">
        <f t="shared" si="8"/>
        <v>-34.13038563956767</v>
      </c>
      <c r="I108" s="80">
        <f t="shared" si="9"/>
        <v>-34.410670250682287</v>
      </c>
      <c r="J108" s="31"/>
    </row>
    <row r="109" spans="1:10" ht="12.5" x14ac:dyDescent="0.25">
      <c r="A109" s="69" t="s">
        <v>145</v>
      </c>
      <c r="B109" s="171">
        <v>14.393283460000001</v>
      </c>
      <c r="C109" s="80">
        <f t="shared" si="5"/>
        <v>0.13374422368924013</v>
      </c>
      <c r="D109" s="171">
        <v>15.511902169999999</v>
      </c>
      <c r="E109" s="80">
        <f t="shared" si="6"/>
        <v>9.8364321863507576E-2</v>
      </c>
      <c r="F109" s="171">
        <v>19.77299309</v>
      </c>
      <c r="G109" s="80">
        <f t="shared" si="7"/>
        <v>0.16722296199526876</v>
      </c>
      <c r="H109" s="80">
        <f t="shared" si="8"/>
        <v>27.469815586130665</v>
      </c>
      <c r="I109" s="80">
        <f t="shared" si="9"/>
        <v>37.376528051786174</v>
      </c>
      <c r="J109" s="31"/>
    </row>
    <row r="110" spans="1:10" ht="12.5" x14ac:dyDescent="0.25">
      <c r="A110" s="69" t="s">
        <v>234</v>
      </c>
      <c r="B110" s="171">
        <v>17.55591626</v>
      </c>
      <c r="C110" s="80">
        <f t="shared" si="5"/>
        <v>0.16313181060265228</v>
      </c>
      <c r="D110" s="171">
        <v>26.582728879999998</v>
      </c>
      <c r="E110" s="80">
        <f t="shared" si="6"/>
        <v>0.16856682506802312</v>
      </c>
      <c r="F110" s="171">
        <v>19.710317850000003</v>
      </c>
      <c r="G110" s="80">
        <f t="shared" si="7"/>
        <v>0.16669290874390419</v>
      </c>
      <c r="H110" s="80">
        <f t="shared" si="8"/>
        <v>-25.852917738519231</v>
      </c>
      <c r="I110" s="80">
        <f t="shared" si="9"/>
        <v>12.271655652110081</v>
      </c>
      <c r="J110" s="31"/>
    </row>
    <row r="111" spans="1:10" ht="12.5" x14ac:dyDescent="0.25">
      <c r="A111" s="69" t="s">
        <v>119</v>
      </c>
      <c r="B111" s="171">
        <v>14.990888439999999</v>
      </c>
      <c r="C111" s="80">
        <f t="shared" si="5"/>
        <v>0.13929724530137225</v>
      </c>
      <c r="D111" s="171">
        <v>41.85214672</v>
      </c>
      <c r="E111" s="80">
        <f t="shared" si="6"/>
        <v>0.2653935014241276</v>
      </c>
      <c r="F111" s="171">
        <v>19.623021000000001</v>
      </c>
      <c r="G111" s="80">
        <f t="shared" si="7"/>
        <v>0.16595462710068448</v>
      </c>
      <c r="H111" s="80">
        <f t="shared" si="8"/>
        <v>-53.113466003829402</v>
      </c>
      <c r="I111" s="80">
        <f t="shared" si="9"/>
        <v>30.899653336356913</v>
      </c>
      <c r="J111" s="31"/>
    </row>
    <row r="112" spans="1:10" ht="12.5" x14ac:dyDescent="0.25">
      <c r="A112" s="69" t="s">
        <v>106</v>
      </c>
      <c r="B112" s="171">
        <v>14.8290468</v>
      </c>
      <c r="C112" s="80">
        <f t="shared" si="5"/>
        <v>0.13779339216302841</v>
      </c>
      <c r="D112" s="171">
        <v>22.133723610000001</v>
      </c>
      <c r="E112" s="80">
        <f t="shared" si="6"/>
        <v>0.14035472177116995</v>
      </c>
      <c r="F112" s="171">
        <v>19.001190390000001</v>
      </c>
      <c r="G112" s="80">
        <f t="shared" si="7"/>
        <v>0.1606957188519321</v>
      </c>
      <c r="H112" s="80">
        <f t="shared" si="8"/>
        <v>-14.152761980748341</v>
      </c>
      <c r="I112" s="80">
        <f t="shared" si="9"/>
        <v>28.134941148071647</v>
      </c>
      <c r="J112" s="31"/>
    </row>
    <row r="113" spans="1:10" ht="12.5" x14ac:dyDescent="0.25">
      <c r="A113" s="69" t="s">
        <v>133</v>
      </c>
      <c r="B113" s="171">
        <v>18.3481253</v>
      </c>
      <c r="C113" s="80">
        <f t="shared" si="5"/>
        <v>0.17049311793387037</v>
      </c>
      <c r="D113" s="171">
        <v>23.230733359999999</v>
      </c>
      <c r="E113" s="80">
        <f t="shared" si="6"/>
        <v>0.14731109752404808</v>
      </c>
      <c r="F113" s="171">
        <v>18.595424739999999</v>
      </c>
      <c r="G113" s="80">
        <f t="shared" si="7"/>
        <v>0.15726410212298822</v>
      </c>
      <c r="H113" s="80">
        <f t="shared" si="8"/>
        <v>-19.953346061736209</v>
      </c>
      <c r="I113" s="80">
        <f t="shared" si="9"/>
        <v>1.3478185697805234</v>
      </c>
      <c r="J113" s="31"/>
    </row>
    <row r="114" spans="1:10" ht="12.5" x14ac:dyDescent="0.25">
      <c r="A114" s="69" t="s">
        <v>202</v>
      </c>
      <c r="B114" s="171">
        <v>6.7154257499999996</v>
      </c>
      <c r="C114" s="80">
        <f t="shared" si="5"/>
        <v>6.2400591649049826E-2</v>
      </c>
      <c r="D114" s="171">
        <v>12.47528975</v>
      </c>
      <c r="E114" s="80">
        <f t="shared" si="6"/>
        <v>7.9108506671913673E-2</v>
      </c>
      <c r="F114" s="171">
        <v>17.627671410000001</v>
      </c>
      <c r="G114" s="80">
        <f t="shared" si="7"/>
        <v>0.14907967715572171</v>
      </c>
      <c r="H114" s="80">
        <f t="shared" si="8"/>
        <v>41.300697324485</v>
      </c>
      <c r="I114" s="80">
        <f t="shared" si="9"/>
        <v>162.49521722431379</v>
      </c>
      <c r="J114" s="31"/>
    </row>
    <row r="115" spans="1:10" ht="12.5" x14ac:dyDescent="0.25">
      <c r="A115" s="69" t="s">
        <v>12</v>
      </c>
      <c r="B115" s="171">
        <v>49.777910749999997</v>
      </c>
      <c r="C115" s="80">
        <f t="shared" si="5"/>
        <v>0.46254268865285236</v>
      </c>
      <c r="D115" s="171">
        <v>36.817432869999998</v>
      </c>
      <c r="E115" s="80">
        <f t="shared" si="6"/>
        <v>0.23346729352231108</v>
      </c>
      <c r="F115" s="171">
        <v>17.377837039999999</v>
      </c>
      <c r="G115" s="80">
        <f t="shared" si="7"/>
        <v>0.14696679302283081</v>
      </c>
      <c r="H115" s="80">
        <f t="shared" si="8"/>
        <v>-52.799976301009281</v>
      </c>
      <c r="I115" s="80">
        <f t="shared" si="9"/>
        <v>-65.089259918366494</v>
      </c>
      <c r="J115" s="31"/>
    </row>
    <row r="116" spans="1:10" ht="12.5" x14ac:dyDescent="0.25">
      <c r="A116" s="69" t="s">
        <v>128</v>
      </c>
      <c r="B116" s="171">
        <v>10.235366920000001</v>
      </c>
      <c r="C116" s="80">
        <f t="shared" si="5"/>
        <v>9.5108333459440447E-2</v>
      </c>
      <c r="D116" s="171">
        <v>17.728620420000002</v>
      </c>
      <c r="E116" s="80">
        <f t="shared" si="6"/>
        <v>0.11242101104540639</v>
      </c>
      <c r="F116" s="171">
        <v>17.04964678</v>
      </c>
      <c r="G116" s="80">
        <f t="shared" si="7"/>
        <v>0.14419124219320184</v>
      </c>
      <c r="H116" s="80">
        <f t="shared" si="8"/>
        <v>-3.8298165560250785</v>
      </c>
      <c r="I116" s="80">
        <f t="shared" si="9"/>
        <v>66.575823937340587</v>
      </c>
      <c r="J116" s="31"/>
    </row>
    <row r="117" spans="1:10" ht="12.5" x14ac:dyDescent="0.25">
      <c r="A117" s="69" t="s">
        <v>174</v>
      </c>
      <c r="B117" s="171">
        <v>26.19608684</v>
      </c>
      <c r="C117" s="80">
        <f t="shared" si="5"/>
        <v>0.24341737643453032</v>
      </c>
      <c r="D117" s="171">
        <v>27.615665589999999</v>
      </c>
      <c r="E117" s="80">
        <f t="shared" si="6"/>
        <v>0.17511689983600195</v>
      </c>
      <c r="F117" s="171">
        <v>16.871608210000002</v>
      </c>
      <c r="G117" s="80">
        <f t="shared" si="7"/>
        <v>0.14268554516042137</v>
      </c>
      <c r="H117" s="80">
        <f t="shared" si="8"/>
        <v>-38.905661516594279</v>
      </c>
      <c r="I117" s="80">
        <f t="shared" si="9"/>
        <v>-35.594929452447928</v>
      </c>
      <c r="J117" s="31"/>
    </row>
    <row r="118" spans="1:10" ht="12.5" x14ac:dyDescent="0.25">
      <c r="A118" s="69" t="s">
        <v>169</v>
      </c>
      <c r="B118" s="171">
        <v>18.449676510000003</v>
      </c>
      <c r="C118" s="80">
        <f t="shared" si="5"/>
        <v>0.17143674471534093</v>
      </c>
      <c r="D118" s="171">
        <v>32.4093467</v>
      </c>
      <c r="E118" s="80">
        <f t="shared" si="6"/>
        <v>0.20551466707611449</v>
      </c>
      <c r="F118" s="171">
        <v>16.815149050000002</v>
      </c>
      <c r="G118" s="80">
        <f t="shared" si="7"/>
        <v>0.14220806216510595</v>
      </c>
      <c r="H118" s="80">
        <f t="shared" si="8"/>
        <v>-48.116359130435661</v>
      </c>
      <c r="I118" s="80">
        <f t="shared" si="9"/>
        <v>-8.8593827599853121</v>
      </c>
      <c r="J118" s="31"/>
    </row>
    <row r="119" spans="1:10" ht="12.5" x14ac:dyDescent="0.25">
      <c r="A119" s="69" t="s">
        <v>237</v>
      </c>
      <c r="B119" s="171">
        <v>17.400931610000001</v>
      </c>
      <c r="C119" s="80">
        <f t="shared" si="5"/>
        <v>0.16169167348900451</v>
      </c>
      <c r="D119" s="171">
        <v>20.061533579999999</v>
      </c>
      <c r="E119" s="80">
        <f t="shared" si="6"/>
        <v>0.12721451724696414</v>
      </c>
      <c r="F119" s="171">
        <v>16.241412310000001</v>
      </c>
      <c r="G119" s="80">
        <f t="shared" si="7"/>
        <v>0.1373558904867154</v>
      </c>
      <c r="H119" s="80">
        <f t="shared" si="8"/>
        <v>-19.042020166436334</v>
      </c>
      <c r="I119" s="80">
        <f t="shared" si="9"/>
        <v>-6.6635472513071896</v>
      </c>
      <c r="J119" s="31"/>
    </row>
    <row r="120" spans="1:10" ht="12.5" x14ac:dyDescent="0.25">
      <c r="A120" s="69" t="s">
        <v>117</v>
      </c>
      <c r="B120" s="171">
        <v>17.471989910000001</v>
      </c>
      <c r="C120" s="80">
        <f t="shared" si="5"/>
        <v>0.16235195626580029</v>
      </c>
      <c r="D120" s="171">
        <v>26.131413739999999</v>
      </c>
      <c r="E120" s="80">
        <f t="shared" si="6"/>
        <v>0.16570493829190033</v>
      </c>
      <c r="F120" s="171">
        <v>16.091266400000002</v>
      </c>
      <c r="G120" s="80">
        <f t="shared" si="7"/>
        <v>0.13608608557213356</v>
      </c>
      <c r="H120" s="80">
        <f t="shared" si="8"/>
        <v>-38.421753372766418</v>
      </c>
      <c r="I120" s="80">
        <f t="shared" si="9"/>
        <v>-7.9024971804141693</v>
      </c>
      <c r="J120" s="31"/>
    </row>
    <row r="121" spans="1:10" ht="12.5" x14ac:dyDescent="0.25">
      <c r="A121" s="69" t="s">
        <v>24</v>
      </c>
      <c r="B121" s="171">
        <v>13.05531699</v>
      </c>
      <c r="C121" s="80">
        <f t="shared" si="5"/>
        <v>0.1213116687861365</v>
      </c>
      <c r="D121" s="171">
        <v>16.665415419999999</v>
      </c>
      <c r="E121" s="80">
        <f t="shared" si="6"/>
        <v>0.1056789985133037</v>
      </c>
      <c r="F121" s="171">
        <v>15.78976349</v>
      </c>
      <c r="G121" s="80">
        <f t="shared" si="7"/>
        <v>0.13353623338582538</v>
      </c>
      <c r="H121" s="80">
        <f t="shared" si="8"/>
        <v>-5.2543060459755324</v>
      </c>
      <c r="I121" s="80">
        <f t="shared" si="9"/>
        <v>20.945079327407434</v>
      </c>
      <c r="J121" s="31"/>
    </row>
    <row r="122" spans="1:10" ht="12.5" x14ac:dyDescent="0.25">
      <c r="A122" s="69" t="s">
        <v>215</v>
      </c>
      <c r="B122" s="171">
        <v>100.2870042</v>
      </c>
      <c r="C122" s="80">
        <f t="shared" si="5"/>
        <v>0.93187962011057079</v>
      </c>
      <c r="D122" s="171">
        <v>115.47536049999999</v>
      </c>
      <c r="E122" s="80">
        <f t="shared" si="6"/>
        <v>0.7322542008738423</v>
      </c>
      <c r="F122" s="171">
        <v>15.748540890000001</v>
      </c>
      <c r="G122" s="80">
        <f t="shared" si="7"/>
        <v>0.13318760810477814</v>
      </c>
      <c r="H122" s="80">
        <f t="shared" si="8"/>
        <v>-86.361990279302915</v>
      </c>
      <c r="I122" s="80">
        <f t="shared" si="9"/>
        <v>-84.29652873208471</v>
      </c>
      <c r="J122" s="31"/>
    </row>
    <row r="123" spans="1:10" ht="12.5" x14ac:dyDescent="0.25">
      <c r="A123" s="69" t="s">
        <v>132</v>
      </c>
      <c r="B123" s="171">
        <v>17.443836949999998</v>
      </c>
      <c r="C123" s="80">
        <f t="shared" si="5"/>
        <v>0.16209035537464719</v>
      </c>
      <c r="D123" s="171">
        <v>21.959610359999999</v>
      </c>
      <c r="E123" s="80">
        <f t="shared" si="6"/>
        <v>0.13925063204858104</v>
      </c>
      <c r="F123" s="171">
        <v>15.53246341</v>
      </c>
      <c r="G123" s="80">
        <f t="shared" si="7"/>
        <v>0.13136021070158241</v>
      </c>
      <c r="H123" s="80">
        <f t="shared" si="8"/>
        <v>-29.268037294993242</v>
      </c>
      <c r="I123" s="80">
        <f t="shared" si="9"/>
        <v>-10.957299964902489</v>
      </c>
      <c r="J123" s="31"/>
    </row>
    <row r="124" spans="1:10" ht="12.5" x14ac:dyDescent="0.25">
      <c r="A124" s="69" t="s">
        <v>82</v>
      </c>
      <c r="B124" s="171">
        <v>14.073650750000001</v>
      </c>
      <c r="C124" s="80">
        <f t="shared" si="5"/>
        <v>0.13077415582505605</v>
      </c>
      <c r="D124" s="171">
        <v>12.52101715</v>
      </c>
      <c r="E124" s="80">
        <f t="shared" si="6"/>
        <v>7.9398473991349222E-2</v>
      </c>
      <c r="F124" s="171">
        <v>15.21201993</v>
      </c>
      <c r="G124" s="80">
        <f t="shared" si="7"/>
        <v>0.12865017547152044</v>
      </c>
      <c r="H124" s="80">
        <f t="shared" si="8"/>
        <v>21.49188638400674</v>
      </c>
      <c r="I124" s="80">
        <f t="shared" si="9"/>
        <v>8.0886558876700931</v>
      </c>
      <c r="J124" s="31"/>
    </row>
    <row r="125" spans="1:10" ht="12.5" x14ac:dyDescent="0.25">
      <c r="A125" s="69" t="s">
        <v>49</v>
      </c>
      <c r="B125" s="171">
        <v>16.614617769999999</v>
      </c>
      <c r="C125" s="80">
        <f t="shared" si="5"/>
        <v>0.15438514510726545</v>
      </c>
      <c r="D125" s="171">
        <v>15.44208682</v>
      </c>
      <c r="E125" s="80">
        <f t="shared" si="6"/>
        <v>9.7921607650695269E-2</v>
      </c>
      <c r="F125" s="171">
        <v>14.217257349999999</v>
      </c>
      <c r="G125" s="80">
        <f t="shared" si="7"/>
        <v>0.12023732950771013</v>
      </c>
      <c r="H125" s="80">
        <f t="shared" si="8"/>
        <v>-7.9317613239529798</v>
      </c>
      <c r="I125" s="80">
        <f t="shared" si="9"/>
        <v>-14.429224031435538</v>
      </c>
      <c r="J125" s="31"/>
    </row>
    <row r="126" spans="1:10" ht="12.5" x14ac:dyDescent="0.25">
      <c r="A126" s="69" t="s">
        <v>236</v>
      </c>
      <c r="B126" s="171">
        <v>13.41608609</v>
      </c>
      <c r="C126" s="80">
        <f t="shared" si="5"/>
        <v>0.1246639812271899</v>
      </c>
      <c r="D126" s="171">
        <v>16.990037730000001</v>
      </c>
      <c r="E126" s="80">
        <f t="shared" si="6"/>
        <v>0.10773749869174541</v>
      </c>
      <c r="F126" s="171">
        <v>13.720765310000001</v>
      </c>
      <c r="G126" s="80">
        <f t="shared" si="7"/>
        <v>0.11603842703715488</v>
      </c>
      <c r="H126" s="80">
        <f t="shared" si="8"/>
        <v>-19.242290523153539</v>
      </c>
      <c r="I126" s="80">
        <f t="shared" si="9"/>
        <v>2.2709992911203791</v>
      </c>
      <c r="J126" s="31"/>
    </row>
    <row r="127" spans="1:10" ht="12.5" x14ac:dyDescent="0.25">
      <c r="A127" s="69" t="s">
        <v>122</v>
      </c>
      <c r="B127" s="171">
        <v>7.8671802199999998</v>
      </c>
      <c r="C127" s="80">
        <f t="shared" si="5"/>
        <v>7.3102840923779402E-2</v>
      </c>
      <c r="D127" s="171">
        <v>16.86435389</v>
      </c>
      <c r="E127" s="80">
        <f t="shared" si="6"/>
        <v>0.10694051031757223</v>
      </c>
      <c r="F127" s="171">
        <v>13.510521539999999</v>
      </c>
      <c r="G127" s="80">
        <f t="shared" si="7"/>
        <v>0.11426036613355636</v>
      </c>
      <c r="H127" s="80">
        <f t="shared" si="8"/>
        <v>-19.887108464847337</v>
      </c>
      <c r="I127" s="80">
        <f t="shared" si="9"/>
        <v>71.732706791862455</v>
      </c>
      <c r="J127" s="31"/>
    </row>
    <row r="128" spans="1:10" ht="12.5" x14ac:dyDescent="0.25">
      <c r="A128" s="69" t="s">
        <v>120</v>
      </c>
      <c r="B128" s="171">
        <v>9.4021201799999989</v>
      </c>
      <c r="C128" s="80">
        <f t="shared" si="5"/>
        <v>8.7365698591406638E-2</v>
      </c>
      <c r="D128" s="171">
        <v>13.371538390000001</v>
      </c>
      <c r="E128" s="80">
        <f t="shared" si="6"/>
        <v>8.4791812866636215E-2</v>
      </c>
      <c r="F128" s="171">
        <v>13.254995119999998</v>
      </c>
      <c r="G128" s="80">
        <f t="shared" si="7"/>
        <v>0.11209934353945768</v>
      </c>
      <c r="H128" s="80">
        <f t="shared" si="8"/>
        <v>-0.87157712598844306</v>
      </c>
      <c r="I128" s="80">
        <f t="shared" si="9"/>
        <v>40.978788467262504</v>
      </c>
      <c r="J128" s="31"/>
    </row>
    <row r="129" spans="1:10" ht="12.5" x14ac:dyDescent="0.25">
      <c r="A129" s="69" t="s">
        <v>34</v>
      </c>
      <c r="B129" s="171">
        <v>13.4773415</v>
      </c>
      <c r="C129" s="80">
        <f t="shared" si="5"/>
        <v>0.12523317430116662</v>
      </c>
      <c r="D129" s="171">
        <v>15.39949243</v>
      </c>
      <c r="E129" s="80">
        <f t="shared" si="6"/>
        <v>9.7651507424325684E-2</v>
      </c>
      <c r="F129" s="171">
        <v>13.127290159999999</v>
      </c>
      <c r="G129" s="80">
        <f t="shared" si="7"/>
        <v>0.11101932487078746</v>
      </c>
      <c r="H129" s="80">
        <f t="shared" si="8"/>
        <v>-14.755046507724412</v>
      </c>
      <c r="I129" s="80">
        <f t="shared" si="9"/>
        <v>-2.5973322706113855</v>
      </c>
      <c r="J129" s="31"/>
    </row>
    <row r="130" spans="1:10" ht="12.5" x14ac:dyDescent="0.25">
      <c r="A130" s="69" t="s">
        <v>94</v>
      </c>
      <c r="B130" s="171">
        <v>14.46146549</v>
      </c>
      <c r="C130" s="80">
        <f t="shared" si="5"/>
        <v>0.13437777979874416</v>
      </c>
      <c r="D130" s="171">
        <v>16.68782255</v>
      </c>
      <c r="E130" s="80">
        <f t="shared" si="6"/>
        <v>0.10582108696404317</v>
      </c>
      <c r="F130" s="171">
        <v>12.94945302</v>
      </c>
      <c r="G130" s="80">
        <f t="shared" si="7"/>
        <v>0.10951533135962767</v>
      </c>
      <c r="H130" s="80">
        <f t="shared" si="8"/>
        <v>-22.401781411559895</v>
      </c>
      <c r="I130" s="80">
        <f t="shared" si="9"/>
        <v>-10.455458134900276</v>
      </c>
      <c r="J130" s="31"/>
    </row>
    <row r="131" spans="1:10" ht="12.5" x14ac:dyDescent="0.25">
      <c r="A131" s="69" t="s">
        <v>228</v>
      </c>
      <c r="B131" s="171">
        <v>11.41260112</v>
      </c>
      <c r="C131" s="80">
        <f t="shared" si="5"/>
        <v>0.10604734363157968</v>
      </c>
      <c r="D131" s="171">
        <v>39.850198729999995</v>
      </c>
      <c r="E131" s="80">
        <f t="shared" si="6"/>
        <v>0.25269871684617912</v>
      </c>
      <c r="F131" s="171">
        <v>12.657015080000001</v>
      </c>
      <c r="G131" s="80">
        <f t="shared" si="7"/>
        <v>0.10704214288967739</v>
      </c>
      <c r="H131" s="80">
        <f t="shared" si="8"/>
        <v>-68.238514528482</v>
      </c>
      <c r="I131" s="80">
        <f t="shared" si="9"/>
        <v>10.903859224688306</v>
      </c>
      <c r="J131" s="31"/>
    </row>
    <row r="132" spans="1:10" ht="12.5" x14ac:dyDescent="0.25">
      <c r="A132" s="69" t="s">
        <v>181</v>
      </c>
      <c r="B132" s="171">
        <v>15.93632186</v>
      </c>
      <c r="C132" s="80">
        <f t="shared" ref="C132:C195" si="10">(B132/$B$268)*100</f>
        <v>0.14808233309313057</v>
      </c>
      <c r="D132" s="171">
        <v>18.705203960000002</v>
      </c>
      <c r="E132" s="80">
        <f t="shared" ref="E132:E195" si="11">(D132/$D$268)*100</f>
        <v>0.11861373819146495</v>
      </c>
      <c r="F132" s="171">
        <v>12.633517039999999</v>
      </c>
      <c r="G132" s="80">
        <f t="shared" ref="G132:G195" si="12">(F132/$F$268)*100</f>
        <v>0.10684341668611284</v>
      </c>
      <c r="H132" s="80">
        <f t="shared" si="8"/>
        <v>-32.459880859807541</v>
      </c>
      <c r="I132" s="80">
        <f t="shared" si="9"/>
        <v>-20.725013268525949</v>
      </c>
      <c r="J132" s="31"/>
    </row>
    <row r="133" spans="1:10" ht="12.5" x14ac:dyDescent="0.25">
      <c r="A133" s="69" t="s">
        <v>152</v>
      </c>
      <c r="B133" s="171">
        <v>9.7179809900000009</v>
      </c>
      <c r="C133" s="80">
        <f t="shared" si="10"/>
        <v>9.0300717480231107E-2</v>
      </c>
      <c r="D133" s="171">
        <v>11.510806890000001</v>
      </c>
      <c r="E133" s="80">
        <f t="shared" si="11"/>
        <v>7.299251255119546E-2</v>
      </c>
      <c r="F133" s="171">
        <v>12.607039720000001</v>
      </c>
      <c r="G133" s="80">
        <f t="shared" si="12"/>
        <v>0.10661949429581297</v>
      </c>
      <c r="H133" s="80">
        <f t="shared" ref="H133:H196" si="13">((F133/D133)-1)*100</f>
        <v>9.5235098675171983</v>
      </c>
      <c r="I133" s="80">
        <f t="shared" ref="I133:I196" si="14">((F133/B133)-1)*100</f>
        <v>29.729001661691878</v>
      </c>
      <c r="J133" s="31"/>
    </row>
    <row r="134" spans="1:10" ht="12.5" x14ac:dyDescent="0.25">
      <c r="A134" s="69" t="s">
        <v>28</v>
      </c>
      <c r="B134" s="171">
        <v>15.638937179999999</v>
      </c>
      <c r="C134" s="80">
        <f t="shared" si="10"/>
        <v>0.14531899675822085</v>
      </c>
      <c r="D134" s="171">
        <v>28.81354073</v>
      </c>
      <c r="E134" s="80">
        <f t="shared" si="11"/>
        <v>0.1827128848114058</v>
      </c>
      <c r="F134" s="171">
        <v>12.59777699</v>
      </c>
      <c r="G134" s="80">
        <f t="shared" si="12"/>
        <v>0.10654115809553652</v>
      </c>
      <c r="H134" s="80">
        <f t="shared" si="13"/>
        <v>-56.278275176075518</v>
      </c>
      <c r="I134" s="80">
        <f t="shared" si="14"/>
        <v>-19.446079711153363</v>
      </c>
      <c r="J134" s="31"/>
    </row>
    <row r="135" spans="1:10" ht="12.5" x14ac:dyDescent="0.25">
      <c r="A135" s="69" t="s">
        <v>147</v>
      </c>
      <c r="B135" s="171">
        <v>13.61372016</v>
      </c>
      <c r="C135" s="80">
        <f t="shared" si="10"/>
        <v>0.12650042218523486</v>
      </c>
      <c r="D135" s="171">
        <v>22.79169456</v>
      </c>
      <c r="E135" s="80">
        <f t="shared" si="11"/>
        <v>0.144527057671264</v>
      </c>
      <c r="F135" s="171">
        <v>12.427321699999998</v>
      </c>
      <c r="G135" s="80">
        <f t="shared" si="12"/>
        <v>0.1050995939200057</v>
      </c>
      <c r="H135" s="80">
        <f t="shared" si="13"/>
        <v>-45.474340807417356</v>
      </c>
      <c r="I135" s="80">
        <f t="shared" si="14"/>
        <v>-8.7147263647000202</v>
      </c>
      <c r="J135" s="31"/>
    </row>
    <row r="136" spans="1:10" ht="12.5" x14ac:dyDescent="0.25">
      <c r="A136" s="69" t="s">
        <v>252</v>
      </c>
      <c r="B136" s="171">
        <v>11.4083042</v>
      </c>
      <c r="C136" s="80">
        <f t="shared" si="10"/>
        <v>0.10600741610348981</v>
      </c>
      <c r="D136" s="171">
        <v>15.993548759999999</v>
      </c>
      <c r="E136" s="80">
        <f t="shared" si="11"/>
        <v>0.10141854691495536</v>
      </c>
      <c r="F136" s="171">
        <v>12.100757060000001</v>
      </c>
      <c r="G136" s="80">
        <f t="shared" si="12"/>
        <v>0.10233779118558123</v>
      </c>
      <c r="H136" s="80">
        <f t="shared" si="13"/>
        <v>-24.339761977878872</v>
      </c>
      <c r="I136" s="80">
        <f t="shared" si="14"/>
        <v>6.0697264717047172</v>
      </c>
      <c r="J136" s="31"/>
    </row>
    <row r="137" spans="1:10" ht="12.5" x14ac:dyDescent="0.25">
      <c r="A137" s="69" t="s">
        <v>255</v>
      </c>
      <c r="B137" s="171">
        <v>8.1450131300000006</v>
      </c>
      <c r="C137" s="80">
        <f t="shared" si="10"/>
        <v>7.5684499720852297E-2</v>
      </c>
      <c r="D137" s="171">
        <v>8.6331053900000008</v>
      </c>
      <c r="E137" s="80">
        <f t="shared" si="11"/>
        <v>5.4744385824317142E-2</v>
      </c>
      <c r="F137" s="171">
        <v>11.618505990000001</v>
      </c>
      <c r="G137" s="80">
        <f t="shared" si="12"/>
        <v>9.8259326585723936E-2</v>
      </c>
      <c r="H137" s="80">
        <f t="shared" si="13"/>
        <v>34.580842757440266</v>
      </c>
      <c r="I137" s="80">
        <f t="shared" si="14"/>
        <v>42.645638558964485</v>
      </c>
      <c r="J137" s="31"/>
    </row>
    <row r="138" spans="1:10" ht="12.5" x14ac:dyDescent="0.25">
      <c r="A138" s="69" t="s">
        <v>221</v>
      </c>
      <c r="B138" s="171">
        <v>10.217866279999999</v>
      </c>
      <c r="C138" s="80">
        <f t="shared" si="10"/>
        <v>9.4945715282888171E-2</v>
      </c>
      <c r="D138" s="171">
        <v>10.82912552</v>
      </c>
      <c r="E138" s="80">
        <f t="shared" si="11"/>
        <v>6.866982375699214E-2</v>
      </c>
      <c r="F138" s="171">
        <v>10.95719759</v>
      </c>
      <c r="G138" s="80">
        <f t="shared" si="12"/>
        <v>9.2666549157592426E-2</v>
      </c>
      <c r="H138" s="80">
        <f t="shared" si="13"/>
        <v>1.1826630854307352</v>
      </c>
      <c r="I138" s="80">
        <f t="shared" si="14"/>
        <v>7.2356722014177866</v>
      </c>
      <c r="J138" s="31"/>
    </row>
    <row r="139" spans="1:10" ht="12.5" x14ac:dyDescent="0.25">
      <c r="A139" s="69" t="s">
        <v>199</v>
      </c>
      <c r="B139" s="171">
        <v>14.674580820000001</v>
      </c>
      <c r="C139" s="80">
        <f t="shared" si="10"/>
        <v>0.13635807459710186</v>
      </c>
      <c r="D139" s="171">
        <v>11.769461380000001</v>
      </c>
      <c r="E139" s="80">
        <f t="shared" si="11"/>
        <v>7.4632696535530188E-2</v>
      </c>
      <c r="F139" s="171">
        <v>10.95482361</v>
      </c>
      <c r="G139" s="80">
        <f t="shared" si="12"/>
        <v>9.2646472077430084E-2</v>
      </c>
      <c r="H139" s="80">
        <f t="shared" si="13"/>
        <v>-6.9216232051564024</v>
      </c>
      <c r="I139" s="80">
        <f t="shared" si="14"/>
        <v>-25.348302998408922</v>
      </c>
      <c r="J139" s="31"/>
    </row>
    <row r="140" spans="1:10" ht="12.5" x14ac:dyDescent="0.25">
      <c r="A140" s="69" t="s">
        <v>246</v>
      </c>
      <c r="B140" s="171">
        <v>9.8333853800000011</v>
      </c>
      <c r="C140" s="80">
        <f t="shared" si="10"/>
        <v>9.1373069775228577E-2</v>
      </c>
      <c r="D140" s="171">
        <v>18.454479510000002</v>
      </c>
      <c r="E140" s="80">
        <f t="shared" si="11"/>
        <v>0.11702384030347106</v>
      </c>
      <c r="F140" s="171">
        <v>10.923781269999999</v>
      </c>
      <c r="G140" s="80">
        <f t="shared" si="12"/>
        <v>9.2383942675915778E-2</v>
      </c>
      <c r="H140" s="80">
        <f t="shared" si="13"/>
        <v>-40.806885048799742</v>
      </c>
      <c r="I140" s="80">
        <f t="shared" si="14"/>
        <v>11.088713071469169</v>
      </c>
      <c r="J140" s="31"/>
    </row>
    <row r="141" spans="1:10" ht="12.5" x14ac:dyDescent="0.25">
      <c r="A141" s="69" t="s">
        <v>188</v>
      </c>
      <c r="B141" s="171">
        <v>27.858256269999998</v>
      </c>
      <c r="C141" s="80">
        <f t="shared" si="10"/>
        <v>0.2588624665470915</v>
      </c>
      <c r="D141" s="171">
        <v>11.44748835</v>
      </c>
      <c r="E141" s="80">
        <f t="shared" si="11"/>
        <v>7.2590996013750228E-2</v>
      </c>
      <c r="F141" s="171">
        <v>10.753810470000001</v>
      </c>
      <c r="G141" s="80">
        <f t="shared" si="12"/>
        <v>9.0946475899928297E-2</v>
      </c>
      <c r="H141" s="80">
        <f t="shared" si="13"/>
        <v>-6.0596513295425147</v>
      </c>
      <c r="I141" s="80">
        <f t="shared" si="14"/>
        <v>-61.398120665647816</v>
      </c>
      <c r="J141" s="31"/>
    </row>
    <row r="142" spans="1:10" ht="12.5" x14ac:dyDescent="0.25">
      <c r="A142" s="69" t="s">
        <v>148</v>
      </c>
      <c r="B142" s="171">
        <v>53.380742770000005</v>
      </c>
      <c r="C142" s="80">
        <f t="shared" si="10"/>
        <v>0.496020662802167</v>
      </c>
      <c r="D142" s="171">
        <v>18.580791820000002</v>
      </c>
      <c r="E142" s="80">
        <f t="shared" si="11"/>
        <v>0.11782481394164886</v>
      </c>
      <c r="F142" s="171">
        <v>9.6546908400000007</v>
      </c>
      <c r="G142" s="80">
        <f t="shared" si="12"/>
        <v>8.165106780065079E-2</v>
      </c>
      <c r="H142" s="80">
        <f t="shared" si="13"/>
        <v>-48.039400400536856</v>
      </c>
      <c r="I142" s="80">
        <f t="shared" si="14"/>
        <v>-81.91353222341084</v>
      </c>
      <c r="J142" s="31"/>
    </row>
    <row r="143" spans="1:10" ht="12.5" x14ac:dyDescent="0.25">
      <c r="A143" s="69" t="s">
        <v>81</v>
      </c>
      <c r="B143" s="171">
        <v>5.7587590000000004</v>
      </c>
      <c r="C143" s="80">
        <f t="shared" si="10"/>
        <v>5.3511122323747017E-2</v>
      </c>
      <c r="D143" s="171">
        <v>42.25444641</v>
      </c>
      <c r="E143" s="80">
        <f t="shared" si="11"/>
        <v>0.26794457064562399</v>
      </c>
      <c r="F143" s="171">
        <v>9.0389425699999997</v>
      </c>
      <c r="G143" s="80">
        <f t="shared" si="12"/>
        <v>7.6443598750103384E-2</v>
      </c>
      <c r="H143" s="80">
        <f t="shared" si="13"/>
        <v>-78.608304360932706</v>
      </c>
      <c r="I143" s="80">
        <f t="shared" si="14"/>
        <v>56.959903513934137</v>
      </c>
      <c r="J143" s="31"/>
    </row>
    <row r="144" spans="1:10" ht="12.5" x14ac:dyDescent="0.25">
      <c r="A144" s="69" t="s">
        <v>159</v>
      </c>
      <c r="B144" s="171">
        <v>7.72126511</v>
      </c>
      <c r="C144" s="80">
        <f t="shared" si="10"/>
        <v>7.1746979131318042E-2</v>
      </c>
      <c r="D144" s="171">
        <v>15.39375493</v>
      </c>
      <c r="E144" s="80">
        <f t="shared" si="11"/>
        <v>9.7615124697661551E-2</v>
      </c>
      <c r="F144" s="171">
        <v>9.0091450500000008</v>
      </c>
      <c r="G144" s="80">
        <f t="shared" si="12"/>
        <v>7.6191596965050776E-2</v>
      </c>
      <c r="H144" s="80">
        <f t="shared" si="13"/>
        <v>-41.475324955040058</v>
      </c>
      <c r="I144" s="80">
        <f t="shared" si="14"/>
        <v>16.679649275764863</v>
      </c>
      <c r="J144" s="31"/>
    </row>
    <row r="145" spans="1:10" ht="12.5" x14ac:dyDescent="0.25">
      <c r="A145" s="69" t="s">
        <v>173</v>
      </c>
      <c r="B145" s="171">
        <v>6.2990411699999997</v>
      </c>
      <c r="C145" s="80">
        <f t="shared" si="10"/>
        <v>5.8531493082136017E-2</v>
      </c>
      <c r="D145" s="171">
        <v>8.0996950499999993</v>
      </c>
      <c r="E145" s="80">
        <f t="shared" si="11"/>
        <v>5.1361915654375166E-2</v>
      </c>
      <c r="F145" s="171">
        <v>8.7586714200000007</v>
      </c>
      <c r="G145" s="80">
        <f t="shared" si="12"/>
        <v>7.4073306521127549E-2</v>
      </c>
      <c r="H145" s="80">
        <f t="shared" si="13"/>
        <v>8.1358170391859552</v>
      </c>
      <c r="I145" s="80">
        <f t="shared" si="14"/>
        <v>39.047692872913878</v>
      </c>
      <c r="J145" s="31"/>
    </row>
    <row r="146" spans="1:10" ht="12.5" x14ac:dyDescent="0.25">
      <c r="A146" s="69" t="s">
        <v>254</v>
      </c>
      <c r="B146" s="171">
        <v>4.6187502199999999</v>
      </c>
      <c r="C146" s="80">
        <f t="shared" si="10"/>
        <v>4.2918015496959235E-2</v>
      </c>
      <c r="D146" s="171">
        <v>8.6461551599999993</v>
      </c>
      <c r="E146" s="80">
        <f t="shared" si="11"/>
        <v>5.482713723432843E-2</v>
      </c>
      <c r="F146" s="171">
        <v>8.4215971500000002</v>
      </c>
      <c r="G146" s="80">
        <f t="shared" si="12"/>
        <v>7.122262237911467E-2</v>
      </c>
      <c r="H146" s="80">
        <f t="shared" si="13"/>
        <v>-2.5972007886103987</v>
      </c>
      <c r="I146" s="80">
        <f t="shared" si="14"/>
        <v>82.334976971324522</v>
      </c>
      <c r="J146" s="31"/>
    </row>
    <row r="147" spans="1:10" ht="12.5" x14ac:dyDescent="0.25">
      <c r="A147" s="69" t="s">
        <v>226</v>
      </c>
      <c r="B147" s="171">
        <v>0.13857192999999998</v>
      </c>
      <c r="C147" s="80">
        <f t="shared" si="10"/>
        <v>1.2876280283421668E-3</v>
      </c>
      <c r="D147" s="171">
        <v>2.8186283100000002</v>
      </c>
      <c r="E147" s="80">
        <f t="shared" si="11"/>
        <v>1.7873530870678157E-2</v>
      </c>
      <c r="F147" s="171">
        <v>8.09273752</v>
      </c>
      <c r="G147" s="80">
        <f t="shared" si="12"/>
        <v>6.8441410593981331E-2</v>
      </c>
      <c r="H147" s="80">
        <f t="shared" si="13"/>
        <v>187.11616538045769</v>
      </c>
      <c r="I147" s="80">
        <f t="shared" si="14"/>
        <v>5740.0987270654323</v>
      </c>
      <c r="J147" s="31"/>
    </row>
    <row r="148" spans="1:10" ht="12.5" x14ac:dyDescent="0.25">
      <c r="A148" s="69" t="s">
        <v>572</v>
      </c>
      <c r="B148" s="171">
        <v>6.8072212400000005</v>
      </c>
      <c r="C148" s="80">
        <f t="shared" si="10"/>
        <v>6.3253567037351077E-2</v>
      </c>
      <c r="D148" s="171">
        <v>21.912973390000001</v>
      </c>
      <c r="E148" s="80">
        <f t="shared" si="11"/>
        <v>0.13895489694932991</v>
      </c>
      <c r="F148" s="171">
        <v>7.9547605599999995</v>
      </c>
      <c r="G148" s="80">
        <f t="shared" si="12"/>
        <v>6.7274520187795353E-2</v>
      </c>
      <c r="H148" s="80">
        <f t="shared" si="13"/>
        <v>-63.698397207792169</v>
      </c>
      <c r="I148" s="80">
        <f t="shared" si="14"/>
        <v>16.857676275554677</v>
      </c>
      <c r="J148" s="31"/>
    </row>
    <row r="149" spans="1:10" ht="12.5" x14ac:dyDescent="0.25">
      <c r="A149" s="69" t="s">
        <v>76</v>
      </c>
      <c r="B149" s="171">
        <v>40.697780739999999</v>
      </c>
      <c r="C149" s="80">
        <f t="shared" si="10"/>
        <v>0.37816896374430242</v>
      </c>
      <c r="D149" s="171">
        <v>5.0637830300000006</v>
      </c>
      <c r="E149" s="80">
        <f t="shared" si="11"/>
        <v>3.211054185045107E-2</v>
      </c>
      <c r="F149" s="171">
        <v>7.3049094700000001</v>
      </c>
      <c r="G149" s="80">
        <f t="shared" si="12"/>
        <v>6.177863882926634E-2</v>
      </c>
      <c r="H149" s="80">
        <f t="shared" si="13"/>
        <v>44.257947600096891</v>
      </c>
      <c r="I149" s="80">
        <f t="shared" si="14"/>
        <v>-82.050840765328672</v>
      </c>
      <c r="J149" s="31"/>
    </row>
    <row r="150" spans="1:10" ht="12.5" x14ac:dyDescent="0.25">
      <c r="A150" s="69" t="s">
        <v>74</v>
      </c>
      <c r="B150" s="171">
        <v>3.6888448599999997</v>
      </c>
      <c r="C150" s="80">
        <f t="shared" si="10"/>
        <v>3.427721641707622E-2</v>
      </c>
      <c r="D150" s="171">
        <v>1.7820658500000002</v>
      </c>
      <c r="E150" s="80">
        <f t="shared" si="11"/>
        <v>1.1300464438873215E-2</v>
      </c>
      <c r="F150" s="171">
        <v>6.4808402100000002</v>
      </c>
      <c r="G150" s="80">
        <f t="shared" si="12"/>
        <v>5.4809370093915288E-2</v>
      </c>
      <c r="H150" s="80">
        <f t="shared" si="13"/>
        <v>263.67007481794229</v>
      </c>
      <c r="I150" s="80">
        <f t="shared" si="14"/>
        <v>75.68752430537296</v>
      </c>
      <c r="J150" s="31"/>
    </row>
    <row r="151" spans="1:10" ht="12.5" x14ac:dyDescent="0.25">
      <c r="A151" s="69" t="s">
        <v>113</v>
      </c>
      <c r="B151" s="171">
        <v>2.0687202</v>
      </c>
      <c r="C151" s="80">
        <f t="shared" si="10"/>
        <v>1.9222811664076651E-2</v>
      </c>
      <c r="D151" s="171">
        <v>8.4622501400000001</v>
      </c>
      <c r="E151" s="80">
        <f t="shared" si="11"/>
        <v>5.3660955783379094E-2</v>
      </c>
      <c r="F151" s="171">
        <v>6.2073817300000007</v>
      </c>
      <c r="G151" s="80">
        <f t="shared" si="12"/>
        <v>5.2496693565876114E-2</v>
      </c>
      <c r="H151" s="80">
        <f t="shared" si="13"/>
        <v>-26.646203701087945</v>
      </c>
      <c r="I151" s="80">
        <f t="shared" si="14"/>
        <v>200.05902828231677</v>
      </c>
      <c r="J151" s="31"/>
    </row>
    <row r="152" spans="1:10" ht="12.5" x14ac:dyDescent="0.25">
      <c r="A152" s="69" t="s">
        <v>138</v>
      </c>
      <c r="B152" s="171">
        <v>2.9125416400000002</v>
      </c>
      <c r="C152" s="80">
        <f t="shared" si="10"/>
        <v>2.7063707991782041E-2</v>
      </c>
      <c r="D152" s="171">
        <v>9.7486210999999994</v>
      </c>
      <c r="E152" s="80">
        <f t="shared" si="11"/>
        <v>6.1818111866404409E-2</v>
      </c>
      <c r="F152" s="171">
        <v>5.7448903300000005</v>
      </c>
      <c r="G152" s="80">
        <f t="shared" si="12"/>
        <v>4.8585339252782647E-2</v>
      </c>
      <c r="H152" s="80">
        <f t="shared" si="13"/>
        <v>-41.069713643912152</v>
      </c>
      <c r="I152" s="80">
        <f t="shared" si="14"/>
        <v>97.246633356287404</v>
      </c>
      <c r="J152" s="31"/>
    </row>
    <row r="153" spans="1:10" ht="12.5" x14ac:dyDescent="0.25">
      <c r="A153" s="69" t="s">
        <v>31</v>
      </c>
      <c r="B153" s="171">
        <v>6.4970110099999996</v>
      </c>
      <c r="C153" s="80">
        <f t="shared" si="10"/>
        <v>6.03710540577998E-2</v>
      </c>
      <c r="D153" s="171">
        <v>7.5640112400000001</v>
      </c>
      <c r="E153" s="80">
        <f t="shared" si="11"/>
        <v>4.7965028920147527E-2</v>
      </c>
      <c r="F153" s="171">
        <v>5.7132637800000001</v>
      </c>
      <c r="G153" s="80">
        <f t="shared" si="12"/>
        <v>4.8317869105768525E-2</v>
      </c>
      <c r="H153" s="80">
        <f t="shared" si="13"/>
        <v>-24.467804201729347</v>
      </c>
      <c r="I153" s="80">
        <f t="shared" si="14"/>
        <v>-12.063196888441164</v>
      </c>
      <c r="J153" s="31"/>
    </row>
    <row r="154" spans="1:10" ht="12.5" x14ac:dyDescent="0.25">
      <c r="A154" s="69" t="s">
        <v>84</v>
      </c>
      <c r="B154" s="171">
        <v>4.8016499999999993E-3</v>
      </c>
      <c r="C154" s="80">
        <f t="shared" si="10"/>
        <v>4.4617543555099256E-5</v>
      </c>
      <c r="D154" s="171">
        <v>5.2472512599999996</v>
      </c>
      <c r="E154" s="80">
        <f t="shared" si="11"/>
        <v>3.3273953521674109E-2</v>
      </c>
      <c r="F154" s="171">
        <v>5.6728995400000004</v>
      </c>
      <c r="G154" s="80">
        <f t="shared" si="12"/>
        <v>4.79765030950303E-2</v>
      </c>
      <c r="H154" s="80">
        <f t="shared" si="13"/>
        <v>8.1118333944618648</v>
      </c>
      <c r="I154" s="80">
        <f t="shared" si="14"/>
        <v>118044.79481011738</v>
      </c>
      <c r="J154" s="31"/>
    </row>
    <row r="155" spans="1:10" ht="12.5" x14ac:dyDescent="0.25">
      <c r="A155" s="69" t="s">
        <v>205</v>
      </c>
      <c r="B155" s="171">
        <v>4.1956281200000003</v>
      </c>
      <c r="C155" s="80">
        <f t="shared" si="10"/>
        <v>3.8986311035810448E-2</v>
      </c>
      <c r="D155" s="171">
        <v>7.1882365000000004</v>
      </c>
      <c r="E155" s="80">
        <f t="shared" si="11"/>
        <v>4.558216013536226E-2</v>
      </c>
      <c r="F155" s="171">
        <v>5.1005186500000006</v>
      </c>
      <c r="G155" s="80">
        <f t="shared" si="12"/>
        <v>4.3135798029306331E-2</v>
      </c>
      <c r="H155" s="80">
        <f t="shared" si="13"/>
        <v>-29.043533139178145</v>
      </c>
      <c r="I155" s="80">
        <f t="shared" si="14"/>
        <v>21.567462704487749</v>
      </c>
      <c r="J155" s="31"/>
    </row>
    <row r="156" spans="1:10" ht="12.5" x14ac:dyDescent="0.25">
      <c r="A156" s="69" t="s">
        <v>244</v>
      </c>
      <c r="B156" s="171">
        <v>0.45045616999999999</v>
      </c>
      <c r="C156" s="80">
        <f t="shared" si="10"/>
        <v>4.1856961220909893E-3</v>
      </c>
      <c r="D156" s="171">
        <v>1.76237862</v>
      </c>
      <c r="E156" s="80">
        <f t="shared" si="11"/>
        <v>1.117562346146774E-2</v>
      </c>
      <c r="F156" s="171">
        <v>5.0657271100000001</v>
      </c>
      <c r="G156" s="80">
        <f t="shared" si="12"/>
        <v>4.284156112016993E-2</v>
      </c>
      <c r="H156" s="80">
        <f t="shared" si="13"/>
        <v>187.43693622429441</v>
      </c>
      <c r="I156" s="80">
        <f t="shared" si="14"/>
        <v>1024.5771392142326</v>
      </c>
      <c r="J156" s="31"/>
    </row>
    <row r="157" spans="1:10" ht="12.5" x14ac:dyDescent="0.25">
      <c r="A157" s="69" t="s">
        <v>150</v>
      </c>
      <c r="B157" s="171">
        <v>4.1467935100000002</v>
      </c>
      <c r="C157" s="80">
        <f t="shared" si="10"/>
        <v>3.8532533617908003E-2</v>
      </c>
      <c r="D157" s="171">
        <v>4.5896668399999996</v>
      </c>
      <c r="E157" s="80">
        <f t="shared" si="11"/>
        <v>2.9104068691791378E-2</v>
      </c>
      <c r="F157" s="171">
        <v>4.9812633699999997</v>
      </c>
      <c r="G157" s="80">
        <f t="shared" si="12"/>
        <v>4.2127239483596784E-2</v>
      </c>
      <c r="H157" s="80">
        <f t="shared" si="13"/>
        <v>8.532134110196111</v>
      </c>
      <c r="I157" s="80">
        <f t="shared" si="14"/>
        <v>20.123255667003281</v>
      </c>
      <c r="J157" s="31"/>
    </row>
    <row r="158" spans="1:10" ht="12.5" x14ac:dyDescent="0.25">
      <c r="A158" s="69" t="s">
        <v>163</v>
      </c>
      <c r="B158" s="171">
        <v>5.3679919299999996</v>
      </c>
      <c r="C158" s="80">
        <f t="shared" si="10"/>
        <v>4.9880064923556761E-2</v>
      </c>
      <c r="D158" s="171">
        <v>5.7144212699999999</v>
      </c>
      <c r="E158" s="80">
        <f t="shared" si="11"/>
        <v>3.6236379452743404E-2</v>
      </c>
      <c r="F158" s="171">
        <v>4.7596923000000002</v>
      </c>
      <c r="G158" s="80">
        <f t="shared" si="12"/>
        <v>4.0253382023109456E-2</v>
      </c>
      <c r="H158" s="80">
        <f t="shared" si="13"/>
        <v>-16.707360638814084</v>
      </c>
      <c r="I158" s="80">
        <f t="shared" si="14"/>
        <v>-11.331977356381751</v>
      </c>
      <c r="J158" s="31"/>
    </row>
    <row r="159" spans="1:10" ht="12.5" x14ac:dyDescent="0.25">
      <c r="A159" s="69" t="s">
        <v>144</v>
      </c>
      <c r="B159" s="171">
        <v>4.04264694</v>
      </c>
      <c r="C159" s="80">
        <f t="shared" si="10"/>
        <v>3.7564790420655136E-2</v>
      </c>
      <c r="D159" s="171">
        <v>7.4949839200000001</v>
      </c>
      <c r="E159" s="80">
        <f t="shared" si="11"/>
        <v>4.7527311775761014E-2</v>
      </c>
      <c r="F159" s="171">
        <v>4.5330847300000006</v>
      </c>
      <c r="G159" s="80">
        <f t="shared" si="12"/>
        <v>3.833693017925003E-2</v>
      </c>
      <c r="H159" s="80">
        <f t="shared" si="13"/>
        <v>-39.518419540518501</v>
      </c>
      <c r="I159" s="80">
        <f t="shared" si="14"/>
        <v>12.131600836752776</v>
      </c>
      <c r="J159" s="31"/>
    </row>
    <row r="160" spans="1:10" ht="12.5" x14ac:dyDescent="0.25">
      <c r="A160" s="69" t="s">
        <v>190</v>
      </c>
      <c r="B160" s="171">
        <v>3.5027100799999999</v>
      </c>
      <c r="C160" s="80">
        <f t="shared" si="10"/>
        <v>3.2547628326780424E-2</v>
      </c>
      <c r="D160" s="171">
        <v>18.164631270000001</v>
      </c>
      <c r="E160" s="80">
        <f t="shared" si="11"/>
        <v>0.11518585001327498</v>
      </c>
      <c r="F160" s="171">
        <v>4.4104811599999998</v>
      </c>
      <c r="G160" s="80">
        <f t="shared" si="12"/>
        <v>3.7300054677737657E-2</v>
      </c>
      <c r="H160" s="80">
        <f t="shared" si="13"/>
        <v>-75.719401652351848</v>
      </c>
      <c r="I160" s="80">
        <f t="shared" si="14"/>
        <v>25.916249397380888</v>
      </c>
      <c r="J160" s="31"/>
    </row>
    <row r="161" spans="1:10" ht="12.5" x14ac:dyDescent="0.25">
      <c r="A161" s="69" t="s">
        <v>247</v>
      </c>
      <c r="B161" s="171">
        <v>3.7202259100000004</v>
      </c>
      <c r="C161" s="80">
        <f t="shared" si="10"/>
        <v>3.4568813131784656E-2</v>
      </c>
      <c r="D161" s="171">
        <v>4.8709356500000007</v>
      </c>
      <c r="E161" s="80">
        <f t="shared" si="11"/>
        <v>3.0887654963403732E-2</v>
      </c>
      <c r="F161" s="171">
        <v>4.3738471700000003</v>
      </c>
      <c r="G161" s="80">
        <f t="shared" si="12"/>
        <v>3.6990235911826937E-2</v>
      </c>
      <c r="H161" s="80">
        <f t="shared" si="13"/>
        <v>-10.205194971114029</v>
      </c>
      <c r="I161" s="80">
        <f t="shared" si="14"/>
        <v>17.569397015462428</v>
      </c>
      <c r="J161" s="31"/>
    </row>
    <row r="162" spans="1:10" ht="12.5" x14ac:dyDescent="0.25">
      <c r="A162" s="69" t="s">
        <v>83</v>
      </c>
      <c r="B162" s="171">
        <v>5.4857517199999997</v>
      </c>
      <c r="C162" s="80">
        <f t="shared" si="10"/>
        <v>5.0974303895444419E-2</v>
      </c>
      <c r="D162" s="171">
        <v>5.0573999199999999</v>
      </c>
      <c r="E162" s="80">
        <f t="shared" si="11"/>
        <v>3.2070065171340464E-2</v>
      </c>
      <c r="F162" s="171">
        <v>4.0799421699999998</v>
      </c>
      <c r="G162" s="80">
        <f t="shared" si="12"/>
        <v>3.4504640310720119E-2</v>
      </c>
      <c r="H162" s="80">
        <f t="shared" si="13"/>
        <v>-19.327278156005512</v>
      </c>
      <c r="I162" s="80">
        <f t="shared" si="14"/>
        <v>-25.626561713952299</v>
      </c>
      <c r="J162" s="31"/>
    </row>
    <row r="163" spans="1:10" ht="12.5" x14ac:dyDescent="0.25">
      <c r="A163" s="69" t="s">
        <v>0</v>
      </c>
      <c r="B163" s="171">
        <v>0.95738500000000004</v>
      </c>
      <c r="C163" s="80">
        <f t="shared" si="10"/>
        <v>8.8961433958115871E-3</v>
      </c>
      <c r="D163" s="171">
        <v>2.4594756900000001</v>
      </c>
      <c r="E163" s="80">
        <f t="shared" si="11"/>
        <v>1.5596066538797184E-2</v>
      </c>
      <c r="F163" s="171">
        <v>4.0613198199999996</v>
      </c>
      <c r="G163" s="80">
        <f t="shared" si="12"/>
        <v>3.4347148497915737E-2</v>
      </c>
      <c r="H163" s="80">
        <f t="shared" si="13"/>
        <v>65.12949636025877</v>
      </c>
      <c r="I163" s="80">
        <f t="shared" si="14"/>
        <v>324.20967740250779</v>
      </c>
      <c r="J163" s="31"/>
    </row>
    <row r="164" spans="1:10" ht="12.5" x14ac:dyDescent="0.25">
      <c r="A164" s="69" t="s">
        <v>227</v>
      </c>
      <c r="B164" s="171">
        <v>4.3726927400000006</v>
      </c>
      <c r="C164" s="80">
        <f t="shared" si="10"/>
        <v>4.0631618043800846E-2</v>
      </c>
      <c r="D164" s="171">
        <v>5.63988932</v>
      </c>
      <c r="E164" s="80">
        <f t="shared" si="11"/>
        <v>3.5763756260657163E-2</v>
      </c>
      <c r="F164" s="171">
        <v>4.0205699199999998</v>
      </c>
      <c r="G164" s="80">
        <f t="shared" si="12"/>
        <v>3.4002520906736472E-2</v>
      </c>
      <c r="H164" s="80">
        <f t="shared" si="13"/>
        <v>-28.7119003250227</v>
      </c>
      <c r="I164" s="80">
        <f t="shared" si="14"/>
        <v>-8.0527684183911106</v>
      </c>
      <c r="J164" s="31"/>
    </row>
    <row r="165" spans="1:10" ht="12.5" x14ac:dyDescent="0.25">
      <c r="A165" s="69" t="s">
        <v>89</v>
      </c>
      <c r="B165" s="171">
        <v>4.4219325400000002</v>
      </c>
      <c r="C165" s="80">
        <f t="shared" si="10"/>
        <v>4.1089160538806596E-2</v>
      </c>
      <c r="D165" s="171">
        <v>7.0256748199999999</v>
      </c>
      <c r="E165" s="80">
        <f t="shared" si="11"/>
        <v>4.4551321413008937E-2</v>
      </c>
      <c r="F165" s="171">
        <v>3.97973775</v>
      </c>
      <c r="G165" s="80">
        <f t="shared" si="12"/>
        <v>3.365719754668596E-2</v>
      </c>
      <c r="H165" s="80">
        <f t="shared" si="13"/>
        <v>-43.354370192726911</v>
      </c>
      <c r="I165" s="80">
        <f t="shared" si="14"/>
        <v>-10.000034735943764</v>
      </c>
      <c r="J165" s="31"/>
    </row>
    <row r="166" spans="1:10" ht="12.5" x14ac:dyDescent="0.25">
      <c r="A166" s="69" t="s">
        <v>112</v>
      </c>
      <c r="B166" s="171">
        <v>4.4493891699999999</v>
      </c>
      <c r="C166" s="80">
        <f t="shared" si="10"/>
        <v>4.1344291042883584E-2</v>
      </c>
      <c r="D166" s="171">
        <v>5.1101890800000005</v>
      </c>
      <c r="E166" s="80">
        <f t="shared" si="11"/>
        <v>3.2404812636108948E-2</v>
      </c>
      <c r="F166" s="171">
        <v>3.8515197799999998</v>
      </c>
      <c r="G166" s="80">
        <f t="shared" si="12"/>
        <v>3.2572840280852285E-2</v>
      </c>
      <c r="H166" s="80">
        <f t="shared" si="13"/>
        <v>-24.630581770958671</v>
      </c>
      <c r="I166" s="80">
        <f t="shared" si="14"/>
        <v>-13.437111638404964</v>
      </c>
      <c r="J166" s="31"/>
    </row>
    <row r="167" spans="1:10" ht="12.5" x14ac:dyDescent="0.25">
      <c r="A167" s="69" t="s">
        <v>186</v>
      </c>
      <c r="B167" s="171">
        <v>0.21201614000000002</v>
      </c>
      <c r="C167" s="80">
        <f t="shared" si="10"/>
        <v>1.9700809848352176E-3</v>
      </c>
      <c r="D167" s="171">
        <v>0.44877293000000001</v>
      </c>
      <c r="E167" s="80">
        <f t="shared" si="11"/>
        <v>2.8457660734556682E-3</v>
      </c>
      <c r="F167" s="171">
        <v>3.8186534399999998</v>
      </c>
      <c r="G167" s="80">
        <f t="shared" si="12"/>
        <v>3.2294885056788451E-2</v>
      </c>
      <c r="H167" s="80">
        <f t="shared" si="13"/>
        <v>750.90993344897151</v>
      </c>
      <c r="I167" s="80">
        <f t="shared" si="14"/>
        <v>1701.1145000564579</v>
      </c>
      <c r="J167" s="31"/>
    </row>
    <row r="168" spans="1:10" ht="12.5" x14ac:dyDescent="0.25">
      <c r="A168" s="69" t="s">
        <v>187</v>
      </c>
      <c r="B168" s="171">
        <v>2.8138091600000004</v>
      </c>
      <c r="C168" s="80">
        <f t="shared" si="10"/>
        <v>2.6146273208592315E-2</v>
      </c>
      <c r="D168" s="171">
        <v>5.2374044500000005</v>
      </c>
      <c r="E168" s="80">
        <f t="shared" si="11"/>
        <v>3.3211512772786327E-2</v>
      </c>
      <c r="F168" s="171">
        <v>3.7139811900000002</v>
      </c>
      <c r="G168" s="80">
        <f t="shared" si="12"/>
        <v>3.1409657230933322E-2</v>
      </c>
      <c r="H168" s="80">
        <f t="shared" si="13"/>
        <v>-29.087370940008274</v>
      </c>
      <c r="I168" s="80">
        <f t="shared" si="14"/>
        <v>31.991225375071263</v>
      </c>
      <c r="J168" s="31"/>
    </row>
    <row r="169" spans="1:10" ht="12.5" x14ac:dyDescent="0.25">
      <c r="A169" s="69" t="s">
        <v>193</v>
      </c>
      <c r="B169" s="171">
        <v>3.2263811000000002</v>
      </c>
      <c r="C169" s="80">
        <f t="shared" si="10"/>
        <v>2.9979944238876025E-2</v>
      </c>
      <c r="D169" s="171">
        <v>8.555523019999999</v>
      </c>
      <c r="E169" s="80">
        <f t="shared" si="11"/>
        <v>5.4252419260192405E-2</v>
      </c>
      <c r="F169" s="171">
        <v>3.5633829800000001</v>
      </c>
      <c r="G169" s="80">
        <f t="shared" si="12"/>
        <v>3.0136027152130439E-2</v>
      </c>
      <c r="H169" s="80">
        <f t="shared" si="13"/>
        <v>-58.349910675595375</v>
      </c>
      <c r="I169" s="80">
        <f t="shared" si="14"/>
        <v>10.445197562061082</v>
      </c>
      <c r="J169" s="31"/>
    </row>
    <row r="170" spans="1:10" ht="12.5" x14ac:dyDescent="0.25">
      <c r="A170" s="69" t="s">
        <v>6</v>
      </c>
      <c r="B170" s="171">
        <v>8.2008641099999995</v>
      </c>
      <c r="C170" s="80">
        <f t="shared" si="10"/>
        <v>7.6203474142716623E-2</v>
      </c>
      <c r="D170" s="171">
        <v>10.65435589</v>
      </c>
      <c r="E170" s="80">
        <f t="shared" si="11"/>
        <v>6.7561571787060709E-2</v>
      </c>
      <c r="F170" s="171">
        <v>3.4289472799999996</v>
      </c>
      <c r="G170" s="80">
        <f t="shared" si="12"/>
        <v>2.8999085675967335E-2</v>
      </c>
      <c r="H170" s="80">
        <f t="shared" si="13"/>
        <v>-67.81647510744078</v>
      </c>
      <c r="I170" s="80">
        <f t="shared" si="14"/>
        <v>-58.187975876605528</v>
      </c>
      <c r="J170" s="31"/>
    </row>
    <row r="171" spans="1:10" ht="12.5" x14ac:dyDescent="0.25">
      <c r="A171" s="69" t="s">
        <v>241</v>
      </c>
      <c r="B171" s="171">
        <v>2.6339769500000001</v>
      </c>
      <c r="C171" s="80">
        <f t="shared" si="10"/>
        <v>2.4475249401716598E-2</v>
      </c>
      <c r="D171" s="171">
        <v>4.3916595199999993</v>
      </c>
      <c r="E171" s="80">
        <f t="shared" si="11"/>
        <v>2.7848461510779188E-2</v>
      </c>
      <c r="F171" s="171">
        <v>3.3342413999999998</v>
      </c>
      <c r="G171" s="80">
        <f t="shared" si="12"/>
        <v>2.8198144832065567E-2</v>
      </c>
      <c r="H171" s="80">
        <f t="shared" si="13"/>
        <v>-24.077871136968277</v>
      </c>
      <c r="I171" s="80">
        <f t="shared" si="14"/>
        <v>26.585823008056298</v>
      </c>
      <c r="J171" s="31"/>
    </row>
    <row r="172" spans="1:10" ht="12.5" x14ac:dyDescent="0.25">
      <c r="A172" s="69" t="s">
        <v>185</v>
      </c>
      <c r="B172" s="171">
        <v>3.8276363500000001</v>
      </c>
      <c r="C172" s="80">
        <f t="shared" si="10"/>
        <v>3.556688462491147E-2</v>
      </c>
      <c r="D172" s="171">
        <v>7.5678231299999998</v>
      </c>
      <c r="E172" s="80">
        <f t="shared" si="11"/>
        <v>4.7989200937915491E-2</v>
      </c>
      <c r="F172" s="171">
        <v>3.31963031</v>
      </c>
      <c r="G172" s="80">
        <f t="shared" si="12"/>
        <v>2.8074576804875236E-2</v>
      </c>
      <c r="H172" s="80">
        <f t="shared" si="13"/>
        <v>-56.13493797390057</v>
      </c>
      <c r="I172" s="80">
        <f t="shared" si="14"/>
        <v>-13.272056003961819</v>
      </c>
      <c r="J172" s="31"/>
    </row>
    <row r="173" spans="1:10" ht="12.5" x14ac:dyDescent="0.25">
      <c r="A173" s="69" t="s">
        <v>223</v>
      </c>
      <c r="B173" s="171">
        <v>15.53307008</v>
      </c>
      <c r="C173" s="80">
        <f t="shared" si="10"/>
        <v>0.14433526617700357</v>
      </c>
      <c r="D173" s="171">
        <v>0.33637283000000001</v>
      </c>
      <c r="E173" s="80">
        <f t="shared" si="11"/>
        <v>2.1330127635957701E-3</v>
      </c>
      <c r="F173" s="171">
        <v>2.9196388600000001</v>
      </c>
      <c r="G173" s="80">
        <f t="shared" si="12"/>
        <v>2.4691793291153667E-2</v>
      </c>
      <c r="H173" s="80">
        <f t="shared" si="13"/>
        <v>767.97701823895818</v>
      </c>
      <c r="I173" s="80">
        <f t="shared" si="14"/>
        <v>-81.203723121295539</v>
      </c>
      <c r="J173" s="31"/>
    </row>
    <row r="174" spans="1:10" ht="12.5" x14ac:dyDescent="0.25">
      <c r="A174" s="69" t="s">
        <v>139</v>
      </c>
      <c r="B174" s="171">
        <v>1.3987376599999999</v>
      </c>
      <c r="C174" s="80">
        <f t="shared" si="10"/>
        <v>1.2997248543148213E-2</v>
      </c>
      <c r="D174" s="171">
        <v>4.3936100199999997</v>
      </c>
      <c r="E174" s="80">
        <f t="shared" si="11"/>
        <v>2.7860830052541002E-2</v>
      </c>
      <c r="F174" s="171">
        <v>2.7361445099999999</v>
      </c>
      <c r="G174" s="80">
        <f t="shared" si="12"/>
        <v>2.3139955965528196E-2</v>
      </c>
      <c r="H174" s="80">
        <f t="shared" si="13"/>
        <v>-37.724456709974454</v>
      </c>
      <c r="I174" s="80">
        <f t="shared" si="14"/>
        <v>95.615274275234725</v>
      </c>
      <c r="J174" s="31"/>
    </row>
    <row r="175" spans="1:10" ht="12.5" x14ac:dyDescent="0.25">
      <c r="A175" s="69" t="s">
        <v>43</v>
      </c>
      <c r="B175" s="171">
        <v>5.3753889999999999E-2</v>
      </c>
      <c r="C175" s="80">
        <f t="shared" si="10"/>
        <v>4.9948799440421821E-4</v>
      </c>
      <c r="D175" s="171">
        <v>1.6787262000000001</v>
      </c>
      <c r="E175" s="80">
        <f t="shared" si="11"/>
        <v>1.064516539930596E-2</v>
      </c>
      <c r="F175" s="171">
        <v>2.6012061499999999</v>
      </c>
      <c r="G175" s="80">
        <f t="shared" si="12"/>
        <v>2.1998763423596045E-2</v>
      </c>
      <c r="H175" s="80">
        <f t="shared" si="13"/>
        <v>54.951185607277694</v>
      </c>
      <c r="I175" s="80">
        <f t="shared" si="14"/>
        <v>4739.10308630687</v>
      </c>
      <c r="J175" s="31"/>
    </row>
    <row r="176" spans="1:10" ht="12.5" x14ac:dyDescent="0.25">
      <c r="A176" s="69" t="s">
        <v>17</v>
      </c>
      <c r="B176" s="171">
        <v>1.48239016</v>
      </c>
      <c r="C176" s="80">
        <f t="shared" si="10"/>
        <v>1.3774558230910325E-2</v>
      </c>
      <c r="D176" s="171">
        <v>2.0238644400000001</v>
      </c>
      <c r="E176" s="80">
        <f t="shared" si="11"/>
        <v>1.283376152083272E-2</v>
      </c>
      <c r="F176" s="171">
        <v>2.5930494100000003</v>
      </c>
      <c r="G176" s="80">
        <f t="shared" si="12"/>
        <v>2.1929780735096799E-2</v>
      </c>
      <c r="H176" s="80">
        <f t="shared" si="13"/>
        <v>28.123670674306634</v>
      </c>
      <c r="I176" s="80">
        <f t="shared" si="14"/>
        <v>74.923544419641885</v>
      </c>
      <c r="J176" s="31"/>
    </row>
    <row r="177" spans="1:10" ht="12.5" x14ac:dyDescent="0.25">
      <c r="A177" s="69" t="s">
        <v>61</v>
      </c>
      <c r="B177" s="171">
        <v>1.61089679</v>
      </c>
      <c r="C177" s="80">
        <f t="shared" si="10"/>
        <v>1.4968658209281097E-2</v>
      </c>
      <c r="D177" s="171">
        <v>3.47478935</v>
      </c>
      <c r="E177" s="80">
        <f t="shared" si="11"/>
        <v>2.203438974056451E-2</v>
      </c>
      <c r="F177" s="171">
        <v>2.4086500699999998</v>
      </c>
      <c r="G177" s="80">
        <f t="shared" si="12"/>
        <v>2.0370289782744844E-2</v>
      </c>
      <c r="H177" s="80">
        <f t="shared" si="13"/>
        <v>-30.68212696116386</v>
      </c>
      <c r="I177" s="80">
        <f t="shared" si="14"/>
        <v>49.522308626612869</v>
      </c>
      <c r="J177" s="31"/>
    </row>
    <row r="178" spans="1:10" ht="12.5" x14ac:dyDescent="0.25">
      <c r="A178" s="69" t="s">
        <v>101</v>
      </c>
      <c r="B178" s="171">
        <v>1.1548909199999999</v>
      </c>
      <c r="C178" s="80">
        <f t="shared" si="10"/>
        <v>1.0731393567729562E-2</v>
      </c>
      <c r="D178" s="171">
        <v>1.9375378999999999</v>
      </c>
      <c r="E178" s="80">
        <f t="shared" si="11"/>
        <v>1.2286346286204342E-2</v>
      </c>
      <c r="F178" s="171">
        <v>2.2280298900000002</v>
      </c>
      <c r="G178" s="80">
        <f t="shared" si="12"/>
        <v>1.8842759713916073E-2</v>
      </c>
      <c r="H178" s="80">
        <f t="shared" si="13"/>
        <v>14.992841688412927</v>
      </c>
      <c r="I178" s="80">
        <f t="shared" si="14"/>
        <v>92.921240561835944</v>
      </c>
      <c r="J178" s="31"/>
    </row>
    <row r="179" spans="1:10" ht="12.5" x14ac:dyDescent="0.25">
      <c r="A179" s="69" t="s">
        <v>243</v>
      </c>
      <c r="B179" s="171">
        <v>4.5559647500000002</v>
      </c>
      <c r="C179" s="80">
        <f t="shared" si="10"/>
        <v>4.2334604910524903E-2</v>
      </c>
      <c r="D179" s="171">
        <v>7.6524777000000004</v>
      </c>
      <c r="E179" s="80">
        <f t="shared" si="11"/>
        <v>4.8526013849667954E-2</v>
      </c>
      <c r="F179" s="171">
        <v>2.20744337</v>
      </c>
      <c r="G179" s="80">
        <f t="shared" si="12"/>
        <v>1.8668656641310649E-2</v>
      </c>
      <c r="H179" s="80">
        <f t="shared" si="13"/>
        <v>-71.153873862317823</v>
      </c>
      <c r="I179" s="80">
        <f t="shared" si="14"/>
        <v>-51.548278111677661</v>
      </c>
      <c r="J179" s="31"/>
    </row>
    <row r="180" spans="1:10" ht="12.5" x14ac:dyDescent="0.25">
      <c r="A180" s="69" t="s">
        <v>141</v>
      </c>
      <c r="B180" s="171">
        <v>4.68914746</v>
      </c>
      <c r="C180" s="80">
        <f t="shared" si="10"/>
        <v>4.3572155620012508E-2</v>
      </c>
      <c r="D180" s="171">
        <v>2.92261287</v>
      </c>
      <c r="E180" s="80">
        <f t="shared" si="11"/>
        <v>1.8532919423840701E-2</v>
      </c>
      <c r="F180" s="171">
        <v>2.2010224100000002</v>
      </c>
      <c r="G180" s="80">
        <f t="shared" si="12"/>
        <v>1.8614353686509325E-2</v>
      </c>
      <c r="H180" s="80">
        <f t="shared" si="13"/>
        <v>-24.689909067566653</v>
      </c>
      <c r="I180" s="80">
        <f t="shared" si="14"/>
        <v>-53.061352222862283</v>
      </c>
      <c r="J180" s="31"/>
    </row>
    <row r="181" spans="1:10" ht="12.5" x14ac:dyDescent="0.25">
      <c r="A181" s="69" t="s">
        <v>13</v>
      </c>
      <c r="B181" s="171">
        <v>10.416536130000001</v>
      </c>
      <c r="C181" s="80">
        <f t="shared" si="10"/>
        <v>9.6791780840656885E-2</v>
      </c>
      <c r="D181" s="171">
        <v>150.74012802999999</v>
      </c>
      <c r="E181" s="80">
        <f t="shared" si="11"/>
        <v>0.95587570813626799</v>
      </c>
      <c r="F181" s="171">
        <v>2.1990932500000002</v>
      </c>
      <c r="G181" s="80">
        <f t="shared" si="12"/>
        <v>1.8598038511164122E-2</v>
      </c>
      <c r="H181" s="80">
        <f t="shared" si="13"/>
        <v>-98.541136140230464</v>
      </c>
      <c r="I181" s="80">
        <f t="shared" si="14"/>
        <v>-78.888440240066643</v>
      </c>
      <c r="J181" s="31"/>
    </row>
    <row r="182" spans="1:10" ht="12.5" x14ac:dyDescent="0.25">
      <c r="A182" s="69" t="s">
        <v>19</v>
      </c>
      <c r="B182" s="171">
        <v>0.94082089000000002</v>
      </c>
      <c r="C182" s="80">
        <f t="shared" si="10"/>
        <v>8.7422275753381122E-3</v>
      </c>
      <c r="D182" s="171">
        <v>3.3594880899999997</v>
      </c>
      <c r="E182" s="80">
        <f t="shared" si="11"/>
        <v>2.1303239548562749E-2</v>
      </c>
      <c r="F182" s="171">
        <v>2.0414786399999998</v>
      </c>
      <c r="G182" s="80">
        <f t="shared" si="12"/>
        <v>1.7265069758382896E-2</v>
      </c>
      <c r="H182" s="80">
        <f t="shared" si="13"/>
        <v>-39.232448953257048</v>
      </c>
      <c r="I182" s="80">
        <f t="shared" si="14"/>
        <v>116.9890849256121</v>
      </c>
      <c r="J182" s="31"/>
    </row>
    <row r="183" spans="1:10" ht="12.5" x14ac:dyDescent="0.25">
      <c r="A183" s="69" t="s">
        <v>93</v>
      </c>
      <c r="B183" s="171">
        <v>0.47407447999999996</v>
      </c>
      <c r="C183" s="80">
        <f t="shared" si="10"/>
        <v>4.4051604677061073E-3</v>
      </c>
      <c r="D183" s="171">
        <v>1.8060136599999999</v>
      </c>
      <c r="E183" s="80">
        <f t="shared" si="11"/>
        <v>1.1452322674243074E-2</v>
      </c>
      <c r="F183" s="171">
        <v>1.9200231399999999</v>
      </c>
      <c r="G183" s="80">
        <f t="shared" si="12"/>
        <v>1.6237903645080199E-2</v>
      </c>
      <c r="H183" s="80">
        <f t="shared" si="13"/>
        <v>6.3127695280001284</v>
      </c>
      <c r="I183" s="80">
        <f t="shared" si="14"/>
        <v>305.00453430861751</v>
      </c>
      <c r="J183" s="31"/>
    </row>
    <row r="184" spans="1:10" ht="12.5" x14ac:dyDescent="0.25">
      <c r="A184" s="69" t="s">
        <v>156</v>
      </c>
      <c r="B184" s="171">
        <v>3.63566053</v>
      </c>
      <c r="C184" s="80">
        <f t="shared" si="10"/>
        <v>3.3783020846756898E-2</v>
      </c>
      <c r="D184" s="171">
        <v>11.482739109999999</v>
      </c>
      <c r="E184" s="80">
        <f t="shared" si="11"/>
        <v>7.2814528696239611E-2</v>
      </c>
      <c r="F184" s="171">
        <v>1.86734676</v>
      </c>
      <c r="G184" s="80">
        <f t="shared" si="12"/>
        <v>1.5792412148133123E-2</v>
      </c>
      <c r="H184" s="80">
        <f t="shared" si="13"/>
        <v>-83.737793377420033</v>
      </c>
      <c r="I184" s="80">
        <f t="shared" si="14"/>
        <v>-48.638033045400967</v>
      </c>
      <c r="J184" s="31"/>
    </row>
    <row r="185" spans="1:10" ht="12.5" x14ac:dyDescent="0.25">
      <c r="A185" s="69" t="s">
        <v>207</v>
      </c>
      <c r="B185" s="171">
        <v>1.5713428999999999</v>
      </c>
      <c r="C185" s="80">
        <f t="shared" si="10"/>
        <v>1.4601118424030486E-2</v>
      </c>
      <c r="D185" s="171">
        <v>3.56390998</v>
      </c>
      <c r="E185" s="80">
        <f t="shared" si="11"/>
        <v>2.259952290334016E-2</v>
      </c>
      <c r="F185" s="171">
        <v>1.84196403</v>
      </c>
      <c r="G185" s="80">
        <f t="shared" si="12"/>
        <v>1.5577746858219435E-2</v>
      </c>
      <c r="H185" s="80">
        <f t="shared" si="13"/>
        <v>-48.316202139314413</v>
      </c>
      <c r="I185" s="80">
        <f t="shared" si="14"/>
        <v>17.222283563950302</v>
      </c>
      <c r="J185" s="31"/>
    </row>
    <row r="186" spans="1:10" ht="12.5" x14ac:dyDescent="0.25">
      <c r="A186" s="69" t="s">
        <v>102</v>
      </c>
      <c r="B186" s="171">
        <v>0.99382990000000004</v>
      </c>
      <c r="C186" s="80">
        <f t="shared" si="10"/>
        <v>9.2347940498807585E-3</v>
      </c>
      <c r="D186" s="171">
        <v>0.74953594999999995</v>
      </c>
      <c r="E186" s="80">
        <f t="shared" si="11"/>
        <v>4.7529693409657393E-3</v>
      </c>
      <c r="F186" s="171">
        <v>1.83724647</v>
      </c>
      <c r="G186" s="80">
        <f t="shared" si="12"/>
        <v>1.5537849794937227E-2</v>
      </c>
      <c r="H186" s="80">
        <f t="shared" si="13"/>
        <v>145.11785858970475</v>
      </c>
      <c r="I186" s="80">
        <f t="shared" si="14"/>
        <v>84.865284290601423</v>
      </c>
      <c r="J186" s="31"/>
    </row>
    <row r="187" spans="1:10" ht="12.5" x14ac:dyDescent="0.25">
      <c r="A187" s="69" t="s">
        <v>95</v>
      </c>
      <c r="B187" s="171">
        <v>2.61206797</v>
      </c>
      <c r="C187" s="80">
        <f t="shared" si="10"/>
        <v>2.4271668368238981E-2</v>
      </c>
      <c r="D187" s="171">
        <v>4.8050835099999993</v>
      </c>
      <c r="E187" s="80">
        <f t="shared" si="11"/>
        <v>3.0470072321160901E-2</v>
      </c>
      <c r="F187" s="171">
        <v>1.7683014800000001</v>
      </c>
      <c r="G187" s="80">
        <f t="shared" si="12"/>
        <v>1.4954772392843511E-2</v>
      </c>
      <c r="H187" s="80">
        <f t="shared" si="13"/>
        <v>-63.199360087708435</v>
      </c>
      <c r="I187" s="80">
        <f t="shared" si="14"/>
        <v>-32.302623809594046</v>
      </c>
      <c r="J187" s="31"/>
    </row>
    <row r="188" spans="1:10" ht="12.5" x14ac:dyDescent="0.25">
      <c r="A188" s="69" t="s">
        <v>136</v>
      </c>
      <c r="B188" s="171">
        <v>1.7489310300000001</v>
      </c>
      <c r="C188" s="80">
        <f t="shared" si="10"/>
        <v>1.6251289953638774E-2</v>
      </c>
      <c r="D188" s="171">
        <v>8.7687643099999999</v>
      </c>
      <c r="E188" s="80">
        <f t="shared" si="11"/>
        <v>5.5604628335151375E-2</v>
      </c>
      <c r="F188" s="171">
        <v>1.67469293</v>
      </c>
      <c r="G188" s="80">
        <f t="shared" si="12"/>
        <v>1.4163111821890355E-2</v>
      </c>
      <c r="H188" s="80">
        <f t="shared" si="13"/>
        <v>-80.901608587082663</v>
      </c>
      <c r="I188" s="80">
        <f t="shared" si="14"/>
        <v>-4.2447700181750481</v>
      </c>
      <c r="J188" s="31"/>
    </row>
    <row r="189" spans="1:10" ht="12.5" x14ac:dyDescent="0.25">
      <c r="A189" s="69" t="s">
        <v>208</v>
      </c>
      <c r="B189" s="171">
        <v>1.3717213799999999</v>
      </c>
      <c r="C189" s="80">
        <f t="shared" si="10"/>
        <v>1.2746209827374101E-2</v>
      </c>
      <c r="D189" s="171">
        <v>4.2491905899999995</v>
      </c>
      <c r="E189" s="80">
        <f t="shared" si="11"/>
        <v>2.6945035255734058E-2</v>
      </c>
      <c r="F189" s="171">
        <v>1.6517278700000002</v>
      </c>
      <c r="G189" s="80">
        <f t="shared" si="12"/>
        <v>1.3968893104566208E-2</v>
      </c>
      <c r="H189" s="80">
        <f t="shared" si="13"/>
        <v>-61.128411752413292</v>
      </c>
      <c r="I189" s="80">
        <f t="shared" si="14"/>
        <v>20.412781639373478</v>
      </c>
      <c r="J189" s="31"/>
    </row>
    <row r="190" spans="1:10" ht="12.5" x14ac:dyDescent="0.25">
      <c r="A190" s="69" t="s">
        <v>239</v>
      </c>
      <c r="B190" s="171">
        <v>3.8720306799999999</v>
      </c>
      <c r="C190" s="80">
        <f t="shared" si="10"/>
        <v>3.5979402395339227E-2</v>
      </c>
      <c r="D190" s="171">
        <v>2.7546460000000002</v>
      </c>
      <c r="E190" s="80">
        <f t="shared" si="11"/>
        <v>1.7467805224304331E-2</v>
      </c>
      <c r="F190" s="171">
        <v>1.5046571000000002</v>
      </c>
      <c r="G190" s="80">
        <f t="shared" si="12"/>
        <v>1.2725095078117549E-2</v>
      </c>
      <c r="H190" s="80">
        <f t="shared" si="13"/>
        <v>-45.377478630648007</v>
      </c>
      <c r="I190" s="80">
        <f t="shared" si="14"/>
        <v>-61.140362141965255</v>
      </c>
      <c r="J190" s="31"/>
    </row>
    <row r="191" spans="1:10" ht="12.5" x14ac:dyDescent="0.25">
      <c r="A191" s="69" t="s">
        <v>3</v>
      </c>
      <c r="B191" s="171">
        <v>8.0265169999999997E-2</v>
      </c>
      <c r="C191" s="80">
        <f t="shared" si="10"/>
        <v>7.4583418583871097E-4</v>
      </c>
      <c r="D191" s="171">
        <v>2.4345692300000001</v>
      </c>
      <c r="E191" s="80">
        <f t="shared" si="11"/>
        <v>1.5438129296731624E-2</v>
      </c>
      <c r="F191" s="171">
        <v>1.4253025800000001</v>
      </c>
      <c r="G191" s="80">
        <f t="shared" si="12"/>
        <v>1.2053982828104985E-2</v>
      </c>
      <c r="H191" s="80">
        <f t="shared" si="13"/>
        <v>-41.455656202473236</v>
      </c>
      <c r="I191" s="80">
        <f t="shared" si="14"/>
        <v>1675.7423051617532</v>
      </c>
      <c r="J191" s="31"/>
    </row>
    <row r="192" spans="1:10" ht="12.5" x14ac:dyDescent="0.25">
      <c r="A192" s="69" t="s">
        <v>40</v>
      </c>
      <c r="B192" s="171">
        <v>0.58592355000000007</v>
      </c>
      <c r="C192" s="80">
        <f t="shared" si="10"/>
        <v>5.444476276297394E-3</v>
      </c>
      <c r="D192" s="171">
        <v>1.08691695</v>
      </c>
      <c r="E192" s="80">
        <f t="shared" si="11"/>
        <v>6.8923751282723563E-3</v>
      </c>
      <c r="F192" s="171">
        <v>1.35107884</v>
      </c>
      <c r="G192" s="80">
        <f t="shared" si="12"/>
        <v>1.1426262300581819E-2</v>
      </c>
      <c r="H192" s="80">
        <f t="shared" si="13"/>
        <v>24.303778683366751</v>
      </c>
      <c r="I192" s="80">
        <f t="shared" si="14"/>
        <v>130.58961190414684</v>
      </c>
      <c r="J192" s="31"/>
    </row>
    <row r="193" spans="1:10" ht="12.5" x14ac:dyDescent="0.25">
      <c r="A193" s="69" t="s">
        <v>111</v>
      </c>
      <c r="B193" s="171">
        <v>0.64114216000000002</v>
      </c>
      <c r="C193" s="80">
        <f t="shared" si="10"/>
        <v>5.9575746355545328E-3</v>
      </c>
      <c r="D193" s="171">
        <v>2.0234983899999999</v>
      </c>
      <c r="E193" s="80">
        <f t="shared" si="11"/>
        <v>1.2831440318724586E-2</v>
      </c>
      <c r="F193" s="171">
        <v>1.28333973</v>
      </c>
      <c r="G193" s="80">
        <f t="shared" si="12"/>
        <v>1.0853383193935485E-2</v>
      </c>
      <c r="H193" s="80">
        <f t="shared" si="13"/>
        <v>-36.578168960144311</v>
      </c>
      <c r="I193" s="80">
        <f t="shared" si="14"/>
        <v>100.16461403817215</v>
      </c>
      <c r="J193" s="31"/>
    </row>
    <row r="194" spans="1:10" ht="12.5" x14ac:dyDescent="0.25">
      <c r="A194" s="69" t="s">
        <v>59</v>
      </c>
      <c r="B194" s="171">
        <v>1.0300075200000001</v>
      </c>
      <c r="C194" s="80">
        <f t="shared" si="10"/>
        <v>9.5709611041370733E-3</v>
      </c>
      <c r="D194" s="171">
        <v>1.2682260900000002</v>
      </c>
      <c r="E194" s="80">
        <f t="shared" si="11"/>
        <v>8.0420955434930882E-3</v>
      </c>
      <c r="F194" s="171">
        <v>1.1187065700000001</v>
      </c>
      <c r="G194" s="80">
        <f t="shared" si="12"/>
        <v>9.4610575843258691E-3</v>
      </c>
      <c r="H194" s="80">
        <f t="shared" si="13"/>
        <v>-11.789658104258061</v>
      </c>
      <c r="I194" s="80">
        <f t="shared" si="14"/>
        <v>8.6114953801502239</v>
      </c>
      <c r="J194" s="31"/>
    </row>
    <row r="195" spans="1:10" ht="12.5" x14ac:dyDescent="0.25">
      <c r="A195" s="69" t="s">
        <v>100</v>
      </c>
      <c r="B195" s="171">
        <v>7.9593600000000004E-3</v>
      </c>
      <c r="C195" s="80">
        <f t="shared" si="10"/>
        <v>7.3959387183721189E-5</v>
      </c>
      <c r="D195" s="171">
        <v>0.34471647999999999</v>
      </c>
      <c r="E195" s="80">
        <f t="shared" si="11"/>
        <v>2.1859216502765873E-3</v>
      </c>
      <c r="F195" s="171">
        <v>1.0993136399999999</v>
      </c>
      <c r="G195" s="80">
        <f t="shared" si="12"/>
        <v>9.2970488689226843E-3</v>
      </c>
      <c r="H195" s="80">
        <f t="shared" si="13"/>
        <v>218.90370892624568</v>
      </c>
      <c r="I195" s="80">
        <f t="shared" si="14"/>
        <v>13711.583343384391</v>
      </c>
      <c r="J195" s="31"/>
    </row>
    <row r="196" spans="1:10" ht="12.5" x14ac:dyDescent="0.25">
      <c r="A196" s="69" t="s">
        <v>96</v>
      </c>
      <c r="B196" s="171">
        <v>0.69828411999999995</v>
      </c>
      <c r="C196" s="80">
        <f t="shared" ref="C196:C259" si="15">(B196/$B$268)*100</f>
        <v>6.4885450080564306E-3</v>
      </c>
      <c r="D196" s="171">
        <v>2.6843030899999998</v>
      </c>
      <c r="E196" s="80">
        <f t="shared" ref="E196:E259" si="16">(D196/$D$268)*100</f>
        <v>1.7021745639591534E-2</v>
      </c>
      <c r="F196" s="171">
        <v>0.94237609</v>
      </c>
      <c r="G196" s="80">
        <f t="shared" ref="G196:G259" si="17">(F196/$F$268)*100</f>
        <v>7.9698061070490166E-3</v>
      </c>
      <c r="H196" s="80">
        <f t="shared" si="13"/>
        <v>-64.893081801727533</v>
      </c>
      <c r="I196" s="80">
        <f t="shared" si="14"/>
        <v>34.955967493575542</v>
      </c>
      <c r="J196" s="31"/>
    </row>
    <row r="197" spans="1:10" ht="12.5" x14ac:dyDescent="0.25">
      <c r="A197" s="69" t="s">
        <v>57</v>
      </c>
      <c r="B197" s="171">
        <v>2.73434E-2</v>
      </c>
      <c r="C197" s="80">
        <f t="shared" si="15"/>
        <v>2.5407835649089402E-4</v>
      </c>
      <c r="D197" s="171">
        <v>0.95692449999999996</v>
      </c>
      <c r="E197" s="80">
        <f t="shared" si="16"/>
        <v>6.0680649275314542E-3</v>
      </c>
      <c r="F197" s="171">
        <v>0.89949829000000003</v>
      </c>
      <c r="G197" s="80">
        <f t="shared" si="17"/>
        <v>7.6071825686092548E-3</v>
      </c>
      <c r="H197" s="80">
        <f t="shared" ref="H197:H257" si="18">((F197/D197)-1)*100</f>
        <v>-6.0011223455977873</v>
      </c>
      <c r="I197" s="80">
        <f t="shared" ref="I197:I256" si="19">((F197/B197)-1)*100</f>
        <v>3189.6358536246412</v>
      </c>
      <c r="J197" s="31"/>
    </row>
    <row r="198" spans="1:10" ht="12.5" x14ac:dyDescent="0.25">
      <c r="A198" s="69" t="s">
        <v>91</v>
      </c>
      <c r="B198" s="171">
        <v>0.49711875999999999</v>
      </c>
      <c r="C198" s="80">
        <f t="shared" si="15"/>
        <v>4.6192908534268291E-3</v>
      </c>
      <c r="D198" s="171">
        <v>2.9904376899999998</v>
      </c>
      <c r="E198" s="80">
        <f t="shared" si="16"/>
        <v>1.8963011256015686E-2</v>
      </c>
      <c r="F198" s="171">
        <v>0.84487869999999998</v>
      </c>
      <c r="G198" s="80">
        <f t="shared" si="17"/>
        <v>7.1452570735062188E-3</v>
      </c>
      <c r="H198" s="80">
        <f t="shared" si="18"/>
        <v>-71.747323048219073</v>
      </c>
      <c r="I198" s="80">
        <f t="shared" si="19"/>
        <v>69.95510288125115</v>
      </c>
      <c r="J198" s="31"/>
    </row>
    <row r="199" spans="1:10" ht="12.5" x14ac:dyDescent="0.25">
      <c r="A199" s="69" t="s">
        <v>158</v>
      </c>
      <c r="B199" s="171">
        <v>4.9861991799999998</v>
      </c>
      <c r="C199" s="80">
        <f t="shared" si="15"/>
        <v>4.63323980481814E-2</v>
      </c>
      <c r="D199" s="171">
        <v>0.61670132999999994</v>
      </c>
      <c r="E199" s="80">
        <f t="shared" si="16"/>
        <v>3.9106363264134227E-3</v>
      </c>
      <c r="F199" s="171">
        <v>0.80514678000000006</v>
      </c>
      <c r="G199" s="80">
        <f t="shared" si="17"/>
        <v>6.8092386812518236E-3</v>
      </c>
      <c r="H199" s="80">
        <f t="shared" si="18"/>
        <v>30.557003987651555</v>
      </c>
      <c r="I199" s="80">
        <f t="shared" si="19"/>
        <v>-83.852494637007254</v>
      </c>
      <c r="J199" s="31"/>
    </row>
    <row r="200" spans="1:10" ht="12.5" x14ac:dyDescent="0.25">
      <c r="A200" s="69" t="s">
        <v>126</v>
      </c>
      <c r="B200" s="171">
        <v>0.75462379000000002</v>
      </c>
      <c r="C200" s="80">
        <f t="shared" si="15"/>
        <v>7.0120603996624243E-3</v>
      </c>
      <c r="D200" s="171">
        <v>0.93468602000000001</v>
      </c>
      <c r="E200" s="80">
        <f t="shared" si="16"/>
        <v>5.927045922866395E-3</v>
      </c>
      <c r="F200" s="171">
        <v>0.74963634999999995</v>
      </c>
      <c r="G200" s="80">
        <f t="shared" si="17"/>
        <v>6.3397792279470209E-3</v>
      </c>
      <c r="H200" s="80">
        <f t="shared" si="18"/>
        <v>-19.798056891874772</v>
      </c>
      <c r="I200" s="80">
        <f t="shared" si="19"/>
        <v>-0.66091740892505468</v>
      </c>
      <c r="J200" s="31"/>
    </row>
    <row r="201" spans="1:10" ht="12.5" x14ac:dyDescent="0.25">
      <c r="A201" s="69" t="s">
        <v>90</v>
      </c>
      <c r="B201" s="171">
        <v>1.1040968600000001</v>
      </c>
      <c r="C201" s="80">
        <f t="shared" si="15"/>
        <v>1.0259408690783029E-2</v>
      </c>
      <c r="D201" s="171">
        <v>0.67485517000000006</v>
      </c>
      <c r="E201" s="80">
        <f t="shared" si="16"/>
        <v>4.2794023857057458E-3</v>
      </c>
      <c r="F201" s="171">
        <v>0.74680796999999999</v>
      </c>
      <c r="G201" s="80">
        <f t="shared" si="17"/>
        <v>6.3158592235705779E-3</v>
      </c>
      <c r="H201" s="80">
        <f t="shared" si="18"/>
        <v>10.661961736175174</v>
      </c>
      <c r="I201" s="80">
        <f t="shared" si="19"/>
        <v>-32.360284948188337</v>
      </c>
      <c r="J201" s="31"/>
    </row>
    <row r="202" spans="1:10" ht="12.5" x14ac:dyDescent="0.25">
      <c r="A202" s="69" t="s">
        <v>45</v>
      </c>
      <c r="B202" s="171">
        <v>1.1396237199999999</v>
      </c>
      <c r="C202" s="80">
        <f t="shared" si="15"/>
        <v>1.0589528800209145E-2</v>
      </c>
      <c r="D202" s="171">
        <v>1.0475506400000001</v>
      </c>
      <c r="E202" s="80">
        <f t="shared" si="16"/>
        <v>6.6427448543716142E-3</v>
      </c>
      <c r="F202" s="171">
        <v>0.61451528</v>
      </c>
      <c r="G202" s="80">
        <f t="shared" si="17"/>
        <v>5.197041482046659E-3</v>
      </c>
      <c r="H202" s="80">
        <f t="shared" si="18"/>
        <v>-41.337892743781822</v>
      </c>
      <c r="I202" s="80">
        <f t="shared" si="19"/>
        <v>-46.077352619511991</v>
      </c>
      <c r="J202" s="31"/>
    </row>
    <row r="203" spans="1:10" ht="12.5" x14ac:dyDescent="0.25">
      <c r="A203" s="69" t="s">
        <v>92</v>
      </c>
      <c r="B203" s="171">
        <v>1.1205756599999999</v>
      </c>
      <c r="C203" s="80">
        <f t="shared" si="15"/>
        <v>1.0412531799867565E-2</v>
      </c>
      <c r="D203" s="171">
        <v>2.3178076000000001</v>
      </c>
      <c r="E203" s="80">
        <f t="shared" si="16"/>
        <v>1.4697718583154528E-2</v>
      </c>
      <c r="F203" s="171">
        <v>0.59809095999999995</v>
      </c>
      <c r="G203" s="80">
        <f t="shared" si="17"/>
        <v>5.0581387156998095E-3</v>
      </c>
      <c r="H203" s="80">
        <f t="shared" si="18"/>
        <v>-74.195832302905558</v>
      </c>
      <c r="I203" s="80">
        <f t="shared" si="19"/>
        <v>-46.626454477870773</v>
      </c>
      <c r="J203" s="31"/>
    </row>
    <row r="204" spans="1:10" ht="12.5" x14ac:dyDescent="0.25">
      <c r="A204" s="69" t="s">
        <v>191</v>
      </c>
      <c r="B204" s="171">
        <v>4.1024552400000003</v>
      </c>
      <c r="C204" s="80">
        <f t="shared" si="15"/>
        <v>3.8120536764142579E-2</v>
      </c>
      <c r="D204" s="171">
        <v>11.517750960000001</v>
      </c>
      <c r="E204" s="80">
        <f t="shared" si="16"/>
        <v>7.3036546398820124E-2</v>
      </c>
      <c r="F204" s="171">
        <v>0.5666561</v>
      </c>
      <c r="G204" s="80">
        <f t="shared" si="17"/>
        <v>4.7922897177671148E-3</v>
      </c>
      <c r="H204" s="80">
        <f t="shared" si="18"/>
        <v>-95.080149744790106</v>
      </c>
      <c r="I204" s="80">
        <f t="shared" si="19"/>
        <v>-86.187391041468132</v>
      </c>
      <c r="J204" s="31"/>
    </row>
    <row r="205" spans="1:10" ht="12.5" x14ac:dyDescent="0.25">
      <c r="A205" s="69" t="s">
        <v>192</v>
      </c>
      <c r="B205" s="171">
        <v>3.2888619399999999</v>
      </c>
      <c r="C205" s="80">
        <f t="shared" si="15"/>
        <v>3.0560524164538905E-2</v>
      </c>
      <c r="D205" s="171">
        <v>1.9897546000000002</v>
      </c>
      <c r="E205" s="80">
        <f t="shared" si="16"/>
        <v>1.2617463658475022E-2</v>
      </c>
      <c r="F205" s="171">
        <v>0.55118025999999998</v>
      </c>
      <c r="G205" s="80">
        <f t="shared" si="17"/>
        <v>4.6614083791460198E-3</v>
      </c>
      <c r="H205" s="80">
        <f t="shared" si="18"/>
        <v>-72.299083515122931</v>
      </c>
      <c r="I205" s="80">
        <f t="shared" si="19"/>
        <v>-83.241003421384121</v>
      </c>
      <c r="J205" s="31"/>
    </row>
    <row r="206" spans="1:10" ht="12.5" x14ac:dyDescent="0.25">
      <c r="A206" s="69" t="s">
        <v>140</v>
      </c>
      <c r="B206" s="171">
        <v>0.98865738000000003</v>
      </c>
      <c r="C206" s="80">
        <f t="shared" si="15"/>
        <v>9.186730335034898E-3</v>
      </c>
      <c r="D206" s="171">
        <v>1.2446653400000001</v>
      </c>
      <c r="E206" s="80">
        <f t="shared" si="16"/>
        <v>7.8926917391790204E-3</v>
      </c>
      <c r="F206" s="171">
        <v>0.52583110999999993</v>
      </c>
      <c r="G206" s="80">
        <f t="shared" si="17"/>
        <v>4.4470270799786124E-3</v>
      </c>
      <c r="H206" s="80">
        <f t="shared" si="18"/>
        <v>-57.753213405942525</v>
      </c>
      <c r="I206" s="80">
        <f t="shared" si="19"/>
        <v>-46.813616057769181</v>
      </c>
      <c r="J206" s="31"/>
    </row>
    <row r="207" spans="1:10" ht="12.5" x14ac:dyDescent="0.25">
      <c r="A207" s="69" t="s">
        <v>77</v>
      </c>
      <c r="B207" s="171">
        <v>0.61575636</v>
      </c>
      <c r="C207" s="80">
        <f t="shared" si="15"/>
        <v>5.7216865476720259E-3</v>
      </c>
      <c r="D207" s="171">
        <v>0.55567719999999998</v>
      </c>
      <c r="E207" s="80">
        <f t="shared" si="16"/>
        <v>3.5236691383164309E-3</v>
      </c>
      <c r="F207" s="171">
        <v>0.50289839000000003</v>
      </c>
      <c r="G207" s="80">
        <f t="shared" si="17"/>
        <v>4.2530818665476944E-3</v>
      </c>
      <c r="H207" s="80">
        <f t="shared" si="18"/>
        <v>-9.4981060946894953</v>
      </c>
      <c r="I207" s="80">
        <f t="shared" si="19"/>
        <v>-18.328348244750568</v>
      </c>
      <c r="J207" s="31"/>
    </row>
    <row r="208" spans="1:10" ht="12.5" x14ac:dyDescent="0.25">
      <c r="A208" s="69" t="s">
        <v>137</v>
      </c>
      <c r="B208" s="171">
        <v>1.05917668</v>
      </c>
      <c r="C208" s="80">
        <f t="shared" si="15"/>
        <v>9.8420046551592529E-3</v>
      </c>
      <c r="D208" s="171">
        <v>1.05521485</v>
      </c>
      <c r="E208" s="80">
        <f t="shared" si="16"/>
        <v>6.6913452652694804E-3</v>
      </c>
      <c r="F208" s="171">
        <v>0.45165324000000001</v>
      </c>
      <c r="G208" s="80">
        <f t="shared" si="17"/>
        <v>3.8196944814468657E-3</v>
      </c>
      <c r="H208" s="80">
        <f t="shared" si="18"/>
        <v>-57.197982951054939</v>
      </c>
      <c r="I208" s="80">
        <f t="shared" si="19"/>
        <v>-57.358083072599378</v>
      </c>
      <c r="J208" s="31"/>
    </row>
    <row r="209" spans="1:10" ht="12.5" x14ac:dyDescent="0.25">
      <c r="A209" s="69" t="s">
        <v>55</v>
      </c>
      <c r="B209" s="171">
        <v>0.10119222999999999</v>
      </c>
      <c r="C209" s="80">
        <f t="shared" si="15"/>
        <v>9.4029109357462992E-4</v>
      </c>
      <c r="D209" s="171">
        <v>0.61001223999999998</v>
      </c>
      <c r="E209" s="80">
        <f t="shared" si="16"/>
        <v>3.8682193620383845E-3</v>
      </c>
      <c r="F209" s="171">
        <v>0.39958269000000002</v>
      </c>
      <c r="G209" s="80">
        <f t="shared" si="17"/>
        <v>3.3793265733567941E-3</v>
      </c>
      <c r="H209" s="80">
        <f t="shared" si="18"/>
        <v>-34.49595535984654</v>
      </c>
      <c r="I209" s="80">
        <f t="shared" si="19"/>
        <v>294.8748732980784</v>
      </c>
      <c r="J209" s="31"/>
    </row>
    <row r="210" spans="1:10" ht="12.5" x14ac:dyDescent="0.25">
      <c r="A210" s="69" t="s">
        <v>118</v>
      </c>
      <c r="B210" s="171">
        <v>0.42496952000000005</v>
      </c>
      <c r="C210" s="80">
        <f t="shared" si="15"/>
        <v>3.9488709231596695E-3</v>
      </c>
      <c r="D210" s="171">
        <v>0.94426082999999994</v>
      </c>
      <c r="E210" s="80">
        <f t="shared" si="16"/>
        <v>5.987761861008618E-3</v>
      </c>
      <c r="F210" s="171">
        <v>0.38263346999999998</v>
      </c>
      <c r="G210" s="80">
        <f t="shared" si="17"/>
        <v>3.2359846544571772E-3</v>
      </c>
      <c r="H210" s="80">
        <f t="shared" si="18"/>
        <v>-59.477989783818529</v>
      </c>
      <c r="I210" s="80">
        <f t="shared" si="19"/>
        <v>-9.9621379905081362</v>
      </c>
      <c r="J210" s="31"/>
    </row>
    <row r="211" spans="1:10" ht="12.5" x14ac:dyDescent="0.25">
      <c r="A211" s="69" t="s">
        <v>10</v>
      </c>
      <c r="B211" s="171">
        <v>1.0067664599999999</v>
      </c>
      <c r="C211" s="80">
        <f t="shared" si="15"/>
        <v>9.3550022135855584E-3</v>
      </c>
      <c r="D211" s="171">
        <v>0.57366144999999991</v>
      </c>
      <c r="E211" s="80">
        <f t="shared" si="16"/>
        <v>3.6377111517385532E-3</v>
      </c>
      <c r="F211" s="171">
        <v>0.3649153</v>
      </c>
      <c r="G211" s="80">
        <f t="shared" si="17"/>
        <v>3.0861396180962351E-3</v>
      </c>
      <c r="H211" s="80">
        <f t="shared" si="18"/>
        <v>-36.38838726220839</v>
      </c>
      <c r="I211" s="80">
        <f t="shared" si="19"/>
        <v>-63.753728943254615</v>
      </c>
      <c r="J211" s="31"/>
    </row>
    <row r="212" spans="1:10" ht="12.5" x14ac:dyDescent="0.25">
      <c r="A212" s="69" t="s">
        <v>48</v>
      </c>
      <c r="B212" s="171">
        <v>0.21517906000000001</v>
      </c>
      <c r="C212" s="80">
        <f t="shared" si="15"/>
        <v>1.9994712404476206E-3</v>
      </c>
      <c r="D212" s="171">
        <v>0.41596214000000004</v>
      </c>
      <c r="E212" s="80">
        <f t="shared" si="16"/>
        <v>2.6377057677120079E-3</v>
      </c>
      <c r="F212" s="171">
        <v>0.32261772999999999</v>
      </c>
      <c r="G212" s="80">
        <f t="shared" si="17"/>
        <v>2.7284231657408566E-3</v>
      </c>
      <c r="H212" s="80">
        <f t="shared" si="18"/>
        <v>-22.440602406747889</v>
      </c>
      <c r="I212" s="80">
        <f t="shared" si="19"/>
        <v>49.929890947567102</v>
      </c>
      <c r="J212" s="31"/>
    </row>
    <row r="213" spans="1:10" ht="12.5" x14ac:dyDescent="0.25">
      <c r="A213" s="69" t="s">
        <v>18</v>
      </c>
      <c r="B213" s="171">
        <v>9.7068660000000001E-2</v>
      </c>
      <c r="C213" s="80">
        <f t="shared" si="15"/>
        <v>9.0197435577043757E-4</v>
      </c>
      <c r="D213" s="171">
        <v>0.39053890000000002</v>
      </c>
      <c r="E213" s="80">
        <f t="shared" si="16"/>
        <v>2.4764915120542054E-3</v>
      </c>
      <c r="F213" s="171">
        <v>0.30978557000000001</v>
      </c>
      <c r="G213" s="80">
        <f t="shared" si="17"/>
        <v>2.619899797820274E-3</v>
      </c>
      <c r="H213" s="80">
        <f t="shared" si="18"/>
        <v>-20.67741011202725</v>
      </c>
      <c r="I213" s="80">
        <f t="shared" si="19"/>
        <v>219.14066805908314</v>
      </c>
      <c r="J213" s="31"/>
    </row>
    <row r="214" spans="1:10" ht="12.5" x14ac:dyDescent="0.25">
      <c r="A214" s="69" t="s">
        <v>60</v>
      </c>
      <c r="B214" s="171">
        <v>0.13907023999999998</v>
      </c>
      <c r="C214" s="80">
        <f t="shared" si="15"/>
        <v>1.2922583883494437E-3</v>
      </c>
      <c r="D214" s="171">
        <v>0.68539559999999999</v>
      </c>
      <c r="E214" s="80">
        <f t="shared" si="16"/>
        <v>4.3462415288190222E-3</v>
      </c>
      <c r="F214" s="171">
        <v>0.29912512000000002</v>
      </c>
      <c r="G214" s="80">
        <f t="shared" si="17"/>
        <v>2.529742884444118E-3</v>
      </c>
      <c r="H214" s="80">
        <f t="shared" si="18"/>
        <v>-56.357303723572194</v>
      </c>
      <c r="I214" s="80">
        <f t="shared" si="19"/>
        <v>115.08923835897606</v>
      </c>
      <c r="J214" s="31"/>
    </row>
    <row r="215" spans="1:10" ht="12.5" x14ac:dyDescent="0.25">
      <c r="A215" s="69" t="s">
        <v>253</v>
      </c>
      <c r="B215" s="171">
        <v>0.17991864000000002</v>
      </c>
      <c r="C215" s="80">
        <f t="shared" si="15"/>
        <v>1.6718269254473411E-3</v>
      </c>
      <c r="D215" s="171">
        <v>0.31092442999999997</v>
      </c>
      <c r="E215" s="80">
        <f t="shared" si="16"/>
        <v>1.9716389629440031E-3</v>
      </c>
      <c r="F215" s="171">
        <v>0.29088747999999998</v>
      </c>
      <c r="G215" s="80">
        <f t="shared" si="17"/>
        <v>2.4600760133548149E-3</v>
      </c>
      <c r="H215" s="80">
        <f t="shared" si="18"/>
        <v>-6.4443151025475824</v>
      </c>
      <c r="I215" s="80">
        <f t="shared" si="19"/>
        <v>61.677233665172196</v>
      </c>
      <c r="J215" s="31"/>
    </row>
    <row r="216" spans="1:10" ht="12.5" x14ac:dyDescent="0.25">
      <c r="A216" s="69" t="s">
        <v>63</v>
      </c>
      <c r="B216" s="171">
        <v>0.11356092999999999</v>
      </c>
      <c r="C216" s="80">
        <f t="shared" si="15"/>
        <v>1.0552226298111227E-3</v>
      </c>
      <c r="D216" s="171">
        <v>8.6266699999999995E-3</v>
      </c>
      <c r="E216" s="80">
        <f t="shared" si="16"/>
        <v>5.4703577626435284E-5</v>
      </c>
      <c r="F216" s="171">
        <v>0.27576340000000005</v>
      </c>
      <c r="G216" s="80">
        <f t="shared" si="17"/>
        <v>2.33216955814382E-3</v>
      </c>
      <c r="H216" s="80">
        <f t="shared" si="18"/>
        <v>3096.6378683779494</v>
      </c>
      <c r="I216" s="80">
        <f t="shared" si="19"/>
        <v>142.83298842304308</v>
      </c>
      <c r="J216" s="31"/>
    </row>
    <row r="217" spans="1:10" ht="12.5" x14ac:dyDescent="0.25">
      <c r="A217" s="69" t="s">
        <v>151</v>
      </c>
      <c r="B217" s="171">
        <v>397.76704516000001</v>
      </c>
      <c r="C217" s="80">
        <f t="shared" si="15"/>
        <v>3.6961020612100914</v>
      </c>
      <c r="D217" s="171">
        <v>66.095884650000002</v>
      </c>
      <c r="E217" s="80">
        <f t="shared" si="16"/>
        <v>0.41912827971154432</v>
      </c>
      <c r="F217" s="171">
        <v>0.26867475000000002</v>
      </c>
      <c r="G217" s="80">
        <f t="shared" si="17"/>
        <v>2.2722198558325769E-3</v>
      </c>
      <c r="H217" s="80">
        <f t="shared" si="18"/>
        <v>-99.593507596694224</v>
      </c>
      <c r="I217" s="80">
        <f t="shared" si="19"/>
        <v>-99.932454245953949</v>
      </c>
      <c r="J217" s="31"/>
    </row>
    <row r="218" spans="1:10" ht="12.5" x14ac:dyDescent="0.25">
      <c r="A218" s="69" t="s">
        <v>29</v>
      </c>
      <c r="B218" s="171">
        <v>0.32592557999999999</v>
      </c>
      <c r="C218" s="80">
        <f t="shared" si="15"/>
        <v>3.0285420139683208E-3</v>
      </c>
      <c r="D218" s="171">
        <v>0.26340742</v>
      </c>
      <c r="E218" s="80">
        <f t="shared" si="16"/>
        <v>1.6703233399850746E-3</v>
      </c>
      <c r="F218" s="171">
        <v>0.25637421999999999</v>
      </c>
      <c r="G218" s="80">
        <f t="shared" si="17"/>
        <v>2.1681925570139703E-3</v>
      </c>
      <c r="H218" s="80">
        <f t="shared" si="18"/>
        <v>-2.6700842368070021</v>
      </c>
      <c r="I218" s="80">
        <f t="shared" si="19"/>
        <v>-21.339644467304474</v>
      </c>
      <c r="J218" s="31"/>
    </row>
    <row r="219" spans="1:10" ht="12.5" x14ac:dyDescent="0.25">
      <c r="A219" s="69" t="s">
        <v>87</v>
      </c>
      <c r="B219" s="171">
        <v>1.8518546100000002</v>
      </c>
      <c r="C219" s="80">
        <f t="shared" si="15"/>
        <v>1.7207668971996368E-2</v>
      </c>
      <c r="D219" s="171">
        <v>0.14777921999999999</v>
      </c>
      <c r="E219" s="80">
        <f t="shared" si="16"/>
        <v>9.370999508320195E-4</v>
      </c>
      <c r="F219" s="171">
        <v>0.20777804999999999</v>
      </c>
      <c r="G219" s="80">
        <f t="shared" si="17"/>
        <v>1.7572079654532998E-3</v>
      </c>
      <c r="H219" s="80">
        <f t="shared" si="18"/>
        <v>40.600315795414275</v>
      </c>
      <c r="I219" s="80">
        <f t="shared" si="19"/>
        <v>-88.780002011065008</v>
      </c>
      <c r="J219" s="31"/>
    </row>
    <row r="220" spans="1:10" ht="12.5" x14ac:dyDescent="0.25">
      <c r="A220" s="69" t="s">
        <v>42</v>
      </c>
      <c r="B220" s="171">
        <v>1.8891604199999998</v>
      </c>
      <c r="C220" s="80">
        <f t="shared" si="15"/>
        <v>1.7554319311469932E-2</v>
      </c>
      <c r="D220" s="171">
        <v>2.30540513</v>
      </c>
      <c r="E220" s="80">
        <f t="shared" si="16"/>
        <v>1.4619071842244705E-2</v>
      </c>
      <c r="F220" s="171">
        <v>0.20622746</v>
      </c>
      <c r="G220" s="80">
        <f t="shared" si="17"/>
        <v>1.744094409429686E-3</v>
      </c>
      <c r="H220" s="80">
        <f t="shared" si="18"/>
        <v>-91.054610865726673</v>
      </c>
      <c r="I220" s="80">
        <f t="shared" si="19"/>
        <v>-89.083644892369705</v>
      </c>
      <c r="J220" s="31"/>
    </row>
    <row r="221" spans="1:10" ht="12.5" x14ac:dyDescent="0.25">
      <c r="A221" s="69" t="s">
        <v>47</v>
      </c>
      <c r="B221" s="171">
        <v>0.27819122999999996</v>
      </c>
      <c r="C221" s="80">
        <f t="shared" si="15"/>
        <v>2.5849883521647005E-3</v>
      </c>
      <c r="D221" s="171">
        <v>0.19728791000000001</v>
      </c>
      <c r="E221" s="80">
        <f t="shared" si="16"/>
        <v>1.2510452468266643E-3</v>
      </c>
      <c r="F221" s="171">
        <v>0.20498185999999999</v>
      </c>
      <c r="G221" s="80">
        <f t="shared" si="17"/>
        <v>1.7335601963991533E-3</v>
      </c>
      <c r="H221" s="80">
        <f t="shared" si="18"/>
        <v>3.8998588408179602</v>
      </c>
      <c r="I221" s="80">
        <f t="shared" si="19"/>
        <v>-26.316203425967089</v>
      </c>
      <c r="J221" s="31"/>
    </row>
    <row r="222" spans="1:10" ht="12.5" x14ac:dyDescent="0.25">
      <c r="A222" s="69" t="s">
        <v>8</v>
      </c>
      <c r="B222" s="171">
        <v>6.8091839699999994</v>
      </c>
      <c r="C222" s="80">
        <f t="shared" si="15"/>
        <v>6.3271804974573048E-2</v>
      </c>
      <c r="D222" s="171">
        <v>0.21599207999999998</v>
      </c>
      <c r="E222" s="80">
        <f t="shared" si="16"/>
        <v>1.369652428454458E-3</v>
      </c>
      <c r="F222" s="171">
        <v>0.19776068999999999</v>
      </c>
      <c r="G222" s="80">
        <f t="shared" si="17"/>
        <v>1.6724897539539942E-3</v>
      </c>
      <c r="H222" s="80">
        <f t="shared" si="18"/>
        <v>-8.4407678281536942</v>
      </c>
      <c r="I222" s="80">
        <f t="shared" si="19"/>
        <v>-97.09567709036358</v>
      </c>
      <c r="J222" s="31"/>
    </row>
    <row r="223" spans="1:10" ht="12.5" x14ac:dyDescent="0.25">
      <c r="A223" s="69" t="s">
        <v>177</v>
      </c>
      <c r="B223" s="171">
        <v>0.18786600000000001</v>
      </c>
      <c r="C223" s="80">
        <f t="shared" si="15"/>
        <v>1.7456748071021998E-3</v>
      </c>
      <c r="D223" s="171">
        <v>0.22789834</v>
      </c>
      <c r="E223" s="80">
        <f t="shared" si="16"/>
        <v>1.4451525945846709E-3</v>
      </c>
      <c r="F223" s="171">
        <v>0.17342985</v>
      </c>
      <c r="G223" s="80">
        <f t="shared" si="17"/>
        <v>1.4667204445675129E-3</v>
      </c>
      <c r="H223" s="80">
        <f t="shared" si="18"/>
        <v>-23.900345215327157</v>
      </c>
      <c r="I223" s="80">
        <f t="shared" si="19"/>
        <v>-7.6842802848839149</v>
      </c>
      <c r="J223" s="31"/>
    </row>
    <row r="224" spans="1:10" ht="12.5" x14ac:dyDescent="0.25">
      <c r="A224" s="69" t="s">
        <v>65</v>
      </c>
      <c r="B224" s="171">
        <v>0</v>
      </c>
      <c r="C224" s="80">
        <f t="shared" si="15"/>
        <v>0</v>
      </c>
      <c r="D224" s="171">
        <v>0.1673</v>
      </c>
      <c r="E224" s="80">
        <f t="shared" si="16"/>
        <v>1.0608854328382359E-3</v>
      </c>
      <c r="F224" s="171">
        <v>0.1673</v>
      </c>
      <c r="G224" s="80">
        <f t="shared" si="17"/>
        <v>1.4148794476622388E-3</v>
      </c>
      <c r="H224" s="80">
        <f t="shared" si="18"/>
        <v>0</v>
      </c>
      <c r="I224" s="80" t="s">
        <v>314</v>
      </c>
      <c r="J224" s="31"/>
    </row>
    <row r="225" spans="1:10" ht="12.5" x14ac:dyDescent="0.25">
      <c r="A225" s="69" t="s">
        <v>176</v>
      </c>
      <c r="B225" s="171">
        <v>0.24090176999999999</v>
      </c>
      <c r="C225" s="80">
        <f t="shared" si="15"/>
        <v>2.2384899389742076E-3</v>
      </c>
      <c r="D225" s="171">
        <v>0.23632781999999999</v>
      </c>
      <c r="E225" s="80">
        <f t="shared" si="16"/>
        <v>1.4986057478327357E-3</v>
      </c>
      <c r="F225" s="171">
        <v>0.16148356</v>
      </c>
      <c r="G225" s="80">
        <f t="shared" si="17"/>
        <v>1.3656890028651046E-3</v>
      </c>
      <c r="H225" s="80">
        <f t="shared" si="18"/>
        <v>-31.669678161462322</v>
      </c>
      <c r="I225" s="80">
        <f t="shared" si="19"/>
        <v>-32.967051259108636</v>
      </c>
      <c r="J225" s="31"/>
    </row>
    <row r="226" spans="1:10" ht="12.5" x14ac:dyDescent="0.25">
      <c r="A226" s="69" t="s">
        <v>62</v>
      </c>
      <c r="B226" s="171">
        <v>119.81014626999999</v>
      </c>
      <c r="C226" s="80">
        <f t="shared" si="15"/>
        <v>1.1132911435745083</v>
      </c>
      <c r="D226" s="171">
        <v>158.68336717</v>
      </c>
      <c r="E226" s="80">
        <f t="shared" si="16"/>
        <v>1.0062455030745616</v>
      </c>
      <c r="F226" s="171">
        <v>0.15005582999999997</v>
      </c>
      <c r="G226" s="80">
        <f t="shared" si="17"/>
        <v>1.26904309545068E-3</v>
      </c>
      <c r="H226" s="80">
        <f t="shared" si="18"/>
        <v>-99.905436951158691</v>
      </c>
      <c r="I226" s="80">
        <f t="shared" si="19"/>
        <v>-99.874755323591842</v>
      </c>
      <c r="J226" s="31"/>
    </row>
    <row r="227" spans="1:10" ht="12.5" x14ac:dyDescent="0.25">
      <c r="A227" s="69" t="s">
        <v>179</v>
      </c>
      <c r="B227" s="171">
        <v>1.1783873200000001</v>
      </c>
      <c r="C227" s="80">
        <f t="shared" si="15"/>
        <v>1.0949725110092717E-2</v>
      </c>
      <c r="D227" s="171">
        <v>4.0097202899999997</v>
      </c>
      <c r="E227" s="80">
        <f t="shared" si="16"/>
        <v>2.5426502363520061E-2</v>
      </c>
      <c r="F227" s="171">
        <v>0.12096179</v>
      </c>
      <c r="G227" s="80">
        <f t="shared" si="17"/>
        <v>1.0229907389326701E-3</v>
      </c>
      <c r="H227" s="80">
        <f t="shared" si="18"/>
        <v>-96.983286083528782</v>
      </c>
      <c r="I227" s="80">
        <f t="shared" si="19"/>
        <v>-89.734971859676833</v>
      </c>
      <c r="J227" s="31"/>
    </row>
    <row r="228" spans="1:10" ht="12.5" x14ac:dyDescent="0.25">
      <c r="A228" s="69" t="s">
        <v>53</v>
      </c>
      <c r="B228" s="171">
        <v>0.19043198</v>
      </c>
      <c r="C228" s="80">
        <f t="shared" si="15"/>
        <v>1.7695182201813524E-3</v>
      </c>
      <c r="D228" s="171">
        <v>0.31755259999999996</v>
      </c>
      <c r="E228" s="80">
        <f t="shared" si="16"/>
        <v>2.013669620441764E-3</v>
      </c>
      <c r="F228" s="171">
        <v>0.11134867999999999</v>
      </c>
      <c r="G228" s="80">
        <f t="shared" si="17"/>
        <v>9.4169132609874103E-4</v>
      </c>
      <c r="H228" s="80">
        <f t="shared" si="18"/>
        <v>-64.935358740567708</v>
      </c>
      <c r="I228" s="80">
        <f t="shared" si="19"/>
        <v>-41.5283714426537</v>
      </c>
      <c r="J228" s="31"/>
    </row>
    <row r="229" spans="1:10" ht="12.5" x14ac:dyDescent="0.25">
      <c r="A229" s="69" t="s">
        <v>153</v>
      </c>
      <c r="B229" s="171">
        <v>0.47190449000000001</v>
      </c>
      <c r="C229" s="80">
        <f t="shared" si="15"/>
        <v>4.3849966441581335E-3</v>
      </c>
      <c r="D229" s="171">
        <v>1.0715522099999999</v>
      </c>
      <c r="E229" s="80">
        <f t="shared" si="16"/>
        <v>6.7949439935123621E-3</v>
      </c>
      <c r="F229" s="171">
        <v>0.11133301</v>
      </c>
      <c r="G229" s="80">
        <f t="shared" si="17"/>
        <v>9.4155880272190381E-4</v>
      </c>
      <c r="H229" s="80">
        <f t="shared" si="18"/>
        <v>-89.61011801748792</v>
      </c>
      <c r="I229" s="80">
        <f t="shared" si="19"/>
        <v>-76.407723944309154</v>
      </c>
      <c r="J229" s="31"/>
    </row>
    <row r="230" spans="1:10" ht="12.5" x14ac:dyDescent="0.25">
      <c r="A230" s="69" t="s">
        <v>1</v>
      </c>
      <c r="B230" s="171">
        <v>5.7324239999999999E-2</v>
      </c>
      <c r="C230" s="80">
        <f t="shared" si="15"/>
        <v>5.3266414148531508E-4</v>
      </c>
      <c r="D230" s="171">
        <v>0.44408534000000005</v>
      </c>
      <c r="E230" s="80">
        <f t="shared" si="16"/>
        <v>2.8160410528572338E-3</v>
      </c>
      <c r="F230" s="171">
        <v>0.11106969999999999</v>
      </c>
      <c r="G230" s="80">
        <f t="shared" si="17"/>
        <v>9.3933195330550242E-4</v>
      </c>
      <c r="H230" s="80">
        <f t="shared" si="18"/>
        <v>-74.989109075296213</v>
      </c>
      <c r="I230" s="80">
        <f t="shared" si="19"/>
        <v>93.756951683964758</v>
      </c>
      <c r="J230" s="31"/>
    </row>
    <row r="231" spans="1:10" ht="12.5" x14ac:dyDescent="0.25">
      <c r="A231" s="69" t="s">
        <v>125</v>
      </c>
      <c r="B231" s="171">
        <v>6.4361459999999995E-2</v>
      </c>
      <c r="C231" s="80">
        <f t="shared" si="15"/>
        <v>5.9805488630362033E-4</v>
      </c>
      <c r="D231" s="171">
        <v>1.95720465</v>
      </c>
      <c r="E231" s="80">
        <f t="shared" si="16"/>
        <v>1.2411057395506624E-2</v>
      </c>
      <c r="F231" s="171">
        <v>0.10754438000000001</v>
      </c>
      <c r="G231" s="80">
        <f t="shared" si="17"/>
        <v>9.0951783008713649E-4</v>
      </c>
      <c r="H231" s="80">
        <f t="shared" si="18"/>
        <v>-94.505205165949306</v>
      </c>
      <c r="I231" s="80">
        <f t="shared" si="19"/>
        <v>67.094376044297334</v>
      </c>
      <c r="J231" s="31"/>
    </row>
    <row r="232" spans="1:10" ht="12.5" x14ac:dyDescent="0.25">
      <c r="A232" s="69" t="s">
        <v>56</v>
      </c>
      <c r="B232" s="171">
        <v>1.576938E-2</v>
      </c>
      <c r="C232" s="80">
        <f t="shared" si="15"/>
        <v>1.4653108806075228E-4</v>
      </c>
      <c r="D232" s="171">
        <v>0.82612380000000007</v>
      </c>
      <c r="E232" s="80">
        <f t="shared" si="16"/>
        <v>5.2386294389776943E-3</v>
      </c>
      <c r="F232" s="171">
        <v>8.1629229999999997E-2</v>
      </c>
      <c r="G232" s="80">
        <f t="shared" si="17"/>
        <v>6.9034978993122442E-4</v>
      </c>
      <c r="H232" s="80">
        <f t="shared" si="18"/>
        <v>-90.119007586998464</v>
      </c>
      <c r="I232" s="80">
        <f t="shared" si="19"/>
        <v>417.64387693111587</v>
      </c>
      <c r="J232" s="31"/>
    </row>
    <row r="233" spans="1:10" ht="12.5" x14ac:dyDescent="0.25">
      <c r="A233" s="69" t="s">
        <v>131</v>
      </c>
      <c r="B233" s="171">
        <v>8.0641699999999997E-2</v>
      </c>
      <c r="C233" s="80">
        <f t="shared" si="15"/>
        <v>7.4933295057058461E-4</v>
      </c>
      <c r="D233" s="171">
        <v>4.5544330000000001E-2</v>
      </c>
      <c r="E233" s="80">
        <f t="shared" si="16"/>
        <v>2.8880643302676301E-4</v>
      </c>
      <c r="F233" s="171">
        <v>6.6069179999999991E-2</v>
      </c>
      <c r="G233" s="80">
        <f t="shared" si="17"/>
        <v>5.5875627558814723E-4</v>
      </c>
      <c r="H233" s="80">
        <f t="shared" si="18"/>
        <v>45.065653617036382</v>
      </c>
      <c r="I233" s="80">
        <f t="shared" si="19"/>
        <v>-18.070700394460935</v>
      </c>
      <c r="J233" s="31"/>
    </row>
    <row r="234" spans="1:10" ht="12.5" x14ac:dyDescent="0.25">
      <c r="A234" s="69" t="s">
        <v>165</v>
      </c>
      <c r="B234" s="171">
        <v>4.2118999999999997E-2</v>
      </c>
      <c r="C234" s="80">
        <f t="shared" si="15"/>
        <v>3.91375114178923E-4</v>
      </c>
      <c r="D234" s="171">
        <v>0.20151935000000001</v>
      </c>
      <c r="E234" s="80">
        <f t="shared" si="16"/>
        <v>1.2778777217575012E-3</v>
      </c>
      <c r="F234" s="171">
        <v>5.9101629999999995E-2</v>
      </c>
      <c r="G234" s="80">
        <f t="shared" si="17"/>
        <v>4.9983073287709499E-4</v>
      </c>
      <c r="H234" s="80">
        <f t="shared" si="18"/>
        <v>-70.671982616061442</v>
      </c>
      <c r="I234" s="80">
        <f t="shared" si="19"/>
        <v>40.320591656971907</v>
      </c>
      <c r="J234" s="31"/>
    </row>
    <row r="235" spans="1:10" ht="12.5" x14ac:dyDescent="0.25">
      <c r="A235" s="69" t="s">
        <v>58</v>
      </c>
      <c r="B235" s="171">
        <v>2.1193699999999998E-3</v>
      </c>
      <c r="C235" s="80">
        <f t="shared" si="15"/>
        <v>1.9693456058723713E-5</v>
      </c>
      <c r="D235" s="171">
        <v>6.0233780000000001E-2</v>
      </c>
      <c r="E235" s="80">
        <f t="shared" si="16"/>
        <v>3.8195540805010804E-4</v>
      </c>
      <c r="F235" s="171">
        <v>5.2557819999999998E-2</v>
      </c>
      <c r="G235" s="80">
        <f t="shared" si="17"/>
        <v>4.4448881848135901E-4</v>
      </c>
      <c r="H235" s="80">
        <f t="shared" si="18"/>
        <v>-12.743613301373424</v>
      </c>
      <c r="I235" s="80">
        <f t="shared" si="19"/>
        <v>2379.8793981230274</v>
      </c>
      <c r="J235" s="31"/>
    </row>
    <row r="236" spans="1:10" ht="12.5" x14ac:dyDescent="0.25">
      <c r="A236" s="69" t="s">
        <v>51</v>
      </c>
      <c r="B236" s="171">
        <v>0</v>
      </c>
      <c r="C236" s="80">
        <f t="shared" si="15"/>
        <v>0</v>
      </c>
      <c r="D236" s="171">
        <v>2.8671700000000001E-2</v>
      </c>
      <c r="E236" s="80">
        <f t="shared" si="16"/>
        <v>1.8181344210823697E-4</v>
      </c>
      <c r="F236" s="171">
        <v>2.506951E-2</v>
      </c>
      <c r="G236" s="80">
        <f t="shared" si="17"/>
        <v>2.12016344662062E-4</v>
      </c>
      <c r="H236" s="80">
        <f t="shared" si="18"/>
        <v>-12.563573140064943</v>
      </c>
      <c r="I236" s="80" t="s">
        <v>314</v>
      </c>
      <c r="J236" s="31"/>
    </row>
    <row r="237" spans="1:10" ht="12.5" x14ac:dyDescent="0.25">
      <c r="A237" s="69" t="s">
        <v>124</v>
      </c>
      <c r="B237" s="171">
        <v>8.904339E-2</v>
      </c>
      <c r="C237" s="80">
        <f t="shared" si="15"/>
        <v>8.2740252446944073E-4</v>
      </c>
      <c r="D237" s="171">
        <v>5.3625980000000004E-2</v>
      </c>
      <c r="E237" s="80">
        <f t="shared" si="16"/>
        <v>3.4005392112178469E-4</v>
      </c>
      <c r="F237" s="171">
        <v>2.0315259999999998E-2</v>
      </c>
      <c r="G237" s="80">
        <f t="shared" si="17"/>
        <v>1.7180898892955632E-4</v>
      </c>
      <c r="H237" s="80">
        <f t="shared" si="18"/>
        <v>-62.116757586528024</v>
      </c>
      <c r="I237" s="80">
        <f t="shared" si="19"/>
        <v>-77.18498812769819</v>
      </c>
      <c r="J237" s="31"/>
    </row>
    <row r="238" spans="1:10" ht="12.5" x14ac:dyDescent="0.25">
      <c r="A238" s="69" t="s">
        <v>46</v>
      </c>
      <c r="B238" s="171">
        <v>5.6616599999999998E-3</v>
      </c>
      <c r="C238" s="80">
        <f t="shared" si="15"/>
        <v>5.26088660448311E-5</v>
      </c>
      <c r="D238" s="171">
        <v>1.8051830000000001E-2</v>
      </c>
      <c r="E238" s="80">
        <f t="shared" si="16"/>
        <v>1.1447055279780186E-4</v>
      </c>
      <c r="F238" s="171">
        <v>1.9505560000000002E-2</v>
      </c>
      <c r="G238" s="80">
        <f t="shared" si="17"/>
        <v>1.649612430313369E-4</v>
      </c>
      <c r="H238" s="80">
        <f t="shared" si="18"/>
        <v>8.0530893543756967</v>
      </c>
      <c r="I238" s="80">
        <f t="shared" si="19"/>
        <v>244.52015839877356</v>
      </c>
      <c r="J238" s="31"/>
    </row>
    <row r="239" spans="1:10" ht="12.5" x14ac:dyDescent="0.25">
      <c r="A239" s="69" t="s">
        <v>162</v>
      </c>
      <c r="B239" s="171">
        <v>1.8078880000000002E-2</v>
      </c>
      <c r="C239" s="80">
        <f t="shared" si="15"/>
        <v>1.6799125630302355E-4</v>
      </c>
      <c r="D239" s="171">
        <v>5.010042E-2</v>
      </c>
      <c r="E239" s="80">
        <f t="shared" si="16"/>
        <v>3.1769758372431208E-4</v>
      </c>
      <c r="F239" s="171">
        <v>1.5983129999999998E-2</v>
      </c>
      <c r="G239" s="80">
        <f t="shared" si="17"/>
        <v>1.3517156094628666E-4</v>
      </c>
      <c r="H239" s="80">
        <f t="shared" si="18"/>
        <v>-68.0978123536689</v>
      </c>
      <c r="I239" s="80">
        <f t="shared" si="19"/>
        <v>-11.592255714955812</v>
      </c>
      <c r="J239" s="31"/>
    </row>
    <row r="240" spans="1:10" ht="12.5" x14ac:dyDescent="0.25">
      <c r="A240" s="69" t="s">
        <v>44</v>
      </c>
      <c r="B240" s="171">
        <v>1.03511E-2</v>
      </c>
      <c r="C240" s="80">
        <f t="shared" si="15"/>
        <v>9.6183739983794737E-5</v>
      </c>
      <c r="D240" s="171">
        <v>9.7881299999999991E-3</v>
      </c>
      <c r="E240" s="80">
        <f t="shared" si="16"/>
        <v>6.2068646334291212E-5</v>
      </c>
      <c r="F240" s="171">
        <v>1.3641440000000001E-2</v>
      </c>
      <c r="G240" s="80">
        <f t="shared" si="17"/>
        <v>1.1536756182018873E-4</v>
      </c>
      <c r="H240" s="80">
        <f t="shared" si="18"/>
        <v>39.367172279076826</v>
      </c>
      <c r="I240" s="80">
        <f t="shared" si="19"/>
        <v>31.787346272376848</v>
      </c>
      <c r="J240" s="31"/>
    </row>
    <row r="241" spans="1:10" ht="12.5" x14ac:dyDescent="0.25">
      <c r="A241" s="69" t="s">
        <v>66</v>
      </c>
      <c r="B241" s="171">
        <v>0.12914353000000001</v>
      </c>
      <c r="C241" s="80">
        <f t="shared" si="15"/>
        <v>1.2000181343151349E-3</v>
      </c>
      <c r="D241" s="171">
        <v>5.0345399999999998E-2</v>
      </c>
      <c r="E241" s="80">
        <f t="shared" si="16"/>
        <v>3.1925105481419078E-4</v>
      </c>
      <c r="F241" s="171">
        <v>1.1966870000000001E-2</v>
      </c>
      <c r="G241" s="80">
        <f t="shared" si="17"/>
        <v>1.0120548963446393E-4</v>
      </c>
      <c r="H241" s="80">
        <f t="shared" si="18"/>
        <v>-76.230459982441289</v>
      </c>
      <c r="I241" s="80">
        <f t="shared" si="19"/>
        <v>-90.733666642068712</v>
      </c>
      <c r="J241" s="31"/>
    </row>
    <row r="242" spans="1:10" ht="12.5" x14ac:dyDescent="0.25">
      <c r="A242" s="69" t="s">
        <v>41</v>
      </c>
      <c r="B242" s="171">
        <v>7.7649000000000001E-4</v>
      </c>
      <c r="C242" s="80">
        <f t="shared" si="15"/>
        <v>7.215244008850922E-6</v>
      </c>
      <c r="D242" s="171">
        <v>1.148004E-2</v>
      </c>
      <c r="E242" s="80">
        <f t="shared" si="16"/>
        <v>7.2797413056785784E-5</v>
      </c>
      <c r="F242" s="171">
        <v>1.0625620000000001E-2</v>
      </c>
      <c r="G242" s="80">
        <f t="shared" si="17"/>
        <v>8.98623512054324E-5</v>
      </c>
      <c r="H242" s="80">
        <f t="shared" si="18"/>
        <v>-7.4426569942265042</v>
      </c>
      <c r="I242" s="80">
        <f t="shared" si="19"/>
        <v>1268.416850184806</v>
      </c>
      <c r="J242" s="31"/>
    </row>
    <row r="243" spans="1:10" ht="12.5" x14ac:dyDescent="0.25">
      <c r="A243" s="69" t="s">
        <v>70</v>
      </c>
      <c r="B243" s="171">
        <v>0</v>
      </c>
      <c r="C243" s="80">
        <f t="shared" si="15"/>
        <v>0</v>
      </c>
      <c r="D243" s="171">
        <v>0</v>
      </c>
      <c r="E243" s="80">
        <f t="shared" si="16"/>
        <v>0</v>
      </c>
      <c r="F243" s="171">
        <v>7.9489999999999995E-3</v>
      </c>
      <c r="G243" s="80">
        <f t="shared" si="17"/>
        <v>6.7225802327956576E-5</v>
      </c>
      <c r="H243" s="80" t="s">
        <v>314</v>
      </c>
      <c r="I243" s="80" t="s">
        <v>314</v>
      </c>
      <c r="J243" s="31"/>
    </row>
    <row r="244" spans="1:10" ht="12.5" x14ac:dyDescent="0.25">
      <c r="A244" s="69" t="s">
        <v>164</v>
      </c>
      <c r="B244" s="171">
        <v>3.4621399999999998E-3</v>
      </c>
      <c r="C244" s="80">
        <f t="shared" si="15"/>
        <v>3.2170645974581936E-5</v>
      </c>
      <c r="D244" s="171">
        <v>2.6171029999999998E-2</v>
      </c>
      <c r="E244" s="80">
        <f t="shared" si="16"/>
        <v>1.6595615355273434E-4</v>
      </c>
      <c r="F244" s="171">
        <v>7.0260299999999999E-3</v>
      </c>
      <c r="G244" s="80">
        <f t="shared" si="17"/>
        <v>5.9420116232267304E-5</v>
      </c>
      <c r="H244" s="80">
        <f t="shared" si="18"/>
        <v>-73.153406648496443</v>
      </c>
      <c r="I244" s="80">
        <f t="shared" si="19"/>
        <v>102.93893372307301</v>
      </c>
      <c r="J244" s="31"/>
    </row>
    <row r="245" spans="1:10" ht="12.5" x14ac:dyDescent="0.25">
      <c r="A245" s="69" t="s">
        <v>161</v>
      </c>
      <c r="B245" s="171">
        <v>2.4428810000000002E-2</v>
      </c>
      <c r="C245" s="80">
        <f t="shared" si="15"/>
        <v>2.2699561487702028E-4</v>
      </c>
      <c r="D245" s="171">
        <v>0</v>
      </c>
      <c r="E245" s="80">
        <f t="shared" si="16"/>
        <v>0</v>
      </c>
      <c r="F245" s="171">
        <v>5.9687E-4</v>
      </c>
      <c r="G245" s="80">
        <f t="shared" si="17"/>
        <v>5.0478128865879287E-6</v>
      </c>
      <c r="H245" s="80" t="s">
        <v>314</v>
      </c>
      <c r="I245" s="80">
        <f t="shared" si="19"/>
        <v>-97.556696376123114</v>
      </c>
      <c r="J245" s="31"/>
    </row>
    <row r="246" spans="1:10" ht="12.5" x14ac:dyDescent="0.25">
      <c r="A246" s="69" t="s">
        <v>72</v>
      </c>
      <c r="B246" s="171">
        <v>2.29196E-3</v>
      </c>
      <c r="C246" s="80">
        <f t="shared" si="15"/>
        <v>2.129718432758433E-5</v>
      </c>
      <c r="D246" s="171">
        <v>3.8168404599999999</v>
      </c>
      <c r="E246" s="80">
        <f t="shared" si="16"/>
        <v>2.4203409704014293E-2</v>
      </c>
      <c r="F246" s="171">
        <v>4.3051E-4</v>
      </c>
      <c r="G246" s="80">
        <f t="shared" si="17"/>
        <v>3.6408831501080122E-6</v>
      </c>
      <c r="H246" s="80">
        <f t="shared" si="18"/>
        <v>-99.988720775612407</v>
      </c>
      <c r="I246" s="80">
        <f t="shared" si="19"/>
        <v>-81.216513377196804</v>
      </c>
      <c r="J246" s="31"/>
    </row>
    <row r="247" spans="1:10" ht="12.5" x14ac:dyDescent="0.25">
      <c r="A247" s="69" t="s">
        <v>73</v>
      </c>
      <c r="B247" s="171">
        <v>0</v>
      </c>
      <c r="C247" s="80">
        <f t="shared" si="15"/>
        <v>0</v>
      </c>
      <c r="D247" s="171">
        <v>4.63198E-3</v>
      </c>
      <c r="E247" s="80">
        <f t="shared" si="16"/>
        <v>2.9372385577991942E-5</v>
      </c>
      <c r="F247" s="171">
        <v>3.5280000000000001E-4</v>
      </c>
      <c r="G247" s="80">
        <f t="shared" si="17"/>
        <v>2.9836788352375245E-6</v>
      </c>
      <c r="H247" s="80">
        <f t="shared" si="18"/>
        <v>-92.383386802188255</v>
      </c>
      <c r="I247" s="80" t="s">
        <v>314</v>
      </c>
      <c r="J247" s="31"/>
    </row>
    <row r="248" spans="1:10" ht="12.5" x14ac:dyDescent="0.25">
      <c r="A248" s="69" t="s">
        <v>260</v>
      </c>
      <c r="B248" s="171">
        <v>2.8726199999999998E-3</v>
      </c>
      <c r="C248" s="80">
        <f t="shared" si="15"/>
        <v>2.6692751026678169E-5</v>
      </c>
      <c r="D248" s="171">
        <v>3.7841100000000003E-3</v>
      </c>
      <c r="E248" s="80">
        <f t="shared" si="16"/>
        <v>2.3995858788150009E-5</v>
      </c>
      <c r="F248" s="171">
        <v>3.1250000000000001E-4</v>
      </c>
      <c r="G248" s="80">
        <f t="shared" si="17"/>
        <v>2.6428561111443495E-6</v>
      </c>
      <c r="H248" s="80">
        <f t="shared" si="18"/>
        <v>-91.741783404816459</v>
      </c>
      <c r="I248" s="80">
        <f t="shared" si="19"/>
        <v>-89.12142921792649</v>
      </c>
      <c r="J248" s="31"/>
    </row>
    <row r="249" spans="1:10" ht="12.5" x14ac:dyDescent="0.25">
      <c r="A249" s="69" t="s">
        <v>15</v>
      </c>
      <c r="B249" s="171">
        <v>5.6869999999999996E-5</v>
      </c>
      <c r="C249" s="80">
        <f t="shared" si="15"/>
        <v>5.2844328553278446E-7</v>
      </c>
      <c r="D249" s="171">
        <v>1.42701E-3</v>
      </c>
      <c r="E249" s="80">
        <f t="shared" si="16"/>
        <v>9.0489786103675481E-6</v>
      </c>
      <c r="F249" s="171">
        <v>0</v>
      </c>
      <c r="G249" s="80">
        <f t="shared" si="17"/>
        <v>0</v>
      </c>
      <c r="H249" s="80">
        <f t="shared" si="18"/>
        <v>-100</v>
      </c>
      <c r="I249" s="80">
        <f t="shared" si="19"/>
        <v>-100</v>
      </c>
      <c r="J249" s="31"/>
    </row>
    <row r="250" spans="1:10" ht="12.5" x14ac:dyDescent="0.25">
      <c r="A250" s="69" t="s">
        <v>38</v>
      </c>
      <c r="B250" s="171">
        <v>0</v>
      </c>
      <c r="C250" s="80">
        <f t="shared" si="15"/>
        <v>0</v>
      </c>
      <c r="D250" s="171">
        <v>7.0420587499999998</v>
      </c>
      <c r="E250" s="80">
        <f t="shared" si="16"/>
        <v>4.4655215451679831E-2</v>
      </c>
      <c r="F250" s="171">
        <v>0</v>
      </c>
      <c r="G250" s="80">
        <f t="shared" si="17"/>
        <v>0</v>
      </c>
      <c r="H250" s="80">
        <f t="shared" si="18"/>
        <v>-100</v>
      </c>
      <c r="I250" s="80" t="s">
        <v>314</v>
      </c>
      <c r="J250" s="31"/>
    </row>
    <row r="251" spans="1:10" ht="12.5" x14ac:dyDescent="0.25">
      <c r="A251" s="69" t="s">
        <v>52</v>
      </c>
      <c r="B251" s="171">
        <v>0</v>
      </c>
      <c r="C251" s="80">
        <f t="shared" si="15"/>
        <v>0</v>
      </c>
      <c r="D251" s="171">
        <v>0</v>
      </c>
      <c r="E251" s="80">
        <f t="shared" si="16"/>
        <v>0</v>
      </c>
      <c r="F251" s="171">
        <v>0</v>
      </c>
      <c r="G251" s="80">
        <f t="shared" si="17"/>
        <v>0</v>
      </c>
      <c r="H251" s="80" t="s">
        <v>314</v>
      </c>
      <c r="I251" s="80" t="s">
        <v>314</v>
      </c>
      <c r="J251" s="31"/>
    </row>
    <row r="252" spans="1:10" ht="12.5" x14ac:dyDescent="0.25">
      <c r="A252" s="69" t="s">
        <v>54</v>
      </c>
      <c r="B252" s="171">
        <v>2.2342999999999999E-4</v>
      </c>
      <c r="C252" s="80">
        <f t="shared" si="15"/>
        <v>2.076140026140145E-6</v>
      </c>
      <c r="D252" s="171">
        <v>6.8133189999999996E-2</v>
      </c>
      <c r="E252" s="80">
        <f t="shared" si="16"/>
        <v>4.3204727294560526E-4</v>
      </c>
      <c r="F252" s="171">
        <v>0</v>
      </c>
      <c r="G252" s="80">
        <f t="shared" si="17"/>
        <v>0</v>
      </c>
      <c r="H252" s="80">
        <f t="shared" si="18"/>
        <v>-100</v>
      </c>
      <c r="I252" s="80">
        <f t="shared" si="19"/>
        <v>-100</v>
      </c>
      <c r="J252" s="31"/>
    </row>
    <row r="253" spans="1:10" ht="12.5" x14ac:dyDescent="0.25">
      <c r="A253" s="69" t="s">
        <v>67</v>
      </c>
      <c r="B253" s="171">
        <v>1.75E-4</v>
      </c>
      <c r="C253" s="80">
        <f t="shared" si="15"/>
        <v>1.626122295907109E-6</v>
      </c>
      <c r="D253" s="171">
        <v>7.8196649999999993E-2</v>
      </c>
      <c r="E253" s="80">
        <f t="shared" si="16"/>
        <v>4.9586184627465647E-4</v>
      </c>
      <c r="F253" s="171">
        <v>0</v>
      </c>
      <c r="G253" s="80">
        <f t="shared" si="17"/>
        <v>0</v>
      </c>
      <c r="H253" s="80">
        <f t="shared" si="18"/>
        <v>-100</v>
      </c>
      <c r="I253" s="80">
        <f t="shared" si="19"/>
        <v>-100</v>
      </c>
      <c r="J253" s="31"/>
    </row>
    <row r="254" spans="1:10" ht="12.5" x14ac:dyDescent="0.25">
      <c r="A254" s="69" t="s">
        <v>69</v>
      </c>
      <c r="B254" s="171">
        <v>1.0449400000000001E-3</v>
      </c>
      <c r="C254" s="80">
        <f t="shared" si="15"/>
        <v>9.7097156107724263E-6</v>
      </c>
      <c r="D254" s="171">
        <v>0</v>
      </c>
      <c r="E254" s="80">
        <f t="shared" si="16"/>
        <v>0</v>
      </c>
      <c r="F254" s="171">
        <v>0</v>
      </c>
      <c r="G254" s="80">
        <f t="shared" si="17"/>
        <v>0</v>
      </c>
      <c r="H254" s="80" t="s">
        <v>314</v>
      </c>
      <c r="I254" s="80">
        <f t="shared" si="19"/>
        <v>-100</v>
      </c>
      <c r="J254" s="31"/>
    </row>
    <row r="255" spans="1:10" ht="12.5" x14ac:dyDescent="0.25">
      <c r="A255" s="69" t="s">
        <v>78</v>
      </c>
      <c r="B255" s="171">
        <v>0</v>
      </c>
      <c r="C255" s="80">
        <f t="shared" si="15"/>
        <v>0</v>
      </c>
      <c r="D255" s="171">
        <v>3.1013099999999999E-3</v>
      </c>
      <c r="E255" s="80">
        <f t="shared" si="16"/>
        <v>1.9666076519519122E-5</v>
      </c>
      <c r="F255" s="171">
        <v>0</v>
      </c>
      <c r="G255" s="80">
        <f t="shared" si="17"/>
        <v>0</v>
      </c>
      <c r="H255" s="80">
        <f t="shared" si="18"/>
        <v>-100</v>
      </c>
      <c r="I255" s="80" t="s">
        <v>314</v>
      </c>
      <c r="J255" s="31"/>
    </row>
    <row r="256" spans="1:10" ht="12.5" x14ac:dyDescent="0.25">
      <c r="A256" s="69" t="s">
        <v>79</v>
      </c>
      <c r="B256" s="171">
        <v>5.9280000000000002E-5</v>
      </c>
      <c r="C256" s="80">
        <f t="shared" si="15"/>
        <v>5.5083731257927674E-7</v>
      </c>
      <c r="D256" s="171">
        <v>3.0030000000000004E-4</v>
      </c>
      <c r="E256" s="80">
        <f t="shared" si="16"/>
        <v>1.9042671576887167E-6</v>
      </c>
      <c r="F256" s="171">
        <v>0</v>
      </c>
      <c r="G256" s="80">
        <f t="shared" si="17"/>
        <v>0</v>
      </c>
      <c r="H256" s="80">
        <f t="shared" si="18"/>
        <v>-100</v>
      </c>
      <c r="I256" s="80">
        <f t="shared" si="19"/>
        <v>-100</v>
      </c>
      <c r="J256" s="31"/>
    </row>
    <row r="257" spans="1:9" ht="12.5" x14ac:dyDescent="0.25">
      <c r="A257" s="69" t="s">
        <v>85</v>
      </c>
      <c r="B257" s="171">
        <v>0</v>
      </c>
      <c r="C257" s="80">
        <f t="shared" si="15"/>
        <v>0</v>
      </c>
      <c r="D257" s="171">
        <v>5.191751E-2</v>
      </c>
      <c r="E257" s="80">
        <f t="shared" si="16"/>
        <v>3.2922014386272227E-4</v>
      </c>
      <c r="F257" s="171">
        <v>0</v>
      </c>
      <c r="G257" s="80">
        <f t="shared" si="17"/>
        <v>0</v>
      </c>
      <c r="H257" s="80">
        <f t="shared" si="18"/>
        <v>-100</v>
      </c>
      <c r="I257" s="80" t="s">
        <v>314</v>
      </c>
    </row>
    <row r="258" spans="1:9" ht="12.5" x14ac:dyDescent="0.25">
      <c r="A258" s="69" t="s">
        <v>86</v>
      </c>
      <c r="B258" s="171">
        <v>0</v>
      </c>
      <c r="C258" s="80">
        <f t="shared" si="15"/>
        <v>0</v>
      </c>
      <c r="D258" s="171">
        <v>0</v>
      </c>
      <c r="E258" s="80">
        <f t="shared" si="16"/>
        <v>0</v>
      </c>
      <c r="F258" s="171">
        <v>0</v>
      </c>
      <c r="G258" s="80">
        <f t="shared" si="17"/>
        <v>0</v>
      </c>
      <c r="H258" s="80" t="s">
        <v>314</v>
      </c>
      <c r="I258" s="80" t="s">
        <v>314</v>
      </c>
    </row>
    <row r="259" spans="1:9" ht="12.5" x14ac:dyDescent="0.25">
      <c r="A259" s="69" t="s">
        <v>115</v>
      </c>
      <c r="B259" s="171">
        <v>0</v>
      </c>
      <c r="C259" s="80">
        <f t="shared" si="15"/>
        <v>0</v>
      </c>
      <c r="D259" s="171">
        <v>0</v>
      </c>
      <c r="E259" s="80">
        <f t="shared" si="16"/>
        <v>0</v>
      </c>
      <c r="F259" s="171">
        <v>0</v>
      </c>
      <c r="G259" s="80">
        <f t="shared" si="17"/>
        <v>0</v>
      </c>
      <c r="H259" s="80" t="s">
        <v>314</v>
      </c>
      <c r="I259" s="80" t="s">
        <v>314</v>
      </c>
    </row>
    <row r="260" spans="1:9" ht="12.5" x14ac:dyDescent="0.25">
      <c r="A260" s="69" t="s">
        <v>127</v>
      </c>
      <c r="B260" s="171">
        <v>0</v>
      </c>
      <c r="C260" s="80">
        <f t="shared" ref="C260:C267" si="20">(B260/$B$268)*100</f>
        <v>0</v>
      </c>
      <c r="D260" s="171">
        <v>0</v>
      </c>
      <c r="E260" s="80">
        <f t="shared" ref="E260:E267" si="21">(D260/$D$268)*100</f>
        <v>0</v>
      </c>
      <c r="F260" s="171">
        <v>0</v>
      </c>
      <c r="G260" s="80">
        <f t="shared" ref="G260:G267" si="22">(F260/$F$268)*100</f>
        <v>0</v>
      </c>
      <c r="H260" s="80" t="s">
        <v>314</v>
      </c>
      <c r="I260" s="80" t="s">
        <v>314</v>
      </c>
    </row>
    <row r="261" spans="1:9" ht="12.5" x14ac:dyDescent="0.25">
      <c r="A261" s="69" t="s">
        <v>166</v>
      </c>
      <c r="B261" s="171">
        <v>1.5560000000000001E-3</v>
      </c>
      <c r="C261" s="80">
        <f t="shared" si="20"/>
        <v>1.4458550242465498E-5</v>
      </c>
      <c r="D261" s="171">
        <v>7.7956199999999996E-3</v>
      </c>
      <c r="E261" s="80">
        <f t="shared" si="21"/>
        <v>4.9433710089315052E-5</v>
      </c>
      <c r="F261" s="171">
        <v>0</v>
      </c>
      <c r="G261" s="80">
        <f t="shared" si="22"/>
        <v>0</v>
      </c>
      <c r="H261" s="80">
        <f t="shared" ref="H261:H268" si="23">((F261/D261)-1)*100</f>
        <v>-100</v>
      </c>
      <c r="I261" s="80">
        <f t="shared" ref="I261:I268" si="24">((F261/B261)-1)*100</f>
        <v>-100</v>
      </c>
    </row>
    <row r="262" spans="1:9" ht="12.5" x14ac:dyDescent="0.25">
      <c r="A262" s="69" t="s">
        <v>167</v>
      </c>
      <c r="B262" s="171">
        <v>1.0751999999999999E-2</v>
      </c>
      <c r="C262" s="80">
        <f t="shared" si="20"/>
        <v>9.9908953860532775E-5</v>
      </c>
      <c r="D262" s="171">
        <v>0.33782855000000001</v>
      </c>
      <c r="E262" s="80">
        <f t="shared" si="21"/>
        <v>2.1422437985168176E-3</v>
      </c>
      <c r="F262" s="171">
        <v>0</v>
      </c>
      <c r="G262" s="80">
        <f t="shared" si="22"/>
        <v>0</v>
      </c>
      <c r="H262" s="80">
        <f t="shared" si="23"/>
        <v>-100</v>
      </c>
      <c r="I262" s="80">
        <f t="shared" si="24"/>
        <v>-100</v>
      </c>
    </row>
    <row r="263" spans="1:9" ht="12.5" x14ac:dyDescent="0.25">
      <c r="A263" s="69" t="s">
        <v>245</v>
      </c>
      <c r="B263" s="171">
        <v>0</v>
      </c>
      <c r="C263" s="80">
        <f t="shared" si="20"/>
        <v>0</v>
      </c>
      <c r="D263" s="171">
        <v>0</v>
      </c>
      <c r="E263" s="80">
        <f t="shared" si="21"/>
        <v>0</v>
      </c>
      <c r="F263" s="171">
        <v>0</v>
      </c>
      <c r="G263" s="80">
        <f t="shared" si="22"/>
        <v>0</v>
      </c>
      <c r="H263" s="80" t="s">
        <v>314</v>
      </c>
      <c r="I263" s="80" t="s">
        <v>314</v>
      </c>
    </row>
    <row r="264" spans="1:9" ht="12.5" x14ac:dyDescent="0.25">
      <c r="A264" s="69" t="s">
        <v>257</v>
      </c>
      <c r="B264" s="171">
        <v>0</v>
      </c>
      <c r="C264" s="80">
        <f t="shared" si="20"/>
        <v>0</v>
      </c>
      <c r="D264" s="171">
        <v>0</v>
      </c>
      <c r="E264" s="80">
        <f t="shared" si="21"/>
        <v>0</v>
      </c>
      <c r="F264" s="171">
        <v>0</v>
      </c>
      <c r="G264" s="80">
        <f t="shared" si="22"/>
        <v>0</v>
      </c>
      <c r="H264" s="80" t="s">
        <v>314</v>
      </c>
      <c r="I264" s="80" t="s">
        <v>314</v>
      </c>
    </row>
    <row r="265" spans="1:9" ht="12.5" x14ac:dyDescent="0.25">
      <c r="A265" s="69" t="s">
        <v>259</v>
      </c>
      <c r="B265" s="171">
        <v>3.6069999999999999E-5</v>
      </c>
      <c r="C265" s="80">
        <f t="shared" si="20"/>
        <v>3.3516703550496811E-7</v>
      </c>
      <c r="D265" s="171">
        <v>1.235559E-2</v>
      </c>
      <c r="E265" s="80">
        <f t="shared" si="21"/>
        <v>7.8349464704852227E-5</v>
      </c>
      <c r="F265" s="171">
        <v>0</v>
      </c>
      <c r="G265" s="80">
        <f t="shared" si="22"/>
        <v>0</v>
      </c>
      <c r="H265" s="80">
        <f t="shared" si="23"/>
        <v>-100</v>
      </c>
      <c r="I265" s="80">
        <f t="shared" si="24"/>
        <v>-100</v>
      </c>
    </row>
    <row r="266" spans="1:9" ht="12.5" x14ac:dyDescent="0.25">
      <c r="A266" s="69" t="s">
        <v>261</v>
      </c>
      <c r="B266" s="171">
        <v>0</v>
      </c>
      <c r="C266" s="80">
        <f t="shared" si="20"/>
        <v>0</v>
      </c>
      <c r="D266" s="171">
        <v>0</v>
      </c>
      <c r="E266" s="80">
        <f t="shared" si="21"/>
        <v>0</v>
      </c>
      <c r="F266" s="171">
        <v>0</v>
      </c>
      <c r="G266" s="80">
        <f t="shared" si="22"/>
        <v>0</v>
      </c>
      <c r="H266" s="80" t="s">
        <v>314</v>
      </c>
      <c r="I266" s="80" t="s">
        <v>314</v>
      </c>
    </row>
    <row r="267" spans="1:9" ht="12.5" x14ac:dyDescent="0.25">
      <c r="A267" s="69" t="s">
        <v>576</v>
      </c>
      <c r="B267" s="171">
        <v>0</v>
      </c>
      <c r="C267" s="80">
        <f t="shared" si="20"/>
        <v>0</v>
      </c>
      <c r="D267" s="171">
        <v>0</v>
      </c>
      <c r="E267" s="80">
        <f t="shared" si="21"/>
        <v>0</v>
      </c>
      <c r="F267" s="171">
        <v>0</v>
      </c>
      <c r="G267" s="80">
        <f t="shared" si="22"/>
        <v>0</v>
      </c>
      <c r="H267" s="80" t="s">
        <v>314</v>
      </c>
      <c r="I267" s="80" t="s">
        <v>314</v>
      </c>
    </row>
    <row r="268" spans="1:9" ht="13" x14ac:dyDescent="0.3">
      <c r="A268" s="126" t="s">
        <v>262</v>
      </c>
      <c r="B268" s="71">
        <f t="shared" ref="B268:G268" si="25">SUM(B4:B267)</f>
        <v>10761.798201799991</v>
      </c>
      <c r="C268" s="127">
        <f t="shared" si="25"/>
        <v>100.00000000000007</v>
      </c>
      <c r="D268" s="71">
        <f t="shared" si="25"/>
        <v>15769.846094730001</v>
      </c>
      <c r="E268" s="127">
        <f t="shared" si="25"/>
        <v>100.00000000000011</v>
      </c>
      <c r="F268" s="71">
        <f>SUM(F4:F267)</f>
        <v>11824.328940280006</v>
      </c>
      <c r="G268" s="127">
        <f t="shared" si="25"/>
        <v>99.999999999999929</v>
      </c>
      <c r="H268" s="198">
        <f t="shared" si="23"/>
        <v>-25.019376414640572</v>
      </c>
      <c r="I268" s="198">
        <f t="shared" si="24"/>
        <v>9.8731709938799881</v>
      </c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23"/>
  <sheetViews>
    <sheetView zoomScaleNormal="100" workbookViewId="0">
      <selection activeCell="A19" sqref="A19"/>
    </sheetView>
  </sheetViews>
  <sheetFormatPr defaultColWidth="8.81640625" defaultRowHeight="11.5" x14ac:dyDescent="0.25"/>
  <cols>
    <col min="1" max="1" width="22.453125" style="6" customWidth="1"/>
    <col min="2" max="2" width="35" style="6" customWidth="1"/>
    <col min="3" max="3" width="35.7265625" style="6" customWidth="1"/>
    <col min="4" max="4" width="41.54296875" style="6" bestFit="1" customWidth="1"/>
    <col min="5" max="5" width="28.453125" style="6" customWidth="1"/>
    <col min="6" max="6" width="42" style="6" bestFit="1" customWidth="1"/>
    <col min="7" max="16384" width="8.81640625" style="6"/>
  </cols>
  <sheetData>
    <row r="1" spans="1:9" x14ac:dyDescent="0.25">
      <c r="A1" s="397" t="s">
        <v>546</v>
      </c>
      <c r="B1" s="397"/>
      <c r="C1" s="397"/>
      <c r="H1" s="396" t="s">
        <v>313</v>
      </c>
      <c r="I1" s="396"/>
    </row>
    <row r="2" spans="1:9" s="34" customFormat="1" ht="13" x14ac:dyDescent="0.35">
      <c r="A2" s="205" t="s">
        <v>337</v>
      </c>
      <c r="B2" s="206" t="s">
        <v>151</v>
      </c>
      <c r="C2" s="206" t="s">
        <v>260</v>
      </c>
      <c r="D2" s="206" t="s">
        <v>9</v>
      </c>
      <c r="E2" s="206" t="s">
        <v>23</v>
      </c>
      <c r="F2" s="207" t="s">
        <v>70</v>
      </c>
    </row>
    <row r="3" spans="1:9" ht="13.5" customHeight="1" x14ac:dyDescent="0.25">
      <c r="A3" s="201" t="s">
        <v>345</v>
      </c>
      <c r="B3" s="202">
        <v>1.31030537</v>
      </c>
      <c r="C3" s="202">
        <v>0</v>
      </c>
      <c r="D3" s="202">
        <v>0</v>
      </c>
      <c r="E3" s="202">
        <v>0</v>
      </c>
      <c r="F3" s="237">
        <v>638.85294913999996</v>
      </c>
    </row>
    <row r="4" spans="1:9" ht="13.5" customHeight="1" x14ac:dyDescent="0.25">
      <c r="A4" s="203" t="s">
        <v>296</v>
      </c>
      <c r="B4" s="204">
        <v>18.546596109999999</v>
      </c>
      <c r="C4" s="204">
        <v>1288.1536433900001</v>
      </c>
      <c r="D4" s="204">
        <v>95.132218760000001</v>
      </c>
      <c r="E4" s="204">
        <v>39.93759</v>
      </c>
      <c r="F4" s="237">
        <v>3.1199999999999999E-3</v>
      </c>
    </row>
    <row r="5" spans="1:9" ht="13.5" customHeight="1" x14ac:dyDescent="0.25">
      <c r="A5" s="203" t="s">
        <v>347</v>
      </c>
      <c r="B5" s="204">
        <v>0</v>
      </c>
      <c r="C5" s="204">
        <v>0</v>
      </c>
      <c r="D5" s="204">
        <v>36.99262555</v>
      </c>
      <c r="E5" s="204">
        <v>256.16430344999998</v>
      </c>
      <c r="F5" s="237">
        <v>0</v>
      </c>
    </row>
    <row r="6" spans="1:9" ht="13.5" customHeight="1" x14ac:dyDescent="0.25">
      <c r="A6" s="203" t="s">
        <v>358</v>
      </c>
      <c r="B6" s="204">
        <v>0</v>
      </c>
      <c r="C6" s="204">
        <v>0</v>
      </c>
      <c r="D6" s="204">
        <v>10.63083161</v>
      </c>
      <c r="E6" s="204">
        <v>206.56265331999998</v>
      </c>
      <c r="F6" s="237">
        <v>0</v>
      </c>
    </row>
    <row r="7" spans="1:9" ht="13.5" customHeight="1" x14ac:dyDescent="0.25">
      <c r="A7" s="203" t="s">
        <v>361</v>
      </c>
      <c r="B7" s="204">
        <v>8.2400000000000001E-2</v>
      </c>
      <c r="C7" s="204">
        <v>0</v>
      </c>
      <c r="D7" s="204">
        <v>17.886032030000003</v>
      </c>
      <c r="E7" s="204">
        <v>80.623275200000009</v>
      </c>
      <c r="F7" s="237">
        <v>0</v>
      </c>
    </row>
    <row r="8" spans="1:9" ht="13.5" customHeight="1" x14ac:dyDescent="0.25">
      <c r="A8" s="203" t="s">
        <v>350</v>
      </c>
      <c r="B8" s="204">
        <v>0</v>
      </c>
      <c r="C8" s="204">
        <v>0</v>
      </c>
      <c r="D8" s="204">
        <v>257.05992222999998</v>
      </c>
      <c r="E8" s="204">
        <v>32.168983070000003</v>
      </c>
      <c r="F8" s="237">
        <v>0</v>
      </c>
    </row>
    <row r="9" spans="1:9" ht="13.5" customHeight="1" x14ac:dyDescent="0.25">
      <c r="A9" s="203" t="s">
        <v>371</v>
      </c>
      <c r="B9" s="204">
        <v>0</v>
      </c>
      <c r="C9" s="204">
        <v>0</v>
      </c>
      <c r="D9" s="204">
        <v>0</v>
      </c>
      <c r="E9" s="204">
        <v>25.793678</v>
      </c>
      <c r="F9" s="237">
        <v>0</v>
      </c>
    </row>
    <row r="10" spans="1:9" ht="13.5" customHeight="1" x14ac:dyDescent="0.25">
      <c r="A10" s="203" t="s">
        <v>433</v>
      </c>
      <c r="B10" s="204">
        <v>0</v>
      </c>
      <c r="C10" s="204">
        <v>0</v>
      </c>
      <c r="D10" s="204">
        <v>0</v>
      </c>
      <c r="E10" s="204">
        <v>24.531314999999999</v>
      </c>
      <c r="F10" s="237">
        <v>0</v>
      </c>
    </row>
    <row r="11" spans="1:9" ht="13.5" customHeight="1" x14ac:dyDescent="0.25">
      <c r="A11" s="203" t="s">
        <v>353</v>
      </c>
      <c r="B11" s="204">
        <v>89.660651819999998</v>
      </c>
      <c r="C11" s="204">
        <v>0</v>
      </c>
      <c r="D11" s="204">
        <v>0</v>
      </c>
      <c r="E11" s="204">
        <v>24.003399999999999</v>
      </c>
      <c r="F11" s="237">
        <v>0</v>
      </c>
    </row>
    <row r="12" spans="1:9" ht="13.5" customHeight="1" x14ac:dyDescent="0.25">
      <c r="A12" s="203" t="s">
        <v>380</v>
      </c>
      <c r="B12" s="204">
        <v>0</v>
      </c>
      <c r="C12" s="204">
        <v>0</v>
      </c>
      <c r="D12" s="204">
        <v>0</v>
      </c>
      <c r="E12" s="204">
        <v>20.777038600000001</v>
      </c>
      <c r="F12" s="237">
        <v>0</v>
      </c>
    </row>
    <row r="13" spans="1:9" ht="13.5" customHeight="1" x14ac:dyDescent="0.25">
      <c r="A13" s="203" t="s">
        <v>375</v>
      </c>
      <c r="B13" s="204">
        <v>0.22442473000000002</v>
      </c>
      <c r="C13" s="204">
        <v>0</v>
      </c>
      <c r="D13" s="204">
        <v>2.8285776600000001</v>
      </c>
      <c r="E13" s="204">
        <v>15.806656</v>
      </c>
      <c r="F13" s="237">
        <v>0</v>
      </c>
    </row>
    <row r="14" spans="1:9" ht="13.5" customHeight="1" x14ac:dyDescent="0.25">
      <c r="A14" s="203" t="s">
        <v>352</v>
      </c>
      <c r="B14" s="204">
        <v>243.91057419999999</v>
      </c>
      <c r="C14" s="204">
        <v>0</v>
      </c>
      <c r="D14" s="204">
        <v>0</v>
      </c>
      <c r="E14" s="204">
        <v>11.374046</v>
      </c>
      <c r="F14" s="237">
        <v>0</v>
      </c>
    </row>
    <row r="15" spans="1:9" ht="13.5" customHeight="1" x14ac:dyDescent="0.25">
      <c r="A15" s="203" t="s">
        <v>373</v>
      </c>
      <c r="B15" s="204">
        <v>0</v>
      </c>
      <c r="C15" s="204">
        <v>0</v>
      </c>
      <c r="D15" s="204">
        <v>0</v>
      </c>
      <c r="E15" s="204">
        <v>6.6126199999999997</v>
      </c>
      <c r="F15" s="237">
        <v>0</v>
      </c>
    </row>
    <row r="16" spans="1:9" ht="13.5" customHeight="1" x14ac:dyDescent="0.25">
      <c r="A16" s="203" t="s">
        <v>368</v>
      </c>
      <c r="B16" s="204">
        <v>0</v>
      </c>
      <c r="C16" s="204">
        <v>0</v>
      </c>
      <c r="D16" s="204">
        <v>11.86456561</v>
      </c>
      <c r="E16" s="204">
        <v>4.0613000000000001</v>
      </c>
      <c r="F16" s="237">
        <v>0</v>
      </c>
    </row>
    <row r="17" spans="1:9" ht="13.5" customHeight="1" x14ac:dyDescent="0.25">
      <c r="A17" s="203" t="s">
        <v>360</v>
      </c>
      <c r="B17" s="204">
        <v>0</v>
      </c>
      <c r="C17" s="204">
        <v>0</v>
      </c>
      <c r="D17" s="204">
        <v>51.935761729999996</v>
      </c>
      <c r="E17" s="204">
        <v>3.005274</v>
      </c>
      <c r="F17" s="237">
        <v>0</v>
      </c>
    </row>
    <row r="18" spans="1:9" ht="13.5" customHeight="1" x14ac:dyDescent="0.25">
      <c r="A18" s="203" t="s">
        <v>372</v>
      </c>
      <c r="B18" s="204">
        <v>0</v>
      </c>
      <c r="C18" s="204">
        <v>0</v>
      </c>
      <c r="D18" s="204">
        <v>0</v>
      </c>
      <c r="E18" s="204">
        <v>2.0987499999999999</v>
      </c>
      <c r="F18" s="237">
        <v>0</v>
      </c>
    </row>
    <row r="19" spans="1:9" ht="13.5" customHeight="1" x14ac:dyDescent="0.25">
      <c r="A19" s="203" t="s">
        <v>389</v>
      </c>
      <c r="B19" s="204">
        <v>0</v>
      </c>
      <c r="C19" s="204">
        <v>0</v>
      </c>
      <c r="D19" s="204">
        <v>0</v>
      </c>
      <c r="E19" s="204">
        <v>2.067828</v>
      </c>
      <c r="F19" s="237">
        <v>0</v>
      </c>
    </row>
    <row r="20" spans="1:9" ht="13.5" customHeight="1" x14ac:dyDescent="0.25">
      <c r="A20" s="203" t="s">
        <v>388</v>
      </c>
      <c r="B20" s="204">
        <v>0</v>
      </c>
      <c r="C20" s="204">
        <v>0</v>
      </c>
      <c r="D20" s="204">
        <v>0</v>
      </c>
      <c r="E20" s="204">
        <v>1.579898</v>
      </c>
      <c r="F20" s="237">
        <v>0</v>
      </c>
    </row>
    <row r="21" spans="1:9" ht="13.5" customHeight="1" x14ac:dyDescent="0.25">
      <c r="A21" s="203" t="s">
        <v>396</v>
      </c>
      <c r="B21" s="204">
        <v>0</v>
      </c>
      <c r="C21" s="204">
        <v>0</v>
      </c>
      <c r="D21" s="204">
        <v>0</v>
      </c>
      <c r="E21" s="204">
        <v>1.0218400000000001</v>
      </c>
      <c r="F21" s="237">
        <v>0</v>
      </c>
    </row>
    <row r="22" spans="1:9" ht="12.5" x14ac:dyDescent="0.25">
      <c r="A22" s="203" t="s">
        <v>430</v>
      </c>
      <c r="B22" s="204">
        <v>0</v>
      </c>
      <c r="C22" s="204">
        <v>0</v>
      </c>
      <c r="D22" s="204">
        <v>0</v>
      </c>
      <c r="E22" s="204">
        <v>0.66720657999999999</v>
      </c>
      <c r="F22" s="237">
        <v>0</v>
      </c>
    </row>
    <row r="23" spans="1:9" ht="12.5" x14ac:dyDescent="0.25">
      <c r="A23" s="203" t="s">
        <v>366</v>
      </c>
      <c r="B23" s="204">
        <v>0</v>
      </c>
      <c r="C23" s="204">
        <v>0</v>
      </c>
      <c r="D23" s="204">
        <v>0</v>
      </c>
      <c r="E23" s="204">
        <v>0.66720657999999999</v>
      </c>
      <c r="F23" s="237">
        <v>0</v>
      </c>
    </row>
    <row r="24" spans="1:9" ht="17" customHeight="1" x14ac:dyDescent="0.25">
      <c r="A24" s="203" t="s">
        <v>412</v>
      </c>
      <c r="B24" s="204">
        <v>0</v>
      </c>
      <c r="C24" s="204">
        <v>0</v>
      </c>
      <c r="D24" s="204">
        <v>0</v>
      </c>
      <c r="E24" s="204">
        <v>0.62370000000000003</v>
      </c>
      <c r="F24" s="237">
        <v>0</v>
      </c>
      <c r="I24" s="9"/>
    </row>
    <row r="25" spans="1:9" ht="12.5" x14ac:dyDescent="0.25">
      <c r="A25" s="203" t="s">
        <v>309</v>
      </c>
      <c r="B25" s="204">
        <v>0</v>
      </c>
      <c r="C25" s="204">
        <v>0</v>
      </c>
      <c r="D25" s="204">
        <v>0</v>
      </c>
      <c r="E25" s="204">
        <v>0.61848000000000003</v>
      </c>
      <c r="F25" s="237">
        <v>0</v>
      </c>
    </row>
    <row r="26" spans="1:9" ht="12.5" x14ac:dyDescent="0.25">
      <c r="A26" s="203" t="s">
        <v>443</v>
      </c>
      <c r="B26" s="204">
        <v>0</v>
      </c>
      <c r="C26" s="204">
        <v>0</v>
      </c>
      <c r="D26" s="204">
        <v>0</v>
      </c>
      <c r="E26" s="204">
        <v>0.6048</v>
      </c>
      <c r="F26" s="237">
        <v>0</v>
      </c>
    </row>
    <row r="27" spans="1:9" ht="12.5" x14ac:dyDescent="0.25">
      <c r="A27" s="203" t="s">
        <v>381</v>
      </c>
      <c r="B27" s="204">
        <v>0</v>
      </c>
      <c r="C27" s="204">
        <v>0</v>
      </c>
      <c r="D27" s="204">
        <v>1.49126691</v>
      </c>
      <c r="E27" s="204">
        <v>0.504</v>
      </c>
      <c r="F27" s="237">
        <v>0</v>
      </c>
    </row>
    <row r="28" spans="1:9" ht="12.5" x14ac:dyDescent="0.25">
      <c r="A28" s="203" t="s">
        <v>402</v>
      </c>
      <c r="B28" s="204">
        <v>0</v>
      </c>
      <c r="C28" s="204">
        <v>0</v>
      </c>
      <c r="D28" s="204">
        <v>0</v>
      </c>
      <c r="E28" s="204">
        <v>0.47609342999999998</v>
      </c>
      <c r="F28" s="237">
        <v>0</v>
      </c>
    </row>
    <row r="29" spans="1:9" ht="12.5" x14ac:dyDescent="0.25">
      <c r="A29" s="203" t="s">
        <v>413</v>
      </c>
      <c r="B29" s="204">
        <v>0</v>
      </c>
      <c r="C29" s="204">
        <v>0</v>
      </c>
      <c r="D29" s="204">
        <v>0</v>
      </c>
      <c r="E29" s="204">
        <v>0.47377999999999998</v>
      </c>
      <c r="F29" s="237">
        <v>0</v>
      </c>
    </row>
    <row r="30" spans="1:9" ht="12.5" x14ac:dyDescent="0.25">
      <c r="A30" s="203" t="s">
        <v>363</v>
      </c>
      <c r="B30" s="204">
        <v>0</v>
      </c>
      <c r="C30" s="204">
        <v>0</v>
      </c>
      <c r="D30" s="204">
        <v>20.200781170000003</v>
      </c>
      <c r="E30" s="204">
        <v>0.32240000000000002</v>
      </c>
      <c r="F30" s="237">
        <v>0</v>
      </c>
    </row>
    <row r="31" spans="1:9" ht="12.5" x14ac:dyDescent="0.25">
      <c r="A31" s="203" t="s">
        <v>357</v>
      </c>
      <c r="B31" s="204">
        <v>0</v>
      </c>
      <c r="C31" s="204">
        <v>2.7000000000000001E-3</v>
      </c>
      <c r="D31" s="204">
        <v>0</v>
      </c>
      <c r="E31" s="204">
        <v>0.29770565999999998</v>
      </c>
      <c r="F31" s="237">
        <v>0</v>
      </c>
    </row>
    <row r="32" spans="1:9" ht="12.5" x14ac:dyDescent="0.25">
      <c r="A32" s="203" t="s">
        <v>502</v>
      </c>
      <c r="B32" s="204">
        <v>0</v>
      </c>
      <c r="C32" s="204">
        <v>0</v>
      </c>
      <c r="D32" s="204">
        <v>2.5225259999999999E-2</v>
      </c>
      <c r="E32" s="204">
        <v>2.0530099999999999E-2</v>
      </c>
      <c r="F32" s="237">
        <v>0</v>
      </c>
    </row>
    <row r="33" spans="1:6" ht="12.5" x14ac:dyDescent="0.25">
      <c r="A33" s="203" t="s">
        <v>346</v>
      </c>
      <c r="B33" s="204">
        <v>0</v>
      </c>
      <c r="C33" s="204">
        <v>0</v>
      </c>
      <c r="D33" s="204">
        <v>252.77042738999998</v>
      </c>
      <c r="E33" s="204">
        <v>1.137695E-2</v>
      </c>
      <c r="F33" s="237">
        <v>0</v>
      </c>
    </row>
    <row r="34" spans="1:6" ht="12.5" x14ac:dyDescent="0.25">
      <c r="A34" s="203" t="s">
        <v>356</v>
      </c>
      <c r="B34" s="204">
        <v>0</v>
      </c>
      <c r="C34" s="204">
        <v>0</v>
      </c>
      <c r="D34" s="204">
        <v>13.7569993</v>
      </c>
      <c r="E34" s="204">
        <v>4.3660000000000001E-3</v>
      </c>
      <c r="F34" s="237">
        <v>0</v>
      </c>
    </row>
    <row r="35" spans="1:6" ht="12.5" x14ac:dyDescent="0.25">
      <c r="A35" s="203" t="s">
        <v>355</v>
      </c>
      <c r="B35" s="204">
        <v>51.983069960000002</v>
      </c>
      <c r="C35" s="204">
        <v>0</v>
      </c>
      <c r="D35" s="204">
        <v>0</v>
      </c>
      <c r="E35" s="204">
        <v>2.0000000000000002E-5</v>
      </c>
      <c r="F35" s="237">
        <v>0</v>
      </c>
    </row>
    <row r="36" spans="1:6" ht="12.5" x14ac:dyDescent="0.25">
      <c r="A36" s="203" t="s">
        <v>362</v>
      </c>
      <c r="B36" s="204">
        <v>0</v>
      </c>
      <c r="C36" s="204">
        <v>0</v>
      </c>
      <c r="D36" s="204">
        <v>174.41535919999998</v>
      </c>
      <c r="E36" s="204">
        <v>0</v>
      </c>
      <c r="F36" s="237">
        <v>0</v>
      </c>
    </row>
    <row r="37" spans="1:6" ht="12.5" x14ac:dyDescent="0.25">
      <c r="A37" s="203" t="s">
        <v>659</v>
      </c>
      <c r="B37" s="204">
        <v>0</v>
      </c>
      <c r="C37" s="204">
        <v>0</v>
      </c>
      <c r="D37" s="204">
        <v>62.868443110000001</v>
      </c>
      <c r="E37" s="204">
        <v>0</v>
      </c>
      <c r="F37" s="237">
        <v>0</v>
      </c>
    </row>
    <row r="38" spans="1:6" ht="12.5" x14ac:dyDescent="0.25">
      <c r="A38" s="203" t="s">
        <v>359</v>
      </c>
      <c r="B38" s="204">
        <v>0</v>
      </c>
      <c r="C38" s="204">
        <v>0</v>
      </c>
      <c r="D38" s="204">
        <v>48.876976759999998</v>
      </c>
      <c r="E38" s="204">
        <v>0</v>
      </c>
      <c r="F38" s="237">
        <v>0</v>
      </c>
    </row>
    <row r="39" spans="1:6" ht="12.5" x14ac:dyDescent="0.25">
      <c r="A39" s="203" t="s">
        <v>300</v>
      </c>
      <c r="B39" s="204">
        <v>0</v>
      </c>
      <c r="C39" s="204">
        <v>0</v>
      </c>
      <c r="D39" s="204">
        <v>39.468495539999999</v>
      </c>
      <c r="E39" s="204">
        <v>0</v>
      </c>
      <c r="F39" s="237">
        <v>0</v>
      </c>
    </row>
    <row r="40" spans="1:6" ht="12.5" x14ac:dyDescent="0.25">
      <c r="A40" s="203" t="s">
        <v>369</v>
      </c>
      <c r="B40" s="204">
        <v>0</v>
      </c>
      <c r="C40" s="204">
        <v>0</v>
      </c>
      <c r="D40" s="204">
        <v>5.8869424199999996</v>
      </c>
      <c r="E40" s="204">
        <v>0</v>
      </c>
      <c r="F40" s="237">
        <v>0</v>
      </c>
    </row>
    <row r="41" spans="1:6" ht="12.5" x14ac:dyDescent="0.25">
      <c r="A41" s="203" t="s">
        <v>390</v>
      </c>
      <c r="B41" s="204">
        <v>0</v>
      </c>
      <c r="C41" s="204">
        <v>0</v>
      </c>
      <c r="D41" s="204">
        <v>1.200002</v>
      </c>
      <c r="E41" s="204">
        <v>0</v>
      </c>
      <c r="F41" s="237">
        <v>0</v>
      </c>
    </row>
    <row r="42" spans="1:6" ht="12.5" x14ac:dyDescent="0.25">
      <c r="A42" s="203" t="s">
        <v>344</v>
      </c>
      <c r="B42" s="204">
        <v>3619.6844253099998</v>
      </c>
      <c r="C42" s="204">
        <v>0</v>
      </c>
      <c r="D42" s="204">
        <v>0</v>
      </c>
      <c r="E42" s="204">
        <v>0</v>
      </c>
      <c r="F42" s="237">
        <v>0</v>
      </c>
    </row>
    <row r="43" spans="1:6" ht="12.5" x14ac:dyDescent="0.25">
      <c r="A43" s="203" t="s">
        <v>354</v>
      </c>
      <c r="B43" s="204">
        <v>31.59647975</v>
      </c>
      <c r="C43" s="204">
        <v>0</v>
      </c>
      <c r="D43" s="204">
        <v>0</v>
      </c>
      <c r="E43" s="204">
        <v>0</v>
      </c>
      <c r="F43" s="237">
        <v>0</v>
      </c>
    </row>
    <row r="44" spans="1:6" ht="12.5" x14ac:dyDescent="0.25">
      <c r="A44" s="203" t="s">
        <v>351</v>
      </c>
      <c r="B44" s="204">
        <v>20.41108084</v>
      </c>
      <c r="C44" s="204">
        <v>0</v>
      </c>
      <c r="D44" s="204">
        <v>0</v>
      </c>
      <c r="E44" s="204">
        <v>0</v>
      </c>
      <c r="F44" s="237">
        <v>0</v>
      </c>
    </row>
    <row r="45" spans="1:6" ht="12.5" x14ac:dyDescent="0.25">
      <c r="A45" s="203" t="s">
        <v>379</v>
      </c>
      <c r="B45" s="204">
        <v>2.0415610900000001</v>
      </c>
      <c r="C45" s="204">
        <v>0</v>
      </c>
      <c r="D45" s="204">
        <v>0</v>
      </c>
      <c r="E45" s="204">
        <v>0</v>
      </c>
      <c r="F45" s="237">
        <v>0</v>
      </c>
    </row>
    <row r="46" spans="1:6" ht="12.5" x14ac:dyDescent="0.25">
      <c r="A46" s="203" t="s">
        <v>365</v>
      </c>
      <c r="B46" s="204">
        <v>3.4200000000000001E-2</v>
      </c>
      <c r="C46" s="204">
        <v>0</v>
      </c>
      <c r="D46" s="204">
        <v>0</v>
      </c>
      <c r="E46" s="204">
        <v>0</v>
      </c>
      <c r="F46" s="237">
        <v>0</v>
      </c>
    </row>
    <row r="47" spans="1:6" ht="12.5" x14ac:dyDescent="0.25">
      <c r="A47" s="203" t="s">
        <v>646</v>
      </c>
      <c r="B47" s="204">
        <v>3.3687160000000001E-2</v>
      </c>
      <c r="C47" s="204">
        <v>0</v>
      </c>
      <c r="D47" s="204">
        <v>0</v>
      </c>
      <c r="E47" s="204">
        <v>0</v>
      </c>
      <c r="F47" s="237">
        <v>0</v>
      </c>
    </row>
    <row r="48" spans="1:6" x14ac:dyDescent="0.25">
      <c r="A48" s="35"/>
      <c r="B48" s="35"/>
    </row>
    <row r="49" spans="1:3" x14ac:dyDescent="0.25">
      <c r="A49" s="35"/>
      <c r="B49" s="35"/>
    </row>
    <row r="50" spans="1:3" x14ac:dyDescent="0.25">
      <c r="A50" s="35"/>
      <c r="B50" s="35"/>
    </row>
    <row r="51" spans="1:3" x14ac:dyDescent="0.25">
      <c r="A51" s="35"/>
      <c r="B51" s="35"/>
    </row>
    <row r="52" spans="1:3" x14ac:dyDescent="0.25">
      <c r="A52" s="35"/>
      <c r="B52" s="35"/>
    </row>
    <row r="53" spans="1:3" x14ac:dyDescent="0.25">
      <c r="A53" s="35"/>
      <c r="B53" s="35"/>
    </row>
    <row r="54" spans="1:3" x14ac:dyDescent="0.25">
      <c r="A54" s="35"/>
      <c r="B54" s="35"/>
    </row>
    <row r="55" spans="1:3" x14ac:dyDescent="0.25">
      <c r="A55" s="35"/>
      <c r="B55" s="35"/>
    </row>
    <row r="56" spans="1:3" x14ac:dyDescent="0.25">
      <c r="A56" s="35"/>
      <c r="B56" s="35"/>
    </row>
    <row r="57" spans="1:3" x14ac:dyDescent="0.25">
      <c r="A57" s="35"/>
      <c r="B57" s="35"/>
    </row>
    <row r="58" spans="1:3" x14ac:dyDescent="0.25">
      <c r="A58" s="35"/>
      <c r="B58" s="35"/>
    </row>
    <row r="59" spans="1:3" x14ac:dyDescent="0.25">
      <c r="A59" s="35"/>
      <c r="B59" s="35"/>
    </row>
    <row r="60" spans="1:3" x14ac:dyDescent="0.25">
      <c r="A60" s="35"/>
      <c r="B60" s="35"/>
      <c r="C60" s="35"/>
    </row>
    <row r="61" spans="1:3" x14ac:dyDescent="0.25">
      <c r="A61" s="35"/>
      <c r="B61" s="35"/>
      <c r="C61" s="35"/>
    </row>
    <row r="62" spans="1:3" x14ac:dyDescent="0.25">
      <c r="A62" s="35"/>
      <c r="B62" s="35"/>
      <c r="C62" s="35"/>
    </row>
    <row r="63" spans="1:3" x14ac:dyDescent="0.25">
      <c r="A63" s="35"/>
      <c r="B63" s="35"/>
      <c r="C63" s="35"/>
    </row>
    <row r="64" spans="1:3" x14ac:dyDescent="0.25">
      <c r="A64" s="35"/>
      <c r="B64" s="35"/>
      <c r="C64" s="35"/>
    </row>
    <row r="65" spans="1:3" x14ac:dyDescent="0.25">
      <c r="A65" s="35"/>
      <c r="B65" s="35"/>
      <c r="C65" s="35"/>
    </row>
    <row r="66" spans="1:3" x14ac:dyDescent="0.25">
      <c r="A66" s="35"/>
      <c r="B66" s="35"/>
      <c r="C66" s="35"/>
    </row>
    <row r="67" spans="1:3" x14ac:dyDescent="0.25">
      <c r="A67" s="35"/>
      <c r="B67" s="35"/>
      <c r="C67" s="35"/>
    </row>
    <row r="68" spans="1:3" x14ac:dyDescent="0.25">
      <c r="A68" s="35"/>
      <c r="B68" s="35"/>
      <c r="C68" s="35"/>
    </row>
    <row r="69" spans="1:3" x14ac:dyDescent="0.25">
      <c r="A69" s="35"/>
      <c r="B69" s="35"/>
      <c r="C69" s="35"/>
    </row>
    <row r="70" spans="1:3" x14ac:dyDescent="0.25">
      <c r="A70" s="35"/>
      <c r="B70" s="35"/>
      <c r="C70" s="35"/>
    </row>
    <row r="71" spans="1:3" x14ac:dyDescent="0.25">
      <c r="A71" s="35"/>
      <c r="B71" s="35"/>
      <c r="C71" s="35"/>
    </row>
    <row r="72" spans="1:3" x14ac:dyDescent="0.25">
      <c r="A72" s="35"/>
      <c r="B72" s="35"/>
      <c r="C72" s="35"/>
    </row>
    <row r="73" spans="1:3" x14ac:dyDescent="0.25">
      <c r="A73" s="35"/>
      <c r="B73" s="35"/>
      <c r="C73" s="35"/>
    </row>
    <row r="74" spans="1:3" x14ac:dyDescent="0.25">
      <c r="A74" s="35"/>
      <c r="B74" s="35"/>
      <c r="C74" s="35"/>
    </row>
    <row r="75" spans="1:3" x14ac:dyDescent="0.25">
      <c r="A75" s="35"/>
      <c r="B75" s="35"/>
      <c r="C75" s="35"/>
    </row>
    <row r="76" spans="1:3" x14ac:dyDescent="0.25">
      <c r="B76" s="35"/>
      <c r="C76" s="35"/>
    </row>
    <row r="77" spans="1:3" x14ac:dyDescent="0.25">
      <c r="B77" s="35"/>
      <c r="C77" s="35"/>
    </row>
    <row r="78" spans="1:3" x14ac:dyDescent="0.25">
      <c r="B78" s="35"/>
      <c r="C78" s="35"/>
    </row>
    <row r="79" spans="1:3" x14ac:dyDescent="0.25">
      <c r="B79" s="35"/>
      <c r="C79" s="35"/>
    </row>
    <row r="80" spans="1:3" x14ac:dyDescent="0.25">
      <c r="B80" s="35"/>
      <c r="C80" s="35"/>
    </row>
    <row r="81" spans="2:3" x14ac:dyDescent="0.25">
      <c r="B81" s="35"/>
      <c r="C81" s="35"/>
    </row>
    <row r="82" spans="2:3" x14ac:dyDescent="0.25">
      <c r="B82" s="35"/>
      <c r="C82" s="35"/>
    </row>
    <row r="83" spans="2:3" x14ac:dyDescent="0.25">
      <c r="B83" s="35"/>
      <c r="C83" s="35"/>
    </row>
    <row r="84" spans="2:3" x14ac:dyDescent="0.25">
      <c r="B84" s="35"/>
      <c r="C84" s="35"/>
    </row>
    <row r="85" spans="2:3" x14ac:dyDescent="0.25">
      <c r="B85" s="35"/>
      <c r="C85" s="35"/>
    </row>
    <row r="86" spans="2:3" x14ac:dyDescent="0.25">
      <c r="B86" s="35"/>
      <c r="C86" s="35"/>
    </row>
    <row r="87" spans="2:3" x14ac:dyDescent="0.25">
      <c r="B87" s="35"/>
      <c r="C87" s="35"/>
    </row>
    <row r="88" spans="2:3" x14ac:dyDescent="0.25">
      <c r="B88" s="35"/>
      <c r="C88" s="35"/>
    </row>
    <row r="89" spans="2:3" x14ac:dyDescent="0.25">
      <c r="B89" s="35"/>
      <c r="C89" s="35"/>
    </row>
    <row r="90" spans="2:3" x14ac:dyDescent="0.25">
      <c r="B90" s="35"/>
      <c r="C90" s="35"/>
    </row>
    <row r="91" spans="2:3" x14ac:dyDescent="0.25">
      <c r="B91" s="35"/>
      <c r="C91" s="35"/>
    </row>
    <row r="92" spans="2:3" x14ac:dyDescent="0.25">
      <c r="B92" s="35"/>
    </row>
    <row r="93" spans="2:3" x14ac:dyDescent="0.25">
      <c r="B93" s="35"/>
    </row>
    <row r="94" spans="2:3" x14ac:dyDescent="0.25">
      <c r="B94" s="35"/>
    </row>
    <row r="95" spans="2:3" x14ac:dyDescent="0.25">
      <c r="B95" s="35"/>
    </row>
    <row r="96" spans="2:3" x14ac:dyDescent="0.25">
      <c r="B96" s="35"/>
    </row>
    <row r="97" spans="1:3" x14ac:dyDescent="0.25">
      <c r="B97" s="35"/>
    </row>
    <row r="98" spans="1:3" x14ac:dyDescent="0.25">
      <c r="B98" s="35"/>
    </row>
    <row r="99" spans="1:3" x14ac:dyDescent="0.25">
      <c r="B99" s="35"/>
    </row>
    <row r="100" spans="1:3" x14ac:dyDescent="0.25">
      <c r="B100" s="35"/>
    </row>
    <row r="101" spans="1:3" x14ac:dyDescent="0.25">
      <c r="B101" s="35"/>
    </row>
    <row r="102" spans="1:3" x14ac:dyDescent="0.25">
      <c r="B102" s="35"/>
    </row>
    <row r="103" spans="1:3" x14ac:dyDescent="0.25">
      <c r="B103" s="35"/>
    </row>
    <row r="104" spans="1:3" x14ac:dyDescent="0.25">
      <c r="B104" s="35"/>
    </row>
    <row r="105" spans="1:3" x14ac:dyDescent="0.25">
      <c r="B105" s="35"/>
    </row>
    <row r="106" spans="1:3" x14ac:dyDescent="0.25">
      <c r="B106" s="35"/>
    </row>
    <row r="107" spans="1:3" x14ac:dyDescent="0.25">
      <c r="B107" s="35"/>
    </row>
    <row r="108" spans="1:3" x14ac:dyDescent="0.25">
      <c r="A108" s="35"/>
      <c r="B108" s="35"/>
      <c r="C108" s="35"/>
    </row>
    <row r="109" spans="1:3" x14ac:dyDescent="0.25">
      <c r="A109" s="35"/>
      <c r="B109" s="35"/>
      <c r="C109" s="35"/>
    </row>
    <row r="110" spans="1:3" x14ac:dyDescent="0.25">
      <c r="A110" s="35"/>
      <c r="B110" s="35"/>
      <c r="C110" s="35"/>
    </row>
    <row r="111" spans="1:3" x14ac:dyDescent="0.25">
      <c r="A111" s="35"/>
      <c r="B111" s="35"/>
      <c r="C111" s="35"/>
    </row>
    <row r="112" spans="1:3" x14ac:dyDescent="0.25">
      <c r="A112" s="35"/>
      <c r="B112" s="35"/>
      <c r="C112" s="35"/>
    </row>
    <row r="113" spans="1:3" x14ac:dyDescent="0.25">
      <c r="A113" s="35"/>
      <c r="B113" s="35"/>
      <c r="C113" s="35"/>
    </row>
    <row r="114" spans="1:3" x14ac:dyDescent="0.25">
      <c r="A114" s="35"/>
      <c r="B114" s="35"/>
      <c r="C114" s="35"/>
    </row>
    <row r="115" spans="1:3" x14ac:dyDescent="0.25">
      <c r="A115" s="35"/>
      <c r="B115" s="35"/>
      <c r="C115" s="35"/>
    </row>
    <row r="116" spans="1:3" x14ac:dyDescent="0.25">
      <c r="A116" s="35"/>
      <c r="B116" s="35"/>
      <c r="C116" s="35"/>
    </row>
    <row r="117" spans="1:3" x14ac:dyDescent="0.25">
      <c r="A117" s="35"/>
      <c r="B117" s="35"/>
      <c r="C117" s="35"/>
    </row>
    <row r="118" spans="1:3" x14ac:dyDescent="0.25">
      <c r="A118" s="35"/>
      <c r="B118" s="35"/>
      <c r="C118" s="35"/>
    </row>
    <row r="119" spans="1:3" x14ac:dyDescent="0.25">
      <c r="A119" s="35"/>
      <c r="B119" s="35"/>
      <c r="C119" s="35"/>
    </row>
    <row r="120" spans="1:3" x14ac:dyDescent="0.25">
      <c r="A120" s="35"/>
      <c r="B120" s="35"/>
      <c r="C120" s="35"/>
    </row>
    <row r="121" spans="1:3" x14ac:dyDescent="0.25">
      <c r="A121" s="35"/>
      <c r="B121" s="35"/>
      <c r="C121" s="35"/>
    </row>
    <row r="122" spans="1:3" x14ac:dyDescent="0.25">
      <c r="A122" s="35"/>
      <c r="B122" s="35"/>
      <c r="C122" s="35"/>
    </row>
    <row r="123" spans="1:3" x14ac:dyDescent="0.25">
      <c r="A123" s="35"/>
      <c r="B123" s="35"/>
      <c r="C123" s="35"/>
    </row>
    <row r="124" spans="1:3" x14ac:dyDescent="0.25">
      <c r="A124" s="35"/>
      <c r="B124" s="35"/>
      <c r="C124" s="35"/>
    </row>
    <row r="125" spans="1:3" x14ac:dyDescent="0.25">
      <c r="A125" s="35"/>
      <c r="B125" s="35"/>
      <c r="C125" s="35"/>
    </row>
    <row r="126" spans="1:3" x14ac:dyDescent="0.25">
      <c r="A126" s="35"/>
      <c r="B126" s="35"/>
      <c r="C126" s="35"/>
    </row>
    <row r="127" spans="1:3" x14ac:dyDescent="0.25">
      <c r="A127" s="35"/>
      <c r="B127" s="35"/>
      <c r="C127" s="35"/>
    </row>
    <row r="128" spans="1:3" x14ac:dyDescent="0.25">
      <c r="A128" s="35"/>
      <c r="B128" s="35"/>
      <c r="C128" s="35"/>
    </row>
    <row r="129" spans="1:3" x14ac:dyDescent="0.25">
      <c r="A129" s="35"/>
      <c r="B129" s="35"/>
      <c r="C129" s="35"/>
    </row>
    <row r="130" spans="1:3" x14ac:dyDescent="0.25">
      <c r="A130" s="35"/>
      <c r="B130" s="35"/>
      <c r="C130" s="35"/>
    </row>
    <row r="131" spans="1:3" x14ac:dyDescent="0.25">
      <c r="A131" s="35"/>
      <c r="B131" s="35"/>
      <c r="C131" s="35"/>
    </row>
    <row r="132" spans="1:3" x14ac:dyDescent="0.25">
      <c r="A132" s="35"/>
      <c r="B132" s="35"/>
      <c r="C132" s="35"/>
    </row>
    <row r="133" spans="1:3" x14ac:dyDescent="0.25">
      <c r="A133" s="35"/>
      <c r="B133" s="35"/>
      <c r="C133" s="35"/>
    </row>
    <row r="134" spans="1:3" x14ac:dyDescent="0.25">
      <c r="A134" s="35"/>
      <c r="B134" s="35"/>
      <c r="C134" s="35"/>
    </row>
    <row r="135" spans="1:3" x14ac:dyDescent="0.25">
      <c r="A135" s="35"/>
      <c r="B135" s="35"/>
      <c r="C135" s="35"/>
    </row>
    <row r="136" spans="1:3" x14ac:dyDescent="0.25">
      <c r="A136" s="35"/>
      <c r="B136" s="35"/>
      <c r="C136" s="35"/>
    </row>
    <row r="137" spans="1:3" x14ac:dyDescent="0.25">
      <c r="A137" s="35"/>
      <c r="B137" s="35"/>
      <c r="C137" s="35"/>
    </row>
    <row r="138" spans="1:3" x14ac:dyDescent="0.25">
      <c r="A138" s="35"/>
      <c r="B138" s="35"/>
      <c r="C138" s="35"/>
    </row>
    <row r="139" spans="1:3" x14ac:dyDescent="0.25">
      <c r="A139" s="35"/>
      <c r="B139" s="35"/>
      <c r="C139" s="35"/>
    </row>
    <row r="140" spans="1:3" x14ac:dyDescent="0.25">
      <c r="A140" s="35"/>
      <c r="B140" s="35"/>
      <c r="C140" s="35"/>
    </row>
    <row r="141" spans="1:3" x14ac:dyDescent="0.25">
      <c r="A141" s="35"/>
      <c r="B141" s="35"/>
      <c r="C141" s="35"/>
    </row>
    <row r="142" spans="1:3" x14ac:dyDescent="0.25">
      <c r="A142" s="35"/>
      <c r="B142" s="35"/>
      <c r="C142" s="35"/>
    </row>
    <row r="143" spans="1:3" x14ac:dyDescent="0.25">
      <c r="A143" s="35"/>
      <c r="B143" s="35"/>
      <c r="C143" s="35"/>
    </row>
    <row r="144" spans="1:3" x14ac:dyDescent="0.25">
      <c r="A144" s="35"/>
      <c r="B144" s="35"/>
      <c r="C144" s="35"/>
    </row>
    <row r="145" spans="1:3" x14ac:dyDescent="0.25">
      <c r="A145" s="35"/>
      <c r="B145" s="35"/>
      <c r="C145" s="35"/>
    </row>
    <row r="146" spans="1:3" x14ac:dyDescent="0.25">
      <c r="A146" s="35"/>
      <c r="B146" s="35"/>
      <c r="C146" s="35"/>
    </row>
    <row r="147" spans="1:3" x14ac:dyDescent="0.25">
      <c r="A147" s="35"/>
      <c r="B147" s="35"/>
      <c r="C147" s="35"/>
    </row>
    <row r="148" spans="1:3" x14ac:dyDescent="0.25">
      <c r="A148" s="35"/>
      <c r="B148" s="35"/>
      <c r="C148" s="35"/>
    </row>
    <row r="149" spans="1:3" x14ac:dyDescent="0.25">
      <c r="A149" s="35"/>
      <c r="B149" s="35"/>
      <c r="C149" s="35"/>
    </row>
    <row r="150" spans="1:3" x14ac:dyDescent="0.25">
      <c r="A150" s="35"/>
      <c r="B150" s="35"/>
      <c r="C150" s="35"/>
    </row>
    <row r="151" spans="1:3" x14ac:dyDescent="0.25">
      <c r="A151" s="35"/>
      <c r="B151" s="35"/>
      <c r="C151" s="35"/>
    </row>
    <row r="152" spans="1:3" x14ac:dyDescent="0.25">
      <c r="A152" s="35"/>
      <c r="B152" s="35"/>
      <c r="C152" s="35"/>
    </row>
    <row r="153" spans="1:3" x14ac:dyDescent="0.25">
      <c r="A153" s="35"/>
      <c r="B153" s="35"/>
      <c r="C153" s="35"/>
    </row>
    <row r="154" spans="1:3" x14ac:dyDescent="0.25">
      <c r="A154" s="35"/>
      <c r="B154" s="35"/>
      <c r="C154" s="35"/>
    </row>
    <row r="155" spans="1:3" x14ac:dyDescent="0.25">
      <c r="A155" s="35"/>
      <c r="B155" s="35"/>
      <c r="C155" s="35"/>
    </row>
    <row r="156" spans="1:3" x14ac:dyDescent="0.25">
      <c r="B156" s="35"/>
      <c r="C156" s="35"/>
    </row>
    <row r="157" spans="1:3" x14ac:dyDescent="0.25">
      <c r="B157" s="35"/>
      <c r="C157" s="35"/>
    </row>
    <row r="158" spans="1:3" x14ac:dyDescent="0.25">
      <c r="B158" s="35"/>
      <c r="C158" s="35"/>
    </row>
    <row r="159" spans="1:3" x14ac:dyDescent="0.25">
      <c r="B159" s="35"/>
      <c r="C159" s="35"/>
    </row>
    <row r="160" spans="1:3" x14ac:dyDescent="0.25">
      <c r="B160" s="35"/>
      <c r="C160" s="35"/>
    </row>
    <row r="161" spans="1:3" x14ac:dyDescent="0.25">
      <c r="B161" s="35"/>
      <c r="C161" s="35"/>
    </row>
    <row r="162" spans="1:3" x14ac:dyDescent="0.25">
      <c r="B162" s="35"/>
      <c r="C162" s="35"/>
    </row>
    <row r="163" spans="1:3" x14ac:dyDescent="0.25">
      <c r="B163" s="35"/>
      <c r="C163" s="35"/>
    </row>
    <row r="164" spans="1:3" x14ac:dyDescent="0.25">
      <c r="B164" s="35"/>
      <c r="C164" s="35"/>
    </row>
    <row r="165" spans="1:3" x14ac:dyDescent="0.25">
      <c r="B165" s="35"/>
      <c r="C165" s="35"/>
    </row>
    <row r="166" spans="1:3" x14ac:dyDescent="0.25">
      <c r="B166" s="35"/>
      <c r="C166" s="35"/>
    </row>
    <row r="167" spans="1:3" x14ac:dyDescent="0.25">
      <c r="B167" s="35"/>
      <c r="C167" s="35"/>
    </row>
    <row r="168" spans="1:3" x14ac:dyDescent="0.25">
      <c r="B168" s="35"/>
      <c r="C168" s="35"/>
    </row>
    <row r="169" spans="1:3" x14ac:dyDescent="0.25">
      <c r="B169" s="35"/>
      <c r="C169" s="35"/>
    </row>
    <row r="170" spans="1:3" x14ac:dyDescent="0.25">
      <c r="B170" s="35"/>
      <c r="C170" s="35"/>
    </row>
    <row r="171" spans="1:3" x14ac:dyDescent="0.25">
      <c r="B171" s="35"/>
      <c r="C171" s="35"/>
    </row>
    <row r="172" spans="1:3" x14ac:dyDescent="0.25">
      <c r="A172" s="35"/>
      <c r="B172" s="35"/>
    </row>
    <row r="173" spans="1:3" x14ac:dyDescent="0.25">
      <c r="A173" s="35"/>
      <c r="B173" s="35"/>
    </row>
    <row r="174" spans="1:3" x14ac:dyDescent="0.25">
      <c r="A174" s="35"/>
      <c r="B174" s="35"/>
    </row>
    <row r="175" spans="1:3" x14ac:dyDescent="0.25">
      <c r="A175" s="35"/>
      <c r="B175" s="35"/>
    </row>
    <row r="176" spans="1:3" x14ac:dyDescent="0.25">
      <c r="A176" s="35"/>
      <c r="B176" s="35"/>
    </row>
    <row r="177" spans="1:3" x14ac:dyDescent="0.25">
      <c r="A177" s="35"/>
      <c r="B177" s="35"/>
    </row>
    <row r="178" spans="1:3" x14ac:dyDescent="0.25">
      <c r="A178" s="35"/>
      <c r="B178" s="35"/>
    </row>
    <row r="179" spans="1:3" x14ac:dyDescent="0.25">
      <c r="A179" s="35"/>
      <c r="B179" s="35"/>
    </row>
    <row r="180" spans="1:3" x14ac:dyDescent="0.25">
      <c r="A180" s="35"/>
      <c r="B180" s="35"/>
    </row>
    <row r="181" spans="1:3" x14ac:dyDescent="0.25">
      <c r="A181" s="35"/>
      <c r="B181" s="35"/>
    </row>
    <row r="182" spans="1:3" x14ac:dyDescent="0.25">
      <c r="A182" s="35"/>
      <c r="B182" s="35"/>
    </row>
    <row r="183" spans="1:3" x14ac:dyDescent="0.25">
      <c r="A183" s="35"/>
      <c r="B183" s="35"/>
    </row>
    <row r="184" spans="1:3" x14ac:dyDescent="0.25">
      <c r="A184" s="35"/>
      <c r="B184" s="35"/>
    </row>
    <row r="185" spans="1:3" x14ac:dyDescent="0.25">
      <c r="A185" s="35"/>
      <c r="B185" s="35"/>
    </row>
    <row r="186" spans="1:3" x14ac:dyDescent="0.25">
      <c r="A186" s="35"/>
      <c r="B186" s="35"/>
    </row>
    <row r="187" spans="1:3" x14ac:dyDescent="0.25">
      <c r="A187" s="35"/>
      <c r="B187" s="35"/>
    </row>
    <row r="188" spans="1:3" x14ac:dyDescent="0.25">
      <c r="A188" s="35"/>
      <c r="B188" s="35"/>
      <c r="C188" s="35"/>
    </row>
    <row r="189" spans="1:3" x14ac:dyDescent="0.25">
      <c r="A189" s="35"/>
      <c r="B189" s="35"/>
      <c r="C189" s="35"/>
    </row>
    <row r="190" spans="1:3" x14ac:dyDescent="0.25">
      <c r="A190" s="35"/>
      <c r="B190" s="35"/>
      <c r="C190" s="35"/>
    </row>
    <row r="191" spans="1:3" x14ac:dyDescent="0.25">
      <c r="A191" s="35"/>
      <c r="B191" s="35"/>
      <c r="C191" s="35"/>
    </row>
    <row r="192" spans="1:3" x14ac:dyDescent="0.25">
      <c r="A192" s="35"/>
      <c r="B192" s="35"/>
      <c r="C192" s="35"/>
    </row>
    <row r="193" spans="1:3" x14ac:dyDescent="0.25">
      <c r="A193" s="35"/>
      <c r="B193" s="35"/>
      <c r="C193" s="35"/>
    </row>
    <row r="194" spans="1:3" x14ac:dyDescent="0.25">
      <c r="A194" s="35"/>
      <c r="B194" s="35"/>
      <c r="C194" s="35"/>
    </row>
    <row r="195" spans="1:3" x14ac:dyDescent="0.25">
      <c r="A195" s="35"/>
      <c r="B195" s="35"/>
      <c r="C195" s="35"/>
    </row>
    <row r="196" spans="1:3" x14ac:dyDescent="0.25">
      <c r="A196" s="35"/>
      <c r="B196" s="35"/>
      <c r="C196" s="35"/>
    </row>
    <row r="197" spans="1:3" x14ac:dyDescent="0.25">
      <c r="A197" s="35"/>
      <c r="B197" s="35"/>
      <c r="C197" s="35"/>
    </row>
    <row r="198" spans="1:3" x14ac:dyDescent="0.25">
      <c r="A198" s="35"/>
      <c r="B198" s="35"/>
      <c r="C198" s="35"/>
    </row>
    <row r="199" spans="1:3" x14ac:dyDescent="0.25">
      <c r="A199" s="35"/>
      <c r="B199" s="35"/>
      <c r="C199" s="35"/>
    </row>
    <row r="200" spans="1:3" x14ac:dyDescent="0.25">
      <c r="A200" s="35"/>
      <c r="B200" s="35"/>
      <c r="C200" s="35"/>
    </row>
    <row r="201" spans="1:3" x14ac:dyDescent="0.25">
      <c r="A201" s="35"/>
      <c r="B201" s="35"/>
      <c r="C201" s="35"/>
    </row>
    <row r="202" spans="1:3" x14ac:dyDescent="0.25">
      <c r="A202" s="35"/>
      <c r="B202" s="35"/>
      <c r="C202" s="35"/>
    </row>
    <row r="203" spans="1:3" x14ac:dyDescent="0.25">
      <c r="A203" s="35"/>
      <c r="B203" s="35"/>
      <c r="C203" s="35"/>
    </row>
    <row r="204" spans="1:3" x14ac:dyDescent="0.25">
      <c r="A204" s="35"/>
      <c r="B204" s="35"/>
      <c r="C204" s="35"/>
    </row>
    <row r="205" spans="1:3" x14ac:dyDescent="0.25">
      <c r="A205" s="35"/>
      <c r="B205" s="35"/>
      <c r="C205" s="35"/>
    </row>
    <row r="206" spans="1:3" x14ac:dyDescent="0.25">
      <c r="A206" s="35"/>
      <c r="B206" s="35"/>
      <c r="C206" s="35"/>
    </row>
    <row r="207" spans="1:3" x14ac:dyDescent="0.25">
      <c r="A207" s="35"/>
      <c r="B207" s="35"/>
      <c r="C207" s="35"/>
    </row>
    <row r="208" spans="1:3" x14ac:dyDescent="0.25">
      <c r="A208" s="35"/>
      <c r="B208" s="35"/>
      <c r="C208" s="35"/>
    </row>
    <row r="209" spans="1:3" x14ac:dyDescent="0.25">
      <c r="A209" s="35"/>
      <c r="B209" s="35"/>
      <c r="C209" s="35"/>
    </row>
    <row r="210" spans="1:3" x14ac:dyDescent="0.25">
      <c r="A210" s="35"/>
      <c r="B210" s="35"/>
      <c r="C210" s="35"/>
    </row>
    <row r="211" spans="1:3" x14ac:dyDescent="0.25">
      <c r="A211" s="35"/>
      <c r="B211" s="35"/>
      <c r="C211" s="35"/>
    </row>
    <row r="212" spans="1:3" x14ac:dyDescent="0.25">
      <c r="A212" s="35"/>
      <c r="B212" s="35"/>
      <c r="C212" s="35"/>
    </row>
    <row r="213" spans="1:3" x14ac:dyDescent="0.25">
      <c r="A213" s="35"/>
      <c r="B213" s="35"/>
      <c r="C213" s="35"/>
    </row>
    <row r="214" spans="1:3" x14ac:dyDescent="0.25">
      <c r="A214" s="35"/>
      <c r="B214" s="35"/>
      <c r="C214" s="35"/>
    </row>
    <row r="215" spans="1:3" x14ac:dyDescent="0.25">
      <c r="A215" s="35"/>
      <c r="B215" s="35"/>
      <c r="C215" s="35"/>
    </row>
    <row r="216" spans="1:3" x14ac:dyDescent="0.25">
      <c r="A216" s="35"/>
      <c r="B216" s="35"/>
      <c r="C216" s="35"/>
    </row>
    <row r="217" spans="1:3" x14ac:dyDescent="0.25">
      <c r="A217" s="35"/>
      <c r="B217" s="35"/>
      <c r="C217" s="35"/>
    </row>
    <row r="218" spans="1:3" x14ac:dyDescent="0.25">
      <c r="A218" s="35"/>
      <c r="B218" s="35"/>
      <c r="C218" s="35"/>
    </row>
    <row r="219" spans="1:3" x14ac:dyDescent="0.25">
      <c r="A219" s="35"/>
      <c r="B219" s="35"/>
      <c r="C219" s="35"/>
    </row>
    <row r="220" spans="1:3" x14ac:dyDescent="0.25">
      <c r="B220" s="35"/>
      <c r="C220" s="35"/>
    </row>
    <row r="221" spans="1:3" x14ac:dyDescent="0.25">
      <c r="B221" s="35"/>
      <c r="C221" s="35"/>
    </row>
    <row r="222" spans="1:3" x14ac:dyDescent="0.25">
      <c r="B222" s="35"/>
      <c r="C222" s="35"/>
    </row>
    <row r="223" spans="1:3" x14ac:dyDescent="0.25">
      <c r="B223" s="35"/>
      <c r="C223" s="35"/>
    </row>
    <row r="224" spans="1:3" x14ac:dyDescent="0.25">
      <c r="B224" s="35"/>
      <c r="C224" s="35"/>
    </row>
    <row r="225" spans="1:3" x14ac:dyDescent="0.25">
      <c r="B225" s="35"/>
      <c r="C225" s="35"/>
    </row>
    <row r="226" spans="1:3" x14ac:dyDescent="0.25">
      <c r="B226" s="35"/>
      <c r="C226" s="35"/>
    </row>
    <row r="227" spans="1:3" x14ac:dyDescent="0.25">
      <c r="B227" s="35"/>
      <c r="C227" s="35"/>
    </row>
    <row r="228" spans="1:3" x14ac:dyDescent="0.25">
      <c r="B228" s="35"/>
      <c r="C228" s="35"/>
    </row>
    <row r="229" spans="1:3" x14ac:dyDescent="0.25">
      <c r="B229" s="35"/>
      <c r="C229" s="35"/>
    </row>
    <row r="230" spans="1:3" x14ac:dyDescent="0.25">
      <c r="B230" s="35"/>
      <c r="C230" s="35"/>
    </row>
    <row r="231" spans="1:3" x14ac:dyDescent="0.25">
      <c r="B231" s="35"/>
      <c r="C231" s="35"/>
    </row>
    <row r="232" spans="1:3" x14ac:dyDescent="0.25">
      <c r="B232" s="35"/>
      <c r="C232" s="35"/>
    </row>
    <row r="233" spans="1:3" x14ac:dyDescent="0.25">
      <c r="B233" s="35"/>
      <c r="C233" s="35"/>
    </row>
    <row r="234" spans="1:3" x14ac:dyDescent="0.25">
      <c r="B234" s="35"/>
      <c r="C234" s="35"/>
    </row>
    <row r="235" spans="1:3" x14ac:dyDescent="0.25">
      <c r="B235" s="35"/>
      <c r="C235" s="35"/>
    </row>
    <row r="236" spans="1:3" x14ac:dyDescent="0.25">
      <c r="A236" s="35"/>
      <c r="B236" s="35"/>
      <c r="C236" s="35"/>
    </row>
    <row r="237" spans="1:3" x14ac:dyDescent="0.25">
      <c r="A237" s="35"/>
      <c r="B237" s="35"/>
      <c r="C237" s="35"/>
    </row>
    <row r="238" spans="1:3" x14ac:dyDescent="0.25">
      <c r="A238" s="35"/>
      <c r="B238" s="35"/>
      <c r="C238" s="35"/>
    </row>
    <row r="239" spans="1:3" x14ac:dyDescent="0.25">
      <c r="A239" s="35"/>
      <c r="B239" s="35"/>
      <c r="C239" s="35"/>
    </row>
    <row r="240" spans="1:3" x14ac:dyDescent="0.25">
      <c r="A240" s="35"/>
      <c r="B240" s="35"/>
      <c r="C240" s="35"/>
    </row>
    <row r="241" spans="1:3" x14ac:dyDescent="0.25">
      <c r="A241" s="35"/>
      <c r="B241" s="35"/>
      <c r="C241" s="35"/>
    </row>
    <row r="242" spans="1:3" x14ac:dyDescent="0.25">
      <c r="A242" s="35"/>
      <c r="B242" s="35"/>
      <c r="C242" s="35"/>
    </row>
    <row r="243" spans="1:3" x14ac:dyDescent="0.25">
      <c r="A243" s="35"/>
      <c r="B243" s="35"/>
      <c r="C243" s="35"/>
    </row>
    <row r="244" spans="1:3" x14ac:dyDescent="0.25">
      <c r="A244" s="35"/>
      <c r="B244" s="35"/>
      <c r="C244" s="35"/>
    </row>
    <row r="245" spans="1:3" x14ac:dyDescent="0.25">
      <c r="A245" s="35"/>
      <c r="B245" s="35"/>
      <c r="C245" s="35"/>
    </row>
    <row r="246" spans="1:3" x14ac:dyDescent="0.25">
      <c r="A246" s="35"/>
      <c r="B246" s="35"/>
      <c r="C246" s="35"/>
    </row>
    <row r="247" spans="1:3" x14ac:dyDescent="0.25">
      <c r="A247" s="35"/>
      <c r="B247" s="35"/>
      <c r="C247" s="35"/>
    </row>
    <row r="248" spans="1:3" x14ac:dyDescent="0.25">
      <c r="A248" s="35"/>
      <c r="B248" s="35"/>
      <c r="C248" s="35"/>
    </row>
    <row r="249" spans="1:3" x14ac:dyDescent="0.25">
      <c r="A249" s="35"/>
      <c r="B249" s="35"/>
      <c r="C249" s="35"/>
    </row>
    <row r="250" spans="1:3" x14ac:dyDescent="0.25">
      <c r="A250" s="35"/>
      <c r="B250" s="35"/>
      <c r="C250" s="35"/>
    </row>
    <row r="251" spans="1:3" x14ac:dyDescent="0.25">
      <c r="A251" s="35"/>
      <c r="B251" s="35"/>
      <c r="C251" s="35"/>
    </row>
    <row r="252" spans="1:3" x14ac:dyDescent="0.25">
      <c r="A252" s="35"/>
      <c r="B252" s="35"/>
    </row>
    <row r="253" spans="1:3" x14ac:dyDescent="0.25">
      <c r="A253" s="35"/>
      <c r="B253" s="35"/>
    </row>
    <row r="254" spans="1:3" x14ac:dyDescent="0.25">
      <c r="A254" s="35"/>
      <c r="B254" s="35"/>
    </row>
    <row r="255" spans="1:3" x14ac:dyDescent="0.25">
      <c r="A255" s="35"/>
      <c r="B255" s="35"/>
    </row>
    <row r="256" spans="1:3" x14ac:dyDescent="0.25">
      <c r="A256" s="35"/>
      <c r="B256" s="35"/>
    </row>
    <row r="257" spans="1:3" x14ac:dyDescent="0.25">
      <c r="A257" s="35"/>
      <c r="B257" s="35"/>
    </row>
    <row r="258" spans="1:3" x14ac:dyDescent="0.25">
      <c r="A258" s="35"/>
      <c r="B258" s="35"/>
    </row>
    <row r="259" spans="1:3" x14ac:dyDescent="0.25">
      <c r="A259" s="35"/>
      <c r="B259" s="35"/>
    </row>
    <row r="260" spans="1:3" x14ac:dyDescent="0.25">
      <c r="A260" s="35"/>
      <c r="B260" s="35"/>
    </row>
    <row r="261" spans="1:3" x14ac:dyDescent="0.25">
      <c r="A261" s="35"/>
      <c r="B261" s="35"/>
    </row>
    <row r="262" spans="1:3" x14ac:dyDescent="0.25">
      <c r="A262" s="35"/>
      <c r="B262" s="35"/>
    </row>
    <row r="263" spans="1:3" x14ac:dyDescent="0.25">
      <c r="A263" s="35"/>
      <c r="B263" s="35"/>
    </row>
    <row r="264" spans="1:3" x14ac:dyDescent="0.25">
      <c r="A264" s="35"/>
      <c r="B264" s="35"/>
    </row>
    <row r="265" spans="1:3" x14ac:dyDescent="0.25">
      <c r="A265" s="35"/>
      <c r="B265" s="35"/>
    </row>
    <row r="266" spans="1:3" x14ac:dyDescent="0.25">
      <c r="A266" s="35"/>
      <c r="B266" s="35"/>
    </row>
    <row r="267" spans="1:3" x14ac:dyDescent="0.25">
      <c r="A267" s="35"/>
      <c r="B267" s="35"/>
    </row>
    <row r="268" spans="1:3" x14ac:dyDescent="0.25">
      <c r="A268" s="35"/>
      <c r="B268" s="35"/>
      <c r="C268" s="35"/>
    </row>
    <row r="269" spans="1:3" x14ac:dyDescent="0.25">
      <c r="A269" s="35"/>
      <c r="B269" s="35"/>
      <c r="C269" s="35"/>
    </row>
    <row r="270" spans="1:3" x14ac:dyDescent="0.25">
      <c r="A270" s="35"/>
      <c r="B270" s="35"/>
      <c r="C270" s="35"/>
    </row>
    <row r="271" spans="1:3" x14ac:dyDescent="0.25">
      <c r="A271" s="35"/>
      <c r="B271" s="35"/>
      <c r="C271" s="35"/>
    </row>
    <row r="272" spans="1:3" x14ac:dyDescent="0.25">
      <c r="A272" s="35"/>
      <c r="B272" s="35"/>
      <c r="C272" s="35"/>
    </row>
    <row r="273" spans="1:3" x14ac:dyDescent="0.25">
      <c r="A273" s="35"/>
      <c r="B273" s="35"/>
      <c r="C273" s="35"/>
    </row>
    <row r="274" spans="1:3" x14ac:dyDescent="0.25">
      <c r="A274" s="35"/>
      <c r="B274" s="35"/>
      <c r="C274" s="35"/>
    </row>
    <row r="275" spans="1:3" x14ac:dyDescent="0.25">
      <c r="A275" s="35"/>
      <c r="B275" s="35"/>
      <c r="C275" s="35"/>
    </row>
    <row r="276" spans="1:3" x14ac:dyDescent="0.25">
      <c r="A276" s="35"/>
      <c r="B276" s="35"/>
      <c r="C276" s="35"/>
    </row>
    <row r="277" spans="1:3" x14ac:dyDescent="0.25">
      <c r="A277" s="35"/>
      <c r="B277" s="35"/>
      <c r="C277" s="35"/>
    </row>
    <row r="278" spans="1:3" x14ac:dyDescent="0.25">
      <c r="A278" s="35"/>
      <c r="B278" s="35"/>
      <c r="C278" s="35"/>
    </row>
    <row r="279" spans="1:3" x14ac:dyDescent="0.25">
      <c r="A279" s="35"/>
      <c r="B279" s="35"/>
      <c r="C279" s="35"/>
    </row>
    <row r="280" spans="1:3" x14ac:dyDescent="0.25">
      <c r="A280" s="35"/>
      <c r="B280" s="35"/>
      <c r="C280" s="35"/>
    </row>
    <row r="281" spans="1:3" x14ac:dyDescent="0.25">
      <c r="A281" s="35"/>
      <c r="B281" s="35"/>
      <c r="C281" s="35"/>
    </row>
    <row r="282" spans="1:3" x14ac:dyDescent="0.25">
      <c r="A282" s="35"/>
      <c r="B282" s="35"/>
      <c r="C282" s="35"/>
    </row>
    <row r="283" spans="1:3" x14ac:dyDescent="0.25">
      <c r="A283" s="35"/>
      <c r="B283" s="35"/>
      <c r="C283" s="35"/>
    </row>
    <row r="284" spans="1:3" x14ac:dyDescent="0.25">
      <c r="B284" s="35"/>
    </row>
    <row r="285" spans="1:3" x14ac:dyDescent="0.25">
      <c r="B285" s="35"/>
    </row>
    <row r="286" spans="1:3" x14ac:dyDescent="0.25">
      <c r="B286" s="35"/>
    </row>
    <row r="287" spans="1:3" x14ac:dyDescent="0.25">
      <c r="B287" s="35"/>
    </row>
    <row r="288" spans="1:3" x14ac:dyDescent="0.25">
      <c r="B288" s="35"/>
    </row>
    <row r="289" spans="1:2" x14ac:dyDescent="0.25">
      <c r="B289" s="35"/>
    </row>
    <row r="290" spans="1:2" x14ac:dyDescent="0.25">
      <c r="B290" s="35"/>
    </row>
    <row r="291" spans="1:2" x14ac:dyDescent="0.25">
      <c r="B291" s="35"/>
    </row>
    <row r="292" spans="1:2" x14ac:dyDescent="0.25">
      <c r="B292" s="35"/>
    </row>
    <row r="293" spans="1:2" x14ac:dyDescent="0.25">
      <c r="B293" s="35"/>
    </row>
    <row r="294" spans="1:2" x14ac:dyDescent="0.25">
      <c r="B294" s="35"/>
    </row>
    <row r="295" spans="1:2" x14ac:dyDescent="0.25">
      <c r="B295" s="35"/>
    </row>
    <row r="296" spans="1:2" x14ac:dyDescent="0.25">
      <c r="B296" s="35"/>
    </row>
    <row r="297" spans="1:2" x14ac:dyDescent="0.25">
      <c r="B297" s="35"/>
    </row>
    <row r="298" spans="1:2" x14ac:dyDescent="0.25">
      <c r="B298" s="35"/>
    </row>
    <row r="299" spans="1:2" x14ac:dyDescent="0.25">
      <c r="B299" s="35"/>
    </row>
    <row r="300" spans="1:2" x14ac:dyDescent="0.25">
      <c r="A300" s="35"/>
      <c r="B300" s="35"/>
    </row>
    <row r="301" spans="1:2" x14ac:dyDescent="0.25">
      <c r="A301" s="35"/>
      <c r="B301" s="35"/>
    </row>
    <row r="302" spans="1:2" x14ac:dyDescent="0.25">
      <c r="A302" s="35"/>
      <c r="B302" s="35"/>
    </row>
    <row r="303" spans="1:2" x14ac:dyDescent="0.25">
      <c r="A303" s="35"/>
      <c r="B303" s="35"/>
    </row>
    <row r="304" spans="1:2" x14ac:dyDescent="0.25">
      <c r="A304" s="35"/>
      <c r="B304" s="35"/>
    </row>
    <row r="305" spans="1:2" x14ac:dyDescent="0.25">
      <c r="A305" s="35"/>
      <c r="B305" s="35"/>
    </row>
    <row r="306" spans="1:2" x14ac:dyDescent="0.25">
      <c r="A306" s="35"/>
      <c r="B306" s="35"/>
    </row>
    <row r="307" spans="1:2" x14ac:dyDescent="0.25">
      <c r="A307" s="35"/>
      <c r="B307" s="35"/>
    </row>
    <row r="308" spans="1:2" x14ac:dyDescent="0.25">
      <c r="A308" s="35"/>
      <c r="B308" s="35"/>
    </row>
    <row r="309" spans="1:2" x14ac:dyDescent="0.25">
      <c r="A309" s="35"/>
      <c r="B309" s="35"/>
    </row>
    <row r="310" spans="1:2" x14ac:dyDescent="0.25">
      <c r="A310" s="35"/>
      <c r="B310" s="35"/>
    </row>
    <row r="311" spans="1:2" x14ac:dyDescent="0.25">
      <c r="A311" s="35"/>
      <c r="B311" s="35"/>
    </row>
    <row r="312" spans="1:2" x14ac:dyDescent="0.25">
      <c r="A312" s="35"/>
      <c r="B312" s="35"/>
    </row>
    <row r="313" spans="1:2" x14ac:dyDescent="0.25">
      <c r="A313" s="35"/>
      <c r="B313" s="35"/>
    </row>
    <row r="314" spans="1:2" x14ac:dyDescent="0.25">
      <c r="A314" s="35"/>
      <c r="B314" s="35"/>
    </row>
    <row r="315" spans="1:2" x14ac:dyDescent="0.25">
      <c r="A315" s="35"/>
      <c r="B315" s="35"/>
    </row>
    <row r="316" spans="1:2" x14ac:dyDescent="0.25">
      <c r="A316" s="35"/>
      <c r="B316" s="35"/>
    </row>
    <row r="317" spans="1:2" x14ac:dyDescent="0.25">
      <c r="A317" s="35"/>
      <c r="B317" s="35"/>
    </row>
    <row r="318" spans="1:2" x14ac:dyDescent="0.25">
      <c r="A318" s="35"/>
      <c r="B318" s="35"/>
    </row>
    <row r="319" spans="1:2" x14ac:dyDescent="0.25">
      <c r="A319" s="35"/>
      <c r="B319" s="35"/>
    </row>
    <row r="320" spans="1:2" x14ac:dyDescent="0.25">
      <c r="A320" s="35"/>
      <c r="B320" s="35"/>
    </row>
    <row r="321" spans="1:3" x14ac:dyDescent="0.25">
      <c r="A321" s="35"/>
      <c r="B321" s="35"/>
    </row>
    <row r="322" spans="1:3" x14ac:dyDescent="0.25">
      <c r="A322" s="35"/>
      <c r="B322" s="35"/>
    </row>
    <row r="323" spans="1:3" x14ac:dyDescent="0.25">
      <c r="A323" s="35"/>
      <c r="B323" s="35"/>
    </row>
    <row r="324" spans="1:3" x14ac:dyDescent="0.25">
      <c r="A324" s="35"/>
      <c r="B324" s="35"/>
    </row>
    <row r="325" spans="1:3" x14ac:dyDescent="0.25">
      <c r="A325" s="35"/>
      <c r="B325" s="35"/>
    </row>
    <row r="326" spans="1:3" x14ac:dyDescent="0.25">
      <c r="A326" s="35"/>
      <c r="B326" s="35"/>
    </row>
    <row r="327" spans="1:3" x14ac:dyDescent="0.25">
      <c r="A327" s="35"/>
      <c r="B327" s="35"/>
    </row>
    <row r="328" spans="1:3" x14ac:dyDescent="0.25">
      <c r="A328" s="35"/>
      <c r="B328" s="35"/>
    </row>
    <row r="329" spans="1:3" x14ac:dyDescent="0.25">
      <c r="A329" s="35"/>
      <c r="B329" s="35"/>
    </row>
    <row r="330" spans="1:3" x14ac:dyDescent="0.25">
      <c r="A330" s="35"/>
      <c r="B330" s="35"/>
    </row>
    <row r="331" spans="1:3" x14ac:dyDescent="0.25">
      <c r="A331" s="35"/>
      <c r="B331" s="35"/>
    </row>
    <row r="332" spans="1:3" x14ac:dyDescent="0.25">
      <c r="B332" s="35"/>
      <c r="C332" s="35"/>
    </row>
    <row r="333" spans="1:3" x14ac:dyDescent="0.25">
      <c r="B333" s="35"/>
      <c r="C333" s="35"/>
    </row>
    <row r="334" spans="1:3" x14ac:dyDescent="0.25">
      <c r="B334" s="35"/>
      <c r="C334" s="35"/>
    </row>
    <row r="335" spans="1:3" x14ac:dyDescent="0.25">
      <c r="B335" s="35"/>
      <c r="C335" s="35"/>
    </row>
    <row r="336" spans="1:3" x14ac:dyDescent="0.25">
      <c r="B336" s="35"/>
      <c r="C336" s="35"/>
    </row>
    <row r="337" spans="2:3" x14ac:dyDescent="0.25">
      <c r="B337" s="35"/>
      <c r="C337" s="35"/>
    </row>
    <row r="338" spans="2:3" x14ac:dyDescent="0.25">
      <c r="B338" s="35"/>
      <c r="C338" s="35"/>
    </row>
    <row r="339" spans="2:3" x14ac:dyDescent="0.25">
      <c r="B339" s="35"/>
      <c r="C339" s="35"/>
    </row>
    <row r="340" spans="2:3" x14ac:dyDescent="0.25">
      <c r="B340" s="35"/>
      <c r="C340" s="35"/>
    </row>
    <row r="341" spans="2:3" x14ac:dyDescent="0.25">
      <c r="B341" s="35"/>
      <c r="C341" s="35"/>
    </row>
    <row r="342" spans="2:3" x14ac:dyDescent="0.25">
      <c r="B342" s="35"/>
      <c r="C342" s="35"/>
    </row>
    <row r="343" spans="2:3" x14ac:dyDescent="0.25">
      <c r="B343" s="35"/>
      <c r="C343" s="35"/>
    </row>
    <row r="344" spans="2:3" x14ac:dyDescent="0.25">
      <c r="B344" s="35"/>
      <c r="C344" s="35"/>
    </row>
    <row r="345" spans="2:3" x14ac:dyDescent="0.25">
      <c r="B345" s="35"/>
      <c r="C345" s="35"/>
    </row>
    <row r="346" spans="2:3" x14ac:dyDescent="0.25">
      <c r="B346" s="35"/>
      <c r="C346" s="35"/>
    </row>
    <row r="347" spans="2:3" x14ac:dyDescent="0.25">
      <c r="B347" s="35"/>
      <c r="C347" s="35"/>
    </row>
    <row r="348" spans="2:3" x14ac:dyDescent="0.25">
      <c r="B348" s="35"/>
    </row>
    <row r="349" spans="2:3" x14ac:dyDescent="0.25">
      <c r="B349" s="35"/>
    </row>
    <row r="350" spans="2:3" x14ac:dyDescent="0.25">
      <c r="B350" s="35"/>
    </row>
    <row r="351" spans="2:3" x14ac:dyDescent="0.25">
      <c r="B351" s="35"/>
    </row>
    <row r="352" spans="2:3" x14ac:dyDescent="0.25">
      <c r="B352" s="35"/>
    </row>
    <row r="353" spans="2:2" x14ac:dyDescent="0.25">
      <c r="B353" s="35"/>
    </row>
    <row r="354" spans="2:2" x14ac:dyDescent="0.25">
      <c r="B354" s="35"/>
    </row>
    <row r="355" spans="2:2" x14ac:dyDescent="0.25">
      <c r="B355" s="35"/>
    </row>
    <row r="356" spans="2:2" x14ac:dyDescent="0.25">
      <c r="B356" s="35"/>
    </row>
    <row r="357" spans="2:2" x14ac:dyDescent="0.25">
      <c r="B357" s="35"/>
    </row>
    <row r="358" spans="2:2" x14ac:dyDescent="0.25">
      <c r="B358" s="35"/>
    </row>
    <row r="359" spans="2:2" x14ac:dyDescent="0.25">
      <c r="B359" s="35"/>
    </row>
    <row r="360" spans="2:2" x14ac:dyDescent="0.25">
      <c r="B360" s="35"/>
    </row>
    <row r="361" spans="2:2" x14ac:dyDescent="0.25">
      <c r="B361" s="35"/>
    </row>
    <row r="362" spans="2:2" x14ac:dyDescent="0.25">
      <c r="B362" s="35"/>
    </row>
    <row r="363" spans="2:2" x14ac:dyDescent="0.25">
      <c r="B363" s="35"/>
    </row>
    <row r="364" spans="2:2" x14ac:dyDescent="0.25">
      <c r="B364" s="35"/>
    </row>
    <row r="365" spans="2:2" x14ac:dyDescent="0.25">
      <c r="B365" s="35"/>
    </row>
    <row r="366" spans="2:2" x14ac:dyDescent="0.25">
      <c r="B366" s="35"/>
    </row>
    <row r="367" spans="2:2" x14ac:dyDescent="0.25">
      <c r="B367" s="35"/>
    </row>
    <row r="368" spans="2:2" x14ac:dyDescent="0.25">
      <c r="B368" s="35"/>
    </row>
    <row r="369" spans="1:2" x14ac:dyDescent="0.25">
      <c r="B369" s="35"/>
    </row>
    <row r="370" spans="1:2" x14ac:dyDescent="0.25">
      <c r="B370" s="35"/>
    </row>
    <row r="371" spans="1:2" x14ac:dyDescent="0.25">
      <c r="B371" s="35"/>
    </row>
    <row r="372" spans="1:2" x14ac:dyDescent="0.25">
      <c r="B372" s="35"/>
    </row>
    <row r="373" spans="1:2" x14ac:dyDescent="0.25">
      <c r="B373" s="35"/>
    </row>
    <row r="374" spans="1:2" x14ac:dyDescent="0.25">
      <c r="B374" s="35"/>
    </row>
    <row r="375" spans="1:2" x14ac:dyDescent="0.25">
      <c r="B375" s="35"/>
    </row>
    <row r="376" spans="1:2" x14ac:dyDescent="0.25">
      <c r="B376" s="35"/>
    </row>
    <row r="377" spans="1:2" x14ac:dyDescent="0.25">
      <c r="B377" s="35"/>
    </row>
    <row r="378" spans="1:2" x14ac:dyDescent="0.25">
      <c r="B378" s="35"/>
    </row>
    <row r="379" spans="1:2" x14ac:dyDescent="0.25">
      <c r="B379" s="35"/>
    </row>
    <row r="380" spans="1:2" x14ac:dyDescent="0.25">
      <c r="A380" s="35"/>
      <c r="B380" s="35"/>
    </row>
    <row r="381" spans="1:2" x14ac:dyDescent="0.25">
      <c r="A381" s="35"/>
      <c r="B381" s="35"/>
    </row>
    <row r="382" spans="1:2" x14ac:dyDescent="0.25">
      <c r="A382" s="35"/>
      <c r="B382" s="35"/>
    </row>
    <row r="383" spans="1:2" x14ac:dyDescent="0.25">
      <c r="A383" s="35"/>
      <c r="B383" s="35"/>
    </row>
    <row r="384" spans="1:2" x14ac:dyDescent="0.25">
      <c r="A384" s="35"/>
      <c r="B384" s="35"/>
    </row>
    <row r="385" spans="1:2" x14ac:dyDescent="0.25">
      <c r="A385" s="35"/>
      <c r="B385" s="35"/>
    </row>
    <row r="386" spans="1:2" x14ac:dyDescent="0.25">
      <c r="A386" s="35"/>
      <c r="B386" s="35"/>
    </row>
    <row r="387" spans="1:2" x14ac:dyDescent="0.25">
      <c r="A387" s="35"/>
      <c r="B387" s="35"/>
    </row>
    <row r="388" spans="1:2" x14ac:dyDescent="0.25">
      <c r="A388" s="35"/>
      <c r="B388" s="35"/>
    </row>
    <row r="389" spans="1:2" x14ac:dyDescent="0.25">
      <c r="A389" s="35"/>
      <c r="B389" s="35"/>
    </row>
    <row r="390" spans="1:2" x14ac:dyDescent="0.25">
      <c r="A390" s="35"/>
      <c r="B390" s="35"/>
    </row>
    <row r="391" spans="1:2" x14ac:dyDescent="0.25">
      <c r="A391" s="35"/>
      <c r="B391" s="35"/>
    </row>
    <row r="392" spans="1:2" x14ac:dyDescent="0.25">
      <c r="A392" s="35"/>
      <c r="B392" s="35"/>
    </row>
    <row r="393" spans="1:2" x14ac:dyDescent="0.25">
      <c r="A393" s="35"/>
      <c r="B393" s="35"/>
    </row>
    <row r="394" spans="1:2" x14ac:dyDescent="0.25">
      <c r="A394" s="35"/>
      <c r="B394" s="35"/>
    </row>
    <row r="395" spans="1:2" x14ac:dyDescent="0.25">
      <c r="A395" s="35"/>
      <c r="B395" s="35"/>
    </row>
    <row r="396" spans="1:2" x14ac:dyDescent="0.25">
      <c r="A396" s="35"/>
      <c r="B396" s="35"/>
    </row>
    <row r="397" spans="1:2" x14ac:dyDescent="0.25">
      <c r="A397" s="35"/>
      <c r="B397" s="35"/>
    </row>
    <row r="398" spans="1:2" x14ac:dyDescent="0.25">
      <c r="A398" s="35"/>
      <c r="B398" s="35"/>
    </row>
    <row r="399" spans="1:2" x14ac:dyDescent="0.25">
      <c r="A399" s="35"/>
      <c r="B399" s="35"/>
    </row>
    <row r="400" spans="1:2" x14ac:dyDescent="0.25">
      <c r="A400" s="35"/>
      <c r="B400" s="35"/>
    </row>
    <row r="401" spans="1:2" x14ac:dyDescent="0.25">
      <c r="A401" s="35"/>
      <c r="B401" s="35"/>
    </row>
    <row r="402" spans="1:2" x14ac:dyDescent="0.25">
      <c r="A402" s="35"/>
      <c r="B402" s="35"/>
    </row>
    <row r="403" spans="1:2" x14ac:dyDescent="0.25">
      <c r="A403" s="35"/>
      <c r="B403" s="35"/>
    </row>
    <row r="404" spans="1:2" x14ac:dyDescent="0.25">
      <c r="A404" s="35"/>
      <c r="B404" s="35"/>
    </row>
    <row r="405" spans="1:2" x14ac:dyDescent="0.25">
      <c r="A405" s="35"/>
      <c r="B405" s="35"/>
    </row>
    <row r="406" spans="1:2" x14ac:dyDescent="0.25">
      <c r="A406" s="35"/>
      <c r="B406" s="35"/>
    </row>
    <row r="407" spans="1:2" x14ac:dyDescent="0.25">
      <c r="A407" s="35"/>
      <c r="B407" s="35"/>
    </row>
    <row r="408" spans="1:2" x14ac:dyDescent="0.25">
      <c r="A408" s="35"/>
      <c r="B408" s="35"/>
    </row>
    <row r="409" spans="1:2" x14ac:dyDescent="0.25">
      <c r="A409" s="35"/>
      <c r="B409" s="35"/>
    </row>
    <row r="410" spans="1:2" x14ac:dyDescent="0.25">
      <c r="A410" s="35"/>
      <c r="B410" s="35"/>
    </row>
    <row r="411" spans="1:2" x14ac:dyDescent="0.25">
      <c r="A411" s="35"/>
      <c r="B411" s="35"/>
    </row>
    <row r="412" spans="1:2" x14ac:dyDescent="0.25">
      <c r="B412" s="35"/>
    </row>
    <row r="413" spans="1:2" x14ac:dyDescent="0.25">
      <c r="B413" s="35"/>
    </row>
    <row r="414" spans="1:2" x14ac:dyDescent="0.25">
      <c r="B414" s="35"/>
    </row>
    <row r="415" spans="1:2" x14ac:dyDescent="0.25">
      <c r="B415" s="35"/>
    </row>
    <row r="416" spans="1:2" x14ac:dyDescent="0.25">
      <c r="B416" s="35"/>
    </row>
    <row r="417" spans="2:2" x14ac:dyDescent="0.25">
      <c r="B417" s="35"/>
    </row>
    <row r="418" spans="2:2" x14ac:dyDescent="0.25">
      <c r="B418" s="35"/>
    </row>
    <row r="419" spans="2:2" x14ac:dyDescent="0.25">
      <c r="B419" s="35"/>
    </row>
    <row r="420" spans="2:2" x14ac:dyDescent="0.25">
      <c r="B420" s="35"/>
    </row>
    <row r="421" spans="2:2" x14ac:dyDescent="0.25">
      <c r="B421" s="35"/>
    </row>
    <row r="422" spans="2:2" x14ac:dyDescent="0.25">
      <c r="B422" s="35"/>
    </row>
    <row r="423" spans="2:2" x14ac:dyDescent="0.25">
      <c r="B423" s="35"/>
    </row>
    <row r="424" spans="2:2" x14ac:dyDescent="0.25">
      <c r="B424" s="35"/>
    </row>
    <row r="425" spans="2:2" x14ac:dyDescent="0.25">
      <c r="B425" s="35"/>
    </row>
    <row r="426" spans="2:2" x14ac:dyDescent="0.25">
      <c r="B426" s="35"/>
    </row>
    <row r="427" spans="2:2" x14ac:dyDescent="0.25">
      <c r="B427" s="35"/>
    </row>
    <row r="428" spans="2:2" x14ac:dyDescent="0.25">
      <c r="B428" s="35"/>
    </row>
    <row r="429" spans="2:2" x14ac:dyDescent="0.25">
      <c r="B429" s="35"/>
    </row>
    <row r="430" spans="2:2" x14ac:dyDescent="0.25">
      <c r="B430" s="35"/>
    </row>
    <row r="431" spans="2:2" x14ac:dyDescent="0.25">
      <c r="B431" s="35"/>
    </row>
    <row r="432" spans="2:2" x14ac:dyDescent="0.25">
      <c r="B432" s="35"/>
    </row>
    <row r="433" spans="1:2" x14ac:dyDescent="0.25">
      <c r="B433" s="35"/>
    </row>
    <row r="434" spans="1:2" x14ac:dyDescent="0.25">
      <c r="B434" s="35"/>
    </row>
    <row r="435" spans="1:2" x14ac:dyDescent="0.25">
      <c r="B435" s="35"/>
    </row>
    <row r="436" spans="1:2" x14ac:dyDescent="0.25">
      <c r="B436" s="35"/>
    </row>
    <row r="437" spans="1:2" x14ac:dyDescent="0.25">
      <c r="B437" s="35"/>
    </row>
    <row r="438" spans="1:2" x14ac:dyDescent="0.25">
      <c r="B438" s="35"/>
    </row>
    <row r="439" spans="1:2" x14ac:dyDescent="0.25">
      <c r="B439" s="35"/>
    </row>
    <row r="440" spans="1:2" x14ac:dyDescent="0.25">
      <c r="B440" s="35"/>
    </row>
    <row r="441" spans="1:2" x14ac:dyDescent="0.25">
      <c r="B441" s="35"/>
    </row>
    <row r="442" spans="1:2" x14ac:dyDescent="0.25">
      <c r="B442" s="35"/>
    </row>
    <row r="443" spans="1:2" x14ac:dyDescent="0.25">
      <c r="B443" s="35"/>
    </row>
    <row r="444" spans="1:2" x14ac:dyDescent="0.25">
      <c r="A444" s="35"/>
      <c r="B444" s="35"/>
    </row>
    <row r="445" spans="1:2" x14ac:dyDescent="0.25">
      <c r="A445" s="35"/>
      <c r="B445" s="35"/>
    </row>
    <row r="446" spans="1:2" x14ac:dyDescent="0.25">
      <c r="A446" s="35"/>
      <c r="B446" s="35"/>
    </row>
    <row r="447" spans="1:2" x14ac:dyDescent="0.25">
      <c r="A447" s="35"/>
      <c r="B447" s="35"/>
    </row>
    <row r="448" spans="1:2" x14ac:dyDescent="0.25">
      <c r="A448" s="35"/>
      <c r="B448" s="35"/>
    </row>
    <row r="449" spans="1:2" x14ac:dyDescent="0.25">
      <c r="A449" s="35"/>
      <c r="B449" s="35"/>
    </row>
    <row r="450" spans="1:2" x14ac:dyDescent="0.25">
      <c r="A450" s="35"/>
      <c r="B450" s="35"/>
    </row>
    <row r="451" spans="1:2" x14ac:dyDescent="0.25">
      <c r="A451" s="35"/>
      <c r="B451" s="35"/>
    </row>
    <row r="452" spans="1:2" x14ac:dyDescent="0.25">
      <c r="A452" s="35"/>
      <c r="B452" s="35"/>
    </row>
    <row r="453" spans="1:2" x14ac:dyDescent="0.25">
      <c r="A453" s="35"/>
      <c r="B453" s="35"/>
    </row>
    <row r="454" spans="1:2" x14ac:dyDescent="0.25">
      <c r="A454" s="35"/>
      <c r="B454" s="35"/>
    </row>
    <row r="455" spans="1:2" x14ac:dyDescent="0.25">
      <c r="A455" s="35"/>
      <c r="B455" s="35"/>
    </row>
    <row r="456" spans="1:2" x14ac:dyDescent="0.25">
      <c r="A456" s="35"/>
      <c r="B456" s="35"/>
    </row>
    <row r="457" spans="1:2" x14ac:dyDescent="0.25">
      <c r="A457" s="35"/>
      <c r="B457" s="35"/>
    </row>
    <row r="458" spans="1:2" x14ac:dyDescent="0.25">
      <c r="A458" s="35"/>
      <c r="B458" s="35"/>
    </row>
    <row r="459" spans="1:2" x14ac:dyDescent="0.25">
      <c r="A459" s="35"/>
      <c r="B459" s="35"/>
    </row>
    <row r="460" spans="1:2" x14ac:dyDescent="0.25">
      <c r="A460" s="35"/>
      <c r="B460" s="35"/>
    </row>
    <row r="461" spans="1:2" x14ac:dyDescent="0.25">
      <c r="A461" s="35"/>
      <c r="B461" s="35"/>
    </row>
    <row r="462" spans="1:2" x14ac:dyDescent="0.25">
      <c r="A462" s="35"/>
      <c r="B462" s="35"/>
    </row>
    <row r="463" spans="1:2" x14ac:dyDescent="0.25">
      <c r="A463" s="35"/>
      <c r="B463" s="35"/>
    </row>
    <row r="464" spans="1:2" x14ac:dyDescent="0.25">
      <c r="A464" s="35"/>
      <c r="B464" s="35"/>
    </row>
    <row r="465" spans="1:2" x14ac:dyDescent="0.25">
      <c r="A465" s="35"/>
      <c r="B465" s="35"/>
    </row>
    <row r="466" spans="1:2" x14ac:dyDescent="0.25">
      <c r="A466" s="35"/>
      <c r="B466" s="35"/>
    </row>
    <row r="467" spans="1:2" x14ac:dyDescent="0.25">
      <c r="A467" s="35"/>
      <c r="B467" s="35"/>
    </row>
    <row r="468" spans="1:2" x14ac:dyDescent="0.25">
      <c r="A468" s="35"/>
      <c r="B468" s="35"/>
    </row>
    <row r="469" spans="1:2" x14ac:dyDescent="0.25">
      <c r="A469" s="35"/>
      <c r="B469" s="35"/>
    </row>
    <row r="470" spans="1:2" x14ac:dyDescent="0.25">
      <c r="A470" s="35"/>
      <c r="B470" s="35"/>
    </row>
    <row r="471" spans="1:2" x14ac:dyDescent="0.25">
      <c r="A471" s="35"/>
      <c r="B471" s="35"/>
    </row>
    <row r="472" spans="1:2" x14ac:dyDescent="0.25">
      <c r="A472" s="35"/>
      <c r="B472" s="35"/>
    </row>
    <row r="473" spans="1:2" x14ac:dyDescent="0.25">
      <c r="A473" s="35"/>
      <c r="B473" s="35"/>
    </row>
    <row r="474" spans="1:2" x14ac:dyDescent="0.25">
      <c r="A474" s="35"/>
      <c r="B474" s="35"/>
    </row>
    <row r="475" spans="1:2" x14ac:dyDescent="0.25">
      <c r="A475" s="35"/>
      <c r="B475" s="35"/>
    </row>
    <row r="476" spans="1:2" x14ac:dyDescent="0.25">
      <c r="B476" s="35"/>
    </row>
    <row r="477" spans="1:2" x14ac:dyDescent="0.25">
      <c r="B477" s="35"/>
    </row>
    <row r="478" spans="1:2" x14ac:dyDescent="0.25">
      <c r="B478" s="35"/>
    </row>
    <row r="479" spans="1:2" x14ac:dyDescent="0.25">
      <c r="B479" s="35"/>
    </row>
    <row r="480" spans="1:2" x14ac:dyDescent="0.25">
      <c r="B480" s="35"/>
    </row>
    <row r="481" spans="2:2" x14ac:dyDescent="0.25">
      <c r="B481" s="35"/>
    </row>
    <row r="482" spans="2:2" x14ac:dyDescent="0.25">
      <c r="B482" s="35"/>
    </row>
    <row r="483" spans="2:2" x14ac:dyDescent="0.25">
      <c r="B483" s="35"/>
    </row>
    <row r="484" spans="2:2" x14ac:dyDescent="0.25">
      <c r="B484" s="35"/>
    </row>
    <row r="485" spans="2:2" x14ac:dyDescent="0.25">
      <c r="B485" s="35"/>
    </row>
    <row r="486" spans="2:2" x14ac:dyDescent="0.25">
      <c r="B486" s="35"/>
    </row>
    <row r="487" spans="2:2" x14ac:dyDescent="0.25">
      <c r="B487" s="35"/>
    </row>
    <row r="488" spans="2:2" x14ac:dyDescent="0.25">
      <c r="B488" s="35"/>
    </row>
    <row r="489" spans="2:2" x14ac:dyDescent="0.25">
      <c r="B489" s="35"/>
    </row>
    <row r="490" spans="2:2" x14ac:dyDescent="0.25">
      <c r="B490" s="35"/>
    </row>
    <row r="491" spans="2:2" x14ac:dyDescent="0.25">
      <c r="B491" s="35"/>
    </row>
    <row r="492" spans="2:2" x14ac:dyDescent="0.25">
      <c r="B492" s="35"/>
    </row>
    <row r="493" spans="2:2" x14ac:dyDescent="0.25">
      <c r="B493" s="35"/>
    </row>
    <row r="494" spans="2:2" x14ac:dyDescent="0.25">
      <c r="B494" s="35"/>
    </row>
    <row r="495" spans="2:2" x14ac:dyDescent="0.25">
      <c r="B495" s="35"/>
    </row>
    <row r="496" spans="2:2" x14ac:dyDescent="0.25">
      <c r="B496" s="35"/>
    </row>
    <row r="497" spans="2:2" x14ac:dyDescent="0.25">
      <c r="B497" s="35"/>
    </row>
    <row r="498" spans="2:2" x14ac:dyDescent="0.25">
      <c r="B498" s="35"/>
    </row>
    <row r="499" spans="2:2" x14ac:dyDescent="0.25">
      <c r="B499" s="35"/>
    </row>
    <row r="500" spans="2:2" x14ac:dyDescent="0.25">
      <c r="B500" s="35"/>
    </row>
    <row r="501" spans="2:2" x14ac:dyDescent="0.25">
      <c r="B501" s="35"/>
    </row>
    <row r="502" spans="2:2" x14ac:dyDescent="0.25">
      <c r="B502" s="35"/>
    </row>
    <row r="503" spans="2:2" x14ac:dyDescent="0.25">
      <c r="B503" s="35"/>
    </row>
    <row r="504" spans="2:2" x14ac:dyDescent="0.25">
      <c r="B504" s="35"/>
    </row>
    <row r="505" spans="2:2" x14ac:dyDescent="0.25">
      <c r="B505" s="35"/>
    </row>
    <row r="506" spans="2:2" x14ac:dyDescent="0.25">
      <c r="B506" s="35"/>
    </row>
    <row r="507" spans="2:2" x14ac:dyDescent="0.25">
      <c r="B507" s="35"/>
    </row>
    <row r="508" spans="2:2" x14ac:dyDescent="0.25">
      <c r="B508" s="35"/>
    </row>
    <row r="509" spans="2:2" x14ac:dyDescent="0.25">
      <c r="B509" s="35"/>
    </row>
    <row r="510" spans="2:2" x14ac:dyDescent="0.25">
      <c r="B510" s="35"/>
    </row>
    <row r="511" spans="2:2" x14ac:dyDescent="0.25">
      <c r="B511" s="35"/>
    </row>
    <row r="512" spans="2:2" x14ac:dyDescent="0.25">
      <c r="B512" s="35"/>
    </row>
    <row r="513" spans="2:2" x14ac:dyDescent="0.25">
      <c r="B513" s="35"/>
    </row>
    <row r="514" spans="2:2" x14ac:dyDescent="0.25">
      <c r="B514" s="35"/>
    </row>
    <row r="515" spans="2:2" x14ac:dyDescent="0.25">
      <c r="B515" s="35"/>
    </row>
    <row r="516" spans="2:2" x14ac:dyDescent="0.25">
      <c r="B516" s="35"/>
    </row>
    <row r="517" spans="2:2" x14ac:dyDescent="0.25">
      <c r="B517" s="35"/>
    </row>
    <row r="518" spans="2:2" x14ac:dyDescent="0.25">
      <c r="B518" s="35"/>
    </row>
    <row r="519" spans="2:2" x14ac:dyDescent="0.25">
      <c r="B519" s="35"/>
    </row>
    <row r="520" spans="2:2" x14ac:dyDescent="0.25">
      <c r="B520" s="35"/>
    </row>
    <row r="521" spans="2:2" x14ac:dyDescent="0.25">
      <c r="B521" s="35"/>
    </row>
    <row r="522" spans="2:2" x14ac:dyDescent="0.25">
      <c r="B522" s="35"/>
    </row>
    <row r="523" spans="2:2" x14ac:dyDescent="0.25">
      <c r="B523" s="35"/>
    </row>
  </sheetData>
  <sortState xmlns:xlrd2="http://schemas.microsoft.com/office/spreadsheetml/2017/richdata2" ref="A3:F25">
    <sortCondition descending="1" ref="F3:F25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44"/>
  <sheetViews>
    <sheetView zoomScaleNormal="100" workbookViewId="0">
      <selection activeCell="A20" sqref="A20"/>
    </sheetView>
  </sheetViews>
  <sheetFormatPr defaultColWidth="8.81640625" defaultRowHeight="11.5" x14ac:dyDescent="0.25"/>
  <cols>
    <col min="1" max="1" width="29.54296875" style="6" bestFit="1" customWidth="1"/>
    <col min="2" max="2" width="22.08984375" style="6" customWidth="1"/>
    <col min="3" max="3" width="48.36328125" style="6" bestFit="1" customWidth="1"/>
    <col min="4" max="4" width="43.54296875" style="6" bestFit="1" customWidth="1"/>
    <col min="5" max="5" width="41.08984375" style="6" bestFit="1" customWidth="1"/>
    <col min="6" max="6" width="46.90625" style="6" bestFit="1" customWidth="1"/>
    <col min="7" max="16384" width="8.81640625" style="6"/>
  </cols>
  <sheetData>
    <row r="1" spans="1:9" x14ac:dyDescent="0.25">
      <c r="A1" s="397" t="s">
        <v>547</v>
      </c>
      <c r="B1" s="397"/>
      <c r="C1" s="397"/>
      <c r="H1" s="373" t="s">
        <v>313</v>
      </c>
      <c r="I1" s="373"/>
    </row>
    <row r="2" spans="1:9" s="36" customFormat="1" ht="27" customHeight="1" x14ac:dyDescent="0.3">
      <c r="A2" s="211" t="s">
        <v>337</v>
      </c>
      <c r="B2" s="211" t="s">
        <v>572</v>
      </c>
      <c r="C2" s="211" t="s">
        <v>80</v>
      </c>
      <c r="D2" s="211" t="s">
        <v>151</v>
      </c>
      <c r="E2" s="211" t="s">
        <v>109</v>
      </c>
      <c r="F2" s="211" t="s">
        <v>189</v>
      </c>
    </row>
    <row r="3" spans="1:9" ht="12.5" x14ac:dyDescent="0.25">
      <c r="A3" s="208" t="s">
        <v>346</v>
      </c>
      <c r="B3" s="204">
        <v>0</v>
      </c>
      <c r="C3" s="204">
        <v>32.257998039999997</v>
      </c>
      <c r="D3" s="204">
        <v>0</v>
      </c>
      <c r="E3" s="204">
        <v>217.04665322999998</v>
      </c>
      <c r="F3" s="204">
        <v>171.87590981</v>
      </c>
    </row>
    <row r="4" spans="1:9" ht="12.5" x14ac:dyDescent="0.25">
      <c r="A4" s="208" t="s">
        <v>296</v>
      </c>
      <c r="B4" s="204">
        <v>6.6280000000000002E-3</v>
      </c>
      <c r="C4" s="204">
        <v>4.0979542000000002</v>
      </c>
      <c r="D4" s="204">
        <v>17.44137611</v>
      </c>
      <c r="E4" s="204">
        <v>0</v>
      </c>
      <c r="F4" s="204">
        <v>0.29678399999999999</v>
      </c>
    </row>
    <row r="5" spans="1:9" ht="12.5" x14ac:dyDescent="0.25">
      <c r="A5" s="208" t="s">
        <v>357</v>
      </c>
      <c r="B5" s="204">
        <v>9.6700000000000006E-5</v>
      </c>
      <c r="C5" s="204">
        <v>0.42151729999999998</v>
      </c>
      <c r="D5" s="204">
        <v>0</v>
      </c>
      <c r="E5" s="204">
        <v>0.13214726000000002</v>
      </c>
      <c r="F5" s="204">
        <v>6.6290719999999997E-2</v>
      </c>
    </row>
    <row r="6" spans="1:9" ht="12.5" x14ac:dyDescent="0.25">
      <c r="A6" s="208" t="s">
        <v>348</v>
      </c>
      <c r="B6" s="204">
        <v>0</v>
      </c>
      <c r="C6" s="204">
        <v>0</v>
      </c>
      <c r="D6" s="204">
        <v>0</v>
      </c>
      <c r="E6" s="204">
        <v>0</v>
      </c>
      <c r="F6" s="204">
        <v>1.8480169999999997E-2</v>
      </c>
    </row>
    <row r="7" spans="1:9" ht="12.5" x14ac:dyDescent="0.25">
      <c r="A7" s="208" t="s">
        <v>356</v>
      </c>
      <c r="B7" s="204">
        <v>0</v>
      </c>
      <c r="C7" s="204">
        <v>1.2985059999999999</v>
      </c>
      <c r="D7" s="204">
        <v>0</v>
      </c>
      <c r="E7" s="204">
        <v>0</v>
      </c>
      <c r="F7" s="204">
        <v>4.1458500000000004E-3</v>
      </c>
    </row>
    <row r="8" spans="1:9" ht="12.5" x14ac:dyDescent="0.25">
      <c r="A8" s="208" t="s">
        <v>375</v>
      </c>
      <c r="B8" s="204">
        <v>0</v>
      </c>
      <c r="C8" s="204">
        <v>0</v>
      </c>
      <c r="D8" s="204">
        <v>0</v>
      </c>
      <c r="E8" s="204">
        <v>0</v>
      </c>
      <c r="F8" s="204">
        <v>3.6099999999999999E-4</v>
      </c>
    </row>
    <row r="9" spans="1:9" ht="12.5" x14ac:dyDescent="0.25">
      <c r="A9" s="208" t="s">
        <v>353</v>
      </c>
      <c r="B9" s="204">
        <v>271.99561616000005</v>
      </c>
      <c r="C9" s="204">
        <v>4.2056E-4</v>
      </c>
      <c r="D9" s="204">
        <v>89.660651819999998</v>
      </c>
      <c r="E9" s="204">
        <v>0</v>
      </c>
      <c r="F9" s="204">
        <v>0</v>
      </c>
    </row>
    <row r="10" spans="1:9" ht="12.5" x14ac:dyDescent="0.25">
      <c r="A10" s="208" t="s">
        <v>355</v>
      </c>
      <c r="B10" s="204">
        <v>0</v>
      </c>
      <c r="C10" s="204">
        <v>6.9999999999999999E-4</v>
      </c>
      <c r="D10" s="204">
        <v>51.646415959999999</v>
      </c>
      <c r="E10" s="204">
        <v>0</v>
      </c>
      <c r="F10" s="204">
        <v>0</v>
      </c>
    </row>
    <row r="11" spans="1:9" ht="12.5" x14ac:dyDescent="0.25">
      <c r="A11" s="208" t="s">
        <v>354</v>
      </c>
      <c r="B11" s="204">
        <v>0</v>
      </c>
      <c r="C11" s="204">
        <v>0</v>
      </c>
      <c r="D11" s="204">
        <v>31.59647975</v>
      </c>
      <c r="E11" s="204">
        <v>0</v>
      </c>
      <c r="F11" s="204">
        <v>0</v>
      </c>
    </row>
    <row r="12" spans="1:9" ht="12.5" x14ac:dyDescent="0.25">
      <c r="A12" s="208" t="s">
        <v>344</v>
      </c>
      <c r="B12" s="204">
        <v>0</v>
      </c>
      <c r="C12" s="204">
        <v>327.92294735000002</v>
      </c>
      <c r="D12" s="204">
        <v>29.427316920000003</v>
      </c>
      <c r="E12" s="204">
        <v>0</v>
      </c>
      <c r="F12" s="204">
        <v>0</v>
      </c>
    </row>
    <row r="13" spans="1:9" ht="12.5" x14ac:dyDescent="0.25">
      <c r="A13" s="208" t="s">
        <v>351</v>
      </c>
      <c r="B13" s="204">
        <v>0</v>
      </c>
      <c r="C13" s="204">
        <v>0</v>
      </c>
      <c r="D13" s="204">
        <v>19.99968084</v>
      </c>
      <c r="E13" s="204">
        <v>0</v>
      </c>
      <c r="F13" s="204">
        <v>0</v>
      </c>
    </row>
    <row r="14" spans="1:9" ht="12.5" x14ac:dyDescent="0.25">
      <c r="A14" s="208" t="s">
        <v>352</v>
      </c>
      <c r="B14" s="204">
        <v>0</v>
      </c>
      <c r="C14" s="204">
        <v>1E-4</v>
      </c>
      <c r="D14" s="204">
        <v>16.410299200000001</v>
      </c>
      <c r="E14" s="204">
        <v>0</v>
      </c>
      <c r="F14" s="204">
        <v>0</v>
      </c>
    </row>
    <row r="15" spans="1:9" ht="12.5" x14ac:dyDescent="0.25">
      <c r="A15" s="208" t="s">
        <v>379</v>
      </c>
      <c r="B15" s="204">
        <v>0</v>
      </c>
      <c r="C15" s="204">
        <v>35.548755</v>
      </c>
      <c r="D15" s="204">
        <v>1.12446168</v>
      </c>
      <c r="E15" s="204">
        <v>0</v>
      </c>
      <c r="F15" s="204">
        <v>0</v>
      </c>
    </row>
    <row r="16" spans="1:9" ht="12.5" x14ac:dyDescent="0.25">
      <c r="A16" s="208" t="s">
        <v>406</v>
      </c>
      <c r="B16" s="204">
        <v>0</v>
      </c>
      <c r="C16" s="204">
        <v>71.56402220999999</v>
      </c>
      <c r="D16" s="204">
        <v>0</v>
      </c>
      <c r="E16" s="204">
        <v>0</v>
      </c>
      <c r="F16" s="204">
        <v>0</v>
      </c>
    </row>
    <row r="17" spans="1:6" ht="12.5" x14ac:dyDescent="0.25">
      <c r="A17" s="208" t="s">
        <v>399</v>
      </c>
      <c r="B17" s="204">
        <v>0</v>
      </c>
      <c r="C17" s="204">
        <v>0.39728178999999997</v>
      </c>
      <c r="D17" s="204">
        <v>0</v>
      </c>
      <c r="E17" s="204">
        <v>0</v>
      </c>
      <c r="F17" s="204">
        <v>0</v>
      </c>
    </row>
    <row r="18" spans="1:6" ht="12.5" x14ac:dyDescent="0.25">
      <c r="A18" s="208" t="s">
        <v>526</v>
      </c>
      <c r="B18" s="204">
        <v>0</v>
      </c>
      <c r="C18" s="204">
        <v>3.394995E-2</v>
      </c>
      <c r="D18" s="204">
        <v>0</v>
      </c>
      <c r="E18" s="204">
        <v>0</v>
      </c>
      <c r="F18" s="204">
        <v>0</v>
      </c>
    </row>
    <row r="19" spans="1:6" ht="12.5" x14ac:dyDescent="0.25">
      <c r="A19" s="208" t="s">
        <v>347</v>
      </c>
      <c r="B19" s="204">
        <v>333.19271036000004</v>
      </c>
      <c r="C19" s="204">
        <v>7.4014000000000003E-4</v>
      </c>
      <c r="D19" s="204">
        <v>0</v>
      </c>
      <c r="E19" s="204">
        <v>0</v>
      </c>
      <c r="F19" s="204">
        <v>0</v>
      </c>
    </row>
    <row r="20" spans="1:6" ht="13.5" customHeight="1" x14ac:dyDescent="0.25">
      <c r="A20" s="208" t="s">
        <v>361</v>
      </c>
      <c r="B20" s="204">
        <v>0</v>
      </c>
      <c r="C20" s="204">
        <v>4.0745000000000001E-4</v>
      </c>
      <c r="D20" s="204">
        <v>0</v>
      </c>
      <c r="E20" s="204">
        <v>0</v>
      </c>
      <c r="F20" s="204">
        <v>0</v>
      </c>
    </row>
    <row r="21" spans="1:6" ht="12.5" x14ac:dyDescent="0.25">
      <c r="A21" s="208" t="s">
        <v>372</v>
      </c>
      <c r="B21" s="204">
        <v>2.374979E-2</v>
      </c>
      <c r="C21" s="204">
        <v>2.7885000000000003E-4</v>
      </c>
      <c r="D21" s="204">
        <v>0</v>
      </c>
      <c r="E21" s="204">
        <v>0</v>
      </c>
      <c r="F21" s="204">
        <v>0</v>
      </c>
    </row>
    <row r="22" spans="1:6" ht="12.5" x14ac:dyDescent="0.25">
      <c r="A22" s="208" t="s">
        <v>358</v>
      </c>
      <c r="B22" s="204">
        <v>0</v>
      </c>
      <c r="C22" s="204">
        <v>2.5000000000000001E-4</v>
      </c>
      <c r="D22" s="204">
        <v>0</v>
      </c>
      <c r="E22" s="204">
        <v>0</v>
      </c>
      <c r="F22" s="204">
        <v>0</v>
      </c>
    </row>
    <row r="23" spans="1:6" ht="12.5" x14ac:dyDescent="0.25">
      <c r="A23" s="209" t="s">
        <v>360</v>
      </c>
      <c r="B23" s="210">
        <v>0</v>
      </c>
      <c r="C23" s="210">
        <v>5.0000000000000002E-5</v>
      </c>
      <c r="D23" s="210">
        <v>0</v>
      </c>
      <c r="E23" s="210">
        <v>0</v>
      </c>
      <c r="F23" s="210">
        <v>0</v>
      </c>
    </row>
    <row r="24" spans="1:6" x14ac:dyDescent="0.25">
      <c r="B24" s="35"/>
      <c r="C24" s="35"/>
    </row>
    <row r="25" spans="1:6" x14ac:dyDescent="0.25">
      <c r="B25" s="35"/>
      <c r="C25" s="35"/>
    </row>
    <row r="26" spans="1:6" x14ac:dyDescent="0.25">
      <c r="B26" s="35"/>
      <c r="C26" s="35"/>
    </row>
    <row r="27" spans="1:6" x14ac:dyDescent="0.25">
      <c r="B27" s="35"/>
      <c r="C27" s="35"/>
    </row>
    <row r="28" spans="1:6" x14ac:dyDescent="0.25">
      <c r="B28" s="35"/>
      <c r="C28" s="35"/>
    </row>
    <row r="29" spans="1:6" x14ac:dyDescent="0.25">
      <c r="B29" s="35"/>
      <c r="C29" s="35"/>
    </row>
    <row r="30" spans="1:6" x14ac:dyDescent="0.25">
      <c r="B30" s="35"/>
      <c r="C30" s="35"/>
    </row>
    <row r="31" spans="1:6" x14ac:dyDescent="0.25">
      <c r="B31" s="35"/>
      <c r="C31" s="35"/>
    </row>
    <row r="32" spans="1:6" x14ac:dyDescent="0.25">
      <c r="B32" s="35"/>
      <c r="C32" s="35"/>
    </row>
    <row r="33" spans="1:3" x14ac:dyDescent="0.25">
      <c r="B33" s="35"/>
      <c r="C33" s="35"/>
    </row>
    <row r="34" spans="1:3" x14ac:dyDescent="0.25">
      <c r="B34" s="35"/>
      <c r="C34" s="35"/>
    </row>
    <row r="35" spans="1:3" x14ac:dyDescent="0.25">
      <c r="B35" s="35"/>
      <c r="C35" s="35"/>
    </row>
    <row r="36" spans="1:3" x14ac:dyDescent="0.25">
      <c r="B36" s="35"/>
      <c r="C36" s="35"/>
    </row>
    <row r="37" spans="1:3" x14ac:dyDescent="0.25">
      <c r="B37" s="35"/>
      <c r="C37" s="35"/>
    </row>
    <row r="38" spans="1:3" x14ac:dyDescent="0.25">
      <c r="B38" s="35"/>
      <c r="C38" s="35"/>
    </row>
    <row r="39" spans="1:3" x14ac:dyDescent="0.25">
      <c r="B39" s="35"/>
      <c r="C39" s="35"/>
    </row>
    <row r="40" spans="1:3" x14ac:dyDescent="0.25">
      <c r="B40" s="35"/>
      <c r="C40" s="35"/>
    </row>
    <row r="41" spans="1:3" x14ac:dyDescent="0.25">
      <c r="B41" s="35"/>
      <c r="C41" s="35"/>
    </row>
    <row r="42" spans="1:3" x14ac:dyDescent="0.25">
      <c r="B42" s="35"/>
      <c r="C42" s="35"/>
    </row>
    <row r="43" spans="1:3" x14ac:dyDescent="0.25">
      <c r="B43" s="35"/>
      <c r="C43" s="35"/>
    </row>
    <row r="44" spans="1:3" x14ac:dyDescent="0.25">
      <c r="B44" s="35"/>
      <c r="C44" s="35"/>
    </row>
    <row r="45" spans="1:3" x14ac:dyDescent="0.25">
      <c r="B45" s="35"/>
      <c r="C45" s="35"/>
    </row>
    <row r="46" spans="1:3" x14ac:dyDescent="0.25">
      <c r="B46" s="35"/>
      <c r="C46" s="35"/>
    </row>
    <row r="47" spans="1:3" x14ac:dyDescent="0.25">
      <c r="A47" s="35"/>
      <c r="B47" s="35"/>
      <c r="C47" s="35"/>
    </row>
    <row r="48" spans="1:3" x14ac:dyDescent="0.25">
      <c r="A48" s="35"/>
      <c r="B48" s="35"/>
      <c r="C48" s="35"/>
    </row>
    <row r="49" spans="1:3" x14ac:dyDescent="0.25">
      <c r="A49" s="35"/>
      <c r="B49" s="35"/>
      <c r="C49" s="35"/>
    </row>
    <row r="50" spans="1:3" x14ac:dyDescent="0.25">
      <c r="A50" s="35"/>
      <c r="B50" s="35"/>
      <c r="C50" s="35"/>
    </row>
    <row r="51" spans="1:3" x14ac:dyDescent="0.25">
      <c r="A51" s="35"/>
      <c r="B51" s="35"/>
      <c r="C51" s="35"/>
    </row>
    <row r="52" spans="1:3" x14ac:dyDescent="0.25">
      <c r="A52" s="35"/>
      <c r="B52" s="35"/>
      <c r="C52" s="35"/>
    </row>
    <row r="53" spans="1:3" x14ac:dyDescent="0.25">
      <c r="A53" s="35"/>
      <c r="B53" s="35"/>
      <c r="C53" s="35"/>
    </row>
    <row r="54" spans="1:3" x14ac:dyDescent="0.25">
      <c r="A54" s="35"/>
      <c r="B54" s="35"/>
      <c r="C54" s="35"/>
    </row>
    <row r="55" spans="1:3" x14ac:dyDescent="0.25">
      <c r="A55" s="35"/>
      <c r="B55" s="35"/>
      <c r="C55" s="35"/>
    </row>
    <row r="56" spans="1:3" x14ac:dyDescent="0.25">
      <c r="A56" s="35"/>
      <c r="B56" s="35"/>
      <c r="C56" s="35"/>
    </row>
    <row r="57" spans="1:3" x14ac:dyDescent="0.25">
      <c r="A57" s="35"/>
      <c r="B57" s="35"/>
      <c r="C57" s="35"/>
    </row>
    <row r="58" spans="1:3" x14ac:dyDescent="0.25">
      <c r="A58" s="35"/>
      <c r="B58" s="35"/>
      <c r="C58" s="35"/>
    </row>
    <row r="59" spans="1:3" x14ac:dyDescent="0.25">
      <c r="A59" s="35"/>
      <c r="B59" s="35"/>
      <c r="C59" s="35"/>
    </row>
    <row r="60" spans="1:3" x14ac:dyDescent="0.25">
      <c r="A60" s="35"/>
      <c r="B60" s="35"/>
      <c r="C60" s="35"/>
    </row>
    <row r="61" spans="1:3" x14ac:dyDescent="0.25">
      <c r="A61" s="35"/>
      <c r="B61" s="35"/>
      <c r="C61" s="35"/>
    </row>
    <row r="62" spans="1:3" x14ac:dyDescent="0.25">
      <c r="A62" s="35"/>
      <c r="B62" s="35"/>
      <c r="C62" s="35"/>
    </row>
    <row r="63" spans="1:3" x14ac:dyDescent="0.25">
      <c r="A63" s="35"/>
      <c r="B63" s="35"/>
      <c r="C63" s="35"/>
    </row>
    <row r="64" spans="1:3" x14ac:dyDescent="0.25">
      <c r="A64" s="35"/>
      <c r="B64" s="35"/>
      <c r="C64" s="35"/>
    </row>
    <row r="65" spans="1:3" x14ac:dyDescent="0.25">
      <c r="A65" s="35"/>
      <c r="B65" s="35"/>
      <c r="C65" s="35"/>
    </row>
    <row r="66" spans="1:3" x14ac:dyDescent="0.25">
      <c r="A66" s="35"/>
      <c r="B66" s="35"/>
      <c r="C66" s="35"/>
    </row>
    <row r="67" spans="1:3" x14ac:dyDescent="0.25">
      <c r="A67" s="35"/>
      <c r="B67" s="35"/>
      <c r="C67" s="35"/>
    </row>
    <row r="68" spans="1:3" x14ac:dyDescent="0.25">
      <c r="A68" s="35"/>
      <c r="B68" s="35"/>
      <c r="C68" s="35"/>
    </row>
    <row r="69" spans="1:3" x14ac:dyDescent="0.25">
      <c r="A69" s="35"/>
      <c r="B69" s="35"/>
      <c r="C69" s="35"/>
    </row>
    <row r="70" spans="1:3" x14ac:dyDescent="0.25">
      <c r="A70" s="35"/>
      <c r="B70" s="35"/>
      <c r="C70" s="35"/>
    </row>
    <row r="71" spans="1:3" x14ac:dyDescent="0.25">
      <c r="A71" s="35"/>
      <c r="B71" s="35"/>
      <c r="C71" s="35"/>
    </row>
    <row r="72" spans="1:3" x14ac:dyDescent="0.25">
      <c r="A72" s="35"/>
      <c r="B72" s="35"/>
      <c r="C72" s="35"/>
    </row>
    <row r="73" spans="1:3" x14ac:dyDescent="0.25">
      <c r="A73" s="35"/>
      <c r="B73" s="35"/>
      <c r="C73" s="35"/>
    </row>
    <row r="74" spans="1:3" x14ac:dyDescent="0.25">
      <c r="A74" s="35"/>
      <c r="B74" s="35"/>
      <c r="C74" s="35"/>
    </row>
    <row r="75" spans="1:3" x14ac:dyDescent="0.25">
      <c r="A75" s="35"/>
      <c r="B75" s="35"/>
      <c r="C75" s="35"/>
    </row>
    <row r="76" spans="1:3" x14ac:dyDescent="0.25">
      <c r="A76" s="35"/>
      <c r="B76" s="35"/>
      <c r="C76" s="35"/>
    </row>
    <row r="77" spans="1:3" x14ac:dyDescent="0.25">
      <c r="A77" s="35"/>
      <c r="B77" s="35"/>
      <c r="C77" s="35"/>
    </row>
    <row r="78" spans="1:3" x14ac:dyDescent="0.25">
      <c r="A78" s="35"/>
      <c r="B78" s="35"/>
      <c r="C78" s="35"/>
    </row>
    <row r="79" spans="1:3" x14ac:dyDescent="0.25">
      <c r="B79" s="35"/>
      <c r="C79" s="35"/>
    </row>
    <row r="80" spans="1:3" x14ac:dyDescent="0.25">
      <c r="B80" s="35"/>
      <c r="C80" s="35"/>
    </row>
    <row r="81" spans="2:3" x14ac:dyDescent="0.25">
      <c r="B81" s="35"/>
      <c r="C81" s="35"/>
    </row>
    <row r="82" spans="2:3" x14ac:dyDescent="0.25">
      <c r="B82" s="35"/>
      <c r="C82" s="35"/>
    </row>
    <row r="83" spans="2:3" x14ac:dyDescent="0.25">
      <c r="B83" s="35"/>
      <c r="C83" s="35"/>
    </row>
    <row r="84" spans="2:3" x14ac:dyDescent="0.25">
      <c r="B84" s="35"/>
      <c r="C84" s="35"/>
    </row>
    <row r="85" spans="2:3" x14ac:dyDescent="0.25">
      <c r="B85" s="35"/>
      <c r="C85" s="35"/>
    </row>
    <row r="86" spans="2:3" x14ac:dyDescent="0.25">
      <c r="B86" s="35"/>
      <c r="C86" s="35"/>
    </row>
    <row r="87" spans="2:3" x14ac:dyDescent="0.25">
      <c r="B87" s="35"/>
      <c r="C87" s="35"/>
    </row>
    <row r="88" spans="2:3" x14ac:dyDescent="0.25">
      <c r="B88" s="35"/>
      <c r="C88" s="35"/>
    </row>
    <row r="89" spans="2:3" x14ac:dyDescent="0.25">
      <c r="B89" s="35"/>
      <c r="C89" s="35"/>
    </row>
    <row r="90" spans="2:3" x14ac:dyDescent="0.25">
      <c r="B90" s="35"/>
      <c r="C90" s="35"/>
    </row>
    <row r="91" spans="2:3" x14ac:dyDescent="0.25">
      <c r="B91" s="35"/>
      <c r="C91" s="35"/>
    </row>
    <row r="92" spans="2:3" x14ac:dyDescent="0.25">
      <c r="B92" s="35"/>
      <c r="C92" s="35"/>
    </row>
    <row r="93" spans="2:3" x14ac:dyDescent="0.25">
      <c r="B93" s="35"/>
      <c r="C93" s="35"/>
    </row>
    <row r="94" spans="2:3" x14ac:dyDescent="0.25">
      <c r="B94" s="35"/>
      <c r="C94" s="35"/>
    </row>
    <row r="95" spans="2:3" x14ac:dyDescent="0.25">
      <c r="B95" s="35"/>
      <c r="C95" s="35"/>
    </row>
    <row r="96" spans="2:3" x14ac:dyDescent="0.25">
      <c r="B96" s="35"/>
      <c r="C96" s="35"/>
    </row>
    <row r="97" spans="2:3" x14ac:dyDescent="0.25">
      <c r="B97" s="35"/>
      <c r="C97" s="35"/>
    </row>
    <row r="98" spans="2:3" x14ac:dyDescent="0.25">
      <c r="B98" s="35"/>
      <c r="C98" s="35"/>
    </row>
    <row r="99" spans="2:3" x14ac:dyDescent="0.25">
      <c r="B99" s="35"/>
      <c r="C99" s="35"/>
    </row>
    <row r="100" spans="2:3" x14ac:dyDescent="0.25">
      <c r="B100" s="35"/>
      <c r="C100" s="35"/>
    </row>
    <row r="101" spans="2:3" x14ac:dyDescent="0.25">
      <c r="B101" s="35"/>
      <c r="C101" s="35"/>
    </row>
    <row r="102" spans="2:3" x14ac:dyDescent="0.25">
      <c r="B102" s="35"/>
      <c r="C102" s="35"/>
    </row>
    <row r="103" spans="2:3" x14ac:dyDescent="0.25">
      <c r="B103" s="35"/>
      <c r="C103" s="35"/>
    </row>
    <row r="104" spans="2:3" x14ac:dyDescent="0.25">
      <c r="B104" s="35"/>
      <c r="C104" s="35"/>
    </row>
    <row r="105" spans="2:3" x14ac:dyDescent="0.25">
      <c r="B105" s="35"/>
      <c r="C105" s="35"/>
    </row>
    <row r="106" spans="2:3" x14ac:dyDescent="0.25">
      <c r="B106" s="35"/>
      <c r="C106" s="35"/>
    </row>
    <row r="107" spans="2:3" x14ac:dyDescent="0.25">
      <c r="B107" s="35"/>
      <c r="C107" s="35"/>
    </row>
    <row r="108" spans="2:3" x14ac:dyDescent="0.25">
      <c r="B108" s="35"/>
      <c r="C108" s="35"/>
    </row>
    <row r="109" spans="2:3" x14ac:dyDescent="0.25">
      <c r="B109" s="35"/>
      <c r="C109" s="35"/>
    </row>
    <row r="110" spans="2:3" x14ac:dyDescent="0.25">
      <c r="B110" s="35"/>
      <c r="C110" s="35"/>
    </row>
    <row r="111" spans="2:3" x14ac:dyDescent="0.25">
      <c r="B111" s="35"/>
      <c r="C111" s="35"/>
    </row>
    <row r="112" spans="2:3" x14ac:dyDescent="0.25">
      <c r="B112" s="35"/>
      <c r="C112" s="35"/>
    </row>
    <row r="113" spans="1:3" x14ac:dyDescent="0.25">
      <c r="B113" s="35"/>
      <c r="C113" s="35"/>
    </row>
    <row r="114" spans="1:3" x14ac:dyDescent="0.25">
      <c r="B114" s="35"/>
      <c r="C114" s="35"/>
    </row>
    <row r="115" spans="1:3" x14ac:dyDescent="0.25">
      <c r="B115" s="35"/>
      <c r="C115" s="35"/>
    </row>
    <row r="116" spans="1:3" x14ac:dyDescent="0.25">
      <c r="B116" s="35"/>
      <c r="C116" s="35"/>
    </row>
    <row r="117" spans="1:3" x14ac:dyDescent="0.25">
      <c r="B117" s="35"/>
      <c r="C117" s="35"/>
    </row>
    <row r="118" spans="1:3" x14ac:dyDescent="0.25">
      <c r="B118" s="35"/>
      <c r="C118" s="35"/>
    </row>
    <row r="119" spans="1:3" x14ac:dyDescent="0.25">
      <c r="B119" s="35"/>
      <c r="C119" s="35"/>
    </row>
    <row r="120" spans="1:3" x14ac:dyDescent="0.25">
      <c r="B120" s="35"/>
      <c r="C120" s="35"/>
    </row>
    <row r="121" spans="1:3" x14ac:dyDescent="0.25">
      <c r="B121" s="35"/>
      <c r="C121" s="35"/>
    </row>
    <row r="122" spans="1:3" x14ac:dyDescent="0.25">
      <c r="B122" s="35"/>
      <c r="C122" s="35"/>
    </row>
    <row r="123" spans="1:3" x14ac:dyDescent="0.25">
      <c r="B123" s="35"/>
      <c r="C123" s="35"/>
    </row>
    <row r="124" spans="1:3" x14ac:dyDescent="0.25">
      <c r="B124" s="35"/>
      <c r="C124" s="35"/>
    </row>
    <row r="125" spans="1:3" x14ac:dyDescent="0.25">
      <c r="B125" s="35"/>
      <c r="C125" s="35"/>
    </row>
    <row r="126" spans="1:3" x14ac:dyDescent="0.25">
      <c r="B126" s="35"/>
      <c r="C126" s="35"/>
    </row>
    <row r="127" spans="1:3" x14ac:dyDescent="0.25">
      <c r="A127" s="35"/>
      <c r="B127" s="35"/>
      <c r="C127" s="35"/>
    </row>
    <row r="128" spans="1:3" x14ac:dyDescent="0.25">
      <c r="A128" s="35"/>
      <c r="B128" s="35"/>
      <c r="C128" s="35"/>
    </row>
    <row r="129" spans="1:3" x14ac:dyDescent="0.25">
      <c r="A129" s="35"/>
      <c r="B129" s="35"/>
      <c r="C129" s="35"/>
    </row>
    <row r="130" spans="1:3" x14ac:dyDescent="0.25">
      <c r="A130" s="35"/>
      <c r="B130" s="35"/>
      <c r="C130" s="35"/>
    </row>
    <row r="131" spans="1:3" x14ac:dyDescent="0.25">
      <c r="A131" s="35"/>
      <c r="B131" s="35"/>
      <c r="C131" s="35"/>
    </row>
    <row r="132" spans="1:3" x14ac:dyDescent="0.25">
      <c r="A132" s="35"/>
      <c r="B132" s="35"/>
      <c r="C132" s="35"/>
    </row>
    <row r="133" spans="1:3" x14ac:dyDescent="0.25">
      <c r="A133" s="35"/>
      <c r="B133" s="35"/>
      <c r="C133" s="35"/>
    </row>
    <row r="134" spans="1:3" x14ac:dyDescent="0.25">
      <c r="A134" s="35"/>
      <c r="B134" s="35"/>
      <c r="C134" s="35"/>
    </row>
    <row r="135" spans="1:3" x14ac:dyDescent="0.25">
      <c r="A135" s="35"/>
      <c r="B135" s="35"/>
      <c r="C135" s="35"/>
    </row>
    <row r="136" spans="1:3" x14ac:dyDescent="0.25">
      <c r="A136" s="35"/>
      <c r="B136" s="35"/>
      <c r="C136" s="35"/>
    </row>
    <row r="137" spans="1:3" x14ac:dyDescent="0.25">
      <c r="A137" s="35"/>
      <c r="B137" s="35"/>
      <c r="C137" s="35"/>
    </row>
    <row r="138" spans="1:3" x14ac:dyDescent="0.25">
      <c r="A138" s="35"/>
      <c r="B138" s="35"/>
      <c r="C138" s="35"/>
    </row>
    <row r="139" spans="1:3" x14ac:dyDescent="0.25">
      <c r="A139" s="35"/>
      <c r="B139" s="35"/>
      <c r="C139" s="35"/>
    </row>
    <row r="140" spans="1:3" x14ac:dyDescent="0.25">
      <c r="A140" s="35"/>
      <c r="B140" s="35"/>
      <c r="C140" s="35"/>
    </row>
    <row r="141" spans="1:3" x14ac:dyDescent="0.25">
      <c r="A141" s="35"/>
      <c r="B141" s="35"/>
      <c r="C141" s="35"/>
    </row>
    <row r="142" spans="1:3" x14ac:dyDescent="0.25">
      <c r="A142" s="35"/>
      <c r="B142" s="35"/>
      <c r="C142" s="35"/>
    </row>
    <row r="143" spans="1:3" x14ac:dyDescent="0.25">
      <c r="A143" s="35"/>
      <c r="B143" s="35"/>
      <c r="C143" s="35"/>
    </row>
    <row r="144" spans="1:3" x14ac:dyDescent="0.25">
      <c r="A144" s="35"/>
      <c r="B144" s="35"/>
      <c r="C144" s="35"/>
    </row>
    <row r="145" spans="1:3" x14ac:dyDescent="0.25">
      <c r="A145" s="35"/>
      <c r="B145" s="35"/>
      <c r="C145" s="35"/>
    </row>
    <row r="146" spans="1:3" x14ac:dyDescent="0.25">
      <c r="A146" s="35"/>
      <c r="B146" s="35"/>
      <c r="C146" s="35"/>
    </row>
    <row r="147" spans="1:3" x14ac:dyDescent="0.25">
      <c r="A147" s="35"/>
      <c r="B147" s="35"/>
      <c r="C147" s="35"/>
    </row>
    <row r="148" spans="1:3" x14ac:dyDescent="0.25">
      <c r="A148" s="35"/>
      <c r="B148" s="35"/>
      <c r="C148" s="35"/>
    </row>
    <row r="149" spans="1:3" x14ac:dyDescent="0.25">
      <c r="A149" s="35"/>
      <c r="B149" s="35"/>
      <c r="C149" s="35"/>
    </row>
    <row r="150" spans="1:3" x14ac:dyDescent="0.25">
      <c r="A150" s="35"/>
      <c r="B150" s="35"/>
      <c r="C150" s="35"/>
    </row>
    <row r="151" spans="1:3" x14ac:dyDescent="0.25">
      <c r="A151" s="35"/>
      <c r="B151" s="35"/>
      <c r="C151" s="35"/>
    </row>
    <row r="152" spans="1:3" x14ac:dyDescent="0.25">
      <c r="A152" s="35"/>
      <c r="B152" s="35"/>
      <c r="C152" s="35"/>
    </row>
    <row r="153" spans="1:3" x14ac:dyDescent="0.25">
      <c r="A153" s="35"/>
      <c r="B153" s="35"/>
      <c r="C153" s="35"/>
    </row>
    <row r="154" spans="1:3" x14ac:dyDescent="0.25">
      <c r="A154" s="35"/>
      <c r="B154" s="35"/>
      <c r="C154" s="35"/>
    </row>
    <row r="155" spans="1:3" x14ac:dyDescent="0.25">
      <c r="A155" s="35"/>
      <c r="B155" s="35"/>
      <c r="C155" s="35"/>
    </row>
    <row r="156" spans="1:3" x14ac:dyDescent="0.25">
      <c r="A156" s="35"/>
      <c r="B156" s="35"/>
      <c r="C156" s="35"/>
    </row>
    <row r="157" spans="1:3" x14ac:dyDescent="0.25">
      <c r="A157" s="35"/>
      <c r="B157" s="35"/>
      <c r="C157" s="35"/>
    </row>
    <row r="158" spans="1:3" x14ac:dyDescent="0.25">
      <c r="A158" s="35"/>
      <c r="B158" s="35"/>
      <c r="C158" s="35"/>
    </row>
    <row r="159" spans="1:3" x14ac:dyDescent="0.25">
      <c r="B159" s="35"/>
      <c r="C159" s="35"/>
    </row>
    <row r="160" spans="1:3" x14ac:dyDescent="0.25">
      <c r="B160" s="35"/>
      <c r="C160" s="35"/>
    </row>
    <row r="161" spans="2:3" x14ac:dyDescent="0.25">
      <c r="B161" s="35"/>
      <c r="C161" s="35"/>
    </row>
    <row r="162" spans="2:3" x14ac:dyDescent="0.25">
      <c r="B162" s="35"/>
      <c r="C162" s="35"/>
    </row>
    <row r="163" spans="2:3" x14ac:dyDescent="0.25">
      <c r="B163" s="35"/>
      <c r="C163" s="35"/>
    </row>
    <row r="164" spans="2:3" x14ac:dyDescent="0.25">
      <c r="B164" s="35"/>
      <c r="C164" s="35"/>
    </row>
    <row r="165" spans="2:3" x14ac:dyDescent="0.25">
      <c r="B165" s="35"/>
      <c r="C165" s="35"/>
    </row>
    <row r="166" spans="2:3" x14ac:dyDescent="0.25">
      <c r="B166" s="35"/>
      <c r="C166" s="35"/>
    </row>
    <row r="167" spans="2:3" x14ac:dyDescent="0.25">
      <c r="B167" s="35"/>
      <c r="C167" s="35"/>
    </row>
    <row r="168" spans="2:3" x14ac:dyDescent="0.25">
      <c r="B168" s="35"/>
      <c r="C168" s="35"/>
    </row>
    <row r="169" spans="2:3" x14ac:dyDescent="0.25">
      <c r="B169" s="35"/>
      <c r="C169" s="35"/>
    </row>
    <row r="170" spans="2:3" x14ac:dyDescent="0.25">
      <c r="B170" s="35"/>
      <c r="C170" s="35"/>
    </row>
    <row r="171" spans="2:3" x14ac:dyDescent="0.25">
      <c r="B171" s="35"/>
      <c r="C171" s="35"/>
    </row>
    <row r="172" spans="2:3" x14ac:dyDescent="0.25">
      <c r="B172" s="35"/>
      <c r="C172" s="35"/>
    </row>
    <row r="173" spans="2:3" x14ac:dyDescent="0.25">
      <c r="B173" s="35"/>
      <c r="C173" s="35"/>
    </row>
    <row r="174" spans="2:3" x14ac:dyDescent="0.25">
      <c r="B174" s="35"/>
      <c r="C174" s="35"/>
    </row>
    <row r="175" spans="2:3" x14ac:dyDescent="0.25">
      <c r="B175" s="35"/>
      <c r="C175" s="35"/>
    </row>
    <row r="176" spans="2:3" x14ac:dyDescent="0.25">
      <c r="B176" s="35"/>
      <c r="C176" s="35"/>
    </row>
    <row r="177" spans="1:3" x14ac:dyDescent="0.25">
      <c r="B177" s="35"/>
      <c r="C177" s="35"/>
    </row>
    <row r="178" spans="1:3" x14ac:dyDescent="0.25">
      <c r="B178" s="35"/>
      <c r="C178" s="35"/>
    </row>
    <row r="179" spans="1:3" x14ac:dyDescent="0.25">
      <c r="B179" s="35"/>
      <c r="C179" s="35"/>
    </row>
    <row r="180" spans="1:3" x14ac:dyDescent="0.25">
      <c r="B180" s="35"/>
      <c r="C180" s="35"/>
    </row>
    <row r="181" spans="1:3" x14ac:dyDescent="0.25">
      <c r="B181" s="35"/>
      <c r="C181" s="35"/>
    </row>
    <row r="182" spans="1:3" x14ac:dyDescent="0.25">
      <c r="B182" s="35"/>
      <c r="C182" s="35"/>
    </row>
    <row r="183" spans="1:3" x14ac:dyDescent="0.25">
      <c r="B183" s="35"/>
      <c r="C183" s="35"/>
    </row>
    <row r="184" spans="1:3" x14ac:dyDescent="0.25">
      <c r="B184" s="35"/>
      <c r="C184" s="35"/>
    </row>
    <row r="185" spans="1:3" x14ac:dyDescent="0.25">
      <c r="B185" s="35"/>
      <c r="C185" s="35"/>
    </row>
    <row r="186" spans="1:3" x14ac:dyDescent="0.25">
      <c r="B186" s="35"/>
      <c r="C186" s="35"/>
    </row>
    <row r="187" spans="1:3" x14ac:dyDescent="0.25">
      <c r="B187" s="35"/>
      <c r="C187" s="35"/>
    </row>
    <row r="188" spans="1:3" x14ac:dyDescent="0.25">
      <c r="B188" s="35"/>
      <c r="C188" s="35"/>
    </row>
    <row r="189" spans="1:3" x14ac:dyDescent="0.25">
      <c r="B189" s="35"/>
      <c r="C189" s="35"/>
    </row>
    <row r="190" spans="1:3" x14ac:dyDescent="0.25">
      <c r="B190" s="35"/>
      <c r="C190" s="35"/>
    </row>
    <row r="191" spans="1:3" x14ac:dyDescent="0.25">
      <c r="A191" s="35"/>
      <c r="B191" s="35"/>
      <c r="C191" s="35"/>
    </row>
    <row r="192" spans="1:3" x14ac:dyDescent="0.25">
      <c r="A192" s="35"/>
      <c r="B192" s="35"/>
      <c r="C192" s="35"/>
    </row>
    <row r="193" spans="1:3" x14ac:dyDescent="0.25">
      <c r="A193" s="35"/>
      <c r="B193" s="35"/>
      <c r="C193" s="35"/>
    </row>
    <row r="194" spans="1:3" x14ac:dyDescent="0.25">
      <c r="A194" s="35"/>
      <c r="B194" s="35"/>
      <c r="C194" s="35"/>
    </row>
    <row r="195" spans="1:3" x14ac:dyDescent="0.25">
      <c r="A195" s="35"/>
      <c r="B195" s="35"/>
      <c r="C195" s="35"/>
    </row>
    <row r="196" spans="1:3" x14ac:dyDescent="0.25">
      <c r="A196" s="35"/>
      <c r="B196" s="35"/>
      <c r="C196" s="35"/>
    </row>
    <row r="197" spans="1:3" x14ac:dyDescent="0.25">
      <c r="A197" s="35"/>
      <c r="B197" s="35"/>
      <c r="C197" s="35"/>
    </row>
    <row r="198" spans="1:3" x14ac:dyDescent="0.25">
      <c r="A198" s="35"/>
      <c r="B198" s="35"/>
      <c r="C198" s="35"/>
    </row>
    <row r="199" spans="1:3" x14ac:dyDescent="0.25">
      <c r="A199" s="35"/>
      <c r="B199" s="35"/>
      <c r="C199" s="35"/>
    </row>
    <row r="200" spans="1:3" x14ac:dyDescent="0.25">
      <c r="A200" s="35"/>
      <c r="B200" s="35"/>
      <c r="C200" s="35"/>
    </row>
    <row r="201" spans="1:3" x14ac:dyDescent="0.25">
      <c r="A201" s="35"/>
      <c r="B201" s="35"/>
      <c r="C201" s="35"/>
    </row>
    <row r="202" spans="1:3" x14ac:dyDescent="0.25">
      <c r="A202" s="35"/>
      <c r="B202" s="35"/>
      <c r="C202" s="35"/>
    </row>
    <row r="203" spans="1:3" x14ac:dyDescent="0.25">
      <c r="A203" s="35"/>
      <c r="B203" s="35"/>
      <c r="C203" s="35"/>
    </row>
    <row r="204" spans="1:3" x14ac:dyDescent="0.25">
      <c r="A204" s="35"/>
      <c r="B204" s="35"/>
      <c r="C204" s="35"/>
    </row>
    <row r="205" spans="1:3" x14ac:dyDescent="0.25">
      <c r="A205" s="35"/>
      <c r="B205" s="35"/>
      <c r="C205" s="35"/>
    </row>
    <row r="206" spans="1:3" x14ac:dyDescent="0.25">
      <c r="A206" s="35"/>
      <c r="B206" s="35"/>
      <c r="C206" s="35"/>
    </row>
    <row r="207" spans="1:3" x14ac:dyDescent="0.25">
      <c r="A207" s="35"/>
      <c r="B207" s="35"/>
      <c r="C207" s="35"/>
    </row>
    <row r="208" spans="1:3" x14ac:dyDescent="0.25">
      <c r="A208" s="35"/>
      <c r="B208" s="35"/>
      <c r="C208" s="35"/>
    </row>
    <row r="209" spans="1:3" x14ac:dyDescent="0.25">
      <c r="A209" s="35"/>
      <c r="B209" s="35"/>
      <c r="C209" s="35"/>
    </row>
    <row r="210" spans="1:3" x14ac:dyDescent="0.25">
      <c r="A210" s="35"/>
      <c r="B210" s="35"/>
      <c r="C210" s="35"/>
    </row>
    <row r="211" spans="1:3" x14ac:dyDescent="0.25">
      <c r="A211" s="35"/>
      <c r="B211" s="35"/>
      <c r="C211" s="35"/>
    </row>
    <row r="212" spans="1:3" x14ac:dyDescent="0.25">
      <c r="A212" s="35"/>
      <c r="B212" s="35"/>
      <c r="C212" s="35"/>
    </row>
    <row r="213" spans="1:3" x14ac:dyDescent="0.25">
      <c r="A213" s="35"/>
      <c r="B213" s="35"/>
      <c r="C213" s="35"/>
    </row>
    <row r="214" spans="1:3" x14ac:dyDescent="0.25">
      <c r="A214" s="35"/>
      <c r="B214" s="35"/>
      <c r="C214" s="35"/>
    </row>
    <row r="215" spans="1:3" x14ac:dyDescent="0.25">
      <c r="A215" s="35"/>
      <c r="B215" s="35"/>
      <c r="C215" s="35"/>
    </row>
    <row r="216" spans="1:3" x14ac:dyDescent="0.25">
      <c r="A216" s="35"/>
      <c r="B216" s="35"/>
      <c r="C216" s="35"/>
    </row>
    <row r="217" spans="1:3" x14ac:dyDescent="0.25">
      <c r="A217" s="35"/>
      <c r="B217" s="35"/>
      <c r="C217" s="35"/>
    </row>
    <row r="218" spans="1:3" x14ac:dyDescent="0.25">
      <c r="A218" s="35"/>
      <c r="B218" s="35"/>
      <c r="C218" s="35"/>
    </row>
    <row r="219" spans="1:3" x14ac:dyDescent="0.25">
      <c r="A219" s="35"/>
      <c r="B219" s="35"/>
      <c r="C219" s="35"/>
    </row>
    <row r="220" spans="1:3" x14ac:dyDescent="0.25">
      <c r="A220" s="35"/>
      <c r="B220" s="35"/>
      <c r="C220" s="35"/>
    </row>
    <row r="221" spans="1:3" x14ac:dyDescent="0.25">
      <c r="A221" s="35"/>
      <c r="B221" s="35"/>
      <c r="C221" s="35"/>
    </row>
    <row r="222" spans="1:3" x14ac:dyDescent="0.25">
      <c r="A222" s="35"/>
      <c r="B222" s="35"/>
      <c r="C222" s="35"/>
    </row>
    <row r="223" spans="1:3" x14ac:dyDescent="0.25">
      <c r="B223" s="35"/>
      <c r="C223" s="35"/>
    </row>
    <row r="224" spans="1:3" x14ac:dyDescent="0.25">
      <c r="B224" s="35"/>
      <c r="C224" s="35"/>
    </row>
    <row r="225" spans="2:3" x14ac:dyDescent="0.25">
      <c r="B225" s="35"/>
      <c r="C225" s="35"/>
    </row>
    <row r="226" spans="2:3" x14ac:dyDescent="0.25">
      <c r="B226" s="35"/>
      <c r="C226" s="35"/>
    </row>
    <row r="227" spans="2:3" x14ac:dyDescent="0.25">
      <c r="B227" s="35"/>
      <c r="C227" s="35"/>
    </row>
    <row r="228" spans="2:3" x14ac:dyDescent="0.25">
      <c r="B228" s="35"/>
      <c r="C228" s="35"/>
    </row>
    <row r="229" spans="2:3" x14ac:dyDescent="0.25">
      <c r="B229" s="35"/>
      <c r="C229" s="35"/>
    </row>
    <row r="230" spans="2:3" x14ac:dyDescent="0.25">
      <c r="B230" s="35"/>
      <c r="C230" s="35"/>
    </row>
    <row r="231" spans="2:3" x14ac:dyDescent="0.25">
      <c r="B231" s="35"/>
      <c r="C231" s="35"/>
    </row>
    <row r="232" spans="2:3" x14ac:dyDescent="0.25">
      <c r="B232" s="35"/>
      <c r="C232" s="35"/>
    </row>
    <row r="233" spans="2:3" x14ac:dyDescent="0.25">
      <c r="B233" s="35"/>
      <c r="C233" s="35"/>
    </row>
    <row r="234" spans="2:3" x14ac:dyDescent="0.25">
      <c r="B234" s="35"/>
      <c r="C234" s="35"/>
    </row>
    <row r="235" spans="2:3" x14ac:dyDescent="0.25">
      <c r="B235" s="35"/>
      <c r="C235" s="35"/>
    </row>
    <row r="236" spans="2:3" x14ac:dyDescent="0.25">
      <c r="B236" s="35"/>
      <c r="C236" s="35"/>
    </row>
    <row r="237" spans="2:3" x14ac:dyDescent="0.25">
      <c r="B237" s="35"/>
      <c r="C237" s="35"/>
    </row>
    <row r="238" spans="2:3" x14ac:dyDescent="0.25">
      <c r="B238" s="35"/>
      <c r="C238" s="35"/>
    </row>
    <row r="239" spans="2:3" x14ac:dyDescent="0.25">
      <c r="B239" s="35"/>
      <c r="C239" s="35"/>
    </row>
    <row r="240" spans="2:3" x14ac:dyDescent="0.25">
      <c r="B240" s="35"/>
      <c r="C240" s="35"/>
    </row>
    <row r="241" spans="1:3" x14ac:dyDescent="0.25">
      <c r="B241" s="35"/>
      <c r="C241" s="35"/>
    </row>
    <row r="242" spans="1:3" x14ac:dyDescent="0.25">
      <c r="B242" s="35"/>
      <c r="C242" s="35"/>
    </row>
    <row r="243" spans="1:3" x14ac:dyDescent="0.25">
      <c r="B243" s="35"/>
      <c r="C243" s="35"/>
    </row>
    <row r="244" spans="1:3" x14ac:dyDescent="0.25">
      <c r="B244" s="35"/>
      <c r="C244" s="35"/>
    </row>
    <row r="245" spans="1:3" x14ac:dyDescent="0.25">
      <c r="B245" s="35"/>
      <c r="C245" s="35"/>
    </row>
    <row r="246" spans="1:3" x14ac:dyDescent="0.25">
      <c r="B246" s="35"/>
      <c r="C246" s="35"/>
    </row>
    <row r="247" spans="1:3" x14ac:dyDescent="0.25">
      <c r="B247" s="35"/>
      <c r="C247" s="35"/>
    </row>
    <row r="248" spans="1:3" x14ac:dyDescent="0.25">
      <c r="B248" s="35"/>
      <c r="C248" s="35"/>
    </row>
    <row r="249" spans="1:3" x14ac:dyDescent="0.25">
      <c r="B249" s="35"/>
      <c r="C249" s="35"/>
    </row>
    <row r="250" spans="1:3" x14ac:dyDescent="0.25">
      <c r="B250" s="35"/>
      <c r="C250" s="35"/>
    </row>
    <row r="251" spans="1:3" x14ac:dyDescent="0.25">
      <c r="B251" s="35"/>
      <c r="C251" s="35"/>
    </row>
    <row r="252" spans="1:3" x14ac:dyDescent="0.25">
      <c r="B252" s="35"/>
      <c r="C252" s="35"/>
    </row>
    <row r="253" spans="1:3" x14ac:dyDescent="0.25">
      <c r="B253" s="35"/>
      <c r="C253" s="35"/>
    </row>
    <row r="254" spans="1:3" x14ac:dyDescent="0.25">
      <c r="B254" s="35"/>
      <c r="C254" s="35"/>
    </row>
    <row r="255" spans="1:3" x14ac:dyDescent="0.25">
      <c r="A255" s="35"/>
      <c r="B255" s="35"/>
      <c r="C255" s="35"/>
    </row>
    <row r="256" spans="1:3" x14ac:dyDescent="0.25">
      <c r="A256" s="35"/>
      <c r="B256" s="35"/>
      <c r="C256" s="35"/>
    </row>
    <row r="257" spans="1:3" x14ac:dyDescent="0.25">
      <c r="A257" s="35"/>
      <c r="B257" s="35"/>
      <c r="C257" s="35"/>
    </row>
    <row r="258" spans="1:3" x14ac:dyDescent="0.25">
      <c r="A258" s="35"/>
      <c r="B258" s="35"/>
      <c r="C258" s="35"/>
    </row>
    <row r="259" spans="1:3" x14ac:dyDescent="0.25">
      <c r="A259" s="35"/>
      <c r="B259" s="35"/>
      <c r="C259" s="35"/>
    </row>
    <row r="260" spans="1:3" x14ac:dyDescent="0.25">
      <c r="A260" s="35"/>
      <c r="B260" s="35"/>
      <c r="C260" s="35"/>
    </row>
    <row r="261" spans="1:3" x14ac:dyDescent="0.25">
      <c r="A261" s="35"/>
      <c r="B261" s="35"/>
      <c r="C261" s="35"/>
    </row>
    <row r="262" spans="1:3" x14ac:dyDescent="0.25">
      <c r="A262" s="35"/>
      <c r="B262" s="35"/>
      <c r="C262" s="35"/>
    </row>
    <row r="263" spans="1:3" x14ac:dyDescent="0.25">
      <c r="A263" s="35"/>
      <c r="B263" s="35"/>
      <c r="C263" s="35"/>
    </row>
    <row r="264" spans="1:3" x14ac:dyDescent="0.25">
      <c r="A264" s="35"/>
      <c r="B264" s="35"/>
      <c r="C264" s="35"/>
    </row>
    <row r="265" spans="1:3" x14ac:dyDescent="0.25">
      <c r="A265" s="35"/>
      <c r="B265" s="35"/>
      <c r="C265" s="35"/>
    </row>
    <row r="266" spans="1:3" x14ac:dyDescent="0.25">
      <c r="A266" s="35"/>
      <c r="B266" s="35"/>
      <c r="C266" s="35"/>
    </row>
    <row r="267" spans="1:3" x14ac:dyDescent="0.25">
      <c r="A267" s="35"/>
      <c r="B267" s="35"/>
      <c r="C267" s="35"/>
    </row>
    <row r="268" spans="1:3" x14ac:dyDescent="0.25">
      <c r="A268" s="35"/>
      <c r="B268" s="35"/>
      <c r="C268" s="35"/>
    </row>
    <row r="269" spans="1:3" x14ac:dyDescent="0.25">
      <c r="A269" s="35"/>
      <c r="B269" s="35"/>
      <c r="C269" s="35"/>
    </row>
    <row r="270" spans="1:3" x14ac:dyDescent="0.25">
      <c r="A270" s="35"/>
      <c r="B270" s="35"/>
      <c r="C270" s="35"/>
    </row>
    <row r="271" spans="1:3" x14ac:dyDescent="0.25">
      <c r="A271" s="35"/>
      <c r="B271" s="35"/>
      <c r="C271" s="35"/>
    </row>
    <row r="272" spans="1:3" x14ac:dyDescent="0.25">
      <c r="A272" s="35"/>
      <c r="B272" s="35"/>
      <c r="C272" s="35"/>
    </row>
    <row r="273" spans="1:3" x14ac:dyDescent="0.25">
      <c r="A273" s="35"/>
      <c r="B273" s="35"/>
      <c r="C273" s="35"/>
    </row>
    <row r="274" spans="1:3" x14ac:dyDescent="0.25">
      <c r="A274" s="35"/>
      <c r="B274" s="35"/>
      <c r="C274" s="35"/>
    </row>
    <row r="275" spans="1:3" x14ac:dyDescent="0.25">
      <c r="A275" s="35"/>
      <c r="B275" s="35"/>
      <c r="C275" s="35"/>
    </row>
    <row r="276" spans="1:3" x14ac:dyDescent="0.25">
      <c r="A276" s="35"/>
      <c r="B276" s="35"/>
      <c r="C276" s="35"/>
    </row>
    <row r="277" spans="1:3" x14ac:dyDescent="0.25">
      <c r="A277" s="35"/>
      <c r="B277" s="35"/>
      <c r="C277" s="35"/>
    </row>
    <row r="278" spans="1:3" x14ac:dyDescent="0.25">
      <c r="A278" s="35"/>
      <c r="B278" s="35"/>
      <c r="C278" s="35"/>
    </row>
    <row r="279" spans="1:3" x14ac:dyDescent="0.25">
      <c r="A279" s="35"/>
      <c r="B279" s="35"/>
      <c r="C279" s="35"/>
    </row>
    <row r="280" spans="1:3" x14ac:dyDescent="0.25">
      <c r="A280" s="35"/>
      <c r="B280" s="35"/>
      <c r="C280" s="35"/>
    </row>
    <row r="281" spans="1:3" x14ac:dyDescent="0.25">
      <c r="A281" s="35"/>
      <c r="B281" s="35"/>
      <c r="C281" s="35"/>
    </row>
    <row r="282" spans="1:3" x14ac:dyDescent="0.25">
      <c r="A282" s="35"/>
      <c r="B282" s="35"/>
      <c r="C282" s="35"/>
    </row>
    <row r="283" spans="1:3" x14ac:dyDescent="0.25">
      <c r="A283" s="35"/>
      <c r="B283" s="35"/>
      <c r="C283" s="35"/>
    </row>
    <row r="284" spans="1:3" x14ac:dyDescent="0.25">
      <c r="A284" s="35"/>
      <c r="B284" s="35"/>
      <c r="C284" s="35"/>
    </row>
    <row r="285" spans="1:3" x14ac:dyDescent="0.25">
      <c r="A285" s="35"/>
      <c r="B285" s="35"/>
      <c r="C285" s="35"/>
    </row>
    <row r="286" spans="1:3" x14ac:dyDescent="0.25">
      <c r="A286" s="35"/>
      <c r="B286" s="35"/>
      <c r="C286" s="35"/>
    </row>
    <row r="287" spans="1:3" x14ac:dyDescent="0.25">
      <c r="B287" s="35"/>
    </row>
    <row r="288" spans="1:3" x14ac:dyDescent="0.25">
      <c r="B288" s="35"/>
    </row>
    <row r="289" spans="2:2" x14ac:dyDescent="0.25">
      <c r="B289" s="35"/>
    </row>
    <row r="290" spans="2:2" x14ac:dyDescent="0.25">
      <c r="B290" s="35"/>
    </row>
    <row r="291" spans="2:2" x14ac:dyDescent="0.25">
      <c r="B291" s="35"/>
    </row>
    <row r="292" spans="2:2" x14ac:dyDescent="0.25">
      <c r="B292" s="35"/>
    </row>
    <row r="293" spans="2:2" x14ac:dyDescent="0.25">
      <c r="B293" s="35"/>
    </row>
    <row r="294" spans="2:2" x14ac:dyDescent="0.25">
      <c r="B294" s="35"/>
    </row>
    <row r="295" spans="2:2" x14ac:dyDescent="0.25">
      <c r="B295" s="35"/>
    </row>
    <row r="296" spans="2:2" x14ac:dyDescent="0.25">
      <c r="B296" s="35"/>
    </row>
    <row r="297" spans="2:2" x14ac:dyDescent="0.25">
      <c r="B297" s="35"/>
    </row>
    <row r="298" spans="2:2" x14ac:dyDescent="0.25">
      <c r="B298" s="35"/>
    </row>
    <row r="299" spans="2:2" x14ac:dyDescent="0.25">
      <c r="B299" s="35"/>
    </row>
    <row r="300" spans="2:2" x14ac:dyDescent="0.25">
      <c r="B300" s="35"/>
    </row>
    <row r="301" spans="2:2" x14ac:dyDescent="0.25">
      <c r="B301" s="35"/>
    </row>
    <row r="302" spans="2:2" x14ac:dyDescent="0.25">
      <c r="B302" s="35"/>
    </row>
    <row r="303" spans="2:2" x14ac:dyDescent="0.25">
      <c r="B303" s="35"/>
    </row>
    <row r="304" spans="2:2" x14ac:dyDescent="0.25">
      <c r="B304" s="35"/>
    </row>
    <row r="305" spans="2:3" x14ac:dyDescent="0.25">
      <c r="B305" s="35"/>
    </row>
    <row r="306" spans="2:3" x14ac:dyDescent="0.25">
      <c r="B306" s="35"/>
    </row>
    <row r="307" spans="2:3" x14ac:dyDescent="0.25">
      <c r="B307" s="35"/>
    </row>
    <row r="308" spans="2:3" x14ac:dyDescent="0.25">
      <c r="B308" s="35"/>
    </row>
    <row r="309" spans="2:3" x14ac:dyDescent="0.25">
      <c r="B309" s="35"/>
    </row>
    <row r="310" spans="2:3" x14ac:dyDescent="0.25">
      <c r="B310" s="35"/>
    </row>
    <row r="311" spans="2:3" x14ac:dyDescent="0.25">
      <c r="B311" s="35"/>
    </row>
    <row r="312" spans="2:3" x14ac:dyDescent="0.25">
      <c r="B312" s="35"/>
    </row>
    <row r="313" spans="2:3" x14ac:dyDescent="0.25">
      <c r="B313" s="35"/>
    </row>
    <row r="314" spans="2:3" x14ac:dyDescent="0.25">
      <c r="B314" s="35"/>
    </row>
    <row r="315" spans="2:3" x14ac:dyDescent="0.25">
      <c r="B315" s="35"/>
    </row>
    <row r="316" spans="2:3" x14ac:dyDescent="0.25">
      <c r="B316" s="35"/>
    </row>
    <row r="317" spans="2:3" x14ac:dyDescent="0.25">
      <c r="B317" s="35"/>
    </row>
    <row r="318" spans="2:3" x14ac:dyDescent="0.25">
      <c r="B318" s="35"/>
    </row>
    <row r="319" spans="2:3" x14ac:dyDescent="0.25">
      <c r="B319" s="35"/>
      <c r="C319" s="35"/>
    </row>
    <row r="320" spans="2:3" x14ac:dyDescent="0.25">
      <c r="B320" s="35"/>
      <c r="C320" s="35"/>
    </row>
    <row r="321" spans="2:3" x14ac:dyDescent="0.25">
      <c r="B321" s="35"/>
      <c r="C321" s="35"/>
    </row>
    <row r="322" spans="2:3" x14ac:dyDescent="0.25">
      <c r="B322" s="35"/>
      <c r="C322" s="35"/>
    </row>
    <row r="323" spans="2:3" x14ac:dyDescent="0.25">
      <c r="B323" s="35"/>
      <c r="C323" s="35"/>
    </row>
    <row r="324" spans="2:3" x14ac:dyDescent="0.25">
      <c r="B324" s="35"/>
      <c r="C324" s="35"/>
    </row>
    <row r="325" spans="2:3" x14ac:dyDescent="0.25">
      <c r="B325" s="35"/>
      <c r="C325" s="35"/>
    </row>
    <row r="326" spans="2:3" x14ac:dyDescent="0.25">
      <c r="B326" s="35"/>
      <c r="C326" s="35"/>
    </row>
    <row r="327" spans="2:3" x14ac:dyDescent="0.25">
      <c r="B327" s="35"/>
      <c r="C327" s="35"/>
    </row>
    <row r="328" spans="2:3" x14ac:dyDescent="0.25">
      <c r="B328" s="35"/>
      <c r="C328" s="35"/>
    </row>
    <row r="329" spans="2:3" x14ac:dyDescent="0.25">
      <c r="B329" s="35"/>
      <c r="C329" s="35"/>
    </row>
    <row r="330" spans="2:3" x14ac:dyDescent="0.25">
      <c r="B330" s="35"/>
      <c r="C330" s="35"/>
    </row>
    <row r="331" spans="2:3" x14ac:dyDescent="0.25">
      <c r="B331" s="35"/>
      <c r="C331" s="35"/>
    </row>
    <row r="332" spans="2:3" x14ac:dyDescent="0.25">
      <c r="B332" s="35"/>
      <c r="C332" s="35"/>
    </row>
    <row r="333" spans="2:3" x14ac:dyDescent="0.25">
      <c r="B333" s="35"/>
      <c r="C333" s="35"/>
    </row>
    <row r="334" spans="2:3" x14ac:dyDescent="0.25">
      <c r="B334" s="35"/>
      <c r="C334" s="35"/>
    </row>
    <row r="335" spans="2:3" x14ac:dyDescent="0.25">
      <c r="B335" s="35"/>
      <c r="C335" s="35"/>
    </row>
    <row r="336" spans="2:3" x14ac:dyDescent="0.25">
      <c r="B336" s="35"/>
      <c r="C336" s="35"/>
    </row>
    <row r="337" spans="2:3" x14ac:dyDescent="0.25">
      <c r="B337" s="35"/>
      <c r="C337" s="35"/>
    </row>
    <row r="338" spans="2:3" x14ac:dyDescent="0.25">
      <c r="B338" s="35"/>
      <c r="C338" s="35"/>
    </row>
    <row r="339" spans="2:3" x14ac:dyDescent="0.25">
      <c r="B339" s="35"/>
      <c r="C339" s="35"/>
    </row>
    <row r="340" spans="2:3" x14ac:dyDescent="0.25">
      <c r="B340" s="35"/>
      <c r="C340" s="35"/>
    </row>
    <row r="341" spans="2:3" x14ac:dyDescent="0.25">
      <c r="B341" s="35"/>
      <c r="C341" s="35"/>
    </row>
    <row r="342" spans="2:3" x14ac:dyDescent="0.25">
      <c r="B342" s="35"/>
      <c r="C342" s="35"/>
    </row>
    <row r="343" spans="2:3" x14ac:dyDescent="0.25">
      <c r="B343" s="35"/>
      <c r="C343" s="35"/>
    </row>
    <row r="344" spans="2:3" x14ac:dyDescent="0.25">
      <c r="B344" s="35"/>
      <c r="C344" s="35"/>
    </row>
  </sheetData>
  <sortState xmlns:xlrd2="http://schemas.microsoft.com/office/spreadsheetml/2017/richdata2" ref="A3:F20">
    <sortCondition descending="1" ref="F3:F20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71"/>
  <sheetViews>
    <sheetView zoomScaleNormal="100" workbookViewId="0">
      <selection activeCell="A3" sqref="A3"/>
    </sheetView>
  </sheetViews>
  <sheetFormatPr defaultColWidth="8.81640625" defaultRowHeight="11.5" x14ac:dyDescent="0.25"/>
  <cols>
    <col min="1" max="1" width="29.08984375" style="38" bestFit="1" customWidth="1"/>
    <col min="2" max="2" width="15.7265625" style="6" customWidth="1"/>
    <col min="3" max="3" width="27.36328125" style="6" customWidth="1"/>
    <col min="4" max="4" width="23.6328125" style="6" bestFit="1" customWidth="1"/>
    <col min="5" max="5" width="23.453125" style="6" bestFit="1" customWidth="1"/>
    <col min="6" max="6" width="34.7265625" style="6" customWidth="1"/>
    <col min="7" max="7" width="12.81640625" style="6" customWidth="1"/>
    <col min="8" max="16384" width="8.81640625" style="6"/>
  </cols>
  <sheetData>
    <row r="1" spans="1:9" x14ac:dyDescent="0.25">
      <c r="A1" s="397" t="s">
        <v>548</v>
      </c>
      <c r="B1" s="397"/>
      <c r="C1" s="397"/>
      <c r="H1" s="373" t="s">
        <v>313</v>
      </c>
      <c r="I1" s="373"/>
    </row>
    <row r="2" spans="1:9" s="167" customFormat="1" ht="26" x14ac:dyDescent="0.3">
      <c r="A2" s="213" t="s">
        <v>337</v>
      </c>
      <c r="B2" s="213" t="s">
        <v>655</v>
      </c>
      <c r="C2" s="213" t="s">
        <v>109</v>
      </c>
      <c r="D2" s="213" t="s">
        <v>656</v>
      </c>
      <c r="E2" s="213" t="s">
        <v>657</v>
      </c>
      <c r="F2" s="213" t="s">
        <v>658</v>
      </c>
      <c r="G2" s="166"/>
    </row>
    <row r="3" spans="1:9" ht="13.5" customHeight="1" x14ac:dyDescent="0.25">
      <c r="A3" s="208" t="s">
        <v>361</v>
      </c>
      <c r="B3" s="204">
        <v>1.37054075</v>
      </c>
      <c r="C3" s="204">
        <v>3.9654599999999996E-3</v>
      </c>
      <c r="D3" s="204">
        <v>1.98416525</v>
      </c>
      <c r="E3" s="204">
        <v>3.2403934799999998</v>
      </c>
      <c r="F3" s="204">
        <v>177.85278113999999</v>
      </c>
      <c r="G3" s="37"/>
    </row>
    <row r="4" spans="1:9" ht="12.5" x14ac:dyDescent="0.25">
      <c r="A4" s="208" t="s">
        <v>355</v>
      </c>
      <c r="B4" s="204">
        <v>0.39667476000000002</v>
      </c>
      <c r="C4" s="204">
        <v>1.83997E-3</v>
      </c>
      <c r="D4" s="204">
        <v>0</v>
      </c>
      <c r="E4" s="204">
        <v>59.386798599999999</v>
      </c>
      <c r="F4" s="204">
        <v>30.152583570000001</v>
      </c>
      <c r="G4" s="37"/>
    </row>
    <row r="5" spans="1:9" ht="12.5" x14ac:dyDescent="0.25">
      <c r="A5" s="208" t="s">
        <v>296</v>
      </c>
      <c r="B5" s="204">
        <v>69.066208169999996</v>
      </c>
      <c r="C5" s="204">
        <v>66.981610039999993</v>
      </c>
      <c r="D5" s="204">
        <v>140.07794457</v>
      </c>
      <c r="E5" s="204">
        <v>57.138245270000006</v>
      </c>
      <c r="F5" s="204">
        <v>26.742037610000001</v>
      </c>
      <c r="G5" s="37"/>
    </row>
    <row r="6" spans="1:9" ht="12.5" x14ac:dyDescent="0.25">
      <c r="A6" s="208" t="s">
        <v>372</v>
      </c>
      <c r="B6" s="204">
        <v>2.4946670699999998</v>
      </c>
      <c r="C6" s="204">
        <v>0.44116118999999998</v>
      </c>
      <c r="D6" s="204">
        <v>0</v>
      </c>
      <c r="E6" s="204">
        <v>26.931705699999998</v>
      </c>
      <c r="F6" s="204">
        <v>11.53585494</v>
      </c>
      <c r="G6" s="37"/>
    </row>
    <row r="7" spans="1:9" ht="12.5" x14ac:dyDescent="0.25">
      <c r="A7" s="208" t="s">
        <v>359</v>
      </c>
      <c r="B7" s="204">
        <v>0</v>
      </c>
      <c r="C7" s="204">
        <v>0</v>
      </c>
      <c r="D7" s="204">
        <v>0</v>
      </c>
      <c r="E7" s="204">
        <v>7.8256073900000001</v>
      </c>
      <c r="F7" s="204">
        <v>10.645335060000001</v>
      </c>
      <c r="G7" s="37"/>
    </row>
    <row r="8" spans="1:9" ht="12.5" x14ac:dyDescent="0.25">
      <c r="A8" s="208" t="s">
        <v>345</v>
      </c>
      <c r="B8" s="204">
        <v>0.28425486999999999</v>
      </c>
      <c r="C8" s="204">
        <v>19.889165390000002</v>
      </c>
      <c r="D8" s="204">
        <v>156.00674702000001</v>
      </c>
      <c r="E8" s="204">
        <v>108.42607606</v>
      </c>
      <c r="F8" s="204">
        <v>9.4055701599999999</v>
      </c>
      <c r="G8" s="37"/>
    </row>
    <row r="9" spans="1:9" ht="12.5" x14ac:dyDescent="0.25">
      <c r="A9" s="208" t="s">
        <v>584</v>
      </c>
      <c r="B9" s="204">
        <v>1.48780026</v>
      </c>
      <c r="C9" s="204">
        <v>0</v>
      </c>
      <c r="D9" s="204">
        <v>0</v>
      </c>
      <c r="E9" s="204">
        <v>7.6303047099999999</v>
      </c>
      <c r="F9" s="204">
        <v>5.8196852699999999</v>
      </c>
      <c r="G9" s="37"/>
    </row>
    <row r="10" spans="1:9" ht="12.5" x14ac:dyDescent="0.25">
      <c r="A10" s="208" t="s">
        <v>347</v>
      </c>
      <c r="B10" s="204">
        <v>177.28336891000001</v>
      </c>
      <c r="C10" s="204">
        <v>0</v>
      </c>
      <c r="D10" s="204">
        <v>0</v>
      </c>
      <c r="E10" s="204">
        <v>0.24937010000000001</v>
      </c>
      <c r="F10" s="204">
        <v>1.7682688999999998</v>
      </c>
      <c r="G10" s="37"/>
    </row>
    <row r="11" spans="1:9" ht="12.5" x14ac:dyDescent="0.25">
      <c r="A11" s="208" t="s">
        <v>360</v>
      </c>
      <c r="B11" s="204">
        <v>22.794744429999998</v>
      </c>
      <c r="C11" s="204">
        <v>0</v>
      </c>
      <c r="D11" s="204">
        <v>0</v>
      </c>
      <c r="E11" s="204">
        <v>6.10897E-3</v>
      </c>
      <c r="F11" s="204">
        <v>1.5772518400000002</v>
      </c>
      <c r="G11" s="37"/>
    </row>
    <row r="12" spans="1:9" ht="13.5" customHeight="1" x14ac:dyDescent="0.25">
      <c r="A12" s="208" t="s">
        <v>352</v>
      </c>
      <c r="B12" s="204">
        <v>400.44666093000001</v>
      </c>
      <c r="C12" s="204">
        <v>88.497265150000004</v>
      </c>
      <c r="D12" s="204">
        <v>0</v>
      </c>
      <c r="E12" s="204">
        <v>0.39261707000000001</v>
      </c>
      <c r="F12" s="204">
        <v>1.28658337</v>
      </c>
      <c r="G12" s="37"/>
    </row>
    <row r="13" spans="1:9" ht="12.5" x14ac:dyDescent="0.25">
      <c r="A13" s="208" t="s">
        <v>421</v>
      </c>
      <c r="B13" s="204">
        <v>0</v>
      </c>
      <c r="C13" s="204">
        <v>0</v>
      </c>
      <c r="D13" s="204">
        <v>0</v>
      </c>
      <c r="E13" s="204">
        <v>1.3728309999999999E-2</v>
      </c>
      <c r="F13" s="204">
        <v>1.06506715</v>
      </c>
      <c r="G13" s="37"/>
    </row>
    <row r="14" spans="1:9" ht="12.5" x14ac:dyDescent="0.25">
      <c r="A14" s="208" t="s">
        <v>379</v>
      </c>
      <c r="B14" s="204">
        <v>1141.5478721900001</v>
      </c>
      <c r="C14" s="204">
        <v>0</v>
      </c>
      <c r="D14" s="204">
        <v>3.3043149000000001</v>
      </c>
      <c r="E14" s="204">
        <v>8.4047615399999991</v>
      </c>
      <c r="F14" s="204">
        <v>1.02355744</v>
      </c>
      <c r="G14" s="37"/>
    </row>
    <row r="15" spans="1:9" ht="12.5" x14ac:dyDescent="0.25">
      <c r="A15" s="208" t="s">
        <v>395</v>
      </c>
      <c r="B15" s="204">
        <v>0</v>
      </c>
      <c r="C15" s="204">
        <v>0</v>
      </c>
      <c r="D15" s="204">
        <v>0</v>
      </c>
      <c r="E15" s="204">
        <v>0.21179154</v>
      </c>
      <c r="F15" s="204">
        <v>0.63003964000000001</v>
      </c>
      <c r="G15" s="37"/>
    </row>
    <row r="16" spans="1:9" ht="12.5" x14ac:dyDescent="0.25">
      <c r="A16" s="208" t="s">
        <v>358</v>
      </c>
      <c r="B16" s="204">
        <v>0.94375691000000006</v>
      </c>
      <c r="C16" s="204">
        <v>2.9127399999999996E-3</v>
      </c>
      <c r="D16" s="204">
        <v>34.170742500000003</v>
      </c>
      <c r="E16" s="204">
        <v>5.2510874400000001</v>
      </c>
      <c r="F16" s="204">
        <v>0.49181543</v>
      </c>
      <c r="G16" s="37"/>
    </row>
    <row r="17" spans="1:7" ht="12.5" x14ac:dyDescent="0.25">
      <c r="A17" s="208" t="s">
        <v>369</v>
      </c>
      <c r="B17" s="204">
        <v>0</v>
      </c>
      <c r="C17" s="204">
        <v>0</v>
      </c>
      <c r="D17" s="204">
        <v>0</v>
      </c>
      <c r="E17" s="204">
        <v>0.37154429999999999</v>
      </c>
      <c r="F17" s="204">
        <v>0.47696346999999994</v>
      </c>
      <c r="G17" s="37"/>
    </row>
    <row r="18" spans="1:7" ht="12.5" x14ac:dyDescent="0.25">
      <c r="A18" s="208" t="s">
        <v>350</v>
      </c>
      <c r="B18" s="204">
        <v>1.8265080000000003E-2</v>
      </c>
      <c r="C18" s="204">
        <v>0</v>
      </c>
      <c r="D18" s="204">
        <v>0</v>
      </c>
      <c r="E18" s="204">
        <v>1.4214634499999999</v>
      </c>
      <c r="F18" s="204">
        <v>0.29672969999999999</v>
      </c>
      <c r="G18" s="37"/>
    </row>
    <row r="19" spans="1:7" ht="12.5" x14ac:dyDescent="0.25">
      <c r="A19" s="208" t="s">
        <v>385</v>
      </c>
      <c r="B19" s="204">
        <v>0.44760318999999998</v>
      </c>
      <c r="C19" s="204">
        <v>0</v>
      </c>
      <c r="D19" s="204">
        <v>6.1449290000000003</v>
      </c>
      <c r="E19" s="204">
        <v>16.298241990000001</v>
      </c>
      <c r="F19" s="204">
        <v>0.23961298</v>
      </c>
      <c r="G19" s="37"/>
    </row>
    <row r="20" spans="1:7" ht="12.5" x14ac:dyDescent="0.25">
      <c r="A20" s="208" t="s">
        <v>375</v>
      </c>
      <c r="B20" s="204">
        <v>1.557824E-2</v>
      </c>
      <c r="C20" s="204">
        <v>0</v>
      </c>
      <c r="D20" s="204">
        <v>0</v>
      </c>
      <c r="E20" s="204">
        <v>1.8459960399999999</v>
      </c>
      <c r="F20" s="204">
        <v>0.12672050000000001</v>
      </c>
      <c r="G20" s="37"/>
    </row>
    <row r="21" spans="1:7" ht="12.5" x14ac:dyDescent="0.25">
      <c r="A21" s="208" t="s">
        <v>353</v>
      </c>
      <c r="B21" s="204">
        <v>2.2276017400000003</v>
      </c>
      <c r="C21" s="204">
        <v>0</v>
      </c>
      <c r="D21" s="204">
        <v>0</v>
      </c>
      <c r="E21" s="204">
        <v>0.23619066</v>
      </c>
      <c r="F21" s="204">
        <v>0.11777</v>
      </c>
      <c r="G21" s="37"/>
    </row>
    <row r="22" spans="1:7" ht="13.5" customHeight="1" x14ac:dyDescent="0.25">
      <c r="A22" s="208" t="s">
        <v>364</v>
      </c>
      <c r="B22" s="204">
        <v>0.59322542</v>
      </c>
      <c r="C22" s="204">
        <v>0</v>
      </c>
      <c r="D22" s="204">
        <v>1.44698807</v>
      </c>
      <c r="E22" s="204">
        <v>4.7421532000000006</v>
      </c>
      <c r="F22" s="204">
        <v>0.10468489</v>
      </c>
      <c r="G22" s="37"/>
    </row>
    <row r="23" spans="1:7" ht="12.5" x14ac:dyDescent="0.25">
      <c r="A23" s="208" t="s">
        <v>368</v>
      </c>
      <c r="B23" s="204">
        <v>0</v>
      </c>
      <c r="C23" s="204">
        <v>0</v>
      </c>
      <c r="D23" s="204">
        <v>0</v>
      </c>
      <c r="E23" s="204">
        <v>0</v>
      </c>
      <c r="F23" s="204">
        <v>6.6961899999999991E-2</v>
      </c>
      <c r="G23" s="37"/>
    </row>
    <row r="24" spans="1:7" ht="12.5" x14ac:dyDescent="0.25">
      <c r="A24" s="208" t="s">
        <v>435</v>
      </c>
      <c r="B24" s="204">
        <v>0</v>
      </c>
      <c r="C24" s="204">
        <v>0</v>
      </c>
      <c r="D24" s="204">
        <v>0</v>
      </c>
      <c r="E24" s="204">
        <v>0</v>
      </c>
      <c r="F24" s="204">
        <v>2.2006310000000001E-2</v>
      </c>
      <c r="G24" s="37"/>
    </row>
    <row r="25" spans="1:7" ht="12.5" x14ac:dyDescent="0.25">
      <c r="A25" s="208" t="s">
        <v>381</v>
      </c>
      <c r="B25" s="204">
        <v>0</v>
      </c>
      <c r="C25" s="204">
        <v>0</v>
      </c>
      <c r="D25" s="204">
        <v>0</v>
      </c>
      <c r="E25" s="204">
        <v>0</v>
      </c>
      <c r="F25" s="204">
        <v>2.151227E-2</v>
      </c>
      <c r="G25" s="37"/>
    </row>
    <row r="26" spans="1:7" ht="12.5" x14ac:dyDescent="0.25">
      <c r="A26" s="208" t="s">
        <v>411</v>
      </c>
      <c r="B26" s="204">
        <v>0</v>
      </c>
      <c r="C26" s="204">
        <v>0</v>
      </c>
      <c r="D26" s="204">
        <v>0</v>
      </c>
      <c r="E26" s="204">
        <v>0</v>
      </c>
      <c r="F26" s="204">
        <v>1.8608570000000001E-2</v>
      </c>
      <c r="G26" s="37"/>
    </row>
    <row r="27" spans="1:7" ht="12.5" x14ac:dyDescent="0.25">
      <c r="A27" s="208" t="s">
        <v>298</v>
      </c>
      <c r="B27" s="204">
        <v>1.32E-2</v>
      </c>
      <c r="C27" s="204">
        <v>0</v>
      </c>
      <c r="D27" s="204">
        <v>0.61608200000000002</v>
      </c>
      <c r="E27" s="204">
        <v>0.46770156000000002</v>
      </c>
      <c r="F27" s="204">
        <v>1.8362150000000001E-2</v>
      </c>
      <c r="G27" s="37"/>
    </row>
    <row r="28" spans="1:7" ht="12.5" x14ac:dyDescent="0.25">
      <c r="A28" s="208" t="s">
        <v>354</v>
      </c>
      <c r="B28" s="204">
        <v>2.6582999999999999E-4</v>
      </c>
      <c r="C28" s="204">
        <v>0</v>
      </c>
      <c r="D28" s="204">
        <v>0</v>
      </c>
      <c r="E28" s="204">
        <v>0</v>
      </c>
      <c r="F28" s="204">
        <v>1.7282119999999998E-2</v>
      </c>
      <c r="G28" s="37"/>
    </row>
    <row r="29" spans="1:7" ht="12.5" x14ac:dyDescent="0.25">
      <c r="A29" s="208" t="s">
        <v>436</v>
      </c>
      <c r="B29" s="204">
        <v>0</v>
      </c>
      <c r="C29" s="204">
        <v>0</v>
      </c>
      <c r="D29" s="204">
        <v>0</v>
      </c>
      <c r="E29" s="204">
        <v>0</v>
      </c>
      <c r="F29" s="204">
        <v>1.5637470000000001E-2</v>
      </c>
      <c r="G29" s="37"/>
    </row>
    <row r="30" spans="1:7" ht="12.5" x14ac:dyDescent="0.25">
      <c r="A30" s="208" t="s">
        <v>403</v>
      </c>
      <c r="B30" s="204">
        <v>0</v>
      </c>
      <c r="C30" s="204">
        <v>0</v>
      </c>
      <c r="D30" s="204">
        <v>0</v>
      </c>
      <c r="E30" s="204">
        <v>0</v>
      </c>
      <c r="F30" s="214">
        <v>1.561383E-2</v>
      </c>
      <c r="G30" s="37"/>
    </row>
    <row r="31" spans="1:7" ht="12.5" x14ac:dyDescent="0.25">
      <c r="A31" s="208" t="s">
        <v>390</v>
      </c>
      <c r="B31" s="204">
        <v>0</v>
      </c>
      <c r="C31" s="204">
        <v>0</v>
      </c>
      <c r="D31" s="204">
        <v>0</v>
      </c>
      <c r="E31" s="204">
        <v>0</v>
      </c>
      <c r="F31" s="204">
        <v>1.508434E-2</v>
      </c>
      <c r="G31" s="37"/>
    </row>
    <row r="32" spans="1:7" ht="12.5" x14ac:dyDescent="0.25">
      <c r="A32" s="208" t="s">
        <v>301</v>
      </c>
      <c r="B32" s="204">
        <v>1.0785999999999999E-3</v>
      </c>
      <c r="C32" s="204">
        <v>0</v>
      </c>
      <c r="D32" s="204">
        <v>0</v>
      </c>
      <c r="E32" s="204">
        <v>0</v>
      </c>
      <c r="F32" s="204">
        <v>3.4522099999999998E-3</v>
      </c>
      <c r="G32" s="37"/>
    </row>
    <row r="33" spans="1:7" ht="12.5" x14ac:dyDescent="0.25">
      <c r="A33" s="208" t="s">
        <v>373</v>
      </c>
      <c r="B33" s="204">
        <v>3.0175199999999999E-2</v>
      </c>
      <c r="C33" s="204">
        <v>485.83353911</v>
      </c>
      <c r="D33" s="204">
        <v>0</v>
      </c>
      <c r="E33" s="204">
        <v>0</v>
      </c>
      <c r="F33" s="204">
        <v>2.2561E-3</v>
      </c>
      <c r="G33" s="37"/>
    </row>
    <row r="34" spans="1:7" ht="12.5" x14ac:dyDescent="0.25">
      <c r="A34" s="208" t="s">
        <v>357</v>
      </c>
      <c r="B34" s="204">
        <v>4.0416973399999998</v>
      </c>
      <c r="C34" s="204">
        <v>0</v>
      </c>
      <c r="D34" s="204">
        <v>0</v>
      </c>
      <c r="E34" s="204">
        <v>0</v>
      </c>
      <c r="F34" s="204">
        <v>2.0653099999999999E-3</v>
      </c>
      <c r="G34" s="37"/>
    </row>
    <row r="35" spans="1:7" ht="12.5" x14ac:dyDescent="0.25">
      <c r="A35" s="208" t="s">
        <v>389</v>
      </c>
      <c r="B35" s="204">
        <v>0</v>
      </c>
      <c r="C35" s="204">
        <v>0</v>
      </c>
      <c r="D35" s="204">
        <v>0</v>
      </c>
      <c r="E35" s="204">
        <v>1.4521780000000001E-2</v>
      </c>
      <c r="F35" s="204">
        <v>1.40602E-3</v>
      </c>
      <c r="G35" s="37"/>
    </row>
    <row r="36" spans="1:7" ht="12.5" x14ac:dyDescent="0.25">
      <c r="A36" s="208" t="s">
        <v>363</v>
      </c>
      <c r="B36" s="204">
        <v>0</v>
      </c>
      <c r="C36" s="204">
        <v>0</v>
      </c>
      <c r="D36" s="204">
        <v>2.824036</v>
      </c>
      <c r="E36" s="204">
        <v>0</v>
      </c>
      <c r="F36" s="204">
        <v>5.7050999999999998E-4</v>
      </c>
      <c r="G36" s="37"/>
    </row>
    <row r="37" spans="1:7" ht="12.5" x14ac:dyDescent="0.25">
      <c r="A37" s="208" t="s">
        <v>344</v>
      </c>
      <c r="B37" s="204">
        <v>1.29116074</v>
      </c>
      <c r="C37" s="204">
        <v>0</v>
      </c>
      <c r="D37" s="204">
        <v>0</v>
      </c>
      <c r="E37" s="204">
        <v>6.5286099999999998E-3</v>
      </c>
      <c r="F37" s="204">
        <v>2.7089999999999997E-4</v>
      </c>
      <c r="G37" s="37"/>
    </row>
    <row r="38" spans="1:7" ht="12.5" x14ac:dyDescent="0.25">
      <c r="A38" s="208" t="s">
        <v>377</v>
      </c>
      <c r="B38" s="204">
        <v>0</v>
      </c>
      <c r="C38" s="204">
        <v>0</v>
      </c>
      <c r="D38" s="204">
        <v>0</v>
      </c>
      <c r="E38" s="204">
        <v>5.6605600000000002E-3</v>
      </c>
      <c r="F38" s="204">
        <v>2.1453999999999999E-4</v>
      </c>
      <c r="G38" s="37"/>
    </row>
    <row r="39" spans="1:7" ht="12.5" x14ac:dyDescent="0.25">
      <c r="A39" s="208" t="s">
        <v>371</v>
      </c>
      <c r="B39" s="204">
        <v>0</v>
      </c>
      <c r="C39" s="204">
        <v>0</v>
      </c>
      <c r="D39" s="204">
        <v>0</v>
      </c>
      <c r="E39" s="204">
        <v>1.00443302</v>
      </c>
      <c r="F39" s="204">
        <v>0</v>
      </c>
      <c r="G39" s="37"/>
    </row>
    <row r="40" spans="1:7" ht="12.5" x14ac:dyDescent="0.25">
      <c r="A40" s="208" t="s">
        <v>391</v>
      </c>
      <c r="B40" s="204">
        <v>1.029E-3</v>
      </c>
      <c r="C40" s="204">
        <v>0</v>
      </c>
      <c r="D40" s="204">
        <v>0</v>
      </c>
      <c r="E40" s="204">
        <v>0.75505064</v>
      </c>
      <c r="F40" s="204">
        <v>0</v>
      </c>
      <c r="G40" s="37"/>
    </row>
    <row r="41" spans="1:7" ht="12.5" x14ac:dyDescent="0.25">
      <c r="A41" s="208" t="s">
        <v>462</v>
      </c>
      <c r="B41" s="204">
        <v>0</v>
      </c>
      <c r="C41" s="204">
        <v>0</v>
      </c>
      <c r="D41" s="204">
        <v>0</v>
      </c>
      <c r="E41" s="204">
        <v>0.55532623999999997</v>
      </c>
      <c r="F41" s="204">
        <v>0</v>
      </c>
      <c r="G41" s="37"/>
    </row>
    <row r="42" spans="1:7" ht="12.5" x14ac:dyDescent="0.25">
      <c r="A42" s="208" t="s">
        <v>422</v>
      </c>
      <c r="B42" s="204">
        <v>0</v>
      </c>
      <c r="C42" s="204">
        <v>0</v>
      </c>
      <c r="D42" s="204">
        <v>0</v>
      </c>
      <c r="E42" s="204">
        <v>0.46157189000000004</v>
      </c>
      <c r="F42" s="204">
        <v>0</v>
      </c>
      <c r="G42" s="37"/>
    </row>
    <row r="43" spans="1:7" ht="12.5" x14ac:dyDescent="0.25">
      <c r="A43" s="208" t="s">
        <v>349</v>
      </c>
      <c r="B43" s="204">
        <v>0</v>
      </c>
      <c r="C43" s="204">
        <v>0</v>
      </c>
      <c r="D43" s="204">
        <v>0</v>
      </c>
      <c r="E43" s="204">
        <v>0.36709751000000002</v>
      </c>
      <c r="F43" s="204">
        <v>0</v>
      </c>
      <c r="G43" s="37"/>
    </row>
    <row r="44" spans="1:7" ht="12.5" x14ac:dyDescent="0.25">
      <c r="A44" s="208" t="s">
        <v>392</v>
      </c>
      <c r="B44" s="204">
        <v>0</v>
      </c>
      <c r="C44" s="204">
        <v>0</v>
      </c>
      <c r="D44" s="204">
        <v>0</v>
      </c>
      <c r="E44" s="204">
        <v>7.4001339999999999E-2</v>
      </c>
      <c r="F44" s="204">
        <v>0</v>
      </c>
      <c r="G44" s="37"/>
    </row>
    <row r="45" spans="1:7" ht="12.5" x14ac:dyDescent="0.25">
      <c r="A45" s="208" t="s">
        <v>304</v>
      </c>
      <c r="B45" s="204">
        <v>0</v>
      </c>
      <c r="C45" s="204">
        <v>0</v>
      </c>
      <c r="D45" s="204">
        <v>0</v>
      </c>
      <c r="E45" s="204">
        <v>6.0585889999999996E-2</v>
      </c>
      <c r="F45" s="204">
        <v>0</v>
      </c>
      <c r="G45" s="37"/>
    </row>
    <row r="46" spans="1:7" ht="12.5" x14ac:dyDescent="0.25">
      <c r="A46" s="208" t="s">
        <v>351</v>
      </c>
      <c r="B46" s="204">
        <v>0.18306729999999999</v>
      </c>
      <c r="C46" s="204">
        <v>0</v>
      </c>
      <c r="D46" s="204">
        <v>45.603935460000002</v>
      </c>
      <c r="E46" s="204">
        <v>3.7929150000000002E-2</v>
      </c>
      <c r="F46" s="204">
        <v>0</v>
      </c>
    </row>
    <row r="47" spans="1:7" ht="12.5" x14ac:dyDescent="0.25">
      <c r="A47" s="208" t="s">
        <v>376</v>
      </c>
      <c r="B47" s="204">
        <v>0</v>
      </c>
      <c r="C47" s="204">
        <v>0</v>
      </c>
      <c r="D47" s="204">
        <v>0</v>
      </c>
      <c r="E47" s="204">
        <v>3.5199220000000003E-2</v>
      </c>
      <c r="F47" s="204">
        <v>0</v>
      </c>
    </row>
    <row r="48" spans="1:7" ht="13.5" customHeight="1" x14ac:dyDescent="0.25">
      <c r="A48" s="208" t="s">
        <v>408</v>
      </c>
      <c r="B48" s="204">
        <v>0</v>
      </c>
      <c r="C48" s="204">
        <v>0</v>
      </c>
      <c r="D48" s="204">
        <v>0</v>
      </c>
      <c r="E48" s="204">
        <v>2.7084520000000001E-2</v>
      </c>
      <c r="F48" s="204">
        <v>0</v>
      </c>
    </row>
    <row r="49" spans="1:6" ht="12.5" x14ac:dyDescent="0.25">
      <c r="A49" s="208" t="s">
        <v>310</v>
      </c>
      <c r="B49" s="204">
        <v>0</v>
      </c>
      <c r="C49" s="204">
        <v>0</v>
      </c>
      <c r="D49" s="204">
        <v>0</v>
      </c>
      <c r="E49" s="204">
        <v>1.0431709999999999E-2</v>
      </c>
      <c r="F49" s="204">
        <v>0</v>
      </c>
    </row>
    <row r="50" spans="1:6" ht="12.5" x14ac:dyDescent="0.25">
      <c r="A50" s="208" t="s">
        <v>402</v>
      </c>
      <c r="B50" s="204">
        <v>0</v>
      </c>
      <c r="C50" s="204">
        <v>0</v>
      </c>
      <c r="D50" s="204">
        <v>0</v>
      </c>
      <c r="E50" s="204">
        <v>1.4336199999999998E-3</v>
      </c>
      <c r="F50" s="204">
        <v>0</v>
      </c>
    </row>
    <row r="51" spans="1:6" ht="12.5" x14ac:dyDescent="0.25">
      <c r="A51" s="208" t="s">
        <v>366</v>
      </c>
      <c r="B51" s="204">
        <v>0</v>
      </c>
      <c r="C51" s="204">
        <v>0</v>
      </c>
      <c r="D51" s="204">
        <v>0.95503292000000006</v>
      </c>
      <c r="E51" s="204">
        <v>4.2899999999999999E-5</v>
      </c>
      <c r="F51" s="204">
        <v>0</v>
      </c>
    </row>
    <row r="52" spans="1:6" ht="12.5" x14ac:dyDescent="0.25">
      <c r="A52" s="208" t="s">
        <v>419</v>
      </c>
      <c r="B52" s="204">
        <v>0</v>
      </c>
      <c r="C52" s="204">
        <v>0</v>
      </c>
      <c r="D52" s="204">
        <v>0.466673</v>
      </c>
      <c r="E52" s="204">
        <v>0</v>
      </c>
      <c r="F52" s="204">
        <v>0</v>
      </c>
    </row>
    <row r="53" spans="1:6" ht="12.5" x14ac:dyDescent="0.25">
      <c r="A53" s="208" t="s">
        <v>414</v>
      </c>
      <c r="B53" s="204">
        <v>0.35165700999999999</v>
      </c>
      <c r="C53" s="204">
        <v>2.9247499999999998E-3</v>
      </c>
      <c r="D53" s="204">
        <v>0</v>
      </c>
      <c r="E53" s="204">
        <v>0</v>
      </c>
      <c r="F53" s="204">
        <v>0</v>
      </c>
    </row>
    <row r="54" spans="1:6" ht="12.5" x14ac:dyDescent="0.25">
      <c r="A54" s="208" t="s">
        <v>309</v>
      </c>
      <c r="B54" s="204">
        <v>554.81557111000006</v>
      </c>
      <c r="C54" s="204">
        <v>0</v>
      </c>
      <c r="D54" s="204">
        <v>0</v>
      </c>
      <c r="E54" s="204">
        <v>0</v>
      </c>
      <c r="F54" s="204">
        <v>0</v>
      </c>
    </row>
    <row r="55" spans="1:6" ht="12.5" x14ac:dyDescent="0.25">
      <c r="A55" s="208" t="s">
        <v>407</v>
      </c>
      <c r="B55" s="204">
        <v>491.53800017999998</v>
      </c>
      <c r="C55" s="204">
        <v>0</v>
      </c>
      <c r="D55" s="204">
        <v>0</v>
      </c>
      <c r="E55" s="204">
        <v>0</v>
      </c>
      <c r="F55" s="204">
        <v>0</v>
      </c>
    </row>
    <row r="56" spans="1:6" ht="12.5" x14ac:dyDescent="0.25">
      <c r="A56" s="208" t="s">
        <v>433</v>
      </c>
      <c r="B56" s="204">
        <v>88.112183489999993</v>
      </c>
      <c r="C56" s="204">
        <v>0</v>
      </c>
      <c r="D56" s="204">
        <v>0</v>
      </c>
      <c r="E56" s="204">
        <v>0</v>
      </c>
      <c r="F56" s="204">
        <v>0</v>
      </c>
    </row>
    <row r="57" spans="1:6" ht="12.5" x14ac:dyDescent="0.25">
      <c r="A57" s="208" t="s">
        <v>394</v>
      </c>
      <c r="B57" s="204">
        <v>38.488227479999999</v>
      </c>
      <c r="C57" s="204">
        <v>0</v>
      </c>
      <c r="D57" s="204">
        <v>0</v>
      </c>
      <c r="E57" s="204">
        <v>0</v>
      </c>
      <c r="F57" s="204">
        <v>0</v>
      </c>
    </row>
    <row r="58" spans="1:6" ht="12.5" x14ac:dyDescent="0.25">
      <c r="A58" s="209" t="s">
        <v>500</v>
      </c>
      <c r="B58" s="210">
        <v>10.0297681</v>
      </c>
      <c r="C58" s="210">
        <v>0</v>
      </c>
      <c r="D58" s="210">
        <v>0</v>
      </c>
      <c r="E58" s="210">
        <v>0</v>
      </c>
      <c r="F58" s="210">
        <v>0</v>
      </c>
    </row>
    <row r="60" spans="1:6" ht="13.5" customHeight="1" x14ac:dyDescent="0.25"/>
    <row r="71" ht="13.5" customHeight="1" x14ac:dyDescent="0.25"/>
  </sheetData>
  <sortState xmlns:xlrd2="http://schemas.microsoft.com/office/spreadsheetml/2017/richdata2" ref="A3:F45">
    <sortCondition descending="1" ref="F3:F45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7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22.81640625" style="57" customWidth="1"/>
    <col min="2" max="2" width="13.6328125" style="57" bestFit="1" customWidth="1"/>
    <col min="3" max="3" width="13.36328125" style="57" customWidth="1"/>
    <col min="4" max="4" width="14" style="57" bestFit="1" customWidth="1"/>
    <col min="5" max="5" width="12.453125" style="57" customWidth="1"/>
    <col min="6" max="6" width="15" style="57" bestFit="1" customWidth="1"/>
    <col min="7" max="9" width="12.453125" style="57" customWidth="1"/>
    <col min="10" max="10" width="9" style="57" customWidth="1"/>
    <col min="11" max="16384" width="8.81640625" style="57"/>
  </cols>
  <sheetData>
    <row r="1" spans="1:12" ht="13" x14ac:dyDescent="0.3">
      <c r="A1" s="220" t="s">
        <v>575</v>
      </c>
      <c r="K1" s="398" t="s">
        <v>313</v>
      </c>
      <c r="L1" s="398"/>
    </row>
    <row r="2" spans="1:12" ht="13" x14ac:dyDescent="0.3">
      <c r="A2" s="399" t="s">
        <v>320</v>
      </c>
      <c r="B2" s="401">
        <v>44896</v>
      </c>
      <c r="C2" s="401"/>
      <c r="D2" s="401">
        <v>45231</v>
      </c>
      <c r="E2" s="401"/>
      <c r="F2" s="401">
        <v>45261</v>
      </c>
      <c r="G2" s="401"/>
      <c r="H2" s="388" t="s">
        <v>293</v>
      </c>
      <c r="I2" s="388" t="s">
        <v>635</v>
      </c>
    </row>
    <row r="3" spans="1:12" ht="13" x14ac:dyDescent="0.3">
      <c r="A3" s="400"/>
      <c r="B3" s="74" t="s">
        <v>549</v>
      </c>
      <c r="C3" s="74" t="s">
        <v>295</v>
      </c>
      <c r="D3" s="74" t="s">
        <v>549</v>
      </c>
      <c r="E3" s="74" t="s">
        <v>295</v>
      </c>
      <c r="F3" s="74" t="s">
        <v>549</v>
      </c>
      <c r="G3" s="74" t="s">
        <v>295</v>
      </c>
      <c r="H3" s="389"/>
      <c r="I3" s="389"/>
    </row>
    <row r="4" spans="1:12" x14ac:dyDescent="0.25">
      <c r="A4" s="69" t="s">
        <v>318</v>
      </c>
      <c r="B4" s="171">
        <v>3542.7491010900003</v>
      </c>
      <c r="C4" s="66">
        <f>(B4/$B$13)*100</f>
        <v>37.877307555583549</v>
      </c>
      <c r="D4" s="171">
        <v>4869.1454789999998</v>
      </c>
      <c r="E4" s="66">
        <f>(D4/$D$13)*100</f>
        <v>41.431843237487712</v>
      </c>
      <c r="F4" s="171">
        <v>6038.0075057700005</v>
      </c>
      <c r="G4" s="66">
        <f>(F4/$F$13)*100</f>
        <v>52.389260180613618</v>
      </c>
      <c r="H4" s="66">
        <f>((F4/D4)-1)*100</f>
        <v>24.00548580466846</v>
      </c>
      <c r="I4" s="70">
        <f>((F4/B4)-1)*100</f>
        <v>70.432828672859785</v>
      </c>
    </row>
    <row r="5" spans="1:12" x14ac:dyDescent="0.25">
      <c r="A5" s="69" t="s">
        <v>591</v>
      </c>
      <c r="B5" s="171">
        <v>2147.4908415500004</v>
      </c>
      <c r="C5" s="66">
        <f t="shared" ref="C5:C12" si="0">(B5/$B$13)*100</f>
        <v>22.959901691362226</v>
      </c>
      <c r="D5" s="171">
        <v>2247.35747846</v>
      </c>
      <c r="E5" s="66">
        <f t="shared" ref="E5:E12" si="1">(D5/$D$13)*100</f>
        <v>19.122896029237822</v>
      </c>
      <c r="F5" s="171">
        <v>2410.8961817899999</v>
      </c>
      <c r="G5" s="66">
        <f t="shared" ref="G5:G11" si="2">(F5/$F$13)*100</f>
        <v>20.918335595897396</v>
      </c>
      <c r="H5" s="66">
        <f t="shared" ref="H5:H12" si="3">((F5/D5)-1)*100</f>
        <v>7.2769332381453111</v>
      </c>
      <c r="I5" s="70">
        <f t="shared" ref="I5:I13" si="4">((F5/B5)-1)*100</f>
        <v>12.265725894778701</v>
      </c>
    </row>
    <row r="6" spans="1:12" x14ac:dyDescent="0.25">
      <c r="A6" s="69" t="s">
        <v>316</v>
      </c>
      <c r="B6" s="171">
        <v>1612.1939309899999</v>
      </c>
      <c r="C6" s="66">
        <f t="shared" si="0"/>
        <v>17.23677393484212</v>
      </c>
      <c r="D6" s="171">
        <v>1578.3595514600001</v>
      </c>
      <c r="E6" s="66">
        <f t="shared" si="1"/>
        <v>13.430353599110886</v>
      </c>
      <c r="F6" s="171">
        <v>1869.3582194800001</v>
      </c>
      <c r="G6" s="66">
        <f t="shared" si="2"/>
        <v>16.219637692983824</v>
      </c>
      <c r="H6" s="66">
        <f t="shared" si="3"/>
        <v>18.436779360623067</v>
      </c>
      <c r="I6" s="70">
        <f t="shared" si="4"/>
        <v>15.951200630812657</v>
      </c>
    </row>
    <row r="7" spans="1:12" x14ac:dyDescent="0.25">
      <c r="A7" s="69" t="s">
        <v>609</v>
      </c>
      <c r="B7" s="171">
        <v>1451.95653094</v>
      </c>
      <c r="C7" s="66">
        <f t="shared" si="0"/>
        <v>15.523595521577246</v>
      </c>
      <c r="D7" s="171">
        <v>1183.87033116</v>
      </c>
      <c r="E7" s="66">
        <f t="shared" si="1"/>
        <v>10.073621785522704</v>
      </c>
      <c r="F7" s="171">
        <v>1626.5518497200001</v>
      </c>
      <c r="G7" s="66">
        <f t="shared" si="2"/>
        <v>14.112908599535185</v>
      </c>
      <c r="H7" s="66">
        <f t="shared" si="3"/>
        <v>37.392736933127146</v>
      </c>
      <c r="I7" s="70">
        <f t="shared" si="4"/>
        <v>12.024830982162161</v>
      </c>
    </row>
    <row r="8" spans="1:12" x14ac:dyDescent="0.25">
      <c r="A8" s="69" t="s">
        <v>618</v>
      </c>
      <c r="B8" s="171">
        <v>1288.8456253900001</v>
      </c>
      <c r="C8" s="66">
        <f t="shared" si="0"/>
        <v>13.779695019764619</v>
      </c>
      <c r="D8" s="171">
        <v>1020.8621386599999</v>
      </c>
      <c r="E8" s="66">
        <f t="shared" si="1"/>
        <v>8.6865755559092754</v>
      </c>
      <c r="F8" s="171">
        <v>1341.61038145</v>
      </c>
      <c r="G8" s="66">
        <f>(F8/$F$13)*100</f>
        <v>11.640590918052043</v>
      </c>
      <c r="H8" s="66">
        <f t="shared" si="3"/>
        <v>31.419349454081956</v>
      </c>
      <c r="I8" s="70">
        <f t="shared" si="4"/>
        <v>4.0939547002794452</v>
      </c>
    </row>
    <row r="9" spans="1:12" x14ac:dyDescent="0.25">
      <c r="A9" s="69" t="s">
        <v>317</v>
      </c>
      <c r="B9" s="171">
        <v>1709.8934758800001</v>
      </c>
      <c r="C9" s="66">
        <f t="shared" si="0"/>
        <v>18.281328771847232</v>
      </c>
      <c r="D9" s="171">
        <v>2847.9742754399999</v>
      </c>
      <c r="E9" s="66">
        <f t="shared" si="1"/>
        <v>24.233579430586516</v>
      </c>
      <c r="F9" s="171">
        <v>793.12376361999998</v>
      </c>
      <c r="G9" s="66">
        <f t="shared" si="2"/>
        <v>6.8816024438540069</v>
      </c>
      <c r="H9" s="66">
        <f>((F9/D9)-1)*100</f>
        <v>-72.151301700312388</v>
      </c>
      <c r="I9" s="70">
        <f>((F9/B9)-1)*100</f>
        <v>-53.615603848548687</v>
      </c>
    </row>
    <row r="10" spans="1:12" x14ac:dyDescent="0.25">
      <c r="A10" s="69" t="s">
        <v>315</v>
      </c>
      <c r="B10" s="171">
        <v>30.042072579999999</v>
      </c>
      <c r="C10" s="66">
        <f t="shared" si="0"/>
        <v>0.32119486597843488</v>
      </c>
      <c r="D10" s="171">
        <v>40.002335070000001</v>
      </c>
      <c r="E10" s="66">
        <f t="shared" si="1"/>
        <v>0.34038220523533819</v>
      </c>
      <c r="F10" s="171">
        <v>147.97721465000001</v>
      </c>
      <c r="G10" s="66">
        <f t="shared" si="2"/>
        <v>1.2839362640230318</v>
      </c>
      <c r="H10" s="66">
        <f t="shared" si="3"/>
        <v>269.92144181347163</v>
      </c>
      <c r="I10" s="70">
        <f t="shared" si="4"/>
        <v>392.56659724773232</v>
      </c>
    </row>
    <row r="11" spans="1:12" s="220" customFormat="1" ht="13" x14ac:dyDescent="0.3">
      <c r="A11" s="69" t="s">
        <v>610</v>
      </c>
      <c r="B11" s="171">
        <v>5.2523947800000004</v>
      </c>
      <c r="C11" s="66">
        <f t="shared" si="0"/>
        <v>5.6155987005738442E-2</v>
      </c>
      <c r="D11" s="171">
        <v>8.7396350600000012</v>
      </c>
      <c r="E11" s="66">
        <f t="shared" si="1"/>
        <v>7.4366065117680083E-2</v>
      </c>
      <c r="F11" s="171">
        <v>8.8688210000000005</v>
      </c>
      <c r="G11" s="66">
        <f t="shared" si="2"/>
        <v>7.6951042280136661E-2</v>
      </c>
      <c r="H11" s="66">
        <f t="shared" si="3"/>
        <v>1.4781617208625031</v>
      </c>
      <c r="I11" s="70">
        <f t="shared" si="4"/>
        <v>68.852901799586363</v>
      </c>
    </row>
    <row r="12" spans="1:12" s="220" customFormat="1" ht="13" x14ac:dyDescent="0.3">
      <c r="A12" s="69" t="s">
        <v>582</v>
      </c>
      <c r="B12" s="171">
        <v>1.7918685700000001</v>
      </c>
      <c r="C12" s="66">
        <f t="shared" si="0"/>
        <v>1.9157765618849985E-2</v>
      </c>
      <c r="D12" s="171">
        <v>1.5373454799999999</v>
      </c>
      <c r="E12" s="66">
        <f t="shared" si="1"/>
        <v>1.3081362469847925E-2</v>
      </c>
      <c r="F12" s="171">
        <v>2.0000000000000001E-4</v>
      </c>
      <c r="G12" s="66">
        <f>(F12/$F$13)*100</f>
        <v>1.7353161661541409E-6</v>
      </c>
      <c r="H12" s="66">
        <f t="shared" si="3"/>
        <v>-99.986990562459653</v>
      </c>
      <c r="I12" s="70">
        <f t="shared" si="4"/>
        <v>-99.988838467098063</v>
      </c>
    </row>
    <row r="13" spans="1:12" s="220" customFormat="1" ht="13" x14ac:dyDescent="0.3">
      <c r="A13" s="215" t="s">
        <v>262</v>
      </c>
      <c r="B13" s="216">
        <v>9353.2231558200037</v>
      </c>
      <c r="C13" s="217">
        <v>100</v>
      </c>
      <c r="D13" s="216">
        <v>11752.181651899995</v>
      </c>
      <c r="E13" s="217">
        <v>100.00000000000003</v>
      </c>
      <c r="F13" s="216">
        <v>11525.27728957</v>
      </c>
      <c r="G13" s="217">
        <v>100.00000000000003</v>
      </c>
      <c r="H13" s="218">
        <f>((F13/D13)-1)*100</f>
        <v>-1.9307424702145526</v>
      </c>
      <c r="I13" s="219">
        <f t="shared" si="4"/>
        <v>23.222520168338391</v>
      </c>
    </row>
    <row r="15" spans="1:12" ht="13" x14ac:dyDescent="0.3">
      <c r="B15" s="220"/>
      <c r="C15" s="220"/>
      <c r="D15" s="220"/>
      <c r="G15" s="221"/>
    </row>
    <row r="16" spans="1:12" x14ac:dyDescent="0.25">
      <c r="G16" s="221"/>
    </row>
    <row r="17" spans="4:10" x14ac:dyDescent="0.25">
      <c r="G17" s="221"/>
    </row>
    <row r="18" spans="4:10" x14ac:dyDescent="0.25">
      <c r="G18" s="221"/>
    </row>
    <row r="19" spans="4:10" x14ac:dyDescent="0.25">
      <c r="G19" s="221"/>
    </row>
    <row r="20" spans="4:10" x14ac:dyDescent="0.25">
      <c r="G20" s="221"/>
    </row>
    <row r="21" spans="4:10" x14ac:dyDescent="0.25">
      <c r="G21" s="221"/>
    </row>
    <row r="22" spans="4:10" x14ac:dyDescent="0.25">
      <c r="G22" s="221"/>
    </row>
    <row r="23" spans="4:10" x14ac:dyDescent="0.25">
      <c r="G23" s="221"/>
    </row>
    <row r="25" spans="4:10" ht="13" x14ac:dyDescent="0.3">
      <c r="J25" s="222"/>
    </row>
    <row r="26" spans="4:10" x14ac:dyDescent="0.25">
      <c r="D26" s="93"/>
      <c r="E26" s="93"/>
      <c r="F26" s="93"/>
    </row>
    <row r="43" spans="1:9" s="220" customFormat="1" ht="13" x14ac:dyDescent="0.3">
      <c r="A43" s="57"/>
      <c r="B43" s="57"/>
      <c r="C43" s="57"/>
      <c r="D43" s="57"/>
      <c r="E43" s="57"/>
      <c r="F43" s="57"/>
      <c r="G43" s="57"/>
      <c r="H43" s="57"/>
      <c r="I43" s="57"/>
    </row>
    <row r="44" spans="1:9" ht="13" x14ac:dyDescent="0.3">
      <c r="A44" s="220"/>
      <c r="B44" s="220"/>
      <c r="C44" s="220"/>
      <c r="D44" s="220"/>
      <c r="E44" s="220"/>
      <c r="F44" s="220"/>
      <c r="G44" s="220"/>
      <c r="H44" s="220"/>
      <c r="I44" s="220"/>
    </row>
    <row r="270" spans="1:9" s="220" customFormat="1" ht="13" x14ac:dyDescent="0.3">
      <c r="A270" s="57"/>
      <c r="B270" s="57"/>
      <c r="C270" s="57"/>
      <c r="D270" s="57"/>
      <c r="E270" s="57"/>
      <c r="F270" s="57"/>
      <c r="G270" s="57"/>
      <c r="H270" s="57"/>
      <c r="I270" s="57"/>
    </row>
    <row r="271" spans="1:9" ht="13" x14ac:dyDescent="0.3">
      <c r="A271" s="220"/>
      <c r="B271" s="220"/>
      <c r="C271" s="220"/>
      <c r="D271" s="220"/>
      <c r="E271" s="220"/>
      <c r="F271" s="220"/>
      <c r="G271" s="220"/>
      <c r="H271" s="220"/>
      <c r="I271" s="220"/>
    </row>
    <row r="277" spans="2:3" ht="13" x14ac:dyDescent="0.3">
      <c r="B277" s="223"/>
      <c r="C277" s="223"/>
    </row>
  </sheetData>
  <sortState xmlns:xlrd2="http://schemas.microsoft.com/office/spreadsheetml/2017/richdata2" ref="A4:F12">
    <sortCondition descending="1" ref="F4:F12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75"/>
  <sheetViews>
    <sheetView zoomScaleNormal="100" workbookViewId="0">
      <selection activeCell="F3" sqref="F3"/>
    </sheetView>
  </sheetViews>
  <sheetFormatPr defaultColWidth="8.81640625" defaultRowHeight="12.5" x14ac:dyDescent="0.25"/>
  <cols>
    <col min="1" max="1" width="56.1796875" style="128" customWidth="1"/>
    <col min="2" max="2" width="23.81640625" style="40" customWidth="1"/>
    <col min="3" max="3" width="22.6328125" style="40" customWidth="1"/>
    <col min="4" max="4" width="18.7265625" style="40" customWidth="1"/>
    <col min="5" max="5" width="14.36328125" style="40" customWidth="1"/>
    <col min="6" max="6" width="66.54296875" style="240" customWidth="1"/>
    <col min="7" max="7" width="23.81640625" style="240" customWidth="1"/>
    <col min="8" max="8" width="22.6328125" style="241" customWidth="1"/>
    <col min="9" max="9" width="17.81640625" style="241" bestFit="1" customWidth="1"/>
    <col min="10" max="16384" width="8.81640625" style="40"/>
  </cols>
  <sheetData>
    <row r="1" spans="1:11" ht="16" thickBot="1" x14ac:dyDescent="0.4">
      <c r="K1" s="358" t="s">
        <v>313</v>
      </c>
    </row>
    <row r="2" spans="1:11" ht="13" x14ac:dyDescent="0.3">
      <c r="A2" s="360" t="s">
        <v>637</v>
      </c>
      <c r="B2" s="361"/>
      <c r="C2" s="361"/>
      <c r="D2" s="361"/>
      <c r="E2" s="362"/>
      <c r="F2" s="242"/>
    </row>
    <row r="3" spans="1:11" ht="25.5" customHeight="1" x14ac:dyDescent="0.25">
      <c r="A3" s="130" t="s">
        <v>263</v>
      </c>
      <c r="B3" s="131" t="s">
        <v>622</v>
      </c>
      <c r="C3" s="131" t="s">
        <v>638</v>
      </c>
      <c r="D3" s="133" t="s">
        <v>264</v>
      </c>
      <c r="E3" s="133" t="s">
        <v>265</v>
      </c>
    </row>
    <row r="4" spans="1:11" x14ac:dyDescent="0.25">
      <c r="A4" s="132" t="s">
        <v>335</v>
      </c>
      <c r="B4" s="42">
        <f>B275</f>
        <v>11811.23511078</v>
      </c>
      <c r="C4" s="42">
        <f>C275</f>
        <v>11752.1816519</v>
      </c>
      <c r="D4" s="43">
        <f>C4-B4</f>
        <v>-59.053458880000107</v>
      </c>
      <c r="E4" s="44">
        <f>(C4/B4)-1</f>
        <v>-4.9997699923950423E-3</v>
      </c>
      <c r="H4" s="243"/>
    </row>
    <row r="5" spans="1:11" x14ac:dyDescent="0.25">
      <c r="A5" s="132" t="s">
        <v>266</v>
      </c>
      <c r="B5" s="42">
        <f>G275</f>
        <v>15838.879117299994</v>
      </c>
      <c r="C5" s="42">
        <f>H275</f>
        <v>15769.846094729999</v>
      </c>
      <c r="D5" s="43">
        <f>C5-B5</f>
        <v>-69.0330225699945</v>
      </c>
      <c r="E5" s="44">
        <f>(C5/B5)-1</f>
        <v>-4.3584537806462542E-3</v>
      </c>
    </row>
    <row r="6" spans="1:11" ht="13" x14ac:dyDescent="0.3">
      <c r="A6" s="133" t="s">
        <v>267</v>
      </c>
      <c r="B6" s="46">
        <f>(B4-B5)</f>
        <v>-4027.6440065199931</v>
      </c>
      <c r="C6" s="46">
        <f>(C4-C5)</f>
        <v>-4017.6644428299987</v>
      </c>
      <c r="D6" s="46">
        <f>C6-B6</f>
        <v>9.9795636899943929</v>
      </c>
      <c r="E6" s="47">
        <f>(C6/B6)-1</f>
        <v>-2.4777670702373911E-3</v>
      </c>
    </row>
    <row r="7" spans="1:11" ht="13" x14ac:dyDescent="0.3">
      <c r="A7" s="134"/>
      <c r="B7" s="49"/>
      <c r="C7" s="50"/>
      <c r="D7" s="49"/>
      <c r="E7" s="51"/>
    </row>
    <row r="8" spans="1:11" s="54" customFormat="1" ht="13" x14ac:dyDescent="0.3">
      <c r="A8" s="135"/>
      <c r="B8" s="52"/>
      <c r="C8" s="52"/>
      <c r="D8" s="52"/>
      <c r="E8" s="53"/>
      <c r="F8" s="244"/>
      <c r="G8" s="244"/>
      <c r="H8" s="245"/>
      <c r="I8" s="245"/>
    </row>
    <row r="9" spans="1:11" ht="13" x14ac:dyDescent="0.3">
      <c r="A9" s="363" t="s">
        <v>597</v>
      </c>
      <c r="B9" s="363"/>
      <c r="C9" s="363"/>
      <c r="D9" s="363"/>
      <c r="F9" s="364" t="s">
        <v>598</v>
      </c>
      <c r="G9" s="364"/>
      <c r="H9" s="364"/>
      <c r="I9" s="364"/>
    </row>
    <row r="10" spans="1:11" ht="24.5" customHeight="1" x14ac:dyDescent="0.25">
      <c r="A10" s="131" t="s">
        <v>505</v>
      </c>
      <c r="B10" s="131" t="s">
        <v>622</v>
      </c>
      <c r="C10" s="131" t="s">
        <v>638</v>
      </c>
      <c r="D10" s="41" t="s">
        <v>264</v>
      </c>
      <c r="F10" s="252" t="s">
        <v>505</v>
      </c>
      <c r="G10" s="246" t="s">
        <v>622</v>
      </c>
      <c r="H10" s="246" t="s">
        <v>638</v>
      </c>
      <c r="I10" s="246" t="s">
        <v>264</v>
      </c>
    </row>
    <row r="11" spans="1:11" s="129" customFormat="1" ht="14.5" x14ac:dyDescent="0.35">
      <c r="A11" s="69" t="s">
        <v>151</v>
      </c>
      <c r="B11" s="168">
        <v>2471.8844620100003</v>
      </c>
      <c r="C11" s="169">
        <v>2412.1539071100001</v>
      </c>
      <c r="D11" s="170">
        <v>-59.730554900000243</v>
      </c>
      <c r="E11" s="136"/>
      <c r="F11" s="69" t="s">
        <v>668</v>
      </c>
      <c r="G11" s="249">
        <v>352.42364451999998</v>
      </c>
      <c r="H11" s="249">
        <v>285.62556548000003</v>
      </c>
      <c r="I11" s="249">
        <f>Table736[[#This Row],[Column3]]-Table736[[#This Row],[Column2]]</f>
        <v>-66.798079039999948</v>
      </c>
      <c r="J11" s="136"/>
    </row>
    <row r="12" spans="1:11" s="129" customFormat="1" ht="14.5" x14ac:dyDescent="0.35">
      <c r="A12" s="238" t="s">
        <v>47</v>
      </c>
      <c r="B12" s="172">
        <v>127.25988673000001</v>
      </c>
      <c r="C12" s="239">
        <v>126.98397551000001</v>
      </c>
      <c r="D12" s="170">
        <v>-0.27591121999999757</v>
      </c>
      <c r="E12" s="136"/>
      <c r="F12" s="69" t="s">
        <v>666</v>
      </c>
      <c r="G12" s="249">
        <v>70.314872190000003</v>
      </c>
      <c r="H12" s="249">
        <v>67.628442939999999</v>
      </c>
      <c r="I12" s="249">
        <f>Table736[[#This Row],[Column3]]-Table736[[#This Row],[Column2]]</f>
        <v>-2.6864292500000033</v>
      </c>
      <c r="J12" s="136"/>
    </row>
    <row r="13" spans="1:11" s="129" customFormat="1" ht="14.5" x14ac:dyDescent="0.35">
      <c r="A13" s="238" t="s">
        <v>9</v>
      </c>
      <c r="B13" s="172">
        <v>659.57156763</v>
      </c>
      <c r="C13" s="239">
        <v>659.50254558000006</v>
      </c>
      <c r="D13" s="170">
        <v>-6.9022049999944102E-2</v>
      </c>
      <c r="E13" s="136"/>
      <c r="F13" s="69" t="s">
        <v>88</v>
      </c>
      <c r="G13" s="249">
        <v>73.322036010000005</v>
      </c>
      <c r="H13" s="249">
        <v>72.821523010000007</v>
      </c>
      <c r="I13" s="249">
        <f>Table736[[#This Row],[Column3]]-Table736[[#This Row],[Column2]]</f>
        <v>-0.50051299999999799</v>
      </c>
      <c r="J13" s="136"/>
    </row>
    <row r="14" spans="1:11" ht="14.5" x14ac:dyDescent="0.35">
      <c r="A14" s="69" t="s">
        <v>0</v>
      </c>
      <c r="B14" s="172">
        <v>173.03476059999997</v>
      </c>
      <c r="C14" s="169">
        <v>173.0347606</v>
      </c>
      <c r="D14" s="170">
        <v>0</v>
      </c>
      <c r="E14" s="45"/>
      <c r="F14" s="247" t="s">
        <v>104</v>
      </c>
      <c r="G14" s="248">
        <v>48.673813250000002</v>
      </c>
      <c r="H14" s="248">
        <v>48.588418700000005</v>
      </c>
      <c r="I14" s="248">
        <f>Table736[[#This Row],[Column3]]-Table736[[#This Row],[Column2]]</f>
        <v>-8.5394549999996627E-2</v>
      </c>
      <c r="J14" s="45"/>
    </row>
    <row r="15" spans="1:11" ht="14.5" x14ac:dyDescent="0.35">
      <c r="A15" s="69" t="s">
        <v>2</v>
      </c>
      <c r="B15" s="168">
        <v>25.40779423</v>
      </c>
      <c r="C15" s="169">
        <v>25.40779423</v>
      </c>
      <c r="D15" s="170">
        <v>0</v>
      </c>
      <c r="E15" s="45"/>
      <c r="F15" s="247" t="s">
        <v>217</v>
      </c>
      <c r="G15" s="248">
        <v>233.28078846</v>
      </c>
      <c r="H15" s="248">
        <v>233.21869169999999</v>
      </c>
      <c r="I15" s="248">
        <f>Table736[[#This Row],[Column3]]-Table736[[#This Row],[Column2]]</f>
        <v>-6.209676000000286E-2</v>
      </c>
      <c r="J15" s="45"/>
    </row>
    <row r="16" spans="1:11" ht="14.5" x14ac:dyDescent="0.35">
      <c r="A16" s="69" t="s">
        <v>3</v>
      </c>
      <c r="B16" s="168">
        <v>1.03054538</v>
      </c>
      <c r="C16" s="169">
        <v>1.03054538</v>
      </c>
      <c r="D16" s="170">
        <v>0</v>
      </c>
      <c r="E16" s="45"/>
      <c r="F16" s="247" t="s">
        <v>196</v>
      </c>
      <c r="G16" s="248">
        <v>112.71217557999999</v>
      </c>
      <c r="H16" s="248">
        <v>112.66377448</v>
      </c>
      <c r="I16" s="248">
        <f>Table736[[#This Row],[Column3]]-Table736[[#This Row],[Column2]]</f>
        <v>-4.8401099999992425E-2</v>
      </c>
      <c r="J16" s="45"/>
    </row>
    <row r="17" spans="1:10" ht="14.5" x14ac:dyDescent="0.35">
      <c r="A17" s="69" t="s">
        <v>4</v>
      </c>
      <c r="B17" s="168">
        <v>1.25522343</v>
      </c>
      <c r="C17" s="169">
        <v>1.25522343</v>
      </c>
      <c r="D17" s="170">
        <v>0</v>
      </c>
      <c r="E17" s="45"/>
      <c r="F17" s="247" t="s">
        <v>199</v>
      </c>
      <c r="G17" s="248">
        <v>11.771671029999998</v>
      </c>
      <c r="H17" s="248">
        <v>11.769461380000001</v>
      </c>
      <c r="I17" s="248">
        <f>Table736[[#This Row],[Column3]]-Table736[[#This Row],[Column2]]</f>
        <v>-2.2096499999975094E-3</v>
      </c>
      <c r="J17" s="45"/>
    </row>
    <row r="18" spans="1:10" ht="14.5" x14ac:dyDescent="0.35">
      <c r="A18" s="69" t="s">
        <v>5</v>
      </c>
      <c r="B18" s="168">
        <v>0.11979468</v>
      </c>
      <c r="C18" s="169">
        <v>0.11979467999999999</v>
      </c>
      <c r="D18" s="170">
        <v>0</v>
      </c>
      <c r="E18" s="45"/>
      <c r="F18" s="247" t="s">
        <v>183</v>
      </c>
      <c r="G18" s="248">
        <v>99.166420840000001</v>
      </c>
      <c r="H18" s="248">
        <v>99.164466939999997</v>
      </c>
      <c r="I18" s="248">
        <f>Table736[[#This Row],[Column3]]-Table736[[#This Row],[Column2]]</f>
        <v>-1.9539000000037277E-3</v>
      </c>
      <c r="J18" s="45"/>
    </row>
    <row r="19" spans="1:10" ht="14.5" x14ac:dyDescent="0.35">
      <c r="A19" s="69" t="s">
        <v>6</v>
      </c>
      <c r="B19" s="168">
        <v>0.13723589999999999</v>
      </c>
      <c r="C19" s="169">
        <v>0.13723589999999999</v>
      </c>
      <c r="D19" s="170">
        <v>0</v>
      </c>
      <c r="E19" s="45"/>
      <c r="F19" s="247" t="s">
        <v>212</v>
      </c>
      <c r="G19" s="248">
        <v>85.000001439999991</v>
      </c>
      <c r="H19" s="248">
        <v>84.998297440000002</v>
      </c>
      <c r="I19" s="248">
        <f>Table736[[#This Row],[Column3]]-Table736[[#This Row],[Column2]]</f>
        <v>-1.7039999999894917E-3</v>
      </c>
      <c r="J19" s="45"/>
    </row>
    <row r="20" spans="1:10" ht="14.5" x14ac:dyDescent="0.35">
      <c r="A20" s="69" t="s">
        <v>7</v>
      </c>
      <c r="B20" s="168">
        <v>0.24691283</v>
      </c>
      <c r="C20" s="169">
        <v>0.24691283</v>
      </c>
      <c r="D20" s="170">
        <v>0</v>
      </c>
      <c r="E20" s="45"/>
      <c r="F20" s="247" t="s">
        <v>251</v>
      </c>
      <c r="G20" s="248">
        <v>37.854235100000004</v>
      </c>
      <c r="H20" s="248">
        <v>37.854042039999996</v>
      </c>
      <c r="I20" s="248">
        <f>Table736[[#This Row],[Column3]]-Table736[[#This Row],[Column2]]</f>
        <v>-1.9306000000796075E-4</v>
      </c>
      <c r="J20" s="45"/>
    </row>
    <row r="21" spans="1:10" ht="14.5" x14ac:dyDescent="0.35">
      <c r="A21" s="69" t="s">
        <v>8</v>
      </c>
      <c r="B21" s="168">
        <v>1.396242</v>
      </c>
      <c r="C21" s="169">
        <v>1.396242</v>
      </c>
      <c r="D21" s="170">
        <v>0</v>
      </c>
      <c r="E21" s="45"/>
      <c r="F21" s="247" t="s">
        <v>233</v>
      </c>
      <c r="G21" s="248">
        <v>32.192828399999996</v>
      </c>
      <c r="H21" s="248">
        <v>32.192655479999999</v>
      </c>
      <c r="I21" s="248">
        <f>Table736[[#This Row],[Column3]]-Table736[[#This Row],[Column2]]</f>
        <v>-1.7291999999713425E-4</v>
      </c>
      <c r="J21" s="45"/>
    </row>
    <row r="22" spans="1:10" ht="14.5" x14ac:dyDescent="0.35">
      <c r="A22" s="69" t="s">
        <v>10</v>
      </c>
      <c r="B22" s="168">
        <v>4.1134672200000004</v>
      </c>
      <c r="C22" s="169">
        <v>4.1134672200000004</v>
      </c>
      <c r="D22" s="170">
        <v>0</v>
      </c>
      <c r="E22" s="45"/>
      <c r="F22" s="247" t="s">
        <v>244</v>
      </c>
      <c r="G22" s="248">
        <v>1.76251376</v>
      </c>
      <c r="H22" s="248">
        <v>1.76237862</v>
      </c>
      <c r="I22" s="248">
        <f>Table736[[#This Row],[Column3]]-Table736[[#This Row],[Column2]]</f>
        <v>-1.3514000000003357E-4</v>
      </c>
      <c r="J22" s="45"/>
    </row>
    <row r="23" spans="1:10" ht="14.5" x14ac:dyDescent="0.35">
      <c r="A23" s="69" t="s">
        <v>11</v>
      </c>
      <c r="B23" s="168">
        <v>55.601559690000009</v>
      </c>
      <c r="C23" s="169">
        <v>55.601559689999995</v>
      </c>
      <c r="D23" s="170">
        <v>0</v>
      </c>
      <c r="E23" s="45"/>
      <c r="F23" s="247" t="s">
        <v>174</v>
      </c>
      <c r="G23" s="248">
        <v>27.615735090000001</v>
      </c>
      <c r="H23" s="248">
        <v>27.615665589999999</v>
      </c>
      <c r="I23" s="248">
        <f>Table736[[#This Row],[Column3]]-Table736[[#This Row],[Column2]]</f>
        <v>-6.9500000002165052E-5</v>
      </c>
      <c r="J23" s="45"/>
    </row>
    <row r="24" spans="1:10" ht="14.5" x14ac:dyDescent="0.35">
      <c r="A24" s="69" t="s">
        <v>12</v>
      </c>
      <c r="B24" s="168">
        <v>13.346103950000002</v>
      </c>
      <c r="C24" s="169">
        <v>13.34610395</v>
      </c>
      <c r="D24" s="170">
        <v>0</v>
      </c>
      <c r="E24" s="45"/>
      <c r="F24" s="247" t="s">
        <v>238</v>
      </c>
      <c r="G24" s="248">
        <v>64.386781880000001</v>
      </c>
      <c r="H24" s="248">
        <v>64.386779230000002</v>
      </c>
      <c r="I24" s="248">
        <f>Table736[[#This Row],[Column3]]-Table736[[#This Row],[Column2]]</f>
        <v>-2.6499999989937351E-6</v>
      </c>
      <c r="J24" s="45"/>
    </row>
    <row r="25" spans="1:10" ht="14.5" x14ac:dyDescent="0.35">
      <c r="A25" s="69" t="s">
        <v>13</v>
      </c>
      <c r="B25" s="168">
        <v>0</v>
      </c>
      <c r="C25" s="169">
        <v>0</v>
      </c>
      <c r="D25" s="170">
        <v>0</v>
      </c>
      <c r="E25" s="45"/>
      <c r="F25" s="247" t="s">
        <v>135</v>
      </c>
      <c r="G25" s="248">
        <v>132.65420054000001</v>
      </c>
      <c r="H25" s="248">
        <v>132.65419908999999</v>
      </c>
      <c r="I25" s="248">
        <f>Table736[[#This Row],[Column3]]-Table736[[#This Row],[Column2]]</f>
        <v>-1.4500000133921276E-6</v>
      </c>
      <c r="J25" s="45"/>
    </row>
    <row r="26" spans="1:10" ht="14.5" x14ac:dyDescent="0.35">
      <c r="A26" s="69" t="s">
        <v>14</v>
      </c>
      <c r="B26" s="168">
        <v>0</v>
      </c>
      <c r="C26" s="169">
        <v>0</v>
      </c>
      <c r="D26" s="170">
        <v>0</v>
      </c>
      <c r="E26" s="45"/>
      <c r="F26" s="247" t="s">
        <v>252</v>
      </c>
      <c r="G26" s="248">
        <v>15.99354918</v>
      </c>
      <c r="H26" s="248">
        <v>15.993548759999999</v>
      </c>
      <c r="I26" s="248">
        <f>Table736[[#This Row],[Column3]]-Table736[[#This Row],[Column2]]</f>
        <v>-4.2000000100017587E-7</v>
      </c>
      <c r="J26" s="45"/>
    </row>
    <row r="27" spans="1:10" ht="14.5" x14ac:dyDescent="0.35">
      <c r="A27" s="69" t="s">
        <v>15</v>
      </c>
      <c r="B27" s="168">
        <v>6.3800000000000003E-3</v>
      </c>
      <c r="C27" s="169">
        <v>6.3800000000000003E-3</v>
      </c>
      <c r="D27" s="170">
        <v>0</v>
      </c>
      <c r="E27" s="45"/>
      <c r="F27" s="247" t="s">
        <v>0</v>
      </c>
      <c r="G27" s="248">
        <v>2.4594756900000001</v>
      </c>
      <c r="H27" s="248">
        <v>2.4594756900000001</v>
      </c>
      <c r="I27" s="248">
        <f>Table736[[#This Row],[Column3]]-Table736[[#This Row],[Column2]]</f>
        <v>0</v>
      </c>
      <c r="J27" s="45"/>
    </row>
    <row r="28" spans="1:10" ht="14.5" x14ac:dyDescent="0.35">
      <c r="A28" s="69" t="s">
        <v>16</v>
      </c>
      <c r="B28" s="168">
        <v>0.58332406000000003</v>
      </c>
      <c r="C28" s="169">
        <v>0.58332406000000003</v>
      </c>
      <c r="D28" s="170">
        <v>0</v>
      </c>
      <c r="E28" s="45"/>
      <c r="F28" s="247" t="s">
        <v>1</v>
      </c>
      <c r="G28" s="248">
        <v>0.44408534000000005</v>
      </c>
      <c r="H28" s="248">
        <v>0.44408534000000005</v>
      </c>
      <c r="I28" s="248">
        <f>Table736[[#This Row],[Column3]]-Table736[[#This Row],[Column2]]</f>
        <v>0</v>
      </c>
      <c r="J28" s="45"/>
    </row>
    <row r="29" spans="1:10" ht="14.5" x14ac:dyDescent="0.35">
      <c r="A29" s="69" t="s">
        <v>17</v>
      </c>
      <c r="B29" s="168">
        <v>1.2399000000000001E-4</v>
      </c>
      <c r="C29" s="169">
        <v>1.2398999999999998E-4</v>
      </c>
      <c r="D29" s="170">
        <v>0</v>
      </c>
      <c r="E29" s="45"/>
      <c r="F29" s="247" t="s">
        <v>2</v>
      </c>
      <c r="G29" s="248">
        <v>63.990005200000006</v>
      </c>
      <c r="H29" s="248">
        <v>63.990005200000006</v>
      </c>
      <c r="I29" s="248">
        <f>Table736[[#This Row],[Column3]]-Table736[[#This Row],[Column2]]</f>
        <v>0</v>
      </c>
      <c r="J29" s="45"/>
    </row>
    <row r="30" spans="1:10" ht="14.5" x14ac:dyDescent="0.35">
      <c r="A30" s="69" t="s">
        <v>18</v>
      </c>
      <c r="B30" s="168">
        <v>0</v>
      </c>
      <c r="C30" s="169">
        <v>0</v>
      </c>
      <c r="D30" s="170">
        <v>0</v>
      </c>
      <c r="E30" s="45"/>
      <c r="F30" s="247" t="s">
        <v>3</v>
      </c>
      <c r="G30" s="248">
        <v>2.4345692300000001</v>
      </c>
      <c r="H30" s="248">
        <v>2.4345692300000001</v>
      </c>
      <c r="I30" s="248">
        <f>Table736[[#This Row],[Column3]]-Table736[[#This Row],[Column2]]</f>
        <v>0</v>
      </c>
      <c r="J30" s="45"/>
    </row>
    <row r="31" spans="1:10" ht="14.5" x14ac:dyDescent="0.35">
      <c r="A31" s="69" t="s">
        <v>19</v>
      </c>
      <c r="B31" s="168">
        <v>7.2671200799999998</v>
      </c>
      <c r="C31" s="169">
        <v>7.2671200799999998</v>
      </c>
      <c r="D31" s="170">
        <v>0</v>
      </c>
      <c r="E31" s="45"/>
      <c r="F31" s="247" t="s">
        <v>4</v>
      </c>
      <c r="G31" s="248">
        <v>21.018191000000002</v>
      </c>
      <c r="H31" s="248">
        <v>21.018191000000002</v>
      </c>
      <c r="I31" s="248">
        <f>Table736[[#This Row],[Column3]]-Table736[[#This Row],[Column2]]</f>
        <v>0</v>
      </c>
      <c r="J31" s="45"/>
    </row>
    <row r="32" spans="1:10" ht="14.5" x14ac:dyDescent="0.35">
      <c r="A32" s="69" t="s">
        <v>20</v>
      </c>
      <c r="B32" s="168">
        <v>36.897611079999997</v>
      </c>
      <c r="C32" s="169">
        <v>36.897611079999997</v>
      </c>
      <c r="D32" s="170">
        <v>0</v>
      </c>
      <c r="E32" s="45"/>
      <c r="F32" s="247" t="s">
        <v>5</v>
      </c>
      <c r="G32" s="248">
        <v>76.258139989999989</v>
      </c>
      <c r="H32" s="248">
        <v>76.258139989999989</v>
      </c>
      <c r="I32" s="248">
        <f>Table736[[#This Row],[Column3]]-Table736[[#This Row],[Column2]]</f>
        <v>0</v>
      </c>
      <c r="J32" s="45"/>
    </row>
    <row r="33" spans="1:10" ht="14.5" x14ac:dyDescent="0.35">
      <c r="A33" s="69" t="s">
        <v>21</v>
      </c>
      <c r="B33" s="168">
        <v>29.482786899999997</v>
      </c>
      <c r="C33" s="169">
        <v>29.482786899999997</v>
      </c>
      <c r="D33" s="170">
        <v>0</v>
      </c>
      <c r="E33" s="45"/>
      <c r="F33" s="247" t="s">
        <v>6</v>
      </c>
      <c r="G33" s="248">
        <v>10.65435589</v>
      </c>
      <c r="H33" s="248">
        <v>10.65435589</v>
      </c>
      <c r="I33" s="248">
        <f>Table736[[#This Row],[Column3]]-Table736[[#This Row],[Column2]]</f>
        <v>0</v>
      </c>
      <c r="J33" s="45"/>
    </row>
    <row r="34" spans="1:10" ht="14.5" x14ac:dyDescent="0.35">
      <c r="A34" s="69" t="s">
        <v>22</v>
      </c>
      <c r="B34" s="168">
        <v>12.938804879999999</v>
      </c>
      <c r="C34" s="169">
        <v>12.938804880000001</v>
      </c>
      <c r="D34" s="170">
        <v>0</v>
      </c>
      <c r="E34" s="45"/>
      <c r="F34" s="247" t="s">
        <v>7</v>
      </c>
      <c r="G34" s="248">
        <v>30.393882739999999</v>
      </c>
      <c r="H34" s="248">
        <v>30.393882739999999</v>
      </c>
      <c r="I34" s="248">
        <f>Table736[[#This Row],[Column3]]-Table736[[#This Row],[Column2]]</f>
        <v>0</v>
      </c>
      <c r="J34" s="45"/>
    </row>
    <row r="35" spans="1:10" ht="14.5" x14ac:dyDescent="0.35">
      <c r="A35" s="69" t="s">
        <v>24</v>
      </c>
      <c r="B35" s="168">
        <v>1.0368209999999999E-2</v>
      </c>
      <c r="C35" s="169">
        <v>1.0368209999999999E-2</v>
      </c>
      <c r="D35" s="170">
        <v>0</v>
      </c>
      <c r="E35" s="45"/>
      <c r="F35" s="247" t="s">
        <v>8</v>
      </c>
      <c r="G35" s="248">
        <v>0.21599207999999998</v>
      </c>
      <c r="H35" s="248">
        <v>0.21599207999999998</v>
      </c>
      <c r="I35" s="248">
        <f>Table736[[#This Row],[Column3]]-Table736[[#This Row],[Column2]]</f>
        <v>0</v>
      </c>
      <c r="J35" s="45"/>
    </row>
    <row r="36" spans="1:10" ht="14.5" x14ac:dyDescent="0.35">
      <c r="A36" s="69" t="s">
        <v>25</v>
      </c>
      <c r="B36" s="168">
        <v>1.042894</v>
      </c>
      <c r="C36" s="169">
        <v>1.042894</v>
      </c>
      <c r="D36" s="170">
        <v>0</v>
      </c>
      <c r="E36" s="45"/>
      <c r="F36" s="247" t="s">
        <v>10</v>
      </c>
      <c r="G36" s="248">
        <v>0.57366144999999991</v>
      </c>
      <c r="H36" s="248">
        <v>0.57366144999999991</v>
      </c>
      <c r="I36" s="248">
        <f>Table736[[#This Row],[Column3]]-Table736[[#This Row],[Column2]]</f>
        <v>0</v>
      </c>
      <c r="J36" s="45"/>
    </row>
    <row r="37" spans="1:10" ht="14.5" x14ac:dyDescent="0.35">
      <c r="A37" s="69" t="s">
        <v>26</v>
      </c>
      <c r="B37" s="168">
        <v>11.943989269999999</v>
      </c>
      <c r="C37" s="169">
        <v>11.943989269999999</v>
      </c>
      <c r="D37" s="170">
        <v>0</v>
      </c>
      <c r="E37" s="45"/>
      <c r="F37" s="247" t="s">
        <v>11</v>
      </c>
      <c r="G37" s="248">
        <v>30.287612809999999</v>
      </c>
      <c r="H37" s="248">
        <v>30.287612809999999</v>
      </c>
      <c r="I37" s="248">
        <f>Table736[[#This Row],[Column3]]-Table736[[#This Row],[Column2]]</f>
        <v>0</v>
      </c>
      <c r="J37" s="45"/>
    </row>
    <row r="38" spans="1:10" ht="14.5" x14ac:dyDescent="0.35">
      <c r="A38" s="69" t="s">
        <v>27</v>
      </c>
      <c r="B38" s="168">
        <v>0.25123462000000002</v>
      </c>
      <c r="C38" s="169">
        <v>0.25123462000000002</v>
      </c>
      <c r="D38" s="170">
        <v>0</v>
      </c>
      <c r="E38" s="45"/>
      <c r="F38" s="247" t="s">
        <v>12</v>
      </c>
      <c r="G38" s="248">
        <v>36.817432869999998</v>
      </c>
      <c r="H38" s="248">
        <v>36.817432869999998</v>
      </c>
      <c r="I38" s="248">
        <f>Table736[[#This Row],[Column3]]-Table736[[#This Row],[Column2]]</f>
        <v>0</v>
      </c>
      <c r="J38" s="45"/>
    </row>
    <row r="39" spans="1:10" ht="14.5" x14ac:dyDescent="0.35">
      <c r="A39" s="69" t="s">
        <v>28</v>
      </c>
      <c r="B39" s="168">
        <v>4.6298620000000006E-2</v>
      </c>
      <c r="C39" s="169">
        <v>4.6298620000000006E-2</v>
      </c>
      <c r="D39" s="170">
        <v>0</v>
      </c>
      <c r="E39" s="45"/>
      <c r="F39" s="247" t="s">
        <v>13</v>
      </c>
      <c r="G39" s="248">
        <v>150.74012802999999</v>
      </c>
      <c r="H39" s="248">
        <v>150.74012802999999</v>
      </c>
      <c r="I39" s="248">
        <f>Table736[[#This Row],[Column3]]-Table736[[#This Row],[Column2]]</f>
        <v>0</v>
      </c>
      <c r="J39" s="45"/>
    </row>
    <row r="40" spans="1:10" ht="14.5" x14ac:dyDescent="0.35">
      <c r="A40" s="69" t="s">
        <v>29</v>
      </c>
      <c r="B40" s="168">
        <v>0</v>
      </c>
      <c r="C40" s="169">
        <v>0</v>
      </c>
      <c r="D40" s="170">
        <v>0</v>
      </c>
      <c r="E40" s="45"/>
      <c r="F40" s="247" t="s">
        <v>14</v>
      </c>
      <c r="G40" s="248">
        <v>21.887829699999998</v>
      </c>
      <c r="H40" s="248">
        <v>21.887829699999998</v>
      </c>
      <c r="I40" s="248">
        <f>Table736[[#This Row],[Column3]]-Table736[[#This Row],[Column2]]</f>
        <v>0</v>
      </c>
      <c r="J40" s="45"/>
    </row>
    <row r="41" spans="1:10" ht="14.5" x14ac:dyDescent="0.35">
      <c r="A41" s="69" t="s">
        <v>30</v>
      </c>
      <c r="B41" s="168">
        <v>2.4612639999999998E-2</v>
      </c>
      <c r="C41" s="169">
        <v>2.4612639999999998E-2</v>
      </c>
      <c r="D41" s="170">
        <v>0</v>
      </c>
      <c r="E41" s="45"/>
      <c r="F41" s="247" t="s">
        <v>15</v>
      </c>
      <c r="G41" s="248">
        <v>1.42701E-3</v>
      </c>
      <c r="H41" s="248">
        <v>1.42701E-3</v>
      </c>
      <c r="I41" s="248">
        <f>Table736[[#This Row],[Column3]]-Table736[[#This Row],[Column2]]</f>
        <v>0</v>
      </c>
      <c r="J41" s="45"/>
    </row>
    <row r="42" spans="1:10" ht="14.5" x14ac:dyDescent="0.35">
      <c r="A42" s="69" t="s">
        <v>31</v>
      </c>
      <c r="B42" s="168">
        <v>7.5250000000000002E-4</v>
      </c>
      <c r="C42" s="169">
        <v>7.5250000000000002E-4</v>
      </c>
      <c r="D42" s="170">
        <v>0</v>
      </c>
      <c r="E42" s="45"/>
      <c r="F42" s="247" t="s">
        <v>16</v>
      </c>
      <c r="G42" s="248">
        <v>130.93034888</v>
      </c>
      <c r="H42" s="248">
        <v>130.93034888</v>
      </c>
      <c r="I42" s="248">
        <f>Table736[[#This Row],[Column3]]-Table736[[#This Row],[Column2]]</f>
        <v>0</v>
      </c>
      <c r="J42" s="45"/>
    </row>
    <row r="43" spans="1:10" ht="14.5" x14ac:dyDescent="0.35">
      <c r="A43" s="69" t="s">
        <v>32</v>
      </c>
      <c r="B43" s="168">
        <v>11.885280869999999</v>
      </c>
      <c r="C43" s="169">
        <v>11.885280869999999</v>
      </c>
      <c r="D43" s="170">
        <v>0</v>
      </c>
      <c r="E43" s="45"/>
      <c r="F43" s="247" t="s">
        <v>17</v>
      </c>
      <c r="G43" s="248">
        <v>2.0238644400000001</v>
      </c>
      <c r="H43" s="248">
        <v>2.0238644400000001</v>
      </c>
      <c r="I43" s="248">
        <f>Table736[[#This Row],[Column3]]-Table736[[#This Row],[Column2]]</f>
        <v>0</v>
      </c>
      <c r="J43" s="45"/>
    </row>
    <row r="44" spans="1:10" ht="14.5" x14ac:dyDescent="0.35">
      <c r="A44" s="69" t="s">
        <v>33</v>
      </c>
      <c r="B44" s="168">
        <v>17.708779100000001</v>
      </c>
      <c r="C44" s="169">
        <v>17.708779100000001</v>
      </c>
      <c r="D44" s="170">
        <v>0</v>
      </c>
      <c r="E44" s="45"/>
      <c r="F44" s="247" t="s">
        <v>18</v>
      </c>
      <c r="G44" s="248">
        <v>0.39053890000000002</v>
      </c>
      <c r="H44" s="248">
        <v>0.39053890000000002</v>
      </c>
      <c r="I44" s="248">
        <f>Table736[[#This Row],[Column3]]-Table736[[#This Row],[Column2]]</f>
        <v>0</v>
      </c>
      <c r="J44" s="45"/>
    </row>
    <row r="45" spans="1:10" ht="14.5" x14ac:dyDescent="0.35">
      <c r="A45" s="69" t="s">
        <v>34</v>
      </c>
      <c r="B45" s="168">
        <v>7.0882639999999997E-2</v>
      </c>
      <c r="C45" s="169">
        <v>7.0882639999999997E-2</v>
      </c>
      <c r="D45" s="170">
        <v>0</v>
      </c>
      <c r="E45" s="45"/>
      <c r="F45" s="247" t="s">
        <v>19</v>
      </c>
      <c r="G45" s="248">
        <v>3.3594880899999997</v>
      </c>
      <c r="H45" s="248">
        <v>3.3594880899999997</v>
      </c>
      <c r="I45" s="248">
        <f>Table736[[#This Row],[Column3]]-Table736[[#This Row],[Column2]]</f>
        <v>0</v>
      </c>
      <c r="J45" s="45"/>
    </row>
    <row r="46" spans="1:10" ht="14.5" x14ac:dyDescent="0.35">
      <c r="A46" s="69" t="s">
        <v>35</v>
      </c>
      <c r="B46" s="168">
        <v>38.14431123</v>
      </c>
      <c r="C46" s="169">
        <v>38.14431123</v>
      </c>
      <c r="D46" s="170">
        <v>0</v>
      </c>
      <c r="E46" s="45"/>
      <c r="F46" s="247" t="s">
        <v>20</v>
      </c>
      <c r="G46" s="248">
        <v>136.28611953000001</v>
      </c>
      <c r="H46" s="248">
        <v>136.28611953000001</v>
      </c>
      <c r="I46" s="248">
        <f>Table736[[#This Row],[Column3]]-Table736[[#This Row],[Column2]]</f>
        <v>0</v>
      </c>
      <c r="J46" s="45"/>
    </row>
    <row r="47" spans="1:10" ht="14.5" x14ac:dyDescent="0.35">
      <c r="A47" s="69" t="s">
        <v>36</v>
      </c>
      <c r="B47" s="168">
        <v>0.65940756</v>
      </c>
      <c r="C47" s="169">
        <v>0.65940756</v>
      </c>
      <c r="D47" s="170">
        <v>0</v>
      </c>
      <c r="E47" s="45"/>
      <c r="F47" s="247" t="s">
        <v>22</v>
      </c>
      <c r="G47" s="248">
        <v>39.664865990000003</v>
      </c>
      <c r="H47" s="248">
        <v>39.664865990000003</v>
      </c>
      <c r="I47" s="248">
        <f>Table736[[#This Row],[Column3]]-Table736[[#This Row],[Column2]]</f>
        <v>0</v>
      </c>
      <c r="J47" s="45"/>
    </row>
    <row r="48" spans="1:10" ht="14.5" x14ac:dyDescent="0.35">
      <c r="A48" s="69" t="s">
        <v>37</v>
      </c>
      <c r="B48" s="168">
        <v>90.374346250000002</v>
      </c>
      <c r="C48" s="169">
        <v>90.374346250000002</v>
      </c>
      <c r="D48" s="170">
        <v>0</v>
      </c>
      <c r="E48" s="45"/>
      <c r="F48" s="247" t="s">
        <v>23</v>
      </c>
      <c r="G48" s="248">
        <v>40.3041567</v>
      </c>
      <c r="H48" s="248">
        <v>40.3041567</v>
      </c>
      <c r="I48" s="248">
        <f>Table736[[#This Row],[Column3]]-Table736[[#This Row],[Column2]]</f>
        <v>0</v>
      </c>
      <c r="J48" s="45"/>
    </row>
    <row r="49" spans="1:10" ht="14.5" x14ac:dyDescent="0.35">
      <c r="A49" s="69" t="s">
        <v>38</v>
      </c>
      <c r="B49" s="168">
        <v>0</v>
      </c>
      <c r="C49" s="169">
        <v>0</v>
      </c>
      <c r="D49" s="170">
        <v>0</v>
      </c>
      <c r="E49" s="45"/>
      <c r="F49" s="247" t="s">
        <v>24</v>
      </c>
      <c r="G49" s="248">
        <v>16.665415419999999</v>
      </c>
      <c r="H49" s="248">
        <v>16.665415419999999</v>
      </c>
      <c r="I49" s="248">
        <f>Table736[[#This Row],[Column3]]-Table736[[#This Row],[Column2]]</f>
        <v>0</v>
      </c>
      <c r="J49" s="45"/>
    </row>
    <row r="50" spans="1:10" ht="14.5" x14ac:dyDescent="0.35">
      <c r="A50" s="69" t="s">
        <v>39</v>
      </c>
      <c r="B50" s="168">
        <v>5.4049215500000001</v>
      </c>
      <c r="C50" s="169">
        <v>5.4049215500000001</v>
      </c>
      <c r="D50" s="170">
        <v>0</v>
      </c>
      <c r="E50" s="45"/>
      <c r="F50" s="247" t="s">
        <v>25</v>
      </c>
      <c r="G50" s="248">
        <v>64.748280539999996</v>
      </c>
      <c r="H50" s="248">
        <v>64.748280539999996</v>
      </c>
      <c r="I50" s="248">
        <f>Table736[[#This Row],[Column3]]-Table736[[#This Row],[Column2]]</f>
        <v>0</v>
      </c>
      <c r="J50" s="45"/>
    </row>
    <row r="51" spans="1:10" ht="14.5" x14ac:dyDescent="0.35">
      <c r="A51" s="69" t="s">
        <v>40</v>
      </c>
      <c r="B51" s="168">
        <v>1.4040323600000002</v>
      </c>
      <c r="C51" s="169">
        <v>1.4040323600000002</v>
      </c>
      <c r="D51" s="170">
        <v>0</v>
      </c>
      <c r="E51" s="45"/>
      <c r="F51" s="247" t="s">
        <v>26</v>
      </c>
      <c r="G51" s="248">
        <v>183.57147406000001</v>
      </c>
      <c r="H51" s="248">
        <v>183.57147406000001</v>
      </c>
      <c r="I51" s="248">
        <f>Table736[[#This Row],[Column3]]-Table736[[#This Row],[Column2]]</f>
        <v>0</v>
      </c>
      <c r="J51" s="45"/>
    </row>
    <row r="52" spans="1:10" ht="14.5" x14ac:dyDescent="0.35">
      <c r="A52" s="69" t="s">
        <v>41</v>
      </c>
      <c r="B52" s="168">
        <v>0</v>
      </c>
      <c r="C52" s="169">
        <v>0</v>
      </c>
      <c r="D52" s="170">
        <v>0</v>
      </c>
      <c r="E52" s="45"/>
      <c r="F52" s="247" t="s">
        <v>27</v>
      </c>
      <c r="G52" s="248">
        <v>43.777318979999997</v>
      </c>
      <c r="H52" s="248">
        <v>43.777318979999997</v>
      </c>
      <c r="I52" s="248">
        <f>Table736[[#This Row],[Column3]]-Table736[[#This Row],[Column2]]</f>
        <v>0</v>
      </c>
      <c r="J52" s="45"/>
    </row>
    <row r="53" spans="1:10" ht="14.5" x14ac:dyDescent="0.35">
      <c r="A53" s="69" t="s">
        <v>42</v>
      </c>
      <c r="B53" s="168">
        <v>0</v>
      </c>
      <c r="C53" s="169">
        <v>0</v>
      </c>
      <c r="D53" s="170">
        <v>0</v>
      </c>
      <c r="E53" s="45"/>
      <c r="F53" s="247" t="s">
        <v>28</v>
      </c>
      <c r="G53" s="248">
        <v>28.81354073</v>
      </c>
      <c r="H53" s="248">
        <v>28.81354073</v>
      </c>
      <c r="I53" s="248">
        <f>Table736[[#This Row],[Column3]]-Table736[[#This Row],[Column2]]</f>
        <v>0</v>
      </c>
      <c r="J53" s="45"/>
    </row>
    <row r="54" spans="1:10" ht="14.5" x14ac:dyDescent="0.35">
      <c r="A54" s="69" t="s">
        <v>43</v>
      </c>
      <c r="B54" s="168">
        <v>0</v>
      </c>
      <c r="C54" s="169">
        <v>0</v>
      </c>
      <c r="D54" s="170">
        <v>0</v>
      </c>
      <c r="E54" s="45"/>
      <c r="F54" s="247" t="s">
        <v>29</v>
      </c>
      <c r="G54" s="248">
        <v>0.26340742</v>
      </c>
      <c r="H54" s="248">
        <v>0.26340742</v>
      </c>
      <c r="I54" s="248">
        <f>Table736[[#This Row],[Column3]]-Table736[[#This Row],[Column2]]</f>
        <v>0</v>
      </c>
      <c r="J54" s="45"/>
    </row>
    <row r="55" spans="1:10" ht="14.5" x14ac:dyDescent="0.35">
      <c r="A55" s="69" t="s">
        <v>44</v>
      </c>
      <c r="B55" s="168">
        <v>5.3393999999999994E-3</v>
      </c>
      <c r="C55" s="169">
        <v>5.3393999999999994E-3</v>
      </c>
      <c r="D55" s="170">
        <v>0</v>
      </c>
      <c r="E55" s="45"/>
      <c r="F55" s="247" t="s">
        <v>30</v>
      </c>
      <c r="G55" s="248">
        <v>25.11889927</v>
      </c>
      <c r="H55" s="248">
        <v>25.11889927</v>
      </c>
      <c r="I55" s="248">
        <f>Table736[[#This Row],[Column3]]-Table736[[#This Row],[Column2]]</f>
        <v>0</v>
      </c>
      <c r="J55" s="45"/>
    </row>
    <row r="56" spans="1:10" ht="14.5" x14ac:dyDescent="0.35">
      <c r="A56" s="69" t="s">
        <v>45</v>
      </c>
      <c r="B56" s="168">
        <v>0</v>
      </c>
      <c r="C56" s="169">
        <v>0</v>
      </c>
      <c r="D56" s="170">
        <v>0</v>
      </c>
      <c r="E56" s="45"/>
      <c r="F56" s="247" t="s">
        <v>31</v>
      </c>
      <c r="G56" s="248">
        <v>7.5640112400000001</v>
      </c>
      <c r="H56" s="248">
        <v>7.5640112400000001</v>
      </c>
      <c r="I56" s="248">
        <f>Table736[[#This Row],[Column3]]-Table736[[#This Row],[Column2]]</f>
        <v>0</v>
      </c>
      <c r="J56" s="45"/>
    </row>
    <row r="57" spans="1:10" ht="14.5" x14ac:dyDescent="0.35">
      <c r="A57" s="69" t="s">
        <v>46</v>
      </c>
      <c r="B57" s="168">
        <v>0</v>
      </c>
      <c r="C57" s="169">
        <v>0</v>
      </c>
      <c r="D57" s="170">
        <v>0</v>
      </c>
      <c r="E57" s="45"/>
      <c r="F57" s="247" t="s">
        <v>32</v>
      </c>
      <c r="G57" s="248">
        <v>34.093607219999996</v>
      </c>
      <c r="H57" s="248">
        <v>34.093607219999996</v>
      </c>
      <c r="I57" s="248">
        <f>Table736[[#This Row],[Column3]]-Table736[[#This Row],[Column2]]</f>
        <v>0</v>
      </c>
      <c r="J57" s="45"/>
    </row>
    <row r="58" spans="1:10" ht="14.5" x14ac:dyDescent="0.35">
      <c r="A58" s="69" t="s">
        <v>48</v>
      </c>
      <c r="B58" s="168">
        <v>0.12536360000000002</v>
      </c>
      <c r="C58" s="169">
        <v>0.12536360000000002</v>
      </c>
      <c r="D58" s="170">
        <v>0</v>
      </c>
      <c r="E58" s="45"/>
      <c r="F58" s="247" t="s">
        <v>34</v>
      </c>
      <c r="G58" s="248">
        <v>15.39949243</v>
      </c>
      <c r="H58" s="248">
        <v>15.39949243</v>
      </c>
      <c r="I58" s="248">
        <f>Table736[[#This Row],[Column3]]-Table736[[#This Row],[Column2]]</f>
        <v>0</v>
      </c>
      <c r="J58" s="45"/>
    </row>
    <row r="59" spans="1:10" ht="14.5" x14ac:dyDescent="0.35">
      <c r="A59" s="69" t="s">
        <v>49</v>
      </c>
      <c r="B59" s="168">
        <v>3.63475283</v>
      </c>
      <c r="C59" s="169">
        <v>3.63475283</v>
      </c>
      <c r="D59" s="170">
        <v>0</v>
      </c>
      <c r="E59" s="45"/>
      <c r="F59" s="247" t="s">
        <v>35</v>
      </c>
      <c r="G59" s="248">
        <v>129.49482904000001</v>
      </c>
      <c r="H59" s="248">
        <v>129.49482904000001</v>
      </c>
      <c r="I59" s="248">
        <f>Table736[[#This Row],[Column3]]-Table736[[#This Row],[Column2]]</f>
        <v>0</v>
      </c>
      <c r="J59" s="45"/>
    </row>
    <row r="60" spans="1:10" ht="14.5" x14ac:dyDescent="0.35">
      <c r="A60" s="69" t="s">
        <v>50</v>
      </c>
      <c r="B60" s="168">
        <v>4.2264857400000002</v>
      </c>
      <c r="C60" s="169">
        <v>4.2264857400000002</v>
      </c>
      <c r="D60" s="170">
        <v>0</v>
      </c>
      <c r="E60" s="45"/>
      <c r="F60" s="247" t="s">
        <v>36</v>
      </c>
      <c r="G60" s="248">
        <v>59.386364280000002</v>
      </c>
      <c r="H60" s="248">
        <v>59.386364280000002</v>
      </c>
      <c r="I60" s="248">
        <f>Table736[[#This Row],[Column3]]-Table736[[#This Row],[Column2]]</f>
        <v>0</v>
      </c>
      <c r="J60" s="45"/>
    </row>
    <row r="61" spans="1:10" ht="14.5" x14ac:dyDescent="0.35">
      <c r="A61" s="69" t="s">
        <v>51</v>
      </c>
      <c r="B61" s="168">
        <v>2.8696730000000001</v>
      </c>
      <c r="C61" s="169">
        <v>2.8696730000000001</v>
      </c>
      <c r="D61" s="170">
        <v>0</v>
      </c>
      <c r="E61" s="45"/>
      <c r="F61" s="247" t="s">
        <v>37</v>
      </c>
      <c r="G61" s="248">
        <v>264.59954584999997</v>
      </c>
      <c r="H61" s="248">
        <v>264.59954584999997</v>
      </c>
      <c r="I61" s="248">
        <f>Table736[[#This Row],[Column3]]-Table736[[#This Row],[Column2]]</f>
        <v>0</v>
      </c>
      <c r="J61" s="45"/>
    </row>
    <row r="62" spans="1:10" ht="14.5" x14ac:dyDescent="0.35">
      <c r="A62" s="69" t="s">
        <v>52</v>
      </c>
      <c r="B62" s="168">
        <v>0</v>
      </c>
      <c r="C62" s="169">
        <v>0</v>
      </c>
      <c r="D62" s="170">
        <v>0</v>
      </c>
      <c r="E62" s="45"/>
      <c r="F62" s="247" t="s">
        <v>38</v>
      </c>
      <c r="G62" s="248">
        <v>7.0420587499999998</v>
      </c>
      <c r="H62" s="248">
        <v>7.0420587499999998</v>
      </c>
      <c r="I62" s="248">
        <f>Table736[[#This Row],[Column3]]-Table736[[#This Row],[Column2]]</f>
        <v>0</v>
      </c>
      <c r="J62" s="45"/>
    </row>
    <row r="63" spans="1:10" ht="14.5" x14ac:dyDescent="0.35">
      <c r="A63" s="69" t="s">
        <v>53</v>
      </c>
      <c r="B63" s="168">
        <v>0</v>
      </c>
      <c r="C63" s="169">
        <v>0</v>
      </c>
      <c r="D63" s="170">
        <v>0</v>
      </c>
      <c r="E63" s="45"/>
      <c r="F63" s="247" t="s">
        <v>39</v>
      </c>
      <c r="G63" s="248">
        <v>66.006196750000001</v>
      </c>
      <c r="H63" s="248">
        <v>66.006196750000001</v>
      </c>
      <c r="I63" s="248">
        <f>Table736[[#This Row],[Column3]]-Table736[[#This Row],[Column2]]</f>
        <v>0</v>
      </c>
      <c r="J63" s="45"/>
    </row>
    <row r="64" spans="1:10" ht="14.5" x14ac:dyDescent="0.35">
      <c r="A64" s="69" t="s">
        <v>54</v>
      </c>
      <c r="B64" s="168">
        <v>0</v>
      </c>
      <c r="C64" s="169">
        <v>0</v>
      </c>
      <c r="D64" s="170">
        <v>0</v>
      </c>
      <c r="E64" s="45"/>
      <c r="F64" s="247" t="s">
        <v>40</v>
      </c>
      <c r="G64" s="248">
        <v>1.08691695</v>
      </c>
      <c r="H64" s="248">
        <v>1.08691695</v>
      </c>
      <c r="I64" s="248">
        <f>Table736[[#This Row],[Column3]]-Table736[[#This Row],[Column2]]</f>
        <v>0</v>
      </c>
      <c r="J64" s="45"/>
    </row>
    <row r="65" spans="1:10" ht="14.5" x14ac:dyDescent="0.35">
      <c r="A65" s="69" t="s">
        <v>55</v>
      </c>
      <c r="B65" s="168">
        <v>0</v>
      </c>
      <c r="C65" s="169">
        <v>0</v>
      </c>
      <c r="D65" s="170">
        <v>0</v>
      </c>
      <c r="E65" s="45"/>
      <c r="F65" s="247" t="s">
        <v>41</v>
      </c>
      <c r="G65" s="248">
        <v>1.148004E-2</v>
      </c>
      <c r="H65" s="248">
        <v>1.148004E-2</v>
      </c>
      <c r="I65" s="248">
        <f>Table736[[#This Row],[Column3]]-Table736[[#This Row],[Column2]]</f>
        <v>0</v>
      </c>
      <c r="J65" s="45"/>
    </row>
    <row r="66" spans="1:10" ht="14.5" x14ac:dyDescent="0.35">
      <c r="A66" s="69" t="s">
        <v>56</v>
      </c>
      <c r="B66" s="168">
        <v>0</v>
      </c>
      <c r="C66" s="169">
        <v>0</v>
      </c>
      <c r="D66" s="170">
        <v>0</v>
      </c>
      <c r="E66" s="45"/>
      <c r="F66" s="247" t="s">
        <v>42</v>
      </c>
      <c r="G66" s="248">
        <v>2.30540513</v>
      </c>
      <c r="H66" s="248">
        <v>2.30540513</v>
      </c>
      <c r="I66" s="248">
        <f>Table736[[#This Row],[Column3]]-Table736[[#This Row],[Column2]]</f>
        <v>0</v>
      </c>
      <c r="J66" s="45"/>
    </row>
    <row r="67" spans="1:10" ht="14.5" x14ac:dyDescent="0.35">
      <c r="A67" s="69" t="s">
        <v>57</v>
      </c>
      <c r="B67" s="168">
        <v>0.88348579000000005</v>
      </c>
      <c r="C67" s="169">
        <v>0.88348579000000005</v>
      </c>
      <c r="D67" s="170">
        <v>0</v>
      </c>
      <c r="E67" s="45"/>
      <c r="F67" s="247" t="s">
        <v>43</v>
      </c>
      <c r="G67" s="248">
        <v>1.6787262000000001</v>
      </c>
      <c r="H67" s="248">
        <v>1.6787262000000001</v>
      </c>
      <c r="I67" s="248">
        <f>Table736[[#This Row],[Column3]]-Table736[[#This Row],[Column2]]</f>
        <v>0</v>
      </c>
      <c r="J67" s="45"/>
    </row>
    <row r="68" spans="1:10" ht="14.5" x14ac:dyDescent="0.35">
      <c r="A68" s="69" t="s">
        <v>58</v>
      </c>
      <c r="B68" s="168">
        <v>1.4999999999999999E-4</v>
      </c>
      <c r="C68" s="169">
        <v>1.4999999999999999E-4</v>
      </c>
      <c r="D68" s="170">
        <v>0</v>
      </c>
      <c r="E68" s="45"/>
      <c r="F68" s="247" t="s">
        <v>44</v>
      </c>
      <c r="G68" s="248">
        <v>9.7881299999999991E-3</v>
      </c>
      <c r="H68" s="248">
        <v>9.7881299999999991E-3</v>
      </c>
      <c r="I68" s="248">
        <f>Table736[[#This Row],[Column3]]-Table736[[#This Row],[Column2]]</f>
        <v>0</v>
      </c>
      <c r="J68" s="45"/>
    </row>
    <row r="69" spans="1:10" ht="14.5" x14ac:dyDescent="0.35">
      <c r="A69" s="69" t="s">
        <v>59</v>
      </c>
      <c r="B69" s="168">
        <v>0.10845722000000001</v>
      </c>
      <c r="C69" s="169">
        <v>0.10845722000000001</v>
      </c>
      <c r="D69" s="170">
        <v>0</v>
      </c>
      <c r="E69" s="45"/>
      <c r="F69" s="247" t="s">
        <v>45</v>
      </c>
      <c r="G69" s="248">
        <v>1.0475506400000001</v>
      </c>
      <c r="H69" s="248">
        <v>1.0475506400000001</v>
      </c>
      <c r="I69" s="248">
        <f>Table736[[#This Row],[Column3]]-Table736[[#This Row],[Column2]]</f>
        <v>0</v>
      </c>
      <c r="J69" s="45"/>
    </row>
    <row r="70" spans="1:10" ht="14.5" x14ac:dyDescent="0.35">
      <c r="A70" s="69" t="s">
        <v>60</v>
      </c>
      <c r="B70" s="168">
        <v>0.60803914999999997</v>
      </c>
      <c r="C70" s="169">
        <v>0.60803914999999997</v>
      </c>
      <c r="D70" s="170">
        <v>0</v>
      </c>
      <c r="E70" s="45"/>
      <c r="F70" s="247" t="s">
        <v>46</v>
      </c>
      <c r="G70" s="248">
        <v>1.8051830000000001E-2</v>
      </c>
      <c r="H70" s="248">
        <v>1.8051830000000001E-2</v>
      </c>
      <c r="I70" s="248">
        <f>Table736[[#This Row],[Column3]]-Table736[[#This Row],[Column2]]</f>
        <v>0</v>
      </c>
      <c r="J70" s="45"/>
    </row>
    <row r="71" spans="1:10" ht="14.5" x14ac:dyDescent="0.35">
      <c r="A71" s="69" t="s">
        <v>61</v>
      </c>
      <c r="B71" s="168">
        <v>85.609246370000008</v>
      </c>
      <c r="C71" s="169">
        <v>85.609246370000008</v>
      </c>
      <c r="D71" s="170">
        <v>0</v>
      </c>
      <c r="E71" s="45"/>
      <c r="F71" s="247" t="s">
        <v>47</v>
      </c>
      <c r="G71" s="248">
        <v>0.19728791000000001</v>
      </c>
      <c r="H71" s="248">
        <v>0.19728791000000001</v>
      </c>
      <c r="I71" s="248">
        <f>Table736[[#This Row],[Column3]]-Table736[[#This Row],[Column2]]</f>
        <v>0</v>
      </c>
      <c r="J71" s="45"/>
    </row>
    <row r="72" spans="1:10" ht="14.5" x14ac:dyDescent="0.35">
      <c r="A72" s="69" t="s">
        <v>62</v>
      </c>
      <c r="B72" s="168">
        <v>42.83072568</v>
      </c>
      <c r="C72" s="169">
        <v>42.83072568</v>
      </c>
      <c r="D72" s="170">
        <v>0</v>
      </c>
      <c r="E72" s="45"/>
      <c r="F72" s="247" t="s">
        <v>48</v>
      </c>
      <c r="G72" s="248">
        <v>0.41596214000000004</v>
      </c>
      <c r="H72" s="248">
        <v>0.41596214000000004</v>
      </c>
      <c r="I72" s="248">
        <f>Table736[[#This Row],[Column3]]-Table736[[#This Row],[Column2]]</f>
        <v>0</v>
      </c>
      <c r="J72" s="45"/>
    </row>
    <row r="73" spans="1:10" ht="14.5" x14ac:dyDescent="0.35">
      <c r="A73" s="69" t="s">
        <v>63</v>
      </c>
      <c r="B73" s="168">
        <v>3.8625999999999999E-3</v>
      </c>
      <c r="C73" s="169">
        <v>3.8625999999999999E-3</v>
      </c>
      <c r="D73" s="170">
        <v>0</v>
      </c>
      <c r="E73" s="45"/>
      <c r="F73" s="247" t="s">
        <v>49</v>
      </c>
      <c r="G73" s="248">
        <v>15.44208682</v>
      </c>
      <c r="H73" s="248">
        <v>15.44208682</v>
      </c>
      <c r="I73" s="248">
        <f>Table736[[#This Row],[Column3]]-Table736[[#This Row],[Column2]]</f>
        <v>0</v>
      </c>
      <c r="J73" s="45"/>
    </row>
    <row r="74" spans="1:10" ht="14.5" x14ac:dyDescent="0.35">
      <c r="A74" s="69" t="s">
        <v>64</v>
      </c>
      <c r="B74" s="168">
        <v>205.61347347</v>
      </c>
      <c r="C74" s="169">
        <v>205.61347347</v>
      </c>
      <c r="D74" s="170">
        <v>0</v>
      </c>
      <c r="E74" s="45"/>
      <c r="F74" s="247" t="s">
        <v>50</v>
      </c>
      <c r="G74" s="248">
        <v>24.720768469999999</v>
      </c>
      <c r="H74" s="248">
        <v>24.720768469999999</v>
      </c>
      <c r="I74" s="248">
        <f>Table736[[#This Row],[Column3]]-Table736[[#This Row],[Column2]]</f>
        <v>0</v>
      </c>
      <c r="J74" s="45"/>
    </row>
    <row r="75" spans="1:10" ht="14.5" x14ac:dyDescent="0.35">
      <c r="A75" s="69" t="s">
        <v>65</v>
      </c>
      <c r="B75" s="168">
        <v>0.31491200000000003</v>
      </c>
      <c r="C75" s="169">
        <v>0.31491200000000003</v>
      </c>
      <c r="D75" s="170">
        <v>0</v>
      </c>
      <c r="E75" s="45"/>
      <c r="F75" s="247" t="s">
        <v>51</v>
      </c>
      <c r="G75" s="248">
        <v>2.8671700000000001E-2</v>
      </c>
      <c r="H75" s="248">
        <v>2.8671700000000001E-2</v>
      </c>
      <c r="I75" s="248">
        <f>Table736[[#This Row],[Column3]]-Table736[[#This Row],[Column2]]</f>
        <v>0</v>
      </c>
      <c r="J75" s="45"/>
    </row>
    <row r="76" spans="1:10" ht="14.5" x14ac:dyDescent="0.35">
      <c r="A76" s="69" t="s">
        <v>66</v>
      </c>
      <c r="B76" s="168">
        <v>49.599550909999998</v>
      </c>
      <c r="C76" s="169">
        <v>49.599550909999998</v>
      </c>
      <c r="D76" s="170">
        <v>0</v>
      </c>
      <c r="E76" s="45"/>
      <c r="F76" s="247" t="s">
        <v>52</v>
      </c>
      <c r="G76" s="248">
        <v>0</v>
      </c>
      <c r="H76" s="248">
        <v>0</v>
      </c>
      <c r="I76" s="248">
        <f>Table736[[#This Row],[Column3]]-Table736[[#This Row],[Column2]]</f>
        <v>0</v>
      </c>
      <c r="J76" s="45"/>
    </row>
    <row r="77" spans="1:10" ht="14.5" x14ac:dyDescent="0.35">
      <c r="A77" s="69" t="s">
        <v>67</v>
      </c>
      <c r="B77" s="168">
        <v>3.5070306500000004</v>
      </c>
      <c r="C77" s="169">
        <v>3.5070306499999999</v>
      </c>
      <c r="D77" s="170">
        <v>0</v>
      </c>
      <c r="E77" s="45"/>
      <c r="F77" s="247" t="s">
        <v>53</v>
      </c>
      <c r="G77" s="248">
        <v>0.31755259999999996</v>
      </c>
      <c r="H77" s="248">
        <v>0.31755259999999996</v>
      </c>
      <c r="I77" s="248">
        <f>Table736[[#This Row],[Column3]]-Table736[[#This Row],[Column2]]</f>
        <v>0</v>
      </c>
      <c r="J77" s="45"/>
    </row>
    <row r="78" spans="1:10" ht="14.5" x14ac:dyDescent="0.35">
      <c r="A78" s="69" t="s">
        <v>68</v>
      </c>
      <c r="B78" s="168">
        <v>248.21632344999998</v>
      </c>
      <c r="C78" s="169">
        <v>248.21632344999998</v>
      </c>
      <c r="D78" s="170">
        <v>0</v>
      </c>
      <c r="E78" s="45"/>
      <c r="F78" s="247" t="s">
        <v>54</v>
      </c>
      <c r="G78" s="248">
        <v>6.8133189999999996E-2</v>
      </c>
      <c r="H78" s="248">
        <v>6.8133189999999996E-2</v>
      </c>
      <c r="I78" s="248">
        <f>Table736[[#This Row],[Column3]]-Table736[[#This Row],[Column2]]</f>
        <v>0</v>
      </c>
      <c r="J78" s="45"/>
    </row>
    <row r="79" spans="1:10" ht="14.5" x14ac:dyDescent="0.35">
      <c r="A79" s="69" t="s">
        <v>69</v>
      </c>
      <c r="B79" s="168">
        <v>0</v>
      </c>
      <c r="C79" s="169">
        <v>0</v>
      </c>
      <c r="D79" s="170">
        <v>0</v>
      </c>
      <c r="E79" s="45"/>
      <c r="F79" s="247" t="s">
        <v>55</v>
      </c>
      <c r="G79" s="248">
        <v>0.61001223999999998</v>
      </c>
      <c r="H79" s="248">
        <v>0.61001223999999998</v>
      </c>
      <c r="I79" s="248">
        <f>Table736[[#This Row],[Column3]]-Table736[[#This Row],[Column2]]</f>
        <v>0</v>
      </c>
      <c r="J79" s="45"/>
    </row>
    <row r="80" spans="1:10" ht="14.5" x14ac:dyDescent="0.35">
      <c r="A80" s="69" t="s">
        <v>70</v>
      </c>
      <c r="B80" s="168">
        <v>2751.79113723</v>
      </c>
      <c r="C80" s="169">
        <v>2751.79113723</v>
      </c>
      <c r="D80" s="170">
        <v>0</v>
      </c>
      <c r="E80" s="45"/>
      <c r="F80" s="247" t="s">
        <v>56</v>
      </c>
      <c r="G80" s="248">
        <v>0.82612380000000007</v>
      </c>
      <c r="H80" s="248">
        <v>0.82612380000000007</v>
      </c>
      <c r="I80" s="248">
        <f>Table736[[#This Row],[Column3]]-Table736[[#This Row],[Column2]]</f>
        <v>0</v>
      </c>
      <c r="J80" s="45"/>
    </row>
    <row r="81" spans="1:10" ht="14.5" x14ac:dyDescent="0.35">
      <c r="A81" s="69" t="s">
        <v>72</v>
      </c>
      <c r="B81" s="168">
        <v>20.739695900000001</v>
      </c>
      <c r="C81" s="169">
        <v>20.739695899999997</v>
      </c>
      <c r="D81" s="170">
        <v>0</v>
      </c>
      <c r="E81" s="45"/>
      <c r="F81" s="247" t="s">
        <v>57</v>
      </c>
      <c r="G81" s="248">
        <v>0.95692449999999996</v>
      </c>
      <c r="H81" s="248">
        <v>0.95692449999999996</v>
      </c>
      <c r="I81" s="248">
        <f>Table736[[#This Row],[Column3]]-Table736[[#This Row],[Column2]]</f>
        <v>0</v>
      </c>
      <c r="J81" s="45"/>
    </row>
    <row r="82" spans="1:10" ht="14.5" x14ac:dyDescent="0.35">
      <c r="A82" s="69" t="s">
        <v>73</v>
      </c>
      <c r="B82" s="168">
        <v>1.6999999999999999E-3</v>
      </c>
      <c r="C82" s="169">
        <v>1.6999999999999999E-3</v>
      </c>
      <c r="D82" s="170">
        <v>0</v>
      </c>
      <c r="E82" s="45"/>
      <c r="F82" s="247" t="s">
        <v>58</v>
      </c>
      <c r="G82" s="248">
        <v>6.0233780000000001E-2</v>
      </c>
      <c r="H82" s="248">
        <v>6.0233780000000001E-2</v>
      </c>
      <c r="I82" s="248">
        <f>Table736[[#This Row],[Column3]]-Table736[[#This Row],[Column2]]</f>
        <v>0</v>
      </c>
      <c r="J82" s="45"/>
    </row>
    <row r="83" spans="1:10" ht="14.5" x14ac:dyDescent="0.35">
      <c r="A83" s="69" t="s">
        <v>74</v>
      </c>
      <c r="B83" s="168">
        <v>1.8835269099999998</v>
      </c>
      <c r="C83" s="169">
        <v>1.8835269099999998</v>
      </c>
      <c r="D83" s="170">
        <v>0</v>
      </c>
      <c r="E83" s="45"/>
      <c r="F83" s="247" t="s">
        <v>59</v>
      </c>
      <c r="G83" s="248">
        <v>1.2682260900000002</v>
      </c>
      <c r="H83" s="248">
        <v>1.2682260900000002</v>
      </c>
      <c r="I83" s="248">
        <f>Table736[[#This Row],[Column3]]-Table736[[#This Row],[Column2]]</f>
        <v>0</v>
      </c>
      <c r="J83" s="45"/>
    </row>
    <row r="84" spans="1:10" ht="14.5" x14ac:dyDescent="0.35">
      <c r="A84" s="69" t="s">
        <v>75</v>
      </c>
      <c r="B84" s="168">
        <v>3.0926462200000002</v>
      </c>
      <c r="C84" s="169">
        <v>3.0926462200000002</v>
      </c>
      <c r="D84" s="170">
        <v>0</v>
      </c>
      <c r="E84" s="45"/>
      <c r="F84" s="247" t="s">
        <v>60</v>
      </c>
      <c r="G84" s="248">
        <v>0.68539559999999999</v>
      </c>
      <c r="H84" s="248">
        <v>0.68539559999999999</v>
      </c>
      <c r="I84" s="248">
        <f>Table736[[#This Row],[Column3]]-Table736[[#This Row],[Column2]]</f>
        <v>0</v>
      </c>
      <c r="J84" s="45"/>
    </row>
    <row r="85" spans="1:10" ht="14.5" x14ac:dyDescent="0.35">
      <c r="A85" s="69" t="s">
        <v>76</v>
      </c>
      <c r="B85" s="168">
        <v>0</v>
      </c>
      <c r="C85" s="169">
        <v>0</v>
      </c>
      <c r="D85" s="170">
        <v>0</v>
      </c>
      <c r="E85" s="45"/>
      <c r="F85" s="247" t="s">
        <v>61</v>
      </c>
      <c r="G85" s="248">
        <v>3.47478935</v>
      </c>
      <c r="H85" s="248">
        <v>3.47478935</v>
      </c>
      <c r="I85" s="248">
        <f>Table736[[#This Row],[Column3]]-Table736[[#This Row],[Column2]]</f>
        <v>0</v>
      </c>
      <c r="J85" s="45"/>
    </row>
    <row r="86" spans="1:10" ht="14.5" x14ac:dyDescent="0.35">
      <c r="A86" s="69" t="s">
        <v>77</v>
      </c>
      <c r="B86" s="168">
        <v>36.746342200000001</v>
      </c>
      <c r="C86" s="169">
        <v>36.746342200000001</v>
      </c>
      <c r="D86" s="170">
        <v>0</v>
      </c>
      <c r="E86" s="45"/>
      <c r="F86" s="247" t="s">
        <v>62</v>
      </c>
      <c r="G86" s="248">
        <v>158.68336717</v>
      </c>
      <c r="H86" s="248">
        <v>158.68336717</v>
      </c>
      <c r="I86" s="248">
        <f>Table736[[#This Row],[Column3]]-Table736[[#This Row],[Column2]]</f>
        <v>0</v>
      </c>
      <c r="J86" s="45"/>
    </row>
    <row r="87" spans="1:10" ht="14.5" x14ac:dyDescent="0.35">
      <c r="A87" s="69" t="s">
        <v>78</v>
      </c>
      <c r="B87" s="168">
        <v>0</v>
      </c>
      <c r="C87" s="169">
        <v>0</v>
      </c>
      <c r="D87" s="170">
        <v>0</v>
      </c>
      <c r="E87" s="45"/>
      <c r="F87" s="247" t="s">
        <v>63</v>
      </c>
      <c r="G87" s="248">
        <v>8.6266699999999995E-3</v>
      </c>
      <c r="H87" s="248">
        <v>8.6266699999999995E-3</v>
      </c>
      <c r="I87" s="248">
        <f>Table736[[#This Row],[Column3]]-Table736[[#This Row],[Column2]]</f>
        <v>0</v>
      </c>
      <c r="J87" s="45"/>
    </row>
    <row r="88" spans="1:10" ht="14.5" x14ac:dyDescent="0.35">
      <c r="A88" s="69" t="s">
        <v>79</v>
      </c>
      <c r="B88" s="168">
        <v>0</v>
      </c>
      <c r="C88" s="169">
        <v>0</v>
      </c>
      <c r="D88" s="170">
        <v>0</v>
      </c>
      <c r="E88" s="45"/>
      <c r="F88" s="247" t="s">
        <v>64</v>
      </c>
      <c r="G88" s="248">
        <v>39.742078319999997</v>
      </c>
      <c r="H88" s="248">
        <v>39.742078319999997</v>
      </c>
      <c r="I88" s="248">
        <f>Table736[[#This Row],[Column3]]-Table736[[#This Row],[Column2]]</f>
        <v>0</v>
      </c>
      <c r="J88" s="45"/>
    </row>
    <row r="89" spans="1:10" ht="14.5" x14ac:dyDescent="0.35">
      <c r="A89" s="69" t="s">
        <v>80</v>
      </c>
      <c r="B89" s="168">
        <v>471.61661686000002</v>
      </c>
      <c r="C89" s="169">
        <v>471.61661686000002</v>
      </c>
      <c r="D89" s="170">
        <v>0</v>
      </c>
      <c r="E89" s="45"/>
      <c r="F89" s="247" t="s">
        <v>65</v>
      </c>
      <c r="G89" s="248">
        <v>0.1673</v>
      </c>
      <c r="H89" s="248">
        <v>0.1673</v>
      </c>
      <c r="I89" s="248">
        <f>Table736[[#This Row],[Column3]]-Table736[[#This Row],[Column2]]</f>
        <v>0</v>
      </c>
      <c r="J89" s="45"/>
    </row>
    <row r="90" spans="1:10" ht="14.5" x14ac:dyDescent="0.35">
      <c r="A90" s="69" t="s">
        <v>81</v>
      </c>
      <c r="B90" s="168">
        <v>5.3855336900000008</v>
      </c>
      <c r="C90" s="169">
        <v>5.3855336900000008</v>
      </c>
      <c r="D90" s="170">
        <v>0</v>
      </c>
      <c r="E90" s="45"/>
      <c r="F90" s="247" t="s">
        <v>66</v>
      </c>
      <c r="G90" s="248">
        <v>5.0345399999999998E-2</v>
      </c>
      <c r="H90" s="248">
        <v>5.0345399999999998E-2</v>
      </c>
      <c r="I90" s="248">
        <f>Table736[[#This Row],[Column3]]-Table736[[#This Row],[Column2]]</f>
        <v>0</v>
      </c>
      <c r="J90" s="45"/>
    </row>
    <row r="91" spans="1:10" ht="14.5" x14ac:dyDescent="0.35">
      <c r="A91" s="69" t="s">
        <v>82</v>
      </c>
      <c r="B91" s="168">
        <v>0</v>
      </c>
      <c r="C91" s="169">
        <v>0</v>
      </c>
      <c r="D91" s="170">
        <v>0</v>
      </c>
      <c r="E91" s="45"/>
      <c r="F91" s="247" t="s">
        <v>67</v>
      </c>
      <c r="G91" s="248">
        <v>7.8196649999999993E-2</v>
      </c>
      <c r="H91" s="248">
        <v>7.8196649999999993E-2</v>
      </c>
      <c r="I91" s="248">
        <f>Table736[[#This Row],[Column3]]-Table736[[#This Row],[Column2]]</f>
        <v>0</v>
      </c>
      <c r="J91" s="45"/>
    </row>
    <row r="92" spans="1:10" ht="14.5" x14ac:dyDescent="0.35">
      <c r="A92" s="69" t="s">
        <v>83</v>
      </c>
      <c r="B92" s="168">
        <v>0</v>
      </c>
      <c r="C92" s="169">
        <v>0</v>
      </c>
      <c r="D92" s="170">
        <v>0</v>
      </c>
      <c r="E92" s="45"/>
      <c r="F92" s="247" t="s">
        <v>68</v>
      </c>
      <c r="G92" s="248">
        <v>174.83904296</v>
      </c>
      <c r="H92" s="248">
        <v>174.83904296</v>
      </c>
      <c r="I92" s="248">
        <f>Table736[[#This Row],[Column3]]-Table736[[#This Row],[Column2]]</f>
        <v>0</v>
      </c>
      <c r="J92" s="45"/>
    </row>
    <row r="93" spans="1:10" ht="14.5" x14ac:dyDescent="0.35">
      <c r="A93" s="69" t="s">
        <v>84</v>
      </c>
      <c r="B93" s="168">
        <v>4.7347E-2</v>
      </c>
      <c r="C93" s="169">
        <v>4.7347E-2</v>
      </c>
      <c r="D93" s="170">
        <v>0</v>
      </c>
      <c r="E93" s="45"/>
      <c r="F93" s="247" t="s">
        <v>69</v>
      </c>
      <c r="G93" s="248">
        <v>0</v>
      </c>
      <c r="H93" s="248">
        <v>0</v>
      </c>
      <c r="I93" s="248">
        <f>Table736[[#This Row],[Column3]]-Table736[[#This Row],[Column2]]</f>
        <v>0</v>
      </c>
      <c r="J93" s="45"/>
    </row>
    <row r="94" spans="1:10" ht="14.5" x14ac:dyDescent="0.35">
      <c r="A94" s="69" t="s">
        <v>85</v>
      </c>
      <c r="B94" s="168">
        <v>0</v>
      </c>
      <c r="C94" s="169">
        <v>0</v>
      </c>
      <c r="D94" s="170">
        <v>0</v>
      </c>
      <c r="E94" s="45"/>
      <c r="F94" s="247" t="s">
        <v>70</v>
      </c>
      <c r="G94" s="248">
        <v>0</v>
      </c>
      <c r="H94" s="248">
        <v>0</v>
      </c>
      <c r="I94" s="248">
        <f>Table736[[#This Row],[Column3]]-Table736[[#This Row],[Column2]]</f>
        <v>0</v>
      </c>
      <c r="J94" s="45"/>
    </row>
    <row r="95" spans="1:10" ht="14.5" x14ac:dyDescent="0.35">
      <c r="A95" s="69" t="s">
        <v>86</v>
      </c>
      <c r="B95" s="168">
        <v>0</v>
      </c>
      <c r="C95" s="169">
        <v>0</v>
      </c>
      <c r="D95" s="170">
        <v>0</v>
      </c>
      <c r="E95" s="45"/>
      <c r="F95" s="247" t="s">
        <v>71</v>
      </c>
      <c r="G95" s="248">
        <v>122.59073848999999</v>
      </c>
      <c r="H95" s="248">
        <v>122.59073848999999</v>
      </c>
      <c r="I95" s="248">
        <f>Table736[[#This Row],[Column3]]-Table736[[#This Row],[Column2]]</f>
        <v>0</v>
      </c>
      <c r="J95" s="45"/>
    </row>
    <row r="96" spans="1:10" ht="14.5" x14ac:dyDescent="0.35">
      <c r="A96" s="69" t="s">
        <v>87</v>
      </c>
      <c r="B96" s="168">
        <v>0.28722599999999998</v>
      </c>
      <c r="C96" s="169">
        <v>0.28722599999999998</v>
      </c>
      <c r="D96" s="170">
        <v>0</v>
      </c>
      <c r="E96" s="45"/>
      <c r="F96" s="247" t="s">
        <v>72</v>
      </c>
      <c r="G96" s="248">
        <v>3.8168404599999999</v>
      </c>
      <c r="H96" s="248">
        <v>3.8168404599999999</v>
      </c>
      <c r="I96" s="248">
        <f>Table736[[#This Row],[Column3]]-Table736[[#This Row],[Column2]]</f>
        <v>0</v>
      </c>
      <c r="J96" s="45"/>
    </row>
    <row r="97" spans="1:10" ht="14.5" x14ac:dyDescent="0.35">
      <c r="A97" s="69" t="s">
        <v>88</v>
      </c>
      <c r="B97" s="168">
        <v>0.1045947</v>
      </c>
      <c r="C97" s="169">
        <v>0.1045947</v>
      </c>
      <c r="D97" s="170">
        <v>0</v>
      </c>
      <c r="E97" s="45"/>
      <c r="F97" s="247" t="s">
        <v>73</v>
      </c>
      <c r="G97" s="248">
        <v>4.63198E-3</v>
      </c>
      <c r="H97" s="248">
        <v>4.63198E-3</v>
      </c>
      <c r="I97" s="248">
        <f>Table736[[#This Row],[Column3]]-Table736[[#This Row],[Column2]]</f>
        <v>0</v>
      </c>
      <c r="J97" s="45"/>
    </row>
    <row r="98" spans="1:10" ht="14.5" x14ac:dyDescent="0.35">
      <c r="A98" s="69" t="s">
        <v>89</v>
      </c>
      <c r="B98" s="168">
        <v>4.3970000000000002E-2</v>
      </c>
      <c r="C98" s="169">
        <v>4.3970000000000002E-2</v>
      </c>
      <c r="D98" s="170">
        <v>0</v>
      </c>
      <c r="E98" s="45"/>
      <c r="F98" s="247" t="s">
        <v>74</v>
      </c>
      <c r="G98" s="248">
        <v>1.7820658500000002</v>
      </c>
      <c r="H98" s="248">
        <v>1.7820658500000002</v>
      </c>
      <c r="I98" s="248">
        <f>Table736[[#This Row],[Column3]]-Table736[[#This Row],[Column2]]</f>
        <v>0</v>
      </c>
      <c r="J98" s="45"/>
    </row>
    <row r="99" spans="1:10" ht="14.5" x14ac:dyDescent="0.35">
      <c r="A99" s="69" t="s">
        <v>90</v>
      </c>
      <c r="B99" s="168">
        <v>9.6758E-4</v>
      </c>
      <c r="C99" s="169">
        <v>9.6758E-4</v>
      </c>
      <c r="D99" s="170">
        <v>0</v>
      </c>
      <c r="E99" s="45"/>
      <c r="F99" s="247" t="s">
        <v>75</v>
      </c>
      <c r="G99" s="248">
        <v>17.476649559999998</v>
      </c>
      <c r="H99" s="248">
        <v>17.476649559999998</v>
      </c>
      <c r="I99" s="248">
        <f>Table736[[#This Row],[Column3]]-Table736[[#This Row],[Column2]]</f>
        <v>0</v>
      </c>
      <c r="J99" s="45"/>
    </row>
    <row r="100" spans="1:10" ht="14.5" x14ac:dyDescent="0.35">
      <c r="A100" s="69" t="s">
        <v>91</v>
      </c>
      <c r="B100" s="168">
        <v>0</v>
      </c>
      <c r="C100" s="169">
        <v>0</v>
      </c>
      <c r="D100" s="170">
        <v>0</v>
      </c>
      <c r="E100" s="45"/>
      <c r="F100" s="247" t="s">
        <v>76</v>
      </c>
      <c r="G100" s="248">
        <v>5.0637830300000006</v>
      </c>
      <c r="H100" s="248">
        <v>5.0637830300000006</v>
      </c>
      <c r="I100" s="248">
        <f>Table736[[#This Row],[Column3]]-Table736[[#This Row],[Column2]]</f>
        <v>0</v>
      </c>
      <c r="J100" s="45"/>
    </row>
    <row r="101" spans="1:10" ht="14.5" x14ac:dyDescent="0.35">
      <c r="A101" s="69" t="s">
        <v>92</v>
      </c>
      <c r="B101" s="168">
        <v>0.10126677000000001</v>
      </c>
      <c r="C101" s="169">
        <v>0.10126677000000001</v>
      </c>
      <c r="D101" s="170">
        <v>0</v>
      </c>
      <c r="E101" s="45"/>
      <c r="F101" s="247" t="s">
        <v>77</v>
      </c>
      <c r="G101" s="248">
        <v>0.55567719999999998</v>
      </c>
      <c r="H101" s="248">
        <v>0.55567719999999998</v>
      </c>
      <c r="I101" s="248">
        <f>Table736[[#This Row],[Column3]]-Table736[[#This Row],[Column2]]</f>
        <v>0</v>
      </c>
      <c r="J101" s="45"/>
    </row>
    <row r="102" spans="1:10" ht="14.5" x14ac:dyDescent="0.35">
      <c r="A102" s="69" t="s">
        <v>93</v>
      </c>
      <c r="B102" s="168">
        <v>0.10663424000000001</v>
      </c>
      <c r="C102" s="169">
        <v>0.10663424000000001</v>
      </c>
      <c r="D102" s="170">
        <v>0</v>
      </c>
      <c r="E102" s="45"/>
      <c r="F102" s="247" t="s">
        <v>78</v>
      </c>
      <c r="G102" s="248">
        <v>3.1013099999999999E-3</v>
      </c>
      <c r="H102" s="248">
        <v>3.1013099999999999E-3</v>
      </c>
      <c r="I102" s="248">
        <f>Table736[[#This Row],[Column3]]-Table736[[#This Row],[Column2]]</f>
        <v>0</v>
      </c>
      <c r="J102" s="45"/>
    </row>
    <row r="103" spans="1:10" ht="14.5" x14ac:dyDescent="0.35">
      <c r="A103" s="69" t="s">
        <v>94</v>
      </c>
      <c r="B103" s="168">
        <v>5.0123798399999995</v>
      </c>
      <c r="C103" s="169">
        <v>5.0123798399999995</v>
      </c>
      <c r="D103" s="170">
        <v>0</v>
      </c>
      <c r="E103" s="45"/>
      <c r="F103" s="247" t="s">
        <v>79</v>
      </c>
      <c r="G103" s="248">
        <v>3.0030000000000004E-4</v>
      </c>
      <c r="H103" s="248">
        <v>3.0030000000000004E-4</v>
      </c>
      <c r="I103" s="248">
        <f>Table736[[#This Row],[Column3]]-Table736[[#This Row],[Column2]]</f>
        <v>0</v>
      </c>
      <c r="J103" s="45"/>
    </row>
    <row r="104" spans="1:10" ht="14.5" x14ac:dyDescent="0.35">
      <c r="A104" s="69" t="s">
        <v>95</v>
      </c>
      <c r="B104" s="168">
        <v>4.0000000000000002E-4</v>
      </c>
      <c r="C104" s="169">
        <v>4.0000000000000002E-4</v>
      </c>
      <c r="D104" s="170">
        <v>0</v>
      </c>
      <c r="E104" s="45"/>
      <c r="F104" s="247" t="s">
        <v>81</v>
      </c>
      <c r="G104" s="248">
        <v>42.25444641</v>
      </c>
      <c r="H104" s="248">
        <v>42.25444641</v>
      </c>
      <c r="I104" s="248">
        <f>Table736[[#This Row],[Column3]]-Table736[[#This Row],[Column2]]</f>
        <v>0</v>
      </c>
      <c r="J104" s="45"/>
    </row>
    <row r="105" spans="1:10" ht="14.5" x14ac:dyDescent="0.35">
      <c r="A105" s="69" t="s">
        <v>96</v>
      </c>
      <c r="B105" s="168">
        <v>23.0074948</v>
      </c>
      <c r="C105" s="169">
        <v>23.0074948</v>
      </c>
      <c r="D105" s="170">
        <v>0</v>
      </c>
      <c r="E105" s="45"/>
      <c r="F105" s="247" t="s">
        <v>82</v>
      </c>
      <c r="G105" s="248">
        <v>12.52101715</v>
      </c>
      <c r="H105" s="248">
        <v>12.52101715</v>
      </c>
      <c r="I105" s="248">
        <f>Table736[[#This Row],[Column3]]-Table736[[#This Row],[Column2]]</f>
        <v>0</v>
      </c>
      <c r="J105" s="45"/>
    </row>
    <row r="106" spans="1:10" ht="14.5" x14ac:dyDescent="0.35">
      <c r="A106" s="69" t="s">
        <v>97</v>
      </c>
      <c r="B106" s="168">
        <v>0.77416841999999997</v>
      </c>
      <c r="C106" s="169">
        <v>0.77416842000000008</v>
      </c>
      <c r="D106" s="170">
        <v>0</v>
      </c>
      <c r="E106" s="45"/>
      <c r="F106" s="247" t="s">
        <v>83</v>
      </c>
      <c r="G106" s="248">
        <v>5.0573999199999999</v>
      </c>
      <c r="H106" s="248">
        <v>5.0573999199999999</v>
      </c>
      <c r="I106" s="248">
        <f>Table736[[#This Row],[Column3]]-Table736[[#This Row],[Column2]]</f>
        <v>0</v>
      </c>
      <c r="J106" s="45"/>
    </row>
    <row r="107" spans="1:10" ht="14.5" x14ac:dyDescent="0.35">
      <c r="A107" s="69" t="s">
        <v>98</v>
      </c>
      <c r="B107" s="168">
        <v>8.4068769999999987E-2</v>
      </c>
      <c r="C107" s="169">
        <v>8.4068770000000001E-2</v>
      </c>
      <c r="D107" s="170">
        <v>0</v>
      </c>
      <c r="E107" s="45"/>
      <c r="F107" s="247" t="s">
        <v>84</v>
      </c>
      <c r="G107" s="248">
        <v>5.2472512599999996</v>
      </c>
      <c r="H107" s="248">
        <v>5.2472512599999996</v>
      </c>
      <c r="I107" s="248">
        <f>Table736[[#This Row],[Column3]]-Table736[[#This Row],[Column2]]</f>
        <v>0</v>
      </c>
      <c r="J107" s="45"/>
    </row>
    <row r="108" spans="1:10" ht="14.5" x14ac:dyDescent="0.35">
      <c r="A108" s="69" t="s">
        <v>99</v>
      </c>
      <c r="B108" s="168">
        <v>0.53145761000000002</v>
      </c>
      <c r="C108" s="169">
        <v>0.53145761000000002</v>
      </c>
      <c r="D108" s="170">
        <v>0</v>
      </c>
      <c r="E108" s="45"/>
      <c r="F108" s="247" t="s">
        <v>85</v>
      </c>
      <c r="G108" s="248">
        <v>5.191751E-2</v>
      </c>
      <c r="H108" s="248">
        <v>5.191751E-2</v>
      </c>
      <c r="I108" s="248">
        <f>Table736[[#This Row],[Column3]]-Table736[[#This Row],[Column2]]</f>
        <v>0</v>
      </c>
      <c r="J108" s="45"/>
    </row>
    <row r="109" spans="1:10" ht="14.5" x14ac:dyDescent="0.35">
      <c r="A109" s="69" t="s">
        <v>100</v>
      </c>
      <c r="B109" s="168">
        <v>1.1260350000000001E-2</v>
      </c>
      <c r="C109" s="169">
        <v>1.1260350000000001E-2</v>
      </c>
      <c r="D109" s="170">
        <v>0</v>
      </c>
      <c r="E109" s="45"/>
      <c r="F109" s="247" t="s">
        <v>86</v>
      </c>
      <c r="G109" s="248">
        <v>0</v>
      </c>
      <c r="H109" s="248">
        <v>0</v>
      </c>
      <c r="I109" s="248">
        <f>Table736[[#This Row],[Column3]]-Table736[[#This Row],[Column2]]</f>
        <v>0</v>
      </c>
      <c r="J109" s="45"/>
    </row>
    <row r="110" spans="1:10" ht="14.5" x14ac:dyDescent="0.35">
      <c r="A110" s="69" t="s">
        <v>101</v>
      </c>
      <c r="B110" s="168">
        <v>7.3637700000000004E-3</v>
      </c>
      <c r="C110" s="169">
        <v>7.3637700000000004E-3</v>
      </c>
      <c r="D110" s="170">
        <v>0</v>
      </c>
      <c r="E110" s="45"/>
      <c r="F110" s="247" t="s">
        <v>87</v>
      </c>
      <c r="G110" s="248">
        <v>0.14777921999999999</v>
      </c>
      <c r="H110" s="248">
        <v>0.14777921999999999</v>
      </c>
      <c r="I110" s="248">
        <f>Table736[[#This Row],[Column3]]-Table736[[#This Row],[Column2]]</f>
        <v>0</v>
      </c>
      <c r="J110" s="45"/>
    </row>
    <row r="111" spans="1:10" ht="14.5" x14ac:dyDescent="0.35">
      <c r="A111" s="69" t="s">
        <v>102</v>
      </c>
      <c r="B111" s="168">
        <v>0</v>
      </c>
      <c r="C111" s="169">
        <v>0</v>
      </c>
      <c r="D111" s="170">
        <v>0</v>
      </c>
      <c r="E111" s="45"/>
      <c r="F111" s="247" t="s">
        <v>89</v>
      </c>
      <c r="G111" s="248">
        <v>7.0256748199999999</v>
      </c>
      <c r="H111" s="248">
        <v>7.0256748199999999</v>
      </c>
      <c r="I111" s="248">
        <f>Table736[[#This Row],[Column3]]-Table736[[#This Row],[Column2]]</f>
        <v>0</v>
      </c>
      <c r="J111" s="45"/>
    </row>
    <row r="112" spans="1:10" ht="14.5" x14ac:dyDescent="0.35">
      <c r="A112" s="69" t="s">
        <v>103</v>
      </c>
      <c r="B112" s="168">
        <v>1.08843512</v>
      </c>
      <c r="C112" s="169">
        <v>1.0884351200000002</v>
      </c>
      <c r="D112" s="170">
        <v>0</v>
      </c>
      <c r="E112" s="45"/>
      <c r="F112" s="247" t="s">
        <v>90</v>
      </c>
      <c r="G112" s="248">
        <v>0.67485517000000006</v>
      </c>
      <c r="H112" s="248">
        <v>0.67485517000000006</v>
      </c>
      <c r="I112" s="248">
        <f>Table736[[#This Row],[Column3]]-Table736[[#This Row],[Column2]]</f>
        <v>0</v>
      </c>
      <c r="J112" s="45"/>
    </row>
    <row r="113" spans="1:10" ht="14.5" x14ac:dyDescent="0.35">
      <c r="A113" s="69" t="s">
        <v>104</v>
      </c>
      <c r="B113" s="168">
        <v>7.5221034099999997</v>
      </c>
      <c r="C113" s="169">
        <v>7.5221034099999997</v>
      </c>
      <c r="D113" s="170">
        <v>0</v>
      </c>
      <c r="E113" s="45"/>
      <c r="F113" s="247" t="s">
        <v>91</v>
      </c>
      <c r="G113" s="248">
        <v>2.9904376899999998</v>
      </c>
      <c r="H113" s="248">
        <v>2.9904376899999998</v>
      </c>
      <c r="I113" s="248">
        <f>Table736[[#This Row],[Column3]]-Table736[[#This Row],[Column2]]</f>
        <v>0</v>
      </c>
      <c r="J113" s="45"/>
    </row>
    <row r="114" spans="1:10" ht="14.5" x14ac:dyDescent="0.35">
      <c r="A114" s="69" t="s">
        <v>105</v>
      </c>
      <c r="B114" s="168">
        <v>2.38931001</v>
      </c>
      <c r="C114" s="169">
        <v>2.38931001</v>
      </c>
      <c r="D114" s="170">
        <v>0</v>
      </c>
      <c r="E114" s="45"/>
      <c r="F114" s="247" t="s">
        <v>92</v>
      </c>
      <c r="G114" s="248">
        <v>2.3178076000000001</v>
      </c>
      <c r="H114" s="248">
        <v>2.3178076000000001</v>
      </c>
      <c r="I114" s="248">
        <f>Table736[[#This Row],[Column3]]-Table736[[#This Row],[Column2]]</f>
        <v>0</v>
      </c>
      <c r="J114" s="45"/>
    </row>
    <row r="115" spans="1:10" ht="14.5" x14ac:dyDescent="0.35">
      <c r="A115" s="69" t="s">
        <v>106</v>
      </c>
      <c r="B115" s="168">
        <v>1.8680333800000002</v>
      </c>
      <c r="C115" s="169">
        <v>1.86803338</v>
      </c>
      <c r="D115" s="170">
        <v>0</v>
      </c>
      <c r="E115" s="45"/>
      <c r="F115" s="247" t="s">
        <v>93</v>
      </c>
      <c r="G115" s="248">
        <v>1.8060136599999999</v>
      </c>
      <c r="H115" s="248">
        <v>1.8060136599999999</v>
      </c>
      <c r="I115" s="248">
        <f>Table736[[#This Row],[Column3]]-Table736[[#This Row],[Column2]]</f>
        <v>0</v>
      </c>
      <c r="J115" s="45"/>
    </row>
    <row r="116" spans="1:10" ht="14.5" x14ac:dyDescent="0.35">
      <c r="A116" s="69" t="s">
        <v>107</v>
      </c>
      <c r="B116" s="168">
        <v>0.78912698000000003</v>
      </c>
      <c r="C116" s="169">
        <v>0.78912698000000003</v>
      </c>
      <c r="D116" s="170">
        <v>0</v>
      </c>
      <c r="E116" s="45"/>
      <c r="F116" s="247" t="s">
        <v>94</v>
      </c>
      <c r="G116" s="248">
        <v>16.68782255</v>
      </c>
      <c r="H116" s="248">
        <v>16.68782255</v>
      </c>
      <c r="I116" s="248">
        <f>Table736[[#This Row],[Column3]]-Table736[[#This Row],[Column2]]</f>
        <v>0</v>
      </c>
      <c r="J116" s="45"/>
    </row>
    <row r="117" spans="1:10" ht="14.5" x14ac:dyDescent="0.35">
      <c r="A117" s="69" t="s">
        <v>108</v>
      </c>
      <c r="B117" s="168">
        <v>25.249204389999999</v>
      </c>
      <c r="C117" s="169">
        <v>25.249204389999999</v>
      </c>
      <c r="D117" s="170">
        <v>0</v>
      </c>
      <c r="E117" s="45"/>
      <c r="F117" s="247" t="s">
        <v>95</v>
      </c>
      <c r="G117" s="248">
        <v>4.8050835099999993</v>
      </c>
      <c r="H117" s="248">
        <v>4.8050835099999993</v>
      </c>
      <c r="I117" s="248">
        <f>Table736[[#This Row],[Column3]]-Table736[[#This Row],[Column2]]</f>
        <v>0</v>
      </c>
      <c r="J117" s="45"/>
    </row>
    <row r="118" spans="1:10" ht="14.5" x14ac:dyDescent="0.35">
      <c r="A118" s="69" t="s">
        <v>109</v>
      </c>
      <c r="B118" s="168">
        <v>73.806679680000002</v>
      </c>
      <c r="C118" s="169">
        <v>73.806679680000002</v>
      </c>
      <c r="D118" s="170">
        <v>0</v>
      </c>
      <c r="E118" s="45"/>
      <c r="F118" s="247" t="s">
        <v>96</v>
      </c>
      <c r="G118" s="248">
        <v>2.6843030899999998</v>
      </c>
      <c r="H118" s="248">
        <v>2.6843030899999998</v>
      </c>
      <c r="I118" s="248">
        <f>Table736[[#This Row],[Column3]]-Table736[[#This Row],[Column2]]</f>
        <v>0</v>
      </c>
      <c r="J118" s="45"/>
    </row>
    <row r="119" spans="1:10" ht="14.5" x14ac:dyDescent="0.35">
      <c r="A119" s="69" t="s">
        <v>110</v>
      </c>
      <c r="B119" s="168">
        <v>0.26160901999999997</v>
      </c>
      <c r="C119" s="169">
        <v>0.26160901999999997</v>
      </c>
      <c r="D119" s="170">
        <v>0</v>
      </c>
      <c r="E119" s="45"/>
      <c r="F119" s="247" t="s">
        <v>97</v>
      </c>
      <c r="G119" s="248">
        <v>534.75980261000007</v>
      </c>
      <c r="H119" s="248">
        <v>534.75980261000007</v>
      </c>
      <c r="I119" s="248">
        <f>Table736[[#This Row],[Column3]]-Table736[[#This Row],[Column2]]</f>
        <v>0</v>
      </c>
      <c r="J119" s="45"/>
    </row>
    <row r="120" spans="1:10" ht="14.5" x14ac:dyDescent="0.35">
      <c r="A120" s="69" t="s">
        <v>111</v>
      </c>
      <c r="B120" s="168">
        <v>0</v>
      </c>
      <c r="C120" s="169">
        <v>0</v>
      </c>
      <c r="D120" s="170">
        <v>0</v>
      </c>
      <c r="E120" s="45"/>
      <c r="F120" s="247" t="s">
        <v>98</v>
      </c>
      <c r="G120" s="248">
        <v>62.454985460000003</v>
      </c>
      <c r="H120" s="248">
        <v>62.454985460000003</v>
      </c>
      <c r="I120" s="248">
        <f>Table736[[#This Row],[Column3]]-Table736[[#This Row],[Column2]]</f>
        <v>0</v>
      </c>
      <c r="J120" s="45"/>
    </row>
    <row r="121" spans="1:10" ht="14.5" x14ac:dyDescent="0.35">
      <c r="A121" s="69" t="s">
        <v>112</v>
      </c>
      <c r="B121" s="168">
        <v>2.9309796499999998</v>
      </c>
      <c r="C121" s="169">
        <v>2.9309796499999998</v>
      </c>
      <c r="D121" s="170">
        <v>0</v>
      </c>
      <c r="E121" s="45"/>
      <c r="F121" s="247" t="s">
        <v>99</v>
      </c>
      <c r="G121" s="248">
        <v>44.849245570000001</v>
      </c>
      <c r="H121" s="248">
        <v>44.849245570000001</v>
      </c>
      <c r="I121" s="248">
        <f>Table736[[#This Row],[Column3]]-Table736[[#This Row],[Column2]]</f>
        <v>0</v>
      </c>
      <c r="J121" s="45"/>
    </row>
    <row r="122" spans="1:10" ht="14.5" x14ac:dyDescent="0.35">
      <c r="A122" s="69" t="s">
        <v>113</v>
      </c>
      <c r="B122" s="168">
        <v>0.50301591999999995</v>
      </c>
      <c r="C122" s="169">
        <v>0.50301591999999995</v>
      </c>
      <c r="D122" s="170">
        <v>0</v>
      </c>
      <c r="E122" s="45"/>
      <c r="F122" s="247" t="s">
        <v>100</v>
      </c>
      <c r="G122" s="248">
        <v>0.34471647999999999</v>
      </c>
      <c r="H122" s="248">
        <v>0.34471647999999999</v>
      </c>
      <c r="I122" s="248">
        <f>Table736[[#This Row],[Column3]]-Table736[[#This Row],[Column2]]</f>
        <v>0</v>
      </c>
      <c r="J122" s="45"/>
    </row>
    <row r="123" spans="1:10" ht="14.5" x14ac:dyDescent="0.35">
      <c r="A123" s="69" t="s">
        <v>114</v>
      </c>
      <c r="B123" s="168">
        <v>33.132682559999999</v>
      </c>
      <c r="C123" s="169">
        <v>33.132682559999999</v>
      </c>
      <c r="D123" s="170">
        <v>0</v>
      </c>
      <c r="E123" s="45"/>
      <c r="F123" s="247" t="s">
        <v>101</v>
      </c>
      <c r="G123" s="248">
        <v>1.9375378999999999</v>
      </c>
      <c r="H123" s="248">
        <v>1.9375378999999999</v>
      </c>
      <c r="I123" s="248">
        <f>Table736[[#This Row],[Column3]]-Table736[[#This Row],[Column2]]</f>
        <v>0</v>
      </c>
      <c r="J123" s="45"/>
    </row>
    <row r="124" spans="1:10" ht="14.5" x14ac:dyDescent="0.35">
      <c r="A124" s="69" t="s">
        <v>115</v>
      </c>
      <c r="B124" s="168">
        <v>0</v>
      </c>
      <c r="C124" s="169">
        <v>0</v>
      </c>
      <c r="D124" s="170">
        <v>0</v>
      </c>
      <c r="E124" s="45"/>
      <c r="F124" s="247" t="s">
        <v>102</v>
      </c>
      <c r="G124" s="248">
        <v>0.74953594999999995</v>
      </c>
      <c r="H124" s="248">
        <v>0.74953594999999995</v>
      </c>
      <c r="I124" s="248">
        <f>Table736[[#This Row],[Column3]]-Table736[[#This Row],[Column2]]</f>
        <v>0</v>
      </c>
      <c r="J124" s="45"/>
    </row>
    <row r="125" spans="1:10" ht="14.5" x14ac:dyDescent="0.35">
      <c r="A125" s="69" t="s">
        <v>116</v>
      </c>
      <c r="B125" s="168">
        <v>1.08426289</v>
      </c>
      <c r="C125" s="169">
        <v>1.08426289</v>
      </c>
      <c r="D125" s="170">
        <v>0</v>
      </c>
      <c r="E125" s="45"/>
      <c r="F125" s="247" t="s">
        <v>103</v>
      </c>
      <c r="G125" s="248">
        <v>39.803428959999998</v>
      </c>
      <c r="H125" s="248">
        <v>39.803428959999998</v>
      </c>
      <c r="I125" s="248">
        <f>Table736[[#This Row],[Column3]]-Table736[[#This Row],[Column2]]</f>
        <v>0</v>
      </c>
      <c r="J125" s="45"/>
    </row>
    <row r="126" spans="1:10" ht="14.5" x14ac:dyDescent="0.35">
      <c r="A126" s="69" t="s">
        <v>117</v>
      </c>
      <c r="B126" s="168">
        <v>0.16697208999999999</v>
      </c>
      <c r="C126" s="169">
        <v>0.16697208999999999</v>
      </c>
      <c r="D126" s="170">
        <v>0</v>
      </c>
      <c r="E126" s="45"/>
      <c r="F126" s="247" t="s">
        <v>106</v>
      </c>
      <c r="G126" s="248">
        <v>22.133723610000001</v>
      </c>
      <c r="H126" s="248">
        <v>22.133723610000001</v>
      </c>
      <c r="I126" s="248">
        <f>Table736[[#This Row],[Column3]]-Table736[[#This Row],[Column2]]</f>
        <v>0</v>
      </c>
      <c r="J126" s="45"/>
    </row>
    <row r="127" spans="1:10" ht="14.5" x14ac:dyDescent="0.35">
      <c r="A127" s="69" t="s">
        <v>118</v>
      </c>
      <c r="B127" s="168">
        <v>3.578E-3</v>
      </c>
      <c r="C127" s="169">
        <v>3.578E-3</v>
      </c>
      <c r="D127" s="170">
        <v>0</v>
      </c>
      <c r="E127" s="45"/>
      <c r="F127" s="247" t="s">
        <v>107</v>
      </c>
      <c r="G127" s="248">
        <v>153.69233500999999</v>
      </c>
      <c r="H127" s="248">
        <v>153.69233500999999</v>
      </c>
      <c r="I127" s="248">
        <f>Table736[[#This Row],[Column3]]-Table736[[#This Row],[Column2]]</f>
        <v>0</v>
      </c>
      <c r="J127" s="45"/>
    </row>
    <row r="128" spans="1:10" ht="14.5" x14ac:dyDescent="0.35">
      <c r="A128" s="69" t="s">
        <v>119</v>
      </c>
      <c r="B128" s="168">
        <v>0.18310486000000001</v>
      </c>
      <c r="C128" s="169">
        <v>0.18310485999999998</v>
      </c>
      <c r="D128" s="170">
        <v>0</v>
      </c>
      <c r="E128" s="45"/>
      <c r="F128" s="247" t="s">
        <v>109</v>
      </c>
      <c r="G128" s="248">
        <v>107.80949623000001</v>
      </c>
      <c r="H128" s="248">
        <v>107.80949623000001</v>
      </c>
      <c r="I128" s="248">
        <f>Table736[[#This Row],[Column3]]-Table736[[#This Row],[Column2]]</f>
        <v>0</v>
      </c>
      <c r="J128" s="45"/>
    </row>
    <row r="129" spans="1:10" ht="14.5" x14ac:dyDescent="0.35">
      <c r="A129" s="69" t="s">
        <v>120</v>
      </c>
      <c r="B129" s="168">
        <v>0.11438915000000001</v>
      </c>
      <c r="C129" s="169">
        <v>0.11438914999999999</v>
      </c>
      <c r="D129" s="170">
        <v>0</v>
      </c>
      <c r="E129" s="45"/>
      <c r="F129" s="247" t="s">
        <v>110</v>
      </c>
      <c r="G129" s="248">
        <v>49.201158599999999</v>
      </c>
      <c r="H129" s="248">
        <v>49.201158599999999</v>
      </c>
      <c r="I129" s="248">
        <f>Table736[[#This Row],[Column3]]-Table736[[#This Row],[Column2]]</f>
        <v>0</v>
      </c>
      <c r="J129" s="45"/>
    </row>
    <row r="130" spans="1:10" ht="14.5" x14ac:dyDescent="0.35">
      <c r="A130" s="69" t="s">
        <v>121</v>
      </c>
      <c r="B130" s="168">
        <v>2.1877380000000002E-2</v>
      </c>
      <c r="C130" s="169">
        <v>2.1877380000000002E-2</v>
      </c>
      <c r="D130" s="170">
        <v>0</v>
      </c>
      <c r="E130" s="45"/>
      <c r="F130" s="247" t="s">
        <v>111</v>
      </c>
      <c r="G130" s="248">
        <v>2.0234983899999999</v>
      </c>
      <c r="H130" s="248">
        <v>2.0234983899999999</v>
      </c>
      <c r="I130" s="248">
        <f>Table736[[#This Row],[Column3]]-Table736[[#This Row],[Column2]]</f>
        <v>0</v>
      </c>
      <c r="J130" s="45"/>
    </row>
    <row r="131" spans="1:10" ht="14.5" x14ac:dyDescent="0.35">
      <c r="A131" s="69" t="s">
        <v>122</v>
      </c>
      <c r="B131" s="168">
        <v>0.88070497999999997</v>
      </c>
      <c r="C131" s="169">
        <v>0.88070497999999997</v>
      </c>
      <c r="D131" s="170">
        <v>0</v>
      </c>
      <c r="E131" s="45"/>
      <c r="F131" s="247" t="s">
        <v>112</v>
      </c>
      <c r="G131" s="248">
        <v>5.1101890800000005</v>
      </c>
      <c r="H131" s="248">
        <v>5.1101890800000005</v>
      </c>
      <c r="I131" s="248">
        <f>Table736[[#This Row],[Column3]]-Table736[[#This Row],[Column2]]</f>
        <v>0</v>
      </c>
      <c r="J131" s="45"/>
    </row>
    <row r="132" spans="1:10" ht="14.5" x14ac:dyDescent="0.35">
      <c r="A132" s="69" t="s">
        <v>123</v>
      </c>
      <c r="B132" s="168">
        <v>88.376945419999998</v>
      </c>
      <c r="C132" s="169">
        <v>88.376945419999998</v>
      </c>
      <c r="D132" s="170">
        <v>0</v>
      </c>
      <c r="E132" s="45"/>
      <c r="F132" s="247" t="s">
        <v>113</v>
      </c>
      <c r="G132" s="248">
        <v>8.4622501400000001</v>
      </c>
      <c r="H132" s="248">
        <v>8.4622501400000001</v>
      </c>
      <c r="I132" s="248">
        <f>Table736[[#This Row],[Column3]]-Table736[[#This Row],[Column2]]</f>
        <v>0</v>
      </c>
      <c r="J132" s="45"/>
    </row>
    <row r="133" spans="1:10" ht="14.5" x14ac:dyDescent="0.35">
      <c r="A133" s="69" t="s">
        <v>124</v>
      </c>
      <c r="B133" s="168">
        <v>0</v>
      </c>
      <c r="C133" s="169">
        <v>0</v>
      </c>
      <c r="D133" s="170">
        <v>0</v>
      </c>
      <c r="E133" s="45"/>
      <c r="F133" s="247" t="s">
        <v>114</v>
      </c>
      <c r="G133" s="248">
        <v>68.364431940000003</v>
      </c>
      <c r="H133" s="248">
        <v>68.364431940000003</v>
      </c>
      <c r="I133" s="248">
        <f>Table736[[#This Row],[Column3]]-Table736[[#This Row],[Column2]]</f>
        <v>0</v>
      </c>
      <c r="J133" s="45"/>
    </row>
    <row r="134" spans="1:10" ht="14.5" x14ac:dyDescent="0.35">
      <c r="A134" s="69" t="s">
        <v>125</v>
      </c>
      <c r="B134" s="168">
        <v>11.56723912</v>
      </c>
      <c r="C134" s="169">
        <v>11.56723912</v>
      </c>
      <c r="D134" s="170">
        <v>0</v>
      </c>
      <c r="E134" s="45"/>
      <c r="F134" s="247" t="s">
        <v>115</v>
      </c>
      <c r="G134" s="248">
        <v>0</v>
      </c>
      <c r="H134" s="248">
        <v>0</v>
      </c>
      <c r="I134" s="248">
        <f>Table736[[#This Row],[Column3]]-Table736[[#This Row],[Column2]]</f>
        <v>0</v>
      </c>
      <c r="J134" s="45"/>
    </row>
    <row r="135" spans="1:10" ht="14.5" x14ac:dyDescent="0.35">
      <c r="A135" s="69" t="s">
        <v>126</v>
      </c>
      <c r="B135" s="168">
        <v>5.5083199999999997E-3</v>
      </c>
      <c r="C135" s="169">
        <v>5.5083199999999997E-3</v>
      </c>
      <c r="D135" s="170">
        <v>0</v>
      </c>
      <c r="E135" s="45"/>
      <c r="F135" s="247" t="s">
        <v>116</v>
      </c>
      <c r="G135" s="248">
        <v>30.05362577</v>
      </c>
      <c r="H135" s="248">
        <v>30.05362577</v>
      </c>
      <c r="I135" s="248">
        <f>Table736[[#This Row],[Column3]]-Table736[[#This Row],[Column2]]</f>
        <v>0</v>
      </c>
      <c r="J135" s="45"/>
    </row>
    <row r="136" spans="1:10" ht="14.5" x14ac:dyDescent="0.35">
      <c r="A136" s="69" t="s">
        <v>127</v>
      </c>
      <c r="B136" s="168">
        <v>1.2298149599999999</v>
      </c>
      <c r="C136" s="169">
        <v>1.2298149599999999</v>
      </c>
      <c r="D136" s="170">
        <v>0</v>
      </c>
      <c r="E136" s="45"/>
      <c r="F136" s="247" t="s">
        <v>117</v>
      </c>
      <c r="G136" s="248">
        <v>26.131413739999999</v>
      </c>
      <c r="H136" s="248">
        <v>26.131413739999999</v>
      </c>
      <c r="I136" s="248">
        <f>Table736[[#This Row],[Column3]]-Table736[[#This Row],[Column2]]</f>
        <v>0</v>
      </c>
      <c r="J136" s="45"/>
    </row>
    <row r="137" spans="1:10" ht="14.5" x14ac:dyDescent="0.35">
      <c r="A137" s="69" t="s">
        <v>128</v>
      </c>
      <c r="B137" s="168">
        <v>0.61612554000000008</v>
      </c>
      <c r="C137" s="169">
        <v>0.61612554000000008</v>
      </c>
      <c r="D137" s="170">
        <v>0</v>
      </c>
      <c r="E137" s="45"/>
      <c r="F137" s="247" t="s">
        <v>118</v>
      </c>
      <c r="G137" s="248">
        <v>0.94426082999999994</v>
      </c>
      <c r="H137" s="248">
        <v>0.94426082999999994</v>
      </c>
      <c r="I137" s="248">
        <f>Table736[[#This Row],[Column3]]-Table736[[#This Row],[Column2]]</f>
        <v>0</v>
      </c>
      <c r="J137" s="45"/>
    </row>
    <row r="138" spans="1:10" ht="14.5" x14ac:dyDescent="0.35">
      <c r="A138" s="69" t="s">
        <v>129</v>
      </c>
      <c r="B138" s="168">
        <v>152.98194619</v>
      </c>
      <c r="C138" s="169">
        <v>152.98194619</v>
      </c>
      <c r="D138" s="170">
        <v>0</v>
      </c>
      <c r="E138" s="45"/>
      <c r="F138" s="247" t="s">
        <v>119</v>
      </c>
      <c r="G138" s="248">
        <v>41.85214672</v>
      </c>
      <c r="H138" s="248">
        <v>41.85214672</v>
      </c>
      <c r="I138" s="248">
        <f>Table736[[#This Row],[Column3]]-Table736[[#This Row],[Column2]]</f>
        <v>0</v>
      </c>
      <c r="J138" s="45"/>
    </row>
    <row r="139" spans="1:10" ht="14.5" x14ac:dyDescent="0.35">
      <c r="A139" s="69" t="s">
        <v>130</v>
      </c>
      <c r="B139" s="168">
        <v>1.7056851099999999</v>
      </c>
      <c r="C139" s="169">
        <v>1.7056851100000001</v>
      </c>
      <c r="D139" s="170">
        <v>0</v>
      </c>
      <c r="E139" s="45"/>
      <c r="F139" s="247" t="s">
        <v>120</v>
      </c>
      <c r="G139" s="248">
        <v>13.371538390000001</v>
      </c>
      <c r="H139" s="248">
        <v>13.371538390000001</v>
      </c>
      <c r="I139" s="248">
        <f>Table736[[#This Row],[Column3]]-Table736[[#This Row],[Column2]]</f>
        <v>0</v>
      </c>
      <c r="J139" s="45"/>
    </row>
    <row r="140" spans="1:10" ht="14.5" x14ac:dyDescent="0.35">
      <c r="A140" s="69" t="s">
        <v>131</v>
      </c>
      <c r="B140" s="168">
        <v>2.8049999999999999E-2</v>
      </c>
      <c r="C140" s="169">
        <v>2.8049999999999999E-2</v>
      </c>
      <c r="D140" s="170">
        <v>0</v>
      </c>
      <c r="E140" s="45"/>
      <c r="F140" s="247" t="s">
        <v>121</v>
      </c>
      <c r="G140" s="248">
        <v>18.407806219999998</v>
      </c>
      <c r="H140" s="248">
        <v>18.407806219999998</v>
      </c>
      <c r="I140" s="248">
        <f>Table736[[#This Row],[Column3]]-Table736[[#This Row],[Column2]]</f>
        <v>0</v>
      </c>
      <c r="J140" s="45"/>
    </row>
    <row r="141" spans="1:10" ht="14.5" x14ac:dyDescent="0.35">
      <c r="A141" s="69" t="s">
        <v>133</v>
      </c>
      <c r="B141" s="168">
        <v>5.1818156499999999</v>
      </c>
      <c r="C141" s="169">
        <v>5.1818156500000008</v>
      </c>
      <c r="D141" s="170">
        <v>0</v>
      </c>
      <c r="E141" s="45"/>
      <c r="F141" s="247" t="s">
        <v>122</v>
      </c>
      <c r="G141" s="248">
        <v>16.86435389</v>
      </c>
      <c r="H141" s="248">
        <v>16.86435389</v>
      </c>
      <c r="I141" s="248">
        <f>Table736[[#This Row],[Column3]]-Table736[[#This Row],[Column2]]</f>
        <v>0</v>
      </c>
      <c r="J141" s="45"/>
    </row>
    <row r="142" spans="1:10" ht="14.5" x14ac:dyDescent="0.35">
      <c r="A142" s="69" t="s">
        <v>134</v>
      </c>
      <c r="B142" s="168">
        <v>0.27884820999999999</v>
      </c>
      <c r="C142" s="169">
        <v>0.27884821000000004</v>
      </c>
      <c r="D142" s="170">
        <v>0</v>
      </c>
      <c r="E142" s="45"/>
      <c r="F142" s="247" t="s">
        <v>123</v>
      </c>
      <c r="G142" s="248">
        <v>191.66090703</v>
      </c>
      <c r="H142" s="248">
        <v>191.66090703</v>
      </c>
      <c r="I142" s="248">
        <f>Table736[[#This Row],[Column3]]-Table736[[#This Row],[Column2]]</f>
        <v>0</v>
      </c>
      <c r="J142" s="45"/>
    </row>
    <row r="143" spans="1:10" ht="14.5" x14ac:dyDescent="0.35">
      <c r="A143" s="69" t="s">
        <v>135</v>
      </c>
      <c r="B143" s="168">
        <v>1.4512509200000001</v>
      </c>
      <c r="C143" s="169">
        <v>1.4512509199999999</v>
      </c>
      <c r="D143" s="170">
        <v>0</v>
      </c>
      <c r="E143" s="45"/>
      <c r="F143" s="247" t="s">
        <v>124</v>
      </c>
      <c r="G143" s="248">
        <v>5.3625980000000004E-2</v>
      </c>
      <c r="H143" s="248">
        <v>5.3625980000000004E-2</v>
      </c>
      <c r="I143" s="248">
        <f>Table736[[#This Row],[Column3]]-Table736[[#This Row],[Column2]]</f>
        <v>0</v>
      </c>
      <c r="J143" s="45"/>
    </row>
    <row r="144" spans="1:10" ht="14.5" x14ac:dyDescent="0.35">
      <c r="A144" s="69" t="s">
        <v>136</v>
      </c>
      <c r="B144" s="168">
        <v>0.62720333999999989</v>
      </c>
      <c r="C144" s="169">
        <v>0.62720334</v>
      </c>
      <c r="D144" s="170">
        <v>0</v>
      </c>
      <c r="E144" s="45"/>
      <c r="F144" s="247" t="s">
        <v>125</v>
      </c>
      <c r="G144" s="248">
        <v>1.95720465</v>
      </c>
      <c r="H144" s="248">
        <v>1.95720465</v>
      </c>
      <c r="I144" s="248">
        <f>Table736[[#This Row],[Column3]]-Table736[[#This Row],[Column2]]</f>
        <v>0</v>
      </c>
      <c r="J144" s="45"/>
    </row>
    <row r="145" spans="1:10" ht="14.5" x14ac:dyDescent="0.35">
      <c r="A145" s="69" t="s">
        <v>137</v>
      </c>
      <c r="B145" s="168">
        <v>7.7000000000000007E-4</v>
      </c>
      <c r="C145" s="169">
        <v>7.6999999999999996E-4</v>
      </c>
      <c r="D145" s="170">
        <v>0</v>
      </c>
      <c r="E145" s="45"/>
      <c r="F145" s="247" t="s">
        <v>126</v>
      </c>
      <c r="G145" s="248">
        <v>0.93468602000000001</v>
      </c>
      <c r="H145" s="248">
        <v>0.93468602000000001</v>
      </c>
      <c r="I145" s="248">
        <f>Table736[[#This Row],[Column3]]-Table736[[#This Row],[Column2]]</f>
        <v>0</v>
      </c>
      <c r="J145" s="45"/>
    </row>
    <row r="146" spans="1:10" ht="14.5" x14ac:dyDescent="0.35">
      <c r="A146" s="69" t="s">
        <v>138</v>
      </c>
      <c r="B146" s="168">
        <v>5.9086799999999995E-3</v>
      </c>
      <c r="C146" s="169">
        <v>5.9086800000000004E-3</v>
      </c>
      <c r="D146" s="170">
        <v>0</v>
      </c>
      <c r="E146" s="45"/>
      <c r="F146" s="247" t="s">
        <v>127</v>
      </c>
      <c r="G146" s="248">
        <v>0</v>
      </c>
      <c r="H146" s="248">
        <v>0</v>
      </c>
      <c r="I146" s="248">
        <f>Table736[[#This Row],[Column3]]-Table736[[#This Row],[Column2]]</f>
        <v>0</v>
      </c>
      <c r="J146" s="45"/>
    </row>
    <row r="147" spans="1:10" ht="14.5" x14ac:dyDescent="0.35">
      <c r="A147" s="69" t="s">
        <v>139</v>
      </c>
      <c r="B147" s="168">
        <v>1.8162999999999999E-3</v>
      </c>
      <c r="C147" s="169">
        <v>1.8162999999999999E-3</v>
      </c>
      <c r="D147" s="170">
        <v>0</v>
      </c>
      <c r="E147" s="45"/>
      <c r="F147" s="247" t="s">
        <v>128</v>
      </c>
      <c r="G147" s="248">
        <v>17.728620420000002</v>
      </c>
      <c r="H147" s="248">
        <v>17.728620420000002</v>
      </c>
      <c r="I147" s="248">
        <f>Table736[[#This Row],[Column3]]-Table736[[#This Row],[Column2]]</f>
        <v>0</v>
      </c>
      <c r="J147" s="45"/>
    </row>
    <row r="148" spans="1:10" ht="14.5" x14ac:dyDescent="0.35">
      <c r="A148" s="69" t="s">
        <v>140</v>
      </c>
      <c r="B148" s="168">
        <v>4.7999999999999996E-3</v>
      </c>
      <c r="C148" s="169">
        <v>4.7999999999999996E-3</v>
      </c>
      <c r="D148" s="170">
        <v>0</v>
      </c>
      <c r="E148" s="45"/>
      <c r="F148" s="247" t="s">
        <v>129</v>
      </c>
      <c r="G148" s="248">
        <v>212.98260762999999</v>
      </c>
      <c r="H148" s="248">
        <v>212.98260762999999</v>
      </c>
      <c r="I148" s="248">
        <f>Table736[[#This Row],[Column3]]-Table736[[#This Row],[Column2]]</f>
        <v>0</v>
      </c>
      <c r="J148" s="45"/>
    </row>
    <row r="149" spans="1:10" ht="14.5" x14ac:dyDescent="0.35">
      <c r="A149" s="69" t="s">
        <v>141</v>
      </c>
      <c r="B149" s="168">
        <v>1.4057E-2</v>
      </c>
      <c r="C149" s="169">
        <v>1.4057E-2</v>
      </c>
      <c r="D149" s="170">
        <v>0</v>
      </c>
      <c r="E149" s="45"/>
      <c r="F149" s="247" t="s">
        <v>130</v>
      </c>
      <c r="G149" s="248">
        <v>44.785484359999998</v>
      </c>
      <c r="H149" s="248">
        <v>44.785484359999998</v>
      </c>
      <c r="I149" s="248">
        <f>Table736[[#This Row],[Column3]]-Table736[[#This Row],[Column2]]</f>
        <v>0</v>
      </c>
      <c r="J149" s="45"/>
    </row>
    <row r="150" spans="1:10" ht="14.5" x14ac:dyDescent="0.35">
      <c r="A150" s="69" t="s">
        <v>142</v>
      </c>
      <c r="B150" s="168">
        <v>0.76429382999999995</v>
      </c>
      <c r="C150" s="169">
        <v>0.76429382999999995</v>
      </c>
      <c r="D150" s="170">
        <v>0</v>
      </c>
      <c r="E150" s="45"/>
      <c r="F150" s="247" t="s">
        <v>131</v>
      </c>
      <c r="G150" s="248">
        <v>4.5544330000000001E-2</v>
      </c>
      <c r="H150" s="248">
        <v>4.5544330000000001E-2</v>
      </c>
      <c r="I150" s="248">
        <f>Table736[[#This Row],[Column3]]-Table736[[#This Row],[Column2]]</f>
        <v>0</v>
      </c>
      <c r="J150" s="45"/>
    </row>
    <row r="151" spans="1:10" ht="14.5" x14ac:dyDescent="0.35">
      <c r="A151" s="69" t="s">
        <v>143</v>
      </c>
      <c r="B151" s="168">
        <v>7.39095456</v>
      </c>
      <c r="C151" s="169">
        <v>7.39095456</v>
      </c>
      <c r="D151" s="170">
        <v>0</v>
      </c>
      <c r="E151" s="45"/>
      <c r="F151" s="247" t="s">
        <v>132</v>
      </c>
      <c r="G151" s="248">
        <v>21.959610359999999</v>
      </c>
      <c r="H151" s="248">
        <v>21.959610359999999</v>
      </c>
      <c r="I151" s="248">
        <f>Table736[[#This Row],[Column3]]-Table736[[#This Row],[Column2]]</f>
        <v>0</v>
      </c>
      <c r="J151" s="45"/>
    </row>
    <row r="152" spans="1:10" ht="14.5" x14ac:dyDescent="0.35">
      <c r="A152" s="69" t="s">
        <v>144</v>
      </c>
      <c r="B152" s="168">
        <v>0.17714094999999999</v>
      </c>
      <c r="C152" s="169">
        <v>0.17714095000000002</v>
      </c>
      <c r="D152" s="170">
        <v>0</v>
      </c>
      <c r="E152" s="45"/>
      <c r="F152" s="247" t="s">
        <v>133</v>
      </c>
      <c r="G152" s="248">
        <v>23.230733359999999</v>
      </c>
      <c r="H152" s="248">
        <v>23.230733359999999</v>
      </c>
      <c r="I152" s="248">
        <f>Table736[[#This Row],[Column3]]-Table736[[#This Row],[Column2]]</f>
        <v>0</v>
      </c>
      <c r="J152" s="45"/>
    </row>
    <row r="153" spans="1:10" ht="14.5" x14ac:dyDescent="0.35">
      <c r="A153" s="69" t="s">
        <v>145</v>
      </c>
      <c r="B153" s="168">
        <v>71.458874190000003</v>
      </c>
      <c r="C153" s="169">
        <v>71.458874190000003</v>
      </c>
      <c r="D153" s="170">
        <v>0</v>
      </c>
      <c r="E153" s="45"/>
      <c r="F153" s="247" t="s">
        <v>134</v>
      </c>
      <c r="G153" s="248">
        <v>107.26462576</v>
      </c>
      <c r="H153" s="248">
        <v>107.26462576</v>
      </c>
      <c r="I153" s="248">
        <f>Table736[[#This Row],[Column3]]-Table736[[#This Row],[Column2]]</f>
        <v>0</v>
      </c>
      <c r="J153" s="45"/>
    </row>
    <row r="154" spans="1:10" ht="14.5" x14ac:dyDescent="0.35">
      <c r="A154" s="69" t="s">
        <v>146</v>
      </c>
      <c r="B154" s="168">
        <v>0.12456732000000001</v>
      </c>
      <c r="C154" s="169">
        <v>0.12456732000000001</v>
      </c>
      <c r="D154" s="170">
        <v>0</v>
      </c>
      <c r="E154" s="45"/>
      <c r="F154" s="247" t="s">
        <v>136</v>
      </c>
      <c r="G154" s="248">
        <v>8.7687643099999999</v>
      </c>
      <c r="H154" s="248">
        <v>8.7687643099999999</v>
      </c>
      <c r="I154" s="248">
        <f>Table736[[#This Row],[Column3]]-Table736[[#This Row],[Column2]]</f>
        <v>0</v>
      </c>
      <c r="J154" s="45"/>
    </row>
    <row r="155" spans="1:10" ht="14.5" x14ac:dyDescent="0.35">
      <c r="A155" s="69" t="s">
        <v>147</v>
      </c>
      <c r="B155" s="168">
        <v>1.74015549</v>
      </c>
      <c r="C155" s="169">
        <v>1.74015549</v>
      </c>
      <c r="D155" s="170">
        <v>0</v>
      </c>
      <c r="E155" s="45"/>
      <c r="F155" s="247" t="s">
        <v>137</v>
      </c>
      <c r="G155" s="248">
        <v>1.05521485</v>
      </c>
      <c r="H155" s="248">
        <v>1.05521485</v>
      </c>
      <c r="I155" s="248">
        <f>Table736[[#This Row],[Column3]]-Table736[[#This Row],[Column2]]</f>
        <v>0</v>
      </c>
      <c r="J155" s="45"/>
    </row>
    <row r="156" spans="1:10" ht="14.5" x14ac:dyDescent="0.35">
      <c r="A156" s="69" t="s">
        <v>148</v>
      </c>
      <c r="B156" s="168">
        <v>0.8750109800000001</v>
      </c>
      <c r="C156" s="169">
        <v>0.87501097999999999</v>
      </c>
      <c r="D156" s="170">
        <v>0</v>
      </c>
      <c r="E156" s="45"/>
      <c r="F156" s="247" t="s">
        <v>138</v>
      </c>
      <c r="G156" s="248">
        <v>9.7486210999999994</v>
      </c>
      <c r="H156" s="248">
        <v>9.7486210999999994</v>
      </c>
      <c r="I156" s="248">
        <f>Table736[[#This Row],[Column3]]-Table736[[#This Row],[Column2]]</f>
        <v>0</v>
      </c>
      <c r="J156" s="45"/>
    </row>
    <row r="157" spans="1:10" ht="14.5" x14ac:dyDescent="0.35">
      <c r="A157" s="69" t="s">
        <v>149</v>
      </c>
      <c r="B157" s="168">
        <v>2.4559875100000004</v>
      </c>
      <c r="C157" s="169">
        <v>2.4559875099999999</v>
      </c>
      <c r="D157" s="170">
        <v>0</v>
      </c>
      <c r="E157" s="45"/>
      <c r="F157" s="247" t="s">
        <v>139</v>
      </c>
      <c r="G157" s="248">
        <v>4.3936100199999997</v>
      </c>
      <c r="H157" s="248">
        <v>4.3936100199999997</v>
      </c>
      <c r="I157" s="248">
        <f>Table736[[#This Row],[Column3]]-Table736[[#This Row],[Column2]]</f>
        <v>0</v>
      </c>
      <c r="J157" s="45"/>
    </row>
    <row r="158" spans="1:10" ht="14.5" x14ac:dyDescent="0.35">
      <c r="A158" s="69" t="s">
        <v>150</v>
      </c>
      <c r="B158" s="168">
        <v>0.35462548999999999</v>
      </c>
      <c r="C158" s="169">
        <v>0.35462548999999999</v>
      </c>
      <c r="D158" s="170">
        <v>0</v>
      </c>
      <c r="E158" s="45"/>
      <c r="F158" s="247" t="s">
        <v>140</v>
      </c>
      <c r="G158" s="248">
        <v>1.2446653400000001</v>
      </c>
      <c r="H158" s="248">
        <v>1.2446653400000001</v>
      </c>
      <c r="I158" s="248">
        <f>Table736[[#This Row],[Column3]]-Table736[[#This Row],[Column2]]</f>
        <v>0</v>
      </c>
      <c r="J158" s="45"/>
    </row>
    <row r="159" spans="1:10" ht="14.5" x14ac:dyDescent="0.35">
      <c r="A159" s="69" t="s">
        <v>152</v>
      </c>
      <c r="B159" s="168">
        <v>3.3571082699999999</v>
      </c>
      <c r="C159" s="169">
        <v>3.3571082699999999</v>
      </c>
      <c r="D159" s="170">
        <v>0</v>
      </c>
      <c r="E159" s="45"/>
      <c r="F159" s="247" t="s">
        <v>141</v>
      </c>
      <c r="G159" s="248">
        <v>2.92261287</v>
      </c>
      <c r="H159" s="248">
        <v>2.92261287</v>
      </c>
      <c r="I159" s="248">
        <f>Table736[[#This Row],[Column3]]-Table736[[#This Row],[Column2]]</f>
        <v>0</v>
      </c>
      <c r="J159" s="45"/>
    </row>
    <row r="160" spans="1:10" ht="14.5" x14ac:dyDescent="0.35">
      <c r="A160" s="69" t="s">
        <v>153</v>
      </c>
      <c r="B160" s="168">
        <v>0</v>
      </c>
      <c r="C160" s="169">
        <v>0</v>
      </c>
      <c r="D160" s="170">
        <v>0</v>
      </c>
      <c r="E160" s="45"/>
      <c r="F160" s="247" t="s">
        <v>142</v>
      </c>
      <c r="G160" s="248">
        <v>18.617163039999998</v>
      </c>
      <c r="H160" s="248">
        <v>18.617163039999998</v>
      </c>
      <c r="I160" s="248">
        <f>Table736[[#This Row],[Column3]]-Table736[[#This Row],[Column2]]</f>
        <v>0</v>
      </c>
      <c r="J160" s="45"/>
    </row>
    <row r="161" spans="1:10" ht="14.5" x14ac:dyDescent="0.35">
      <c r="A161" s="69" t="s">
        <v>154</v>
      </c>
      <c r="B161" s="168">
        <v>5.4747050000000005E-2</v>
      </c>
      <c r="C161" s="169">
        <v>5.4747050000000005E-2</v>
      </c>
      <c r="D161" s="170">
        <v>0</v>
      </c>
      <c r="E161" s="45"/>
      <c r="F161" s="247" t="s">
        <v>143</v>
      </c>
      <c r="G161" s="248">
        <v>67.320040750000004</v>
      </c>
      <c r="H161" s="248">
        <v>67.320040750000004</v>
      </c>
      <c r="I161" s="248">
        <f>Table736[[#This Row],[Column3]]-Table736[[#This Row],[Column2]]</f>
        <v>0</v>
      </c>
      <c r="J161" s="45"/>
    </row>
    <row r="162" spans="1:10" ht="14.5" x14ac:dyDescent="0.35">
      <c r="A162" s="69" t="s">
        <v>155</v>
      </c>
      <c r="B162" s="168">
        <v>8.0017887900000009</v>
      </c>
      <c r="C162" s="169">
        <v>8.0017887900000009</v>
      </c>
      <c r="D162" s="170">
        <v>0</v>
      </c>
      <c r="E162" s="45"/>
      <c r="F162" s="247" t="s">
        <v>145</v>
      </c>
      <c r="G162" s="248">
        <v>15.511902169999999</v>
      </c>
      <c r="H162" s="248">
        <v>15.511902169999999</v>
      </c>
      <c r="I162" s="248">
        <f>Table736[[#This Row],[Column3]]-Table736[[#This Row],[Column2]]</f>
        <v>0</v>
      </c>
      <c r="J162" s="45"/>
    </row>
    <row r="163" spans="1:10" ht="14.5" x14ac:dyDescent="0.35">
      <c r="A163" s="69" t="s">
        <v>156</v>
      </c>
      <c r="B163" s="168">
        <v>0</v>
      </c>
      <c r="C163" s="169">
        <v>0</v>
      </c>
      <c r="D163" s="170">
        <v>0</v>
      </c>
      <c r="E163" s="45"/>
      <c r="F163" s="247" t="s">
        <v>146</v>
      </c>
      <c r="G163" s="248">
        <v>48.501455049999997</v>
      </c>
      <c r="H163" s="248">
        <v>48.501455049999997</v>
      </c>
      <c r="I163" s="248">
        <f>Table736[[#This Row],[Column3]]-Table736[[#This Row],[Column2]]</f>
        <v>0</v>
      </c>
      <c r="J163" s="45"/>
    </row>
    <row r="164" spans="1:10" ht="14.5" x14ac:dyDescent="0.35">
      <c r="A164" s="69" t="s">
        <v>158</v>
      </c>
      <c r="B164" s="168">
        <v>1.5718399999999999</v>
      </c>
      <c r="C164" s="169">
        <v>1.5718399999999999</v>
      </c>
      <c r="D164" s="170">
        <v>0</v>
      </c>
      <c r="E164" s="45"/>
      <c r="F164" s="247" t="s">
        <v>147</v>
      </c>
      <c r="G164" s="248">
        <v>22.79169456</v>
      </c>
      <c r="H164" s="248">
        <v>22.79169456</v>
      </c>
      <c r="I164" s="248">
        <f>Table736[[#This Row],[Column3]]-Table736[[#This Row],[Column2]]</f>
        <v>0</v>
      </c>
      <c r="J164" s="45"/>
    </row>
    <row r="165" spans="1:10" ht="14.5" x14ac:dyDescent="0.35">
      <c r="A165" s="69" t="s">
        <v>159</v>
      </c>
      <c r="B165" s="168">
        <v>0.23977900999999999</v>
      </c>
      <c r="C165" s="169">
        <v>0.23977901000000001</v>
      </c>
      <c r="D165" s="170">
        <v>0</v>
      </c>
      <c r="E165" s="45"/>
      <c r="F165" s="247" t="s">
        <v>148</v>
      </c>
      <c r="G165" s="248">
        <v>18.580791820000002</v>
      </c>
      <c r="H165" s="248">
        <v>18.580791820000002</v>
      </c>
      <c r="I165" s="248">
        <f>Table736[[#This Row],[Column3]]-Table736[[#This Row],[Column2]]</f>
        <v>0</v>
      </c>
      <c r="J165" s="45"/>
    </row>
    <row r="166" spans="1:10" ht="14.5" x14ac:dyDescent="0.35">
      <c r="A166" s="69" t="s">
        <v>160</v>
      </c>
      <c r="B166" s="168">
        <v>1.7953284300000001</v>
      </c>
      <c r="C166" s="169">
        <v>1.7953284299999999</v>
      </c>
      <c r="D166" s="170">
        <v>0</v>
      </c>
      <c r="E166" s="45"/>
      <c r="F166" s="247" t="s">
        <v>149</v>
      </c>
      <c r="G166" s="248">
        <v>37.01779277</v>
      </c>
      <c r="H166" s="248">
        <v>37.01779277</v>
      </c>
      <c r="I166" s="248">
        <f>Table736[[#This Row],[Column3]]-Table736[[#This Row],[Column2]]</f>
        <v>0</v>
      </c>
      <c r="J166" s="45"/>
    </row>
    <row r="167" spans="1:10" ht="14.5" x14ac:dyDescent="0.35">
      <c r="A167" s="69" t="s">
        <v>161</v>
      </c>
      <c r="B167" s="168">
        <v>0</v>
      </c>
      <c r="C167" s="169">
        <v>0</v>
      </c>
      <c r="D167" s="170">
        <v>0</v>
      </c>
      <c r="E167" s="45"/>
      <c r="F167" s="247" t="s">
        <v>150</v>
      </c>
      <c r="G167" s="248">
        <v>4.5896668399999996</v>
      </c>
      <c r="H167" s="248">
        <v>4.5896668399999996</v>
      </c>
      <c r="I167" s="248">
        <f>Table736[[#This Row],[Column3]]-Table736[[#This Row],[Column2]]</f>
        <v>0</v>
      </c>
      <c r="J167" s="45"/>
    </row>
    <row r="168" spans="1:10" ht="14.5" x14ac:dyDescent="0.35">
      <c r="A168" s="69" t="s">
        <v>572</v>
      </c>
      <c r="B168" s="168">
        <v>615.43849087000001</v>
      </c>
      <c r="C168" s="169">
        <v>615.43849087000001</v>
      </c>
      <c r="D168" s="170">
        <v>0</v>
      </c>
      <c r="E168" s="45"/>
      <c r="F168" s="247" t="s">
        <v>151</v>
      </c>
      <c r="G168" s="248">
        <v>66.095884650000002</v>
      </c>
      <c r="H168" s="248">
        <v>66.095884650000002</v>
      </c>
      <c r="I168" s="248">
        <f>Table736[[#This Row],[Column3]]-Table736[[#This Row],[Column2]]</f>
        <v>0</v>
      </c>
      <c r="J168" s="45"/>
    </row>
    <row r="169" spans="1:10" ht="14.5" x14ac:dyDescent="0.35">
      <c r="A169" s="69" t="s">
        <v>162</v>
      </c>
      <c r="B169" s="168">
        <v>0</v>
      </c>
      <c r="C169" s="169">
        <v>0</v>
      </c>
      <c r="D169" s="170">
        <v>0</v>
      </c>
      <c r="E169" s="45"/>
      <c r="F169" s="247" t="s">
        <v>152</v>
      </c>
      <c r="G169" s="248">
        <v>11.510806890000001</v>
      </c>
      <c r="H169" s="248">
        <v>11.510806890000001</v>
      </c>
      <c r="I169" s="248">
        <f>Table736[[#This Row],[Column3]]-Table736[[#This Row],[Column2]]</f>
        <v>0</v>
      </c>
      <c r="J169" s="45"/>
    </row>
    <row r="170" spans="1:10" ht="14.5" x14ac:dyDescent="0.35">
      <c r="A170" s="69" t="s">
        <v>163</v>
      </c>
      <c r="B170" s="168">
        <v>6.986355000000001E-2</v>
      </c>
      <c r="C170" s="169">
        <v>6.9863549999999996E-2</v>
      </c>
      <c r="D170" s="170">
        <v>0</v>
      </c>
      <c r="E170" s="45"/>
      <c r="F170" s="247" t="s">
        <v>153</v>
      </c>
      <c r="G170" s="248">
        <v>1.0715522099999999</v>
      </c>
      <c r="H170" s="248">
        <v>1.0715522099999999</v>
      </c>
      <c r="I170" s="248">
        <f>Table736[[#This Row],[Column3]]-Table736[[#This Row],[Column2]]</f>
        <v>0</v>
      </c>
      <c r="J170" s="45"/>
    </row>
    <row r="171" spans="1:10" ht="14.5" x14ac:dyDescent="0.35">
      <c r="A171" s="69" t="s">
        <v>164</v>
      </c>
      <c r="B171" s="168">
        <v>0</v>
      </c>
      <c r="C171" s="169">
        <v>0</v>
      </c>
      <c r="D171" s="170">
        <v>0</v>
      </c>
      <c r="E171" s="45"/>
      <c r="F171" s="247" t="s">
        <v>154</v>
      </c>
      <c r="G171" s="248">
        <v>13.2455336</v>
      </c>
      <c r="H171" s="248">
        <v>13.2455336</v>
      </c>
      <c r="I171" s="248">
        <f>Table736[[#This Row],[Column3]]-Table736[[#This Row],[Column2]]</f>
        <v>0</v>
      </c>
      <c r="J171" s="45"/>
    </row>
    <row r="172" spans="1:10" ht="14.5" x14ac:dyDescent="0.35">
      <c r="A172" s="69" t="s">
        <v>165</v>
      </c>
      <c r="B172" s="168">
        <v>3.5066509999999995E-2</v>
      </c>
      <c r="C172" s="169">
        <v>3.5066510000000002E-2</v>
      </c>
      <c r="D172" s="170">
        <v>0</v>
      </c>
      <c r="E172" s="45"/>
      <c r="F172" s="247" t="s">
        <v>155</v>
      </c>
      <c r="G172" s="248">
        <v>44.856956840000002</v>
      </c>
      <c r="H172" s="248">
        <v>44.856956840000002</v>
      </c>
      <c r="I172" s="248">
        <f>Table736[[#This Row],[Column3]]-Table736[[#This Row],[Column2]]</f>
        <v>0</v>
      </c>
      <c r="J172" s="45"/>
    </row>
    <row r="173" spans="1:10" ht="14.5" x14ac:dyDescent="0.35">
      <c r="A173" s="69" t="s">
        <v>166</v>
      </c>
      <c r="B173" s="168">
        <v>0</v>
      </c>
      <c r="C173" s="169">
        <v>0</v>
      </c>
      <c r="D173" s="170">
        <v>0</v>
      </c>
      <c r="E173" s="45"/>
      <c r="F173" s="247" t="s">
        <v>156</v>
      </c>
      <c r="G173" s="248">
        <v>11.482739109999999</v>
      </c>
      <c r="H173" s="248">
        <v>11.482739109999999</v>
      </c>
      <c r="I173" s="248">
        <f>Table736[[#This Row],[Column3]]-Table736[[#This Row],[Column2]]</f>
        <v>0</v>
      </c>
      <c r="J173" s="45"/>
    </row>
    <row r="174" spans="1:10" ht="14.5" x14ac:dyDescent="0.35">
      <c r="A174" s="69" t="s">
        <v>167</v>
      </c>
      <c r="B174" s="168">
        <v>1E-4</v>
      </c>
      <c r="C174" s="169">
        <v>1E-4</v>
      </c>
      <c r="D174" s="170">
        <v>0</v>
      </c>
      <c r="E174" s="45"/>
      <c r="F174" s="247" t="s">
        <v>157</v>
      </c>
      <c r="G174" s="248">
        <v>176.23034899000001</v>
      </c>
      <c r="H174" s="248">
        <v>176.23034899000001</v>
      </c>
      <c r="I174" s="248">
        <f>Table736[[#This Row],[Column3]]-Table736[[#This Row],[Column2]]</f>
        <v>0</v>
      </c>
      <c r="J174" s="45"/>
    </row>
    <row r="175" spans="1:10" ht="14.5" x14ac:dyDescent="0.35">
      <c r="A175" s="69" t="s">
        <v>168</v>
      </c>
      <c r="B175" s="168">
        <v>10.947793299999999</v>
      </c>
      <c r="C175" s="169">
        <v>10.947793300000001</v>
      </c>
      <c r="D175" s="170">
        <v>0</v>
      </c>
      <c r="E175" s="45"/>
      <c r="F175" s="247" t="s">
        <v>158</v>
      </c>
      <c r="G175" s="248">
        <v>0.61670132999999994</v>
      </c>
      <c r="H175" s="248">
        <v>0.61670132999999994</v>
      </c>
      <c r="I175" s="248">
        <f>Table736[[#This Row],[Column3]]-Table736[[#This Row],[Column2]]</f>
        <v>0</v>
      </c>
      <c r="J175" s="45"/>
    </row>
    <row r="176" spans="1:10" ht="14.5" x14ac:dyDescent="0.35">
      <c r="A176" s="69" t="s">
        <v>169</v>
      </c>
      <c r="B176" s="168">
        <v>2.1046821599999999</v>
      </c>
      <c r="C176" s="169">
        <v>2.1046821600000003</v>
      </c>
      <c r="D176" s="170">
        <v>0</v>
      </c>
      <c r="E176" s="45"/>
      <c r="F176" s="247" t="s">
        <v>159</v>
      </c>
      <c r="G176" s="248">
        <v>15.39375493</v>
      </c>
      <c r="H176" s="248">
        <v>15.39375493</v>
      </c>
      <c r="I176" s="248">
        <f>Table736[[#This Row],[Column3]]-Table736[[#This Row],[Column2]]</f>
        <v>0</v>
      </c>
      <c r="J176" s="45"/>
    </row>
    <row r="177" spans="1:10" ht="14.5" x14ac:dyDescent="0.35">
      <c r="A177" s="69" t="s">
        <v>170</v>
      </c>
      <c r="B177" s="168">
        <v>3.1960905000000004</v>
      </c>
      <c r="C177" s="169">
        <v>3.1960904999999999</v>
      </c>
      <c r="D177" s="170">
        <v>0</v>
      </c>
      <c r="E177" s="45"/>
      <c r="F177" s="247" t="s">
        <v>161</v>
      </c>
      <c r="G177" s="248">
        <v>0</v>
      </c>
      <c r="H177" s="248">
        <v>0</v>
      </c>
      <c r="I177" s="248">
        <f>Table736[[#This Row],[Column3]]-Table736[[#This Row],[Column2]]</f>
        <v>0</v>
      </c>
      <c r="J177" s="45"/>
    </row>
    <row r="178" spans="1:10" ht="14.5" x14ac:dyDescent="0.35">
      <c r="A178" s="69" t="s">
        <v>171</v>
      </c>
      <c r="B178" s="168">
        <v>2.4387775</v>
      </c>
      <c r="C178" s="169">
        <v>2.4387775</v>
      </c>
      <c r="D178" s="170">
        <v>0</v>
      </c>
      <c r="E178" s="45"/>
      <c r="F178" s="247" t="s">
        <v>636</v>
      </c>
      <c r="G178" s="248">
        <v>21.912973390000001</v>
      </c>
      <c r="H178" s="248">
        <v>21.912973390000001</v>
      </c>
      <c r="I178" s="248">
        <f>Table736[[#This Row],[Column3]]-Table736[[#This Row],[Column2]]</f>
        <v>0</v>
      </c>
      <c r="J178" s="45"/>
    </row>
    <row r="179" spans="1:10" ht="14.5" x14ac:dyDescent="0.35">
      <c r="A179" s="69" t="s">
        <v>172</v>
      </c>
      <c r="B179" s="168">
        <v>3.1502030699999999</v>
      </c>
      <c r="C179" s="169">
        <v>3.1502030699999999</v>
      </c>
      <c r="D179" s="170">
        <v>0</v>
      </c>
      <c r="E179" s="45"/>
      <c r="F179" s="247" t="s">
        <v>162</v>
      </c>
      <c r="G179" s="248">
        <v>5.010042E-2</v>
      </c>
      <c r="H179" s="248">
        <v>5.010042E-2</v>
      </c>
      <c r="I179" s="248">
        <f>Table736[[#This Row],[Column3]]-Table736[[#This Row],[Column2]]</f>
        <v>0</v>
      </c>
      <c r="J179" s="45"/>
    </row>
    <row r="180" spans="1:10" ht="14.5" x14ac:dyDescent="0.35">
      <c r="A180" s="69" t="s">
        <v>173</v>
      </c>
      <c r="B180" s="168">
        <v>0.10261778999999999</v>
      </c>
      <c r="C180" s="169">
        <v>0.10261779</v>
      </c>
      <c r="D180" s="170">
        <v>0</v>
      </c>
      <c r="E180" s="45"/>
      <c r="F180" s="247" t="s">
        <v>163</v>
      </c>
      <c r="G180" s="248">
        <v>5.7144212699999999</v>
      </c>
      <c r="H180" s="248">
        <v>5.7144212699999999</v>
      </c>
      <c r="I180" s="248">
        <f>Table736[[#This Row],[Column3]]-Table736[[#This Row],[Column2]]</f>
        <v>0</v>
      </c>
      <c r="J180" s="45"/>
    </row>
    <row r="181" spans="1:10" ht="14.5" x14ac:dyDescent="0.35">
      <c r="A181" s="69" t="s">
        <v>174</v>
      </c>
      <c r="B181" s="168">
        <v>0.66426271999999997</v>
      </c>
      <c r="C181" s="169">
        <v>0.66426271999999997</v>
      </c>
      <c r="D181" s="170">
        <v>0</v>
      </c>
      <c r="E181" s="45"/>
      <c r="F181" s="247" t="s">
        <v>164</v>
      </c>
      <c r="G181" s="248">
        <v>2.6171029999999998E-2</v>
      </c>
      <c r="H181" s="248">
        <v>2.6171029999999998E-2</v>
      </c>
      <c r="I181" s="248">
        <f>Table736[[#This Row],[Column3]]-Table736[[#This Row],[Column2]]</f>
        <v>0</v>
      </c>
      <c r="J181" s="45"/>
    </row>
    <row r="182" spans="1:10" ht="14.5" x14ac:dyDescent="0.35">
      <c r="A182" s="69" t="s">
        <v>175</v>
      </c>
      <c r="B182" s="168">
        <v>28.358901239999998</v>
      </c>
      <c r="C182" s="169">
        <v>28.358901239999998</v>
      </c>
      <c r="D182" s="170">
        <v>0</v>
      </c>
      <c r="E182" s="45"/>
      <c r="F182" s="247" t="s">
        <v>165</v>
      </c>
      <c r="G182" s="248">
        <v>0.20151935000000001</v>
      </c>
      <c r="H182" s="248">
        <v>0.20151935000000001</v>
      </c>
      <c r="I182" s="248">
        <f>Table736[[#This Row],[Column3]]-Table736[[#This Row],[Column2]]</f>
        <v>0</v>
      </c>
      <c r="J182" s="45"/>
    </row>
    <row r="183" spans="1:10" ht="14.5" x14ac:dyDescent="0.35">
      <c r="A183" s="69" t="s">
        <v>176</v>
      </c>
      <c r="B183" s="168">
        <v>6.3650999999999996E-4</v>
      </c>
      <c r="C183" s="169">
        <v>6.3650999999999996E-4</v>
      </c>
      <c r="D183" s="170">
        <v>0</v>
      </c>
      <c r="E183" s="45"/>
      <c r="F183" s="247" t="s">
        <v>166</v>
      </c>
      <c r="G183" s="248">
        <v>7.7956199999999996E-3</v>
      </c>
      <c r="H183" s="248">
        <v>7.7956199999999996E-3</v>
      </c>
      <c r="I183" s="248">
        <f>Table736[[#This Row],[Column3]]-Table736[[#This Row],[Column2]]</f>
        <v>0</v>
      </c>
      <c r="J183" s="45"/>
    </row>
    <row r="184" spans="1:10" ht="14.5" x14ac:dyDescent="0.35">
      <c r="A184" s="69" t="s">
        <v>177</v>
      </c>
      <c r="B184" s="168">
        <v>0.11598325999999999</v>
      </c>
      <c r="C184" s="169">
        <v>0.11598325999999999</v>
      </c>
      <c r="D184" s="170">
        <v>0</v>
      </c>
      <c r="E184" s="45"/>
      <c r="F184" s="247" t="s">
        <v>167</v>
      </c>
      <c r="G184" s="248">
        <v>0.33782855000000001</v>
      </c>
      <c r="H184" s="248">
        <v>0.33782855000000001</v>
      </c>
      <c r="I184" s="248">
        <f>Table736[[#This Row],[Column3]]-Table736[[#This Row],[Column2]]</f>
        <v>0</v>
      </c>
      <c r="J184" s="45"/>
    </row>
    <row r="185" spans="1:10" ht="14.5" x14ac:dyDescent="0.35">
      <c r="A185" s="69" t="s">
        <v>178</v>
      </c>
      <c r="B185" s="168">
        <v>14.60255242</v>
      </c>
      <c r="C185" s="169">
        <v>14.60255242</v>
      </c>
      <c r="D185" s="170">
        <v>0</v>
      </c>
      <c r="E185" s="45"/>
      <c r="F185" s="247" t="s">
        <v>168</v>
      </c>
      <c r="G185" s="248">
        <v>77.643641510000009</v>
      </c>
      <c r="H185" s="248">
        <v>77.643641510000009</v>
      </c>
      <c r="I185" s="248">
        <f>Table736[[#This Row],[Column3]]-Table736[[#This Row],[Column2]]</f>
        <v>0</v>
      </c>
      <c r="J185" s="45"/>
    </row>
    <row r="186" spans="1:10" ht="14.5" x14ac:dyDescent="0.35">
      <c r="A186" s="69" t="s">
        <v>179</v>
      </c>
      <c r="B186" s="168">
        <v>3.8420969999999999E-2</v>
      </c>
      <c r="C186" s="169">
        <v>3.8420969999999999E-2</v>
      </c>
      <c r="D186" s="170">
        <v>0</v>
      </c>
      <c r="E186" s="45"/>
      <c r="F186" s="247" t="s">
        <v>169</v>
      </c>
      <c r="G186" s="248">
        <v>32.4093467</v>
      </c>
      <c r="H186" s="248">
        <v>32.4093467</v>
      </c>
      <c r="I186" s="248">
        <f>Table736[[#This Row],[Column3]]-Table736[[#This Row],[Column2]]</f>
        <v>0</v>
      </c>
      <c r="J186" s="45"/>
    </row>
    <row r="187" spans="1:10" ht="14.5" x14ac:dyDescent="0.35">
      <c r="A187" s="69" t="s">
        <v>180</v>
      </c>
      <c r="B187" s="168">
        <v>1.14607752</v>
      </c>
      <c r="C187" s="169">
        <v>1.14607752</v>
      </c>
      <c r="D187" s="170">
        <v>0</v>
      </c>
      <c r="E187" s="45"/>
      <c r="F187" s="247" t="s">
        <v>170</v>
      </c>
      <c r="G187" s="248">
        <v>52.632737119999994</v>
      </c>
      <c r="H187" s="248">
        <v>52.632737119999994</v>
      </c>
      <c r="I187" s="248">
        <f>Table736[[#This Row],[Column3]]-Table736[[#This Row],[Column2]]</f>
        <v>0</v>
      </c>
      <c r="J187" s="45"/>
    </row>
    <row r="188" spans="1:10" ht="14.5" x14ac:dyDescent="0.35">
      <c r="A188" s="69" t="s">
        <v>181</v>
      </c>
      <c r="B188" s="168">
        <v>0.16225461999999999</v>
      </c>
      <c r="C188" s="169">
        <v>0.16225461999999999</v>
      </c>
      <c r="D188" s="170">
        <v>0</v>
      </c>
      <c r="E188" s="45"/>
      <c r="F188" s="247" t="s">
        <v>171</v>
      </c>
      <c r="G188" s="248">
        <v>63.453514130000002</v>
      </c>
      <c r="H188" s="248">
        <v>63.453514130000002</v>
      </c>
      <c r="I188" s="248">
        <f>Table736[[#This Row],[Column3]]-Table736[[#This Row],[Column2]]</f>
        <v>0</v>
      </c>
      <c r="J188" s="45"/>
    </row>
    <row r="189" spans="1:10" ht="14.5" x14ac:dyDescent="0.35">
      <c r="A189" s="69" t="s">
        <v>182</v>
      </c>
      <c r="B189" s="168">
        <v>0.10139112</v>
      </c>
      <c r="C189" s="169">
        <v>0.10139112</v>
      </c>
      <c r="D189" s="170">
        <v>0</v>
      </c>
      <c r="E189" s="45"/>
      <c r="F189" s="247" t="s">
        <v>172</v>
      </c>
      <c r="G189" s="248">
        <v>56.026211369999999</v>
      </c>
      <c r="H189" s="248">
        <v>56.026211369999999</v>
      </c>
      <c r="I189" s="248">
        <f>Table736[[#This Row],[Column3]]-Table736[[#This Row],[Column2]]</f>
        <v>0</v>
      </c>
      <c r="J189" s="45"/>
    </row>
    <row r="190" spans="1:10" ht="14.5" x14ac:dyDescent="0.35">
      <c r="A190" s="69" t="s">
        <v>183</v>
      </c>
      <c r="B190" s="168">
        <v>67.695389150000011</v>
      </c>
      <c r="C190" s="169">
        <v>67.695389150000011</v>
      </c>
      <c r="D190" s="170">
        <v>0</v>
      </c>
      <c r="E190" s="45"/>
      <c r="F190" s="247" t="s">
        <v>173</v>
      </c>
      <c r="G190" s="248">
        <v>8.0996950499999993</v>
      </c>
      <c r="H190" s="248">
        <v>8.0996950499999993</v>
      </c>
      <c r="I190" s="248">
        <f>Table736[[#This Row],[Column3]]-Table736[[#This Row],[Column2]]</f>
        <v>0</v>
      </c>
      <c r="J190" s="45"/>
    </row>
    <row r="191" spans="1:10" ht="14.5" x14ac:dyDescent="0.35">
      <c r="A191" s="69" t="s">
        <v>184</v>
      </c>
      <c r="B191" s="168">
        <v>78.740420010000008</v>
      </c>
      <c r="C191" s="169">
        <v>78.740420010000008</v>
      </c>
      <c r="D191" s="170">
        <v>0</v>
      </c>
      <c r="E191" s="45"/>
      <c r="F191" s="247" t="s">
        <v>176</v>
      </c>
      <c r="G191" s="248">
        <v>0.23632781999999999</v>
      </c>
      <c r="H191" s="248">
        <v>0.23632781999999999</v>
      </c>
      <c r="I191" s="248">
        <f>Table736[[#This Row],[Column3]]-Table736[[#This Row],[Column2]]</f>
        <v>0</v>
      </c>
      <c r="J191" s="45"/>
    </row>
    <row r="192" spans="1:10" ht="14.5" x14ac:dyDescent="0.35">
      <c r="A192" s="69" t="s">
        <v>185</v>
      </c>
      <c r="B192" s="168">
        <v>0.39621593999999999</v>
      </c>
      <c r="C192" s="169">
        <v>0.39621593999999999</v>
      </c>
      <c r="D192" s="170">
        <v>0</v>
      </c>
      <c r="E192" s="45"/>
      <c r="F192" s="247" t="s">
        <v>177</v>
      </c>
      <c r="G192" s="248">
        <v>0.22789834</v>
      </c>
      <c r="H192" s="248">
        <v>0.22789834</v>
      </c>
      <c r="I192" s="248">
        <f>Table736[[#This Row],[Column3]]-Table736[[#This Row],[Column2]]</f>
        <v>0</v>
      </c>
      <c r="J192" s="45"/>
    </row>
    <row r="193" spans="1:10" ht="14.5" x14ac:dyDescent="0.35">
      <c r="A193" s="69" t="s">
        <v>186</v>
      </c>
      <c r="B193" s="168">
        <v>3.4595999999999997E-4</v>
      </c>
      <c r="C193" s="169">
        <v>3.4595999999999997E-4</v>
      </c>
      <c r="D193" s="170">
        <v>0</v>
      </c>
      <c r="E193" s="45"/>
      <c r="F193" s="247" t="s">
        <v>179</v>
      </c>
      <c r="G193" s="248">
        <v>4.0097202899999997</v>
      </c>
      <c r="H193" s="248">
        <v>4.0097202899999997</v>
      </c>
      <c r="I193" s="248">
        <f>Table736[[#This Row],[Column3]]-Table736[[#This Row],[Column2]]</f>
        <v>0</v>
      </c>
      <c r="J193" s="45"/>
    </row>
    <row r="194" spans="1:10" ht="14.5" x14ac:dyDescent="0.35">
      <c r="A194" s="69" t="s">
        <v>187</v>
      </c>
      <c r="B194" s="168">
        <v>0.20702238000000001</v>
      </c>
      <c r="C194" s="169">
        <v>0.20702238000000001</v>
      </c>
      <c r="D194" s="170">
        <v>0</v>
      </c>
      <c r="E194" s="45"/>
      <c r="F194" s="247" t="s">
        <v>180</v>
      </c>
      <c r="G194" s="248">
        <v>28.999917530000001</v>
      </c>
      <c r="H194" s="248">
        <v>28.999917530000001</v>
      </c>
      <c r="I194" s="248">
        <f>Table736[[#This Row],[Column3]]-Table736[[#This Row],[Column2]]</f>
        <v>0</v>
      </c>
      <c r="J194" s="45"/>
    </row>
    <row r="195" spans="1:10" ht="14.5" x14ac:dyDescent="0.35">
      <c r="A195" s="69" t="s">
        <v>188</v>
      </c>
      <c r="B195" s="168">
        <v>8.3316660000000001E-2</v>
      </c>
      <c r="C195" s="169">
        <v>8.3316660000000001E-2</v>
      </c>
      <c r="D195" s="170">
        <v>0</v>
      </c>
      <c r="E195" s="45"/>
      <c r="F195" s="247" t="s">
        <v>181</v>
      </c>
      <c r="G195" s="248">
        <v>18.705203960000002</v>
      </c>
      <c r="H195" s="248">
        <v>18.705203960000002</v>
      </c>
      <c r="I195" s="248">
        <f>Table736[[#This Row],[Column3]]-Table736[[#This Row],[Column2]]</f>
        <v>0</v>
      </c>
      <c r="J195" s="45"/>
    </row>
    <row r="196" spans="1:10" ht="14.5" x14ac:dyDescent="0.35">
      <c r="A196" s="69" t="s">
        <v>189</v>
      </c>
      <c r="B196" s="168">
        <v>4.8829943099999999</v>
      </c>
      <c r="C196" s="169">
        <v>4.8829943099999999</v>
      </c>
      <c r="D196" s="170">
        <v>0</v>
      </c>
      <c r="E196" s="45"/>
      <c r="F196" s="247" t="s">
        <v>182</v>
      </c>
      <c r="G196" s="248">
        <v>17.419351809999998</v>
      </c>
      <c r="H196" s="248">
        <v>17.419351809999998</v>
      </c>
      <c r="I196" s="248">
        <f>Table736[[#This Row],[Column3]]-Table736[[#This Row],[Column2]]</f>
        <v>0</v>
      </c>
      <c r="J196" s="45"/>
    </row>
    <row r="197" spans="1:10" ht="14.5" x14ac:dyDescent="0.35">
      <c r="A197" s="69" t="s">
        <v>190</v>
      </c>
      <c r="B197" s="168">
        <v>3.8193791400000001</v>
      </c>
      <c r="C197" s="169">
        <v>3.8193791400000001</v>
      </c>
      <c r="D197" s="170">
        <v>0</v>
      </c>
      <c r="E197" s="45"/>
      <c r="F197" s="247" t="s">
        <v>184</v>
      </c>
      <c r="G197" s="248">
        <v>469.17462038999997</v>
      </c>
      <c r="H197" s="248">
        <v>469.17462038999997</v>
      </c>
      <c r="I197" s="248">
        <f>Table736[[#This Row],[Column3]]-Table736[[#This Row],[Column2]]</f>
        <v>0</v>
      </c>
      <c r="J197" s="45"/>
    </row>
    <row r="198" spans="1:10" ht="14.5" x14ac:dyDescent="0.35">
      <c r="A198" s="69" t="s">
        <v>191</v>
      </c>
      <c r="B198" s="168">
        <v>0.13510329000000001</v>
      </c>
      <c r="C198" s="169">
        <v>0.13510329000000001</v>
      </c>
      <c r="D198" s="170">
        <v>0</v>
      </c>
      <c r="E198" s="45"/>
      <c r="F198" s="247" t="s">
        <v>185</v>
      </c>
      <c r="G198" s="248">
        <v>7.5678231299999998</v>
      </c>
      <c r="H198" s="248">
        <v>7.5678231299999998</v>
      </c>
      <c r="I198" s="248">
        <f>Table736[[#This Row],[Column3]]-Table736[[#This Row],[Column2]]</f>
        <v>0</v>
      </c>
      <c r="J198" s="45"/>
    </row>
    <row r="199" spans="1:10" ht="14.5" x14ac:dyDescent="0.35">
      <c r="A199" s="69" t="s">
        <v>192</v>
      </c>
      <c r="B199" s="168">
        <v>3.5947160000000006E-2</v>
      </c>
      <c r="C199" s="169">
        <v>3.5947160000000006E-2</v>
      </c>
      <c r="D199" s="170">
        <v>0</v>
      </c>
      <c r="E199" s="45"/>
      <c r="F199" s="247" t="s">
        <v>186</v>
      </c>
      <c r="G199" s="248">
        <v>0.44877293000000001</v>
      </c>
      <c r="H199" s="248">
        <v>0.44877293000000001</v>
      </c>
      <c r="I199" s="248">
        <f>Table736[[#This Row],[Column3]]-Table736[[#This Row],[Column2]]</f>
        <v>0</v>
      </c>
      <c r="J199" s="45"/>
    </row>
    <row r="200" spans="1:10" ht="14.5" x14ac:dyDescent="0.35">
      <c r="A200" s="69" t="s">
        <v>193</v>
      </c>
      <c r="B200" s="168">
        <v>4.0363800000000005E-2</v>
      </c>
      <c r="C200" s="169">
        <v>4.0363800000000005E-2</v>
      </c>
      <c r="D200" s="170">
        <v>0</v>
      </c>
      <c r="E200" s="45"/>
      <c r="F200" s="247" t="s">
        <v>187</v>
      </c>
      <c r="G200" s="248">
        <v>5.2374044500000005</v>
      </c>
      <c r="H200" s="248">
        <v>5.2374044500000005</v>
      </c>
      <c r="I200" s="248">
        <f>Table736[[#This Row],[Column3]]-Table736[[#This Row],[Column2]]</f>
        <v>0</v>
      </c>
      <c r="J200" s="45"/>
    </row>
    <row r="201" spans="1:10" ht="14.5" x14ac:dyDescent="0.35">
      <c r="A201" s="69" t="s">
        <v>194</v>
      </c>
      <c r="B201" s="168">
        <v>4.5322768600000005</v>
      </c>
      <c r="C201" s="169">
        <v>4.5322768600000005</v>
      </c>
      <c r="D201" s="170">
        <v>0</v>
      </c>
      <c r="E201" s="45"/>
      <c r="F201" s="247" t="s">
        <v>188</v>
      </c>
      <c r="G201" s="248">
        <v>11.44748835</v>
      </c>
      <c r="H201" s="248">
        <v>11.44748835</v>
      </c>
      <c r="I201" s="248">
        <f>Table736[[#This Row],[Column3]]-Table736[[#This Row],[Column2]]</f>
        <v>0</v>
      </c>
      <c r="J201" s="45"/>
    </row>
    <row r="202" spans="1:10" ht="14.5" x14ac:dyDescent="0.35">
      <c r="A202" s="69" t="s">
        <v>195</v>
      </c>
      <c r="B202" s="168">
        <v>3.1733665499999999</v>
      </c>
      <c r="C202" s="169">
        <v>3.1733665499999999</v>
      </c>
      <c r="D202" s="170">
        <v>0</v>
      </c>
      <c r="E202" s="45"/>
      <c r="F202" s="247" t="s">
        <v>189</v>
      </c>
      <c r="G202" s="248">
        <v>152.96244178999999</v>
      </c>
      <c r="H202" s="248">
        <v>152.96244178999999</v>
      </c>
      <c r="I202" s="248">
        <f>Table736[[#This Row],[Column3]]-Table736[[#This Row],[Column2]]</f>
        <v>0</v>
      </c>
      <c r="J202" s="45"/>
    </row>
    <row r="203" spans="1:10" ht="14.5" x14ac:dyDescent="0.35">
      <c r="A203" s="69" t="s">
        <v>196</v>
      </c>
      <c r="B203" s="168">
        <v>3.4422062200000001</v>
      </c>
      <c r="C203" s="169">
        <v>3.4422062200000001</v>
      </c>
      <c r="D203" s="170">
        <v>0</v>
      </c>
      <c r="E203" s="45"/>
      <c r="F203" s="247" t="s">
        <v>190</v>
      </c>
      <c r="G203" s="248">
        <v>18.164631270000001</v>
      </c>
      <c r="H203" s="248">
        <v>18.164631270000001</v>
      </c>
      <c r="I203" s="248">
        <f>Table736[[#This Row],[Column3]]-Table736[[#This Row],[Column2]]</f>
        <v>0</v>
      </c>
      <c r="J203" s="45"/>
    </row>
    <row r="204" spans="1:10" ht="14.5" x14ac:dyDescent="0.35">
      <c r="A204" s="69" t="s">
        <v>197</v>
      </c>
      <c r="B204" s="168">
        <v>2.7520872799999996</v>
      </c>
      <c r="C204" s="169">
        <v>2.7520872799999996</v>
      </c>
      <c r="D204" s="170">
        <v>0</v>
      </c>
      <c r="E204" s="45"/>
      <c r="F204" s="247" t="s">
        <v>191</v>
      </c>
      <c r="G204" s="248">
        <v>11.517750960000001</v>
      </c>
      <c r="H204" s="248">
        <v>11.517750960000001</v>
      </c>
      <c r="I204" s="248">
        <f>Table736[[#This Row],[Column3]]-Table736[[#This Row],[Column2]]</f>
        <v>0</v>
      </c>
      <c r="J204" s="45"/>
    </row>
    <row r="205" spans="1:10" ht="14.5" x14ac:dyDescent="0.35">
      <c r="A205" s="69" t="s">
        <v>198</v>
      </c>
      <c r="B205" s="168">
        <v>0.71712007999999994</v>
      </c>
      <c r="C205" s="169">
        <v>0.71712007999999994</v>
      </c>
      <c r="D205" s="170">
        <v>0</v>
      </c>
      <c r="E205" s="45"/>
      <c r="F205" s="247" t="s">
        <v>192</v>
      </c>
      <c r="G205" s="248">
        <v>1.9897546000000002</v>
      </c>
      <c r="H205" s="248">
        <v>1.9897546000000002</v>
      </c>
      <c r="I205" s="248">
        <f>Table736[[#This Row],[Column3]]-Table736[[#This Row],[Column2]]</f>
        <v>0</v>
      </c>
      <c r="J205" s="45"/>
    </row>
    <row r="206" spans="1:10" ht="14.5" x14ac:dyDescent="0.35">
      <c r="A206" s="69" t="s">
        <v>199</v>
      </c>
      <c r="B206" s="168">
        <v>1.25093806</v>
      </c>
      <c r="C206" s="169">
        <v>1.25093806</v>
      </c>
      <c r="D206" s="170">
        <v>0</v>
      </c>
      <c r="E206" s="45"/>
      <c r="F206" s="247" t="s">
        <v>193</v>
      </c>
      <c r="G206" s="248">
        <v>8.555523019999999</v>
      </c>
      <c r="H206" s="248">
        <v>8.555523019999999</v>
      </c>
      <c r="I206" s="248">
        <f>Table736[[#This Row],[Column3]]-Table736[[#This Row],[Column2]]</f>
        <v>0</v>
      </c>
      <c r="J206" s="45"/>
    </row>
    <row r="207" spans="1:10" ht="14.5" x14ac:dyDescent="0.35">
      <c r="A207" s="69" t="s">
        <v>200</v>
      </c>
      <c r="B207" s="168">
        <v>3.6802037000000003</v>
      </c>
      <c r="C207" s="169">
        <v>3.6802037000000003</v>
      </c>
      <c r="D207" s="170">
        <v>0</v>
      </c>
      <c r="E207" s="45"/>
      <c r="F207" s="247" t="s">
        <v>194</v>
      </c>
      <c r="G207" s="248">
        <v>54.583948569999997</v>
      </c>
      <c r="H207" s="248">
        <v>54.583948569999997</v>
      </c>
      <c r="I207" s="248">
        <f>Table736[[#This Row],[Column3]]-Table736[[#This Row],[Column2]]</f>
        <v>0</v>
      </c>
      <c r="J207" s="45"/>
    </row>
    <row r="208" spans="1:10" ht="14.5" x14ac:dyDescent="0.35">
      <c r="A208" s="69" t="s">
        <v>201</v>
      </c>
      <c r="B208" s="168">
        <v>3.6274182500000003</v>
      </c>
      <c r="C208" s="169">
        <v>3.6274182499999998</v>
      </c>
      <c r="D208" s="170">
        <v>0</v>
      </c>
      <c r="E208" s="45"/>
      <c r="F208" s="247" t="s">
        <v>195</v>
      </c>
      <c r="G208" s="248">
        <v>115.34879865000001</v>
      </c>
      <c r="H208" s="248">
        <v>115.34879865000001</v>
      </c>
      <c r="I208" s="248">
        <f>Table736[[#This Row],[Column3]]-Table736[[#This Row],[Column2]]</f>
        <v>0</v>
      </c>
      <c r="J208" s="45"/>
    </row>
    <row r="209" spans="1:10" ht="14.5" x14ac:dyDescent="0.35">
      <c r="A209" s="69" t="s">
        <v>202</v>
      </c>
      <c r="B209" s="168">
        <v>1.07140104</v>
      </c>
      <c r="C209" s="169">
        <v>1.07140104</v>
      </c>
      <c r="D209" s="170">
        <v>0</v>
      </c>
      <c r="E209" s="45"/>
      <c r="F209" s="247" t="s">
        <v>197</v>
      </c>
      <c r="G209" s="248">
        <v>53.84275976</v>
      </c>
      <c r="H209" s="248">
        <v>53.84275976</v>
      </c>
      <c r="I209" s="248">
        <f>Table736[[#This Row],[Column3]]-Table736[[#This Row],[Column2]]</f>
        <v>0</v>
      </c>
      <c r="J209" s="45"/>
    </row>
    <row r="210" spans="1:10" ht="14.5" x14ac:dyDescent="0.35">
      <c r="A210" s="69" t="s">
        <v>203</v>
      </c>
      <c r="B210" s="168">
        <v>5.8869620000000004E-2</v>
      </c>
      <c r="C210" s="169">
        <v>5.8869620000000004E-2</v>
      </c>
      <c r="D210" s="170">
        <v>0</v>
      </c>
      <c r="E210" s="45"/>
      <c r="F210" s="247" t="s">
        <v>198</v>
      </c>
      <c r="G210" s="248">
        <v>112.52396508</v>
      </c>
      <c r="H210" s="248">
        <v>112.52396508</v>
      </c>
      <c r="I210" s="248">
        <f>Table736[[#This Row],[Column3]]-Table736[[#This Row],[Column2]]</f>
        <v>0</v>
      </c>
      <c r="J210" s="45"/>
    </row>
    <row r="211" spans="1:10" ht="14.5" x14ac:dyDescent="0.35">
      <c r="A211" s="69" t="s">
        <v>204</v>
      </c>
      <c r="B211" s="168">
        <v>2.7425439599999999</v>
      </c>
      <c r="C211" s="169">
        <v>2.7425439599999999</v>
      </c>
      <c r="D211" s="170">
        <v>0</v>
      </c>
      <c r="E211" s="45"/>
      <c r="F211" s="247" t="s">
        <v>200</v>
      </c>
      <c r="G211" s="248">
        <v>78.71957922</v>
      </c>
      <c r="H211" s="248">
        <v>78.71957922</v>
      </c>
      <c r="I211" s="248">
        <f>Table736[[#This Row],[Column3]]-Table736[[#This Row],[Column2]]</f>
        <v>0</v>
      </c>
      <c r="J211" s="45"/>
    </row>
    <row r="212" spans="1:10" ht="14.5" x14ac:dyDescent="0.35">
      <c r="A212" s="69" t="s">
        <v>205</v>
      </c>
      <c r="B212" s="168">
        <v>0.23579948000000001</v>
      </c>
      <c r="C212" s="169">
        <v>0.23579948000000001</v>
      </c>
      <c r="D212" s="170">
        <v>0</v>
      </c>
      <c r="E212" s="45"/>
      <c r="F212" s="247" t="s">
        <v>201</v>
      </c>
      <c r="G212" s="248">
        <v>33.782095869999999</v>
      </c>
      <c r="H212" s="248">
        <v>33.782095869999999</v>
      </c>
      <c r="I212" s="248">
        <f>Table736[[#This Row],[Column3]]-Table736[[#This Row],[Column2]]</f>
        <v>0</v>
      </c>
      <c r="J212" s="45"/>
    </row>
    <row r="213" spans="1:10" ht="14.5" x14ac:dyDescent="0.35">
      <c r="A213" s="69" t="s">
        <v>206</v>
      </c>
      <c r="B213" s="168">
        <v>0.56511052000000006</v>
      </c>
      <c r="C213" s="169">
        <v>0.56511052000000006</v>
      </c>
      <c r="D213" s="170">
        <v>0</v>
      </c>
      <c r="E213" s="45"/>
      <c r="F213" s="247" t="s">
        <v>202</v>
      </c>
      <c r="G213" s="248">
        <v>12.47528975</v>
      </c>
      <c r="H213" s="248">
        <v>12.47528975</v>
      </c>
      <c r="I213" s="248">
        <f>Table736[[#This Row],[Column3]]-Table736[[#This Row],[Column2]]</f>
        <v>0</v>
      </c>
      <c r="J213" s="45"/>
    </row>
    <row r="214" spans="1:10" ht="14.5" x14ac:dyDescent="0.35">
      <c r="A214" s="69" t="s">
        <v>207</v>
      </c>
      <c r="B214" s="168">
        <v>3.1685680000000001E-2</v>
      </c>
      <c r="C214" s="169">
        <v>3.1685680000000001E-2</v>
      </c>
      <c r="D214" s="170">
        <v>0</v>
      </c>
      <c r="E214" s="45"/>
      <c r="F214" s="247" t="s">
        <v>203</v>
      </c>
      <c r="G214" s="248">
        <v>51.772964939999994</v>
      </c>
      <c r="H214" s="248">
        <v>51.772964939999994</v>
      </c>
      <c r="I214" s="248">
        <f>Table736[[#This Row],[Column3]]-Table736[[#This Row],[Column2]]</f>
        <v>0</v>
      </c>
      <c r="J214" s="45"/>
    </row>
    <row r="215" spans="1:10" ht="14.5" x14ac:dyDescent="0.35">
      <c r="A215" s="69" t="s">
        <v>208</v>
      </c>
      <c r="B215" s="168">
        <v>2.5209720000000001E-2</v>
      </c>
      <c r="C215" s="169">
        <v>2.5209720000000001E-2</v>
      </c>
      <c r="D215" s="170">
        <v>0</v>
      </c>
      <c r="E215" s="45"/>
      <c r="F215" s="247" t="s">
        <v>204</v>
      </c>
      <c r="G215" s="248">
        <v>78.722633040000005</v>
      </c>
      <c r="H215" s="248">
        <v>78.722633040000005</v>
      </c>
      <c r="I215" s="248">
        <f>Table736[[#This Row],[Column3]]-Table736[[#This Row],[Column2]]</f>
        <v>0</v>
      </c>
      <c r="J215" s="45"/>
    </row>
    <row r="216" spans="1:10" ht="14.5" x14ac:dyDescent="0.35">
      <c r="A216" s="69" t="s">
        <v>209</v>
      </c>
      <c r="B216" s="168">
        <v>2.2442513700000002</v>
      </c>
      <c r="C216" s="169">
        <v>2.2442513700000002</v>
      </c>
      <c r="D216" s="170">
        <v>0</v>
      </c>
      <c r="E216" s="45"/>
      <c r="F216" s="247" t="s">
        <v>205</v>
      </c>
      <c r="G216" s="248">
        <v>7.1882365000000004</v>
      </c>
      <c r="H216" s="248">
        <v>7.1882365000000004</v>
      </c>
      <c r="I216" s="248">
        <f>Table736[[#This Row],[Column3]]-Table736[[#This Row],[Column2]]</f>
        <v>0</v>
      </c>
      <c r="J216" s="45"/>
    </row>
    <row r="217" spans="1:10" ht="14.5" x14ac:dyDescent="0.35">
      <c r="A217" s="69" t="s">
        <v>210</v>
      </c>
      <c r="B217" s="168">
        <v>0.52114716999999999</v>
      </c>
      <c r="C217" s="169">
        <v>0.52114716999999999</v>
      </c>
      <c r="D217" s="170">
        <v>0</v>
      </c>
      <c r="E217" s="45"/>
      <c r="F217" s="247" t="s">
        <v>206</v>
      </c>
      <c r="G217" s="248">
        <v>41.019435560000005</v>
      </c>
      <c r="H217" s="248">
        <v>41.019435560000005</v>
      </c>
      <c r="I217" s="248">
        <f>Table736[[#This Row],[Column3]]-Table736[[#This Row],[Column2]]</f>
        <v>0</v>
      </c>
      <c r="J217" s="45"/>
    </row>
    <row r="218" spans="1:10" ht="14.5" x14ac:dyDescent="0.35">
      <c r="A218" s="69" t="s">
        <v>211</v>
      </c>
      <c r="B218" s="168">
        <v>1.1709483700000001</v>
      </c>
      <c r="C218" s="169">
        <v>1.1709483700000001</v>
      </c>
      <c r="D218" s="170">
        <v>0</v>
      </c>
      <c r="E218" s="45"/>
      <c r="F218" s="247" t="s">
        <v>207</v>
      </c>
      <c r="G218" s="248">
        <v>3.56390998</v>
      </c>
      <c r="H218" s="248">
        <v>3.56390998</v>
      </c>
      <c r="I218" s="248">
        <f>Table736[[#This Row],[Column3]]-Table736[[#This Row],[Column2]]</f>
        <v>0</v>
      </c>
      <c r="J218" s="45"/>
    </row>
    <row r="219" spans="1:10" ht="14.5" x14ac:dyDescent="0.35">
      <c r="A219" s="69" t="s">
        <v>212</v>
      </c>
      <c r="B219" s="168">
        <v>1.6840896999999999</v>
      </c>
      <c r="C219" s="169">
        <v>1.6840896999999999</v>
      </c>
      <c r="D219" s="170">
        <v>0</v>
      </c>
      <c r="E219" s="45"/>
      <c r="F219" s="247" t="s">
        <v>208</v>
      </c>
      <c r="G219" s="248">
        <v>4.2491905899999995</v>
      </c>
      <c r="H219" s="248">
        <v>4.2491905899999995</v>
      </c>
      <c r="I219" s="248">
        <f>Table736[[#This Row],[Column3]]-Table736[[#This Row],[Column2]]</f>
        <v>0</v>
      </c>
      <c r="J219" s="45"/>
    </row>
    <row r="220" spans="1:10" ht="14.5" x14ac:dyDescent="0.35">
      <c r="A220" s="69" t="s">
        <v>213</v>
      </c>
      <c r="B220" s="168">
        <v>1.5637000000000001E-3</v>
      </c>
      <c r="C220" s="169">
        <v>1.5637000000000001E-3</v>
      </c>
      <c r="D220" s="170">
        <v>0</v>
      </c>
      <c r="E220" s="45"/>
      <c r="F220" s="247" t="s">
        <v>210</v>
      </c>
      <c r="G220" s="248">
        <v>278.54605800999997</v>
      </c>
      <c r="H220" s="248">
        <v>278.54605800999997</v>
      </c>
      <c r="I220" s="248">
        <f>Table736[[#This Row],[Column3]]-Table736[[#This Row],[Column2]]</f>
        <v>0</v>
      </c>
      <c r="J220" s="45"/>
    </row>
    <row r="221" spans="1:10" ht="14.5" x14ac:dyDescent="0.35">
      <c r="A221" s="69" t="s">
        <v>214</v>
      </c>
      <c r="B221" s="168">
        <v>1.9308002099999999</v>
      </c>
      <c r="C221" s="169">
        <v>1.9308002099999999</v>
      </c>
      <c r="D221" s="170">
        <v>0</v>
      </c>
      <c r="E221" s="45"/>
      <c r="F221" s="247" t="s">
        <v>211</v>
      </c>
      <c r="G221" s="248">
        <v>77.344873090000007</v>
      </c>
      <c r="H221" s="248">
        <v>77.344873090000007</v>
      </c>
      <c r="I221" s="248">
        <f>Table736[[#This Row],[Column3]]-Table736[[#This Row],[Column2]]</f>
        <v>0</v>
      </c>
      <c r="J221" s="45"/>
    </row>
    <row r="222" spans="1:10" ht="14.5" x14ac:dyDescent="0.35">
      <c r="A222" s="69" t="s">
        <v>215</v>
      </c>
      <c r="B222" s="168">
        <v>54.085954700000002</v>
      </c>
      <c r="C222" s="169">
        <v>54.085954700000002</v>
      </c>
      <c r="D222" s="170">
        <v>0</v>
      </c>
      <c r="E222" s="45"/>
      <c r="F222" s="247" t="s">
        <v>213</v>
      </c>
      <c r="G222" s="248">
        <v>18.486236260000002</v>
      </c>
      <c r="H222" s="248">
        <v>18.486236260000002</v>
      </c>
      <c r="I222" s="248">
        <f>Table736[[#This Row],[Column3]]-Table736[[#This Row],[Column2]]</f>
        <v>0</v>
      </c>
      <c r="J222" s="45"/>
    </row>
    <row r="223" spans="1:10" ht="14.5" x14ac:dyDescent="0.35">
      <c r="A223" s="69" t="s">
        <v>216</v>
      </c>
      <c r="B223" s="168">
        <v>13.815152099999999</v>
      </c>
      <c r="C223" s="169">
        <v>13.815152099999999</v>
      </c>
      <c r="D223" s="170">
        <v>0</v>
      </c>
      <c r="E223" s="45"/>
      <c r="F223" s="247" t="s">
        <v>214</v>
      </c>
      <c r="G223" s="248">
        <v>76.119113930000012</v>
      </c>
      <c r="H223" s="248">
        <v>76.119113930000012</v>
      </c>
      <c r="I223" s="248">
        <f>Table736[[#This Row],[Column3]]-Table736[[#This Row],[Column2]]</f>
        <v>0</v>
      </c>
      <c r="J223" s="45"/>
    </row>
    <row r="224" spans="1:10" ht="14.5" x14ac:dyDescent="0.35">
      <c r="A224" s="69" t="s">
        <v>217</v>
      </c>
      <c r="B224" s="168">
        <v>6.2722341100000003</v>
      </c>
      <c r="C224" s="169">
        <v>6.2722341100000003</v>
      </c>
      <c r="D224" s="170">
        <v>0</v>
      </c>
      <c r="E224" s="45"/>
      <c r="F224" s="247" t="s">
        <v>216</v>
      </c>
      <c r="G224" s="248">
        <v>130.94081494</v>
      </c>
      <c r="H224" s="248">
        <v>130.94081494</v>
      </c>
      <c r="I224" s="248">
        <f>Table736[[#This Row],[Column3]]-Table736[[#This Row],[Column2]]</f>
        <v>0</v>
      </c>
      <c r="J224" s="45"/>
    </row>
    <row r="225" spans="1:10" ht="14.5" x14ac:dyDescent="0.35">
      <c r="A225" s="69" t="s">
        <v>218</v>
      </c>
      <c r="B225" s="168">
        <v>30.490292960000001</v>
      </c>
      <c r="C225" s="169">
        <v>30.490292960000001</v>
      </c>
      <c r="D225" s="170">
        <v>0</v>
      </c>
      <c r="E225" s="45"/>
      <c r="F225" s="247" t="s">
        <v>218</v>
      </c>
      <c r="G225" s="248">
        <v>425.95949572000001</v>
      </c>
      <c r="H225" s="248">
        <v>425.95949572000001</v>
      </c>
      <c r="I225" s="248">
        <f>Table736[[#This Row],[Column3]]-Table736[[#This Row],[Column2]]</f>
        <v>0</v>
      </c>
      <c r="J225" s="45"/>
    </row>
    <row r="226" spans="1:10" ht="14.5" x14ac:dyDescent="0.35">
      <c r="A226" s="69" t="s">
        <v>219</v>
      </c>
      <c r="B226" s="168">
        <v>1.2336842800000001</v>
      </c>
      <c r="C226" s="169">
        <v>1.2336842800000001</v>
      </c>
      <c r="D226" s="170">
        <v>0</v>
      </c>
      <c r="E226" s="45"/>
      <c r="F226" s="247" t="s">
        <v>219</v>
      </c>
      <c r="G226" s="248">
        <v>22.658235550000001</v>
      </c>
      <c r="H226" s="248">
        <v>22.658235550000001</v>
      </c>
      <c r="I226" s="248">
        <f>Table736[[#This Row],[Column3]]-Table736[[#This Row],[Column2]]</f>
        <v>0</v>
      </c>
      <c r="J226" s="45"/>
    </row>
    <row r="227" spans="1:10" ht="14.5" x14ac:dyDescent="0.35">
      <c r="A227" s="69" t="s">
        <v>220</v>
      </c>
      <c r="B227" s="168">
        <v>5.2224422300000004</v>
      </c>
      <c r="C227" s="169">
        <v>5.2224422300000004</v>
      </c>
      <c r="D227" s="170">
        <v>0</v>
      </c>
      <c r="E227" s="45"/>
      <c r="F227" s="247" t="s">
        <v>221</v>
      </c>
      <c r="G227" s="248">
        <v>10.82912552</v>
      </c>
      <c r="H227" s="248">
        <v>10.82912552</v>
      </c>
      <c r="I227" s="248">
        <f>Table736[[#This Row],[Column3]]-Table736[[#This Row],[Column2]]</f>
        <v>0</v>
      </c>
      <c r="J227" s="45"/>
    </row>
    <row r="228" spans="1:10" ht="14.5" x14ac:dyDescent="0.35">
      <c r="A228" s="69" t="s">
        <v>221</v>
      </c>
      <c r="B228" s="168">
        <v>0.47788521</v>
      </c>
      <c r="C228" s="169">
        <v>0.47788521</v>
      </c>
      <c r="D228" s="170">
        <v>0</v>
      </c>
      <c r="E228" s="45"/>
      <c r="F228" s="247" t="s">
        <v>223</v>
      </c>
      <c r="G228" s="248">
        <v>0.33637283000000001</v>
      </c>
      <c r="H228" s="248">
        <v>0.33637283000000001</v>
      </c>
      <c r="I228" s="248">
        <f>Table736[[#This Row],[Column3]]-Table736[[#This Row],[Column2]]</f>
        <v>0</v>
      </c>
      <c r="J228" s="45"/>
    </row>
    <row r="229" spans="1:10" ht="14.5" x14ac:dyDescent="0.35">
      <c r="A229" s="69" t="s">
        <v>222</v>
      </c>
      <c r="B229" s="168">
        <v>18.490947540000001</v>
      </c>
      <c r="C229" s="169">
        <v>18.490947540000001</v>
      </c>
      <c r="D229" s="170">
        <v>0</v>
      </c>
      <c r="E229" s="45"/>
      <c r="F229" s="247" t="s">
        <v>224</v>
      </c>
      <c r="G229" s="248">
        <v>24.083993379999999</v>
      </c>
      <c r="H229" s="248">
        <v>24.083993379999999</v>
      </c>
      <c r="I229" s="248">
        <f>Table736[[#This Row],[Column3]]-Table736[[#This Row],[Column2]]</f>
        <v>0</v>
      </c>
      <c r="J229" s="45"/>
    </row>
    <row r="230" spans="1:10" ht="14.5" x14ac:dyDescent="0.35">
      <c r="A230" s="69" t="s">
        <v>223</v>
      </c>
      <c r="B230" s="168">
        <v>0</v>
      </c>
      <c r="C230" s="169">
        <v>0</v>
      </c>
      <c r="D230" s="170">
        <v>0</v>
      </c>
      <c r="E230" s="45"/>
      <c r="F230" s="247" t="s">
        <v>225</v>
      </c>
      <c r="G230" s="248">
        <v>157.89137850999998</v>
      </c>
      <c r="H230" s="248">
        <v>157.89137850999998</v>
      </c>
      <c r="I230" s="248">
        <f>Table736[[#This Row],[Column3]]-Table736[[#This Row],[Column2]]</f>
        <v>0</v>
      </c>
      <c r="J230" s="45"/>
    </row>
    <row r="231" spans="1:10" ht="14.5" x14ac:dyDescent="0.35">
      <c r="A231" s="69" t="s">
        <v>224</v>
      </c>
      <c r="B231" s="168">
        <v>37.503337330000001</v>
      </c>
      <c r="C231" s="169">
        <v>37.503337330000001</v>
      </c>
      <c r="D231" s="170">
        <v>0</v>
      </c>
      <c r="E231" s="45"/>
      <c r="F231" s="247" t="s">
        <v>226</v>
      </c>
      <c r="G231" s="248">
        <v>2.8186283100000002</v>
      </c>
      <c r="H231" s="248">
        <v>2.8186283100000002</v>
      </c>
      <c r="I231" s="248">
        <f>Table736[[#This Row],[Column3]]-Table736[[#This Row],[Column2]]</f>
        <v>0</v>
      </c>
      <c r="J231" s="45"/>
    </row>
    <row r="232" spans="1:10" ht="14.5" x14ac:dyDescent="0.35">
      <c r="A232" s="69" t="s">
        <v>225</v>
      </c>
      <c r="B232" s="168">
        <v>0.11768874</v>
      </c>
      <c r="C232" s="169">
        <v>0.11768874</v>
      </c>
      <c r="D232" s="170">
        <v>0</v>
      </c>
      <c r="E232" s="45"/>
      <c r="F232" s="247" t="s">
        <v>227</v>
      </c>
      <c r="G232" s="248">
        <v>5.63988932</v>
      </c>
      <c r="H232" s="248">
        <v>5.63988932</v>
      </c>
      <c r="I232" s="248">
        <f>Table736[[#This Row],[Column3]]-Table736[[#This Row],[Column2]]</f>
        <v>0</v>
      </c>
      <c r="J232" s="45"/>
    </row>
    <row r="233" spans="1:10" ht="14.5" x14ac:dyDescent="0.35">
      <c r="A233" s="69" t="s">
        <v>226</v>
      </c>
      <c r="B233" s="168">
        <v>0.84499343000000005</v>
      </c>
      <c r="C233" s="169">
        <v>0.84499343000000005</v>
      </c>
      <c r="D233" s="170">
        <v>0</v>
      </c>
      <c r="E233" s="45"/>
      <c r="F233" s="247" t="s">
        <v>228</v>
      </c>
      <c r="G233" s="248">
        <v>39.850198729999995</v>
      </c>
      <c r="H233" s="248">
        <v>39.850198729999995</v>
      </c>
      <c r="I233" s="248">
        <f>Table736[[#This Row],[Column3]]-Table736[[#This Row],[Column2]]</f>
        <v>0</v>
      </c>
      <c r="J233" s="45"/>
    </row>
    <row r="234" spans="1:10" ht="14.5" x14ac:dyDescent="0.35">
      <c r="A234" s="69" t="s">
        <v>227</v>
      </c>
      <c r="B234" s="168">
        <v>9.7240259999999995E-2</v>
      </c>
      <c r="C234" s="169">
        <v>9.7240259999999995E-2</v>
      </c>
      <c r="D234" s="170">
        <v>0</v>
      </c>
      <c r="E234" s="45"/>
      <c r="F234" s="247" t="s">
        <v>230</v>
      </c>
      <c r="G234" s="248">
        <v>34.908280549999994</v>
      </c>
      <c r="H234" s="248">
        <v>34.908280549999994</v>
      </c>
      <c r="I234" s="248">
        <f>Table736[[#This Row],[Column3]]-Table736[[#This Row],[Column2]]</f>
        <v>0</v>
      </c>
      <c r="J234" s="45"/>
    </row>
    <row r="235" spans="1:10" ht="14.5" x14ac:dyDescent="0.35">
      <c r="A235" s="69" t="s">
        <v>228</v>
      </c>
      <c r="B235" s="168">
        <v>1.5278571700000001</v>
      </c>
      <c r="C235" s="169">
        <v>1.5278571699999999</v>
      </c>
      <c r="D235" s="170">
        <v>0</v>
      </c>
      <c r="E235" s="45"/>
      <c r="F235" s="247" t="s">
        <v>231</v>
      </c>
      <c r="G235" s="248">
        <v>61.323627030000004</v>
      </c>
      <c r="H235" s="248">
        <v>61.323627030000004</v>
      </c>
      <c r="I235" s="248">
        <f>Table736[[#This Row],[Column3]]-Table736[[#This Row],[Column2]]</f>
        <v>0</v>
      </c>
      <c r="J235" s="45"/>
    </row>
    <row r="236" spans="1:10" ht="14.5" x14ac:dyDescent="0.35">
      <c r="A236" s="69" t="s">
        <v>229</v>
      </c>
      <c r="B236" s="168">
        <v>6.2125483899999994</v>
      </c>
      <c r="C236" s="169">
        <v>6.2125483899999994</v>
      </c>
      <c r="D236" s="170">
        <v>0</v>
      </c>
      <c r="E236" s="45"/>
      <c r="F236" s="247" t="s">
        <v>236</v>
      </c>
      <c r="G236" s="248">
        <v>16.990037730000001</v>
      </c>
      <c r="H236" s="248">
        <v>16.990037730000001</v>
      </c>
      <c r="I236" s="248">
        <f>Table736[[#This Row],[Column3]]-Table736[[#This Row],[Column2]]</f>
        <v>0</v>
      </c>
      <c r="J236" s="45"/>
    </row>
    <row r="237" spans="1:10" ht="14.5" x14ac:dyDescent="0.35">
      <c r="A237" s="69" t="s">
        <v>230</v>
      </c>
      <c r="B237" s="168">
        <v>0.11221856999999999</v>
      </c>
      <c r="C237" s="169">
        <v>0.11221857</v>
      </c>
      <c r="D237" s="170">
        <v>0</v>
      </c>
      <c r="E237" s="45"/>
      <c r="F237" s="247" t="s">
        <v>237</v>
      </c>
      <c r="G237" s="248">
        <v>20.061533579999999</v>
      </c>
      <c r="H237" s="248">
        <v>20.061533579999999</v>
      </c>
      <c r="I237" s="248">
        <f>Table736[[#This Row],[Column3]]-Table736[[#This Row],[Column2]]</f>
        <v>0</v>
      </c>
      <c r="J237" s="45"/>
    </row>
    <row r="238" spans="1:10" ht="14.5" x14ac:dyDescent="0.35">
      <c r="A238" s="69" t="s">
        <v>231</v>
      </c>
      <c r="B238" s="168">
        <v>0.1999698</v>
      </c>
      <c r="C238" s="169">
        <v>0.19996979999999998</v>
      </c>
      <c r="D238" s="170">
        <v>0</v>
      </c>
      <c r="E238" s="45"/>
      <c r="F238" s="247" t="s">
        <v>239</v>
      </c>
      <c r="G238" s="248">
        <v>2.7546460000000002</v>
      </c>
      <c r="H238" s="248">
        <v>2.7546460000000002</v>
      </c>
      <c r="I238" s="248">
        <f>Table736[[#This Row],[Column3]]-Table736[[#This Row],[Column2]]</f>
        <v>0</v>
      </c>
      <c r="J238" s="45"/>
    </row>
    <row r="239" spans="1:10" ht="14.5" x14ac:dyDescent="0.35">
      <c r="A239" s="69" t="s">
        <v>232</v>
      </c>
      <c r="B239" s="168">
        <v>4.3035999999999998E-2</v>
      </c>
      <c r="C239" s="169">
        <v>4.3035999999999998E-2</v>
      </c>
      <c r="D239" s="170">
        <v>0</v>
      </c>
      <c r="E239" s="45"/>
      <c r="F239" s="247" t="s">
        <v>241</v>
      </c>
      <c r="G239" s="248">
        <v>4.3916595199999993</v>
      </c>
      <c r="H239" s="248">
        <v>4.3916595199999993</v>
      </c>
      <c r="I239" s="248">
        <f>Table736[[#This Row],[Column3]]-Table736[[#This Row],[Column2]]</f>
        <v>0</v>
      </c>
      <c r="J239" s="45"/>
    </row>
    <row r="240" spans="1:10" ht="14.5" x14ac:dyDescent="0.35">
      <c r="A240" s="69" t="s">
        <v>233</v>
      </c>
      <c r="B240" s="168">
        <v>5.9319219999999999E-2</v>
      </c>
      <c r="C240" s="169">
        <v>5.9319219999999999E-2</v>
      </c>
      <c r="D240" s="170">
        <v>0</v>
      </c>
      <c r="E240" s="45"/>
      <c r="F240" s="247" t="s">
        <v>242</v>
      </c>
      <c r="G240" s="248">
        <v>199.03934753999999</v>
      </c>
      <c r="H240" s="248">
        <v>199.03934753999999</v>
      </c>
      <c r="I240" s="248">
        <f>Table736[[#This Row],[Column3]]-Table736[[#This Row],[Column2]]</f>
        <v>0</v>
      </c>
      <c r="J240" s="45"/>
    </row>
    <row r="241" spans="1:10" ht="14.5" x14ac:dyDescent="0.35">
      <c r="A241" s="69" t="s">
        <v>234</v>
      </c>
      <c r="B241" s="168">
        <v>1.4606000000000001E-2</v>
      </c>
      <c r="C241" s="169">
        <v>1.4605999999999999E-2</v>
      </c>
      <c r="D241" s="170">
        <v>0</v>
      </c>
      <c r="E241" s="45"/>
      <c r="F241" s="247" t="s">
        <v>243</v>
      </c>
      <c r="G241" s="248">
        <v>7.6524777000000004</v>
      </c>
      <c r="H241" s="248">
        <v>7.6524777000000004</v>
      </c>
      <c r="I241" s="248">
        <f>Table736[[#This Row],[Column3]]-Table736[[#This Row],[Column2]]</f>
        <v>0</v>
      </c>
      <c r="J241" s="45"/>
    </row>
    <row r="242" spans="1:10" ht="14.5" x14ac:dyDescent="0.35">
      <c r="A242" s="69" t="s">
        <v>235</v>
      </c>
      <c r="B242" s="168">
        <v>0.58270537999999994</v>
      </c>
      <c r="C242" s="169">
        <v>0.58270538000000005</v>
      </c>
      <c r="D242" s="170">
        <v>0</v>
      </c>
      <c r="E242" s="45"/>
      <c r="F242" s="247" t="s">
        <v>245</v>
      </c>
      <c r="G242" s="248">
        <v>0</v>
      </c>
      <c r="H242" s="248">
        <v>0</v>
      </c>
      <c r="I242" s="248">
        <f>Table736[[#This Row],[Column3]]-Table736[[#This Row],[Column2]]</f>
        <v>0</v>
      </c>
      <c r="J242" s="45"/>
    </row>
    <row r="243" spans="1:10" ht="14.5" x14ac:dyDescent="0.35">
      <c r="A243" s="69" t="s">
        <v>236</v>
      </c>
      <c r="B243" s="168">
        <v>0.19365524000000001</v>
      </c>
      <c r="C243" s="169">
        <v>0.19365523999999998</v>
      </c>
      <c r="D243" s="170">
        <v>0</v>
      </c>
      <c r="E243" s="45"/>
      <c r="F243" s="247" t="s">
        <v>246</v>
      </c>
      <c r="G243" s="248">
        <v>18.454479510000002</v>
      </c>
      <c r="H243" s="248">
        <v>18.454479510000002</v>
      </c>
      <c r="I243" s="248">
        <f>Table736[[#This Row],[Column3]]-Table736[[#This Row],[Column2]]</f>
        <v>0</v>
      </c>
      <c r="J243" s="45"/>
    </row>
    <row r="244" spans="1:10" ht="14.5" x14ac:dyDescent="0.35">
      <c r="A244" s="69" t="s">
        <v>237</v>
      </c>
      <c r="B244" s="168">
        <v>0.21415951</v>
      </c>
      <c r="C244" s="169">
        <v>0.21415951</v>
      </c>
      <c r="D244" s="170">
        <v>0</v>
      </c>
      <c r="E244" s="45"/>
      <c r="F244" s="247" t="s">
        <v>248</v>
      </c>
      <c r="G244" s="248">
        <v>7.6692706100000008</v>
      </c>
      <c r="H244" s="248">
        <v>7.6692706100000008</v>
      </c>
      <c r="I244" s="248">
        <f>Table736[[#This Row],[Column3]]-Table736[[#This Row],[Column2]]</f>
        <v>0</v>
      </c>
      <c r="J244" s="45"/>
    </row>
    <row r="245" spans="1:10" ht="14.5" x14ac:dyDescent="0.35">
      <c r="A245" s="69" t="s">
        <v>238</v>
      </c>
      <c r="B245" s="168">
        <v>0.21981809000000002</v>
      </c>
      <c r="C245" s="169">
        <v>0.21981808999999999</v>
      </c>
      <c r="D245" s="170">
        <v>0</v>
      </c>
      <c r="E245" s="45"/>
      <c r="F245" s="247" t="s">
        <v>249</v>
      </c>
      <c r="G245" s="248">
        <v>84.200753000000006</v>
      </c>
      <c r="H245" s="248">
        <v>84.200753000000006</v>
      </c>
      <c r="I245" s="248">
        <f>Table736[[#This Row],[Column3]]-Table736[[#This Row],[Column2]]</f>
        <v>0</v>
      </c>
      <c r="J245" s="45"/>
    </row>
    <row r="246" spans="1:10" ht="14.5" x14ac:dyDescent="0.35">
      <c r="A246" s="69" t="s">
        <v>239</v>
      </c>
      <c r="B246" s="168">
        <v>3.6617709999999998E-2</v>
      </c>
      <c r="C246" s="169">
        <v>3.6617709999999998E-2</v>
      </c>
      <c r="D246" s="170">
        <v>0</v>
      </c>
      <c r="E246" s="45"/>
      <c r="F246" s="247" t="s">
        <v>253</v>
      </c>
      <c r="G246" s="248">
        <v>0.31092442999999997</v>
      </c>
      <c r="H246" s="248">
        <v>0.31092442999999997</v>
      </c>
      <c r="I246" s="248">
        <f>Table736[[#This Row],[Column3]]-Table736[[#This Row],[Column2]]</f>
        <v>0</v>
      </c>
      <c r="J246" s="45"/>
    </row>
    <row r="247" spans="1:10" ht="14.5" x14ac:dyDescent="0.35">
      <c r="A247" s="69" t="s">
        <v>240</v>
      </c>
      <c r="B247" s="168">
        <v>4.3215496900000003</v>
      </c>
      <c r="C247" s="169">
        <v>4.3215496900000003</v>
      </c>
      <c r="D247" s="170">
        <v>0</v>
      </c>
      <c r="E247" s="45"/>
      <c r="F247" s="247" t="s">
        <v>254</v>
      </c>
      <c r="G247" s="248">
        <v>8.6461551599999993</v>
      </c>
      <c r="H247" s="248">
        <v>8.6461551599999993</v>
      </c>
      <c r="I247" s="248">
        <f>Table736[[#This Row],[Column3]]-Table736[[#This Row],[Column2]]</f>
        <v>0</v>
      </c>
      <c r="J247" s="45"/>
    </row>
    <row r="248" spans="1:10" ht="14.5" x14ac:dyDescent="0.35">
      <c r="A248" s="69" t="s">
        <v>241</v>
      </c>
      <c r="B248" s="168">
        <v>3.6511050000000003E-2</v>
      </c>
      <c r="C248" s="169">
        <v>3.6511050000000003E-2</v>
      </c>
      <c r="D248" s="170">
        <v>0</v>
      </c>
      <c r="E248" s="45"/>
      <c r="F248" s="247" t="s">
        <v>255</v>
      </c>
      <c r="G248" s="248">
        <v>8.6331053900000008</v>
      </c>
      <c r="H248" s="248">
        <v>8.6331053900000008</v>
      </c>
      <c r="I248" s="248">
        <f>Table736[[#This Row],[Column3]]-Table736[[#This Row],[Column2]]</f>
        <v>0</v>
      </c>
      <c r="J248" s="45"/>
    </row>
    <row r="249" spans="1:10" ht="14.5" x14ac:dyDescent="0.35">
      <c r="A249" s="69" t="s">
        <v>242</v>
      </c>
      <c r="B249" s="168">
        <v>1.70393277</v>
      </c>
      <c r="C249" s="169">
        <v>1.70393277</v>
      </c>
      <c r="D249" s="170">
        <v>0</v>
      </c>
      <c r="E249" s="45"/>
      <c r="F249" s="247" t="s">
        <v>257</v>
      </c>
      <c r="G249" s="248">
        <v>0</v>
      </c>
      <c r="H249" s="248">
        <v>0</v>
      </c>
      <c r="I249" s="248">
        <f>Table736[[#This Row],[Column3]]-Table736[[#This Row],[Column2]]</f>
        <v>0</v>
      </c>
      <c r="J249" s="45"/>
    </row>
    <row r="250" spans="1:10" ht="14.5" x14ac:dyDescent="0.35">
      <c r="A250" s="69" t="s">
        <v>243</v>
      </c>
      <c r="B250" s="168">
        <v>2.6270599999999998E-2</v>
      </c>
      <c r="C250" s="169">
        <v>2.6270599999999998E-2</v>
      </c>
      <c r="D250" s="170">
        <v>0</v>
      </c>
      <c r="E250" s="45"/>
      <c r="F250" s="247" t="s">
        <v>258</v>
      </c>
      <c r="G250" s="248">
        <v>23.212398989999997</v>
      </c>
      <c r="H250" s="248">
        <v>23.212398989999997</v>
      </c>
      <c r="I250" s="248">
        <f>Table736[[#This Row],[Column3]]-Table736[[#This Row],[Column2]]</f>
        <v>0</v>
      </c>
      <c r="J250" s="45"/>
    </row>
    <row r="251" spans="1:10" ht="14.5" x14ac:dyDescent="0.35">
      <c r="A251" s="69" t="s">
        <v>244</v>
      </c>
      <c r="B251" s="168">
        <v>1.6359E-3</v>
      </c>
      <c r="C251" s="169">
        <v>1.6359E-3</v>
      </c>
      <c r="D251" s="170">
        <v>0</v>
      </c>
      <c r="E251" s="45"/>
      <c r="F251" s="247" t="s">
        <v>259</v>
      </c>
      <c r="G251" s="248">
        <v>1.235559E-2</v>
      </c>
      <c r="H251" s="248">
        <v>1.235559E-2</v>
      </c>
      <c r="I251" s="248">
        <f>Table736[[#This Row],[Column3]]-Table736[[#This Row],[Column2]]</f>
        <v>0</v>
      </c>
      <c r="J251" s="45"/>
    </row>
    <row r="252" spans="1:10" ht="14.5" x14ac:dyDescent="0.35">
      <c r="A252" s="69" t="s">
        <v>245</v>
      </c>
      <c r="B252" s="168">
        <v>0</v>
      </c>
      <c r="C252" s="169">
        <v>0</v>
      </c>
      <c r="D252" s="170">
        <v>0</v>
      </c>
      <c r="E252" s="45"/>
      <c r="F252" s="247" t="s">
        <v>260</v>
      </c>
      <c r="G252" s="248">
        <v>3.7841100000000003E-3</v>
      </c>
      <c r="H252" s="248">
        <v>3.7841100000000003E-3</v>
      </c>
      <c r="I252" s="248">
        <f>Table736[[#This Row],[Column3]]-Table736[[#This Row],[Column2]]</f>
        <v>0</v>
      </c>
      <c r="J252" s="45"/>
    </row>
    <row r="253" spans="1:10" ht="14.5" x14ac:dyDescent="0.35">
      <c r="A253" s="69" t="s">
        <v>246</v>
      </c>
      <c r="B253" s="168">
        <v>0.11660303999999999</v>
      </c>
      <c r="C253" s="169">
        <v>0.11660303999999999</v>
      </c>
      <c r="D253" s="170">
        <v>0</v>
      </c>
      <c r="E253" s="45"/>
      <c r="F253" s="247" t="s">
        <v>261</v>
      </c>
      <c r="G253" s="248">
        <v>0</v>
      </c>
      <c r="H253" s="248">
        <v>0</v>
      </c>
      <c r="I253" s="248">
        <f>Table736[[#This Row],[Column3]]-Table736[[#This Row],[Column2]]</f>
        <v>0</v>
      </c>
      <c r="J253" s="45"/>
    </row>
    <row r="254" spans="1:10" ht="14.5" x14ac:dyDescent="0.35">
      <c r="A254" s="69" t="s">
        <v>247</v>
      </c>
      <c r="B254" s="168">
        <v>1.5578100000000001E-2</v>
      </c>
      <c r="C254" s="169">
        <v>1.5578100000000001E-2</v>
      </c>
      <c r="D254" s="170">
        <v>0</v>
      </c>
      <c r="E254" s="45"/>
      <c r="F254" s="247" t="s">
        <v>576</v>
      </c>
      <c r="G254" s="248">
        <v>0</v>
      </c>
      <c r="H254" s="248">
        <v>0</v>
      </c>
      <c r="I254" s="248">
        <f>Table736[[#This Row],[Column3]]-Table736[[#This Row],[Column2]]</f>
        <v>0</v>
      </c>
      <c r="J254" s="45"/>
    </row>
    <row r="255" spans="1:10" ht="14.5" x14ac:dyDescent="0.35">
      <c r="A255" s="69" t="s">
        <v>248</v>
      </c>
      <c r="B255" s="168">
        <v>89.017601260000006</v>
      </c>
      <c r="C255" s="169">
        <v>89.017601260000006</v>
      </c>
      <c r="D255" s="170">
        <v>0</v>
      </c>
      <c r="E255" s="45"/>
      <c r="F255" s="247" t="s">
        <v>250</v>
      </c>
      <c r="G255" s="248">
        <v>176.59992204</v>
      </c>
      <c r="H255" s="248">
        <v>176.60000201</v>
      </c>
      <c r="I255" s="248">
        <f>Table736[[#This Row],[Column3]]-Table736[[#This Row],[Column2]]</f>
        <v>7.9970000001594599E-5</v>
      </c>
      <c r="J255" s="45"/>
    </row>
    <row r="256" spans="1:10" ht="14.5" x14ac:dyDescent="0.35">
      <c r="A256" s="69" t="s">
        <v>249</v>
      </c>
      <c r="B256" s="168">
        <v>108.65669563</v>
      </c>
      <c r="C256" s="169">
        <v>108.65669563</v>
      </c>
      <c r="D256" s="170">
        <v>0</v>
      </c>
      <c r="E256" s="45"/>
      <c r="F256" s="247" t="s">
        <v>232</v>
      </c>
      <c r="G256" s="248">
        <v>59.168405</v>
      </c>
      <c r="H256" s="248">
        <v>59.168493399999996</v>
      </c>
      <c r="I256" s="248">
        <f>Table736[[#This Row],[Column3]]-Table736[[#This Row],[Column2]]</f>
        <v>8.8399999995658618E-5</v>
      </c>
      <c r="J256" s="45"/>
    </row>
    <row r="257" spans="1:10" ht="14.5" x14ac:dyDescent="0.35">
      <c r="A257" s="69" t="s">
        <v>250</v>
      </c>
      <c r="B257" s="168">
        <v>17.59556585</v>
      </c>
      <c r="C257" s="169">
        <v>17.59556585</v>
      </c>
      <c r="D257" s="170">
        <v>0</v>
      </c>
      <c r="E257" s="45"/>
      <c r="F257" s="247" t="s">
        <v>234</v>
      </c>
      <c r="G257" s="248">
        <v>26.582622219999998</v>
      </c>
      <c r="H257" s="248">
        <v>26.582728879999998</v>
      </c>
      <c r="I257" s="248">
        <f>Table736[[#This Row],[Column3]]-Table736[[#This Row],[Column2]]</f>
        <v>1.0666000000014719E-4</v>
      </c>
      <c r="J257" s="45"/>
    </row>
    <row r="258" spans="1:10" ht="14.5" x14ac:dyDescent="0.35">
      <c r="A258" s="69" t="s">
        <v>251</v>
      </c>
      <c r="B258" s="168">
        <v>0.22741617000000003</v>
      </c>
      <c r="C258" s="169">
        <v>0.22741617</v>
      </c>
      <c r="D258" s="170">
        <v>0</v>
      </c>
      <c r="E258" s="45"/>
      <c r="F258" s="247" t="s">
        <v>209</v>
      </c>
      <c r="G258" s="248">
        <v>162.07746225</v>
      </c>
      <c r="H258" s="248">
        <v>162.07756971999999</v>
      </c>
      <c r="I258" s="248">
        <f>Table736[[#This Row],[Column3]]-Table736[[#This Row],[Column2]]</f>
        <v>1.0746999998900719E-4</v>
      </c>
      <c r="J258" s="45"/>
    </row>
    <row r="259" spans="1:10" ht="14.5" x14ac:dyDescent="0.35">
      <c r="A259" s="69" t="s">
        <v>252</v>
      </c>
      <c r="B259" s="168">
        <v>9.162555E-2</v>
      </c>
      <c r="C259" s="169">
        <v>9.162555E-2</v>
      </c>
      <c r="D259" s="170">
        <v>0</v>
      </c>
      <c r="E259" s="45"/>
      <c r="F259" s="247" t="s">
        <v>235</v>
      </c>
      <c r="G259" s="248">
        <v>122.71287178</v>
      </c>
      <c r="H259" s="248">
        <v>122.71327819</v>
      </c>
      <c r="I259" s="248">
        <f>Table736[[#This Row],[Column3]]-Table736[[#This Row],[Column2]]</f>
        <v>4.0640999999652649E-4</v>
      </c>
      <c r="J259" s="45"/>
    </row>
    <row r="260" spans="1:10" ht="14.5" x14ac:dyDescent="0.35">
      <c r="A260" s="69" t="s">
        <v>253</v>
      </c>
      <c r="B260" s="168">
        <v>8.32175172</v>
      </c>
      <c r="C260" s="169">
        <v>8.32175172</v>
      </c>
      <c r="D260" s="170">
        <v>0</v>
      </c>
      <c r="E260" s="45"/>
      <c r="F260" s="247" t="s">
        <v>247</v>
      </c>
      <c r="G260" s="248">
        <v>4.8699733800000002</v>
      </c>
      <c r="H260" s="248">
        <v>4.8709356500000007</v>
      </c>
      <c r="I260" s="248">
        <f>Table736[[#This Row],[Column3]]-Table736[[#This Row],[Column2]]</f>
        <v>9.622700000004869E-4</v>
      </c>
      <c r="J260" s="45"/>
    </row>
    <row r="261" spans="1:10" ht="14.5" x14ac:dyDescent="0.35">
      <c r="A261" s="69" t="s">
        <v>254</v>
      </c>
      <c r="B261" s="168">
        <v>0.14014160000000001</v>
      </c>
      <c r="C261" s="169">
        <v>0.14014160000000001</v>
      </c>
      <c r="D261" s="170">
        <v>0</v>
      </c>
      <c r="E261" s="45"/>
      <c r="F261" s="247" t="s">
        <v>175</v>
      </c>
      <c r="G261" s="248">
        <v>152.22697596</v>
      </c>
      <c r="H261" s="248">
        <v>152.22801237000002</v>
      </c>
      <c r="I261" s="248">
        <f>Table736[[#This Row],[Column3]]-Table736[[#This Row],[Column2]]</f>
        <v>1.036410000011756E-3</v>
      </c>
      <c r="J261" s="45"/>
    </row>
    <row r="262" spans="1:10" ht="14.5" x14ac:dyDescent="0.35">
      <c r="A262" s="69" t="s">
        <v>255</v>
      </c>
      <c r="B262" s="168">
        <v>2.723685E-2</v>
      </c>
      <c r="C262" s="169">
        <v>2.723685E-2</v>
      </c>
      <c r="D262" s="170">
        <v>0</v>
      </c>
      <c r="E262" s="45"/>
      <c r="F262" s="247" t="s">
        <v>215</v>
      </c>
      <c r="G262" s="248">
        <v>115.47382087000001</v>
      </c>
      <c r="H262" s="248">
        <v>115.47536049999999</v>
      </c>
      <c r="I262" s="248">
        <f>Table736[[#This Row],[Column3]]-Table736[[#This Row],[Column2]]</f>
        <v>1.5396299999821395E-3</v>
      </c>
      <c r="J262" s="45"/>
    </row>
    <row r="263" spans="1:10" ht="14.5" x14ac:dyDescent="0.35">
      <c r="A263" s="69" t="s">
        <v>256</v>
      </c>
      <c r="B263" s="168">
        <v>1.17719292</v>
      </c>
      <c r="C263" s="169">
        <v>1.17719292</v>
      </c>
      <c r="D263" s="170">
        <v>0</v>
      </c>
      <c r="E263" s="45"/>
      <c r="F263" s="247" t="s">
        <v>144</v>
      </c>
      <c r="G263" s="248">
        <v>7.4931647199999993</v>
      </c>
      <c r="H263" s="248">
        <v>7.4949839200000001</v>
      </c>
      <c r="I263" s="248">
        <f>Table736[[#This Row],[Column3]]-Table736[[#This Row],[Column2]]</f>
        <v>1.819200000000798E-3</v>
      </c>
      <c r="J263" s="45"/>
    </row>
    <row r="264" spans="1:10" ht="14.5" x14ac:dyDescent="0.35">
      <c r="A264" s="69" t="s">
        <v>257</v>
      </c>
      <c r="B264" s="168">
        <v>0</v>
      </c>
      <c r="C264" s="169">
        <v>0</v>
      </c>
      <c r="D264" s="170">
        <v>0</v>
      </c>
      <c r="E264" s="45"/>
      <c r="F264" s="247" t="s">
        <v>220</v>
      </c>
      <c r="G264" s="248">
        <v>153.34239663</v>
      </c>
      <c r="H264" s="248">
        <v>153.34494333000001</v>
      </c>
      <c r="I264" s="248">
        <f>Table736[[#This Row],[Column3]]-Table736[[#This Row],[Column2]]</f>
        <v>2.54670000001056E-3</v>
      </c>
      <c r="J264" s="45"/>
    </row>
    <row r="265" spans="1:10" ht="14.5" x14ac:dyDescent="0.35">
      <c r="A265" s="69" t="s">
        <v>258</v>
      </c>
      <c r="B265" s="168">
        <v>13.663325490000002</v>
      </c>
      <c r="C265" s="169">
        <v>13.66332549</v>
      </c>
      <c r="D265" s="170">
        <v>0</v>
      </c>
      <c r="E265" s="45"/>
      <c r="F265" s="247" t="s">
        <v>178</v>
      </c>
      <c r="G265" s="248">
        <v>107.00029167</v>
      </c>
      <c r="H265" s="248">
        <v>107.00661795000001</v>
      </c>
      <c r="I265" s="248">
        <f>Table736[[#This Row],[Column3]]-Table736[[#This Row],[Column2]]</f>
        <v>6.3262800000103425E-3</v>
      </c>
      <c r="J265" s="45"/>
    </row>
    <row r="266" spans="1:10" ht="14.5" x14ac:dyDescent="0.35">
      <c r="A266" s="69" t="s">
        <v>259</v>
      </c>
      <c r="B266" s="168">
        <v>3.4271599999999998E-3</v>
      </c>
      <c r="C266" s="169">
        <v>3.4271599999999998E-3</v>
      </c>
      <c r="D266" s="170">
        <v>0</v>
      </c>
      <c r="E266" s="45"/>
      <c r="F266" s="247" t="s">
        <v>21</v>
      </c>
      <c r="G266" s="248">
        <v>45.114550780000002</v>
      </c>
      <c r="H266" s="248">
        <v>45.129466060000006</v>
      </c>
      <c r="I266" s="248">
        <f>Table736[[#This Row],[Column3]]-Table736[[#This Row],[Column2]]</f>
        <v>1.4915280000003861E-2</v>
      </c>
      <c r="J266" s="45"/>
    </row>
    <row r="267" spans="1:10" ht="14.5" x14ac:dyDescent="0.35">
      <c r="A267" s="69" t="s">
        <v>260</v>
      </c>
      <c r="B267" s="168">
        <v>1450.9798507300002</v>
      </c>
      <c r="C267" s="169">
        <v>1450.97985073</v>
      </c>
      <c r="D267" s="170">
        <v>0</v>
      </c>
      <c r="E267" s="45"/>
      <c r="F267" s="247" t="s">
        <v>229</v>
      </c>
      <c r="G267" s="248">
        <v>104.73800267</v>
      </c>
      <c r="H267" s="248">
        <v>104.76333373999999</v>
      </c>
      <c r="I267" s="248">
        <f>Table736[[#This Row],[Column3]]-Table736[[#This Row],[Column2]]</f>
        <v>2.5331069999992906E-2</v>
      </c>
      <c r="J267" s="45"/>
    </row>
    <row r="268" spans="1:10" ht="14.5" x14ac:dyDescent="0.35">
      <c r="A268" s="69" t="s">
        <v>261</v>
      </c>
      <c r="B268" s="168">
        <v>0</v>
      </c>
      <c r="C268" s="169">
        <v>0</v>
      </c>
      <c r="D268" s="170">
        <v>0</v>
      </c>
      <c r="E268" s="45"/>
      <c r="F268" s="247" t="s">
        <v>9</v>
      </c>
      <c r="G268" s="248">
        <v>44.400685789999997</v>
      </c>
      <c r="H268" s="248">
        <v>44.447918080000001</v>
      </c>
      <c r="I268" s="248">
        <f>Table736[[#This Row],[Column3]]-Table736[[#This Row],[Column2]]</f>
        <v>4.7232290000003729E-2</v>
      </c>
      <c r="J268" s="45"/>
    </row>
    <row r="269" spans="1:10" ht="14.5" x14ac:dyDescent="0.35">
      <c r="A269" s="69" t="s">
        <v>576</v>
      </c>
      <c r="B269" s="168">
        <v>0</v>
      </c>
      <c r="C269" s="169">
        <v>0</v>
      </c>
      <c r="D269" s="170">
        <v>0</v>
      </c>
      <c r="E269" s="45"/>
      <c r="F269" s="247" t="s">
        <v>222</v>
      </c>
      <c r="G269" s="248">
        <v>84.172627890000001</v>
      </c>
      <c r="H269" s="248">
        <v>84.221028989999994</v>
      </c>
      <c r="I269" s="248">
        <f>Table736[[#This Row],[Column3]]-Table736[[#This Row],[Column2]]</f>
        <v>4.8401099999992425E-2</v>
      </c>
      <c r="J269" s="45"/>
    </row>
    <row r="270" spans="1:10" ht="14.5" x14ac:dyDescent="0.35">
      <c r="A270" s="69" t="s">
        <v>157</v>
      </c>
      <c r="B270" s="168">
        <v>46.632058140000005</v>
      </c>
      <c r="C270" s="169">
        <v>46.637200380000003</v>
      </c>
      <c r="D270" s="170">
        <v>5.1422399999978552E-3</v>
      </c>
      <c r="E270" s="45"/>
      <c r="F270" s="247" t="s">
        <v>33</v>
      </c>
      <c r="G270" s="248">
        <v>129.15801743</v>
      </c>
      <c r="H270" s="248">
        <v>129.24519343</v>
      </c>
      <c r="I270" s="248">
        <f>Table736[[#This Row],[Column3]]-Table736[[#This Row],[Column2]]</f>
        <v>8.7175999999999476E-2</v>
      </c>
      <c r="J270" s="45"/>
    </row>
    <row r="271" spans="1:10" ht="14.5" x14ac:dyDescent="0.35">
      <c r="A271" s="69" t="s">
        <v>1</v>
      </c>
      <c r="B271" s="168">
        <v>91.026746590000002</v>
      </c>
      <c r="C271" s="169">
        <v>91.038038489999991</v>
      </c>
      <c r="D271" s="170">
        <v>1.1291899999989141E-2</v>
      </c>
      <c r="E271" s="45"/>
      <c r="F271" s="247" t="s">
        <v>80</v>
      </c>
      <c r="G271" s="248">
        <v>4268.9337042699999</v>
      </c>
      <c r="H271" s="248">
        <v>4269.0317539899997</v>
      </c>
      <c r="I271" s="248">
        <f>Table736[[#This Row],[Column3]]-Table736[[#This Row],[Column2]]</f>
        <v>9.8049719999835361E-2</v>
      </c>
      <c r="J271" s="45"/>
    </row>
    <row r="272" spans="1:10" ht="14.5" x14ac:dyDescent="0.35">
      <c r="A272" s="69" t="s">
        <v>23</v>
      </c>
      <c r="B272" s="168">
        <v>471.32222322000001</v>
      </c>
      <c r="C272" s="169">
        <v>471.44702322000001</v>
      </c>
      <c r="D272" s="170">
        <v>0.12479999999999336</v>
      </c>
      <c r="E272" s="45"/>
      <c r="F272" s="247" t="s">
        <v>160</v>
      </c>
      <c r="G272" s="248">
        <v>78.433475999999999</v>
      </c>
      <c r="H272" s="248">
        <v>78.584440000000001</v>
      </c>
      <c r="I272" s="248">
        <f>Table736[[#This Row],[Column3]]-Table736[[#This Row],[Column2]]</f>
        <v>0.15096400000000187</v>
      </c>
      <c r="J272" s="45"/>
    </row>
    <row r="273" spans="1:10" s="48" customFormat="1" ht="14.5" x14ac:dyDescent="0.35">
      <c r="A273" s="69" t="s">
        <v>132</v>
      </c>
      <c r="B273" s="168">
        <v>3.7887196500000004</v>
      </c>
      <c r="C273" s="169">
        <v>4.0740025199999996</v>
      </c>
      <c r="D273" s="170">
        <v>0.28528286999999919</v>
      </c>
      <c r="E273" s="55"/>
      <c r="F273" s="247" t="s">
        <v>256</v>
      </c>
      <c r="G273" s="248">
        <v>48.498495630000001</v>
      </c>
      <c r="H273" s="248">
        <v>48.665227590000001</v>
      </c>
      <c r="I273" s="248">
        <f>Table736[[#This Row],[Column3]]-Table736[[#This Row],[Column2]]</f>
        <v>0.1667319599999999</v>
      </c>
      <c r="J273" s="55"/>
    </row>
    <row r="274" spans="1:10" ht="15" thickBot="1" x14ac:dyDescent="0.4">
      <c r="A274" s="69" t="s">
        <v>71</v>
      </c>
      <c r="B274" s="168">
        <v>163.57884064999999</v>
      </c>
      <c r="C274" s="169">
        <v>164.17435293</v>
      </c>
      <c r="D274" s="170">
        <v>0.59551228000000833</v>
      </c>
      <c r="E274" s="137"/>
      <c r="F274" s="247" t="s">
        <v>108</v>
      </c>
      <c r="G274" s="248">
        <v>150.47507786000003</v>
      </c>
      <c r="H274" s="248">
        <v>150.97559086000001</v>
      </c>
      <c r="I274" s="248">
        <f>Table736[[#This Row],[Column3]]-Table736[[#This Row],[Column2]]</f>
        <v>0.50051299999998378</v>
      </c>
    </row>
    <row r="275" spans="1:10" s="48" customFormat="1" ht="13" x14ac:dyDescent="0.3">
      <c r="A275" s="82" t="s">
        <v>262</v>
      </c>
      <c r="B275" s="173">
        <f>SUBTOTAL(109,B11:B274)</f>
        <v>11811.23511078</v>
      </c>
      <c r="C275" s="71">
        <f>SUBTOTAL(109,C11:C274)</f>
        <v>11752.1816519</v>
      </c>
      <c r="D275" s="174">
        <f>SUBTOTAL(109,D11:D274)</f>
        <v>-59.0534588800002</v>
      </c>
      <c r="F275" s="250" t="s">
        <v>262</v>
      </c>
      <c r="G275" s="251">
        <f>SUBTOTAL(109,G11:G274)</f>
        <v>15838.879117299994</v>
      </c>
      <c r="H275" s="251">
        <f>SUBTOTAL(109,H11:H274)</f>
        <v>15769.846094729999</v>
      </c>
      <c r="I275" s="251">
        <f>SUBTOTAL(109,I11:I274)</f>
        <v>-69.033022570000156</v>
      </c>
    </row>
  </sheetData>
  <sortState xmlns:xlrd2="http://schemas.microsoft.com/office/spreadsheetml/2017/richdata2" ref="F11:I274">
    <sortCondition descending="1" ref="I11:I274"/>
  </sortState>
  <mergeCells count="3">
    <mergeCell ref="A2:E2"/>
    <mergeCell ref="A9:D9"/>
    <mergeCell ref="F9:I9"/>
  </mergeCells>
  <hyperlinks>
    <hyperlink ref="K1" location="'Table of Content'!A1" display="Table of Content" xr:uid="{889D0553-84B1-4D04-8389-10736386E0E6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25"/>
  <sheetViews>
    <sheetView zoomScaleNormal="100" workbookViewId="0">
      <selection activeCell="A5" sqref="A5"/>
    </sheetView>
  </sheetViews>
  <sheetFormatPr defaultColWidth="9.1796875" defaultRowHeight="12.5" x14ac:dyDescent="0.25"/>
  <cols>
    <col min="1" max="1" width="46.81640625" style="40" customWidth="1"/>
    <col min="2" max="2" width="18.6328125" style="40" bestFit="1" customWidth="1"/>
    <col min="3" max="3" width="8.08984375" style="40" customWidth="1"/>
    <col min="4" max="4" width="16.26953125" style="40" bestFit="1" customWidth="1"/>
    <col min="5" max="5" width="8.08984375" style="40" customWidth="1"/>
    <col min="6" max="6" width="10.36328125" style="40" bestFit="1" customWidth="1"/>
    <col min="7" max="7" width="10.54296875" style="40" customWidth="1"/>
    <col min="8" max="8" width="5.54296875" style="40" bestFit="1" customWidth="1"/>
    <col min="9" max="9" width="13.1796875" style="40" customWidth="1"/>
    <col min="10" max="10" width="6.08984375" style="40" bestFit="1" customWidth="1"/>
    <col min="11" max="16384" width="9.1796875" style="40"/>
  </cols>
  <sheetData>
    <row r="1" spans="1:13" ht="13" x14ac:dyDescent="0.3">
      <c r="A1" s="106" t="s">
        <v>510</v>
      </c>
      <c r="L1" s="402" t="s">
        <v>313</v>
      </c>
      <c r="M1" s="402"/>
    </row>
    <row r="2" spans="1:13" ht="13" x14ac:dyDescent="0.3">
      <c r="A2" s="212" t="s">
        <v>319</v>
      </c>
      <c r="B2" s="212" t="s">
        <v>610</v>
      </c>
      <c r="C2" s="212" t="s">
        <v>318</v>
      </c>
      <c r="D2" s="212" t="s">
        <v>609</v>
      </c>
      <c r="E2" s="212" t="s">
        <v>317</v>
      </c>
      <c r="F2" s="212" t="s">
        <v>618</v>
      </c>
      <c r="G2" s="212" t="s">
        <v>315</v>
      </c>
      <c r="H2" s="212" t="s">
        <v>316</v>
      </c>
      <c r="I2" s="212" t="s">
        <v>582</v>
      </c>
      <c r="J2" s="212" t="s">
        <v>591</v>
      </c>
    </row>
    <row r="3" spans="1:13" x14ac:dyDescent="0.25">
      <c r="A3" s="224" t="s">
        <v>9</v>
      </c>
      <c r="B3" s="202">
        <v>0</v>
      </c>
      <c r="C3" s="202">
        <v>95.132218760000001</v>
      </c>
      <c r="D3" s="202">
        <v>505.01123100000001</v>
      </c>
      <c r="E3" s="202">
        <v>0</v>
      </c>
      <c r="F3" s="202">
        <v>330.5958718</v>
      </c>
      <c r="G3" s="202">
        <v>0</v>
      </c>
      <c r="H3" s="202">
        <v>432.95209947000001</v>
      </c>
      <c r="I3" s="202">
        <v>0</v>
      </c>
      <c r="J3" s="202">
        <v>452.29845116000001</v>
      </c>
    </row>
    <row r="4" spans="1:13" x14ac:dyDescent="0.25">
      <c r="A4" s="208" t="s">
        <v>109</v>
      </c>
      <c r="B4" s="204">
        <v>0</v>
      </c>
      <c r="C4" s="204">
        <v>0</v>
      </c>
      <c r="D4" s="204">
        <v>217.17880049000001</v>
      </c>
      <c r="E4" s="204">
        <v>0</v>
      </c>
      <c r="F4" s="204">
        <v>217.04665322999998</v>
      </c>
      <c r="G4" s="204">
        <v>0</v>
      </c>
      <c r="H4" s="204">
        <v>0</v>
      </c>
      <c r="I4" s="204">
        <v>0</v>
      </c>
      <c r="J4" s="204">
        <v>0</v>
      </c>
    </row>
    <row r="5" spans="1:13" x14ac:dyDescent="0.25">
      <c r="A5" s="208" t="s">
        <v>189</v>
      </c>
      <c r="B5" s="204">
        <v>0</v>
      </c>
      <c r="C5" s="204">
        <v>0.29678399999999999</v>
      </c>
      <c r="D5" s="204">
        <v>171.96482655</v>
      </c>
      <c r="E5" s="204">
        <v>0</v>
      </c>
      <c r="F5" s="204">
        <v>171.89853583000001</v>
      </c>
      <c r="G5" s="204">
        <v>0</v>
      </c>
      <c r="H5" s="204">
        <v>0</v>
      </c>
      <c r="I5" s="204">
        <v>0</v>
      </c>
      <c r="J5" s="204">
        <v>3.6099999999999999E-4</v>
      </c>
    </row>
    <row r="6" spans="1:13" x14ac:dyDescent="0.25">
      <c r="A6" s="208" t="s">
        <v>123</v>
      </c>
      <c r="B6" s="204">
        <v>0</v>
      </c>
      <c r="C6" s="204">
        <v>2.1000000000000001E-4</v>
      </c>
      <c r="D6" s="204">
        <v>99.332380239999992</v>
      </c>
      <c r="E6" s="204">
        <v>0</v>
      </c>
      <c r="F6" s="204">
        <v>99.312335910000002</v>
      </c>
      <c r="G6" s="204">
        <v>1.3656600000000001E-3</v>
      </c>
      <c r="H6" s="204">
        <v>7.1779529999999994E-2</v>
      </c>
      <c r="I6" s="204">
        <v>0</v>
      </c>
      <c r="J6" s="204">
        <v>7.3960500000000004E-3</v>
      </c>
    </row>
    <row r="7" spans="1:13" x14ac:dyDescent="0.25">
      <c r="A7" s="208" t="s">
        <v>218</v>
      </c>
      <c r="B7" s="204">
        <v>0</v>
      </c>
      <c r="C7" s="204">
        <v>0.71016358999999996</v>
      </c>
      <c r="D7" s="204">
        <v>72.200697810000008</v>
      </c>
      <c r="E7" s="204">
        <v>0</v>
      </c>
      <c r="F7" s="204">
        <v>72.200697810000008</v>
      </c>
      <c r="G7" s="204">
        <v>0</v>
      </c>
      <c r="H7" s="204">
        <v>0</v>
      </c>
      <c r="I7" s="204">
        <v>0</v>
      </c>
      <c r="J7" s="204">
        <v>0</v>
      </c>
    </row>
    <row r="8" spans="1:13" x14ac:dyDescent="0.25">
      <c r="A8" s="208" t="s">
        <v>157</v>
      </c>
      <c r="B8" s="204">
        <v>0</v>
      </c>
      <c r="C8" s="204">
        <v>5.0770629999999997E-2</v>
      </c>
      <c r="D8" s="204">
        <v>68.623890219999993</v>
      </c>
      <c r="E8" s="204">
        <v>0</v>
      </c>
      <c r="F8" s="204">
        <v>68.620308590000008</v>
      </c>
      <c r="G8" s="204">
        <v>3.9485199999999996E-3</v>
      </c>
      <c r="H8" s="204">
        <v>0</v>
      </c>
      <c r="I8" s="204">
        <v>0</v>
      </c>
      <c r="J8" s="204">
        <v>3.9485199999999996E-3</v>
      </c>
    </row>
    <row r="9" spans="1:13" x14ac:dyDescent="0.25">
      <c r="A9" s="208" t="s">
        <v>80</v>
      </c>
      <c r="B9" s="204">
        <v>0</v>
      </c>
      <c r="C9" s="204">
        <v>335.44066655</v>
      </c>
      <c r="D9" s="204">
        <v>55.190121220000002</v>
      </c>
      <c r="E9" s="204">
        <v>35.548755</v>
      </c>
      <c r="F9" s="204">
        <v>52.90722366</v>
      </c>
      <c r="G9" s="204">
        <v>0.13909435000000001</v>
      </c>
      <c r="H9" s="204">
        <v>75.337490799999998</v>
      </c>
      <c r="I9" s="204">
        <v>0</v>
      </c>
      <c r="J9" s="204">
        <v>3.91428223</v>
      </c>
    </row>
    <row r="10" spans="1:13" x14ac:dyDescent="0.25">
      <c r="A10" s="208" t="s">
        <v>129</v>
      </c>
      <c r="B10" s="204">
        <v>0</v>
      </c>
      <c r="C10" s="204">
        <v>9.6100000000000005E-3</v>
      </c>
      <c r="D10" s="204">
        <v>50.288644909999995</v>
      </c>
      <c r="E10" s="204">
        <v>0</v>
      </c>
      <c r="F10" s="204">
        <v>50.232966609999998</v>
      </c>
      <c r="G10" s="204">
        <v>0</v>
      </c>
      <c r="H10" s="204">
        <v>0</v>
      </c>
      <c r="I10" s="204">
        <v>0</v>
      </c>
      <c r="J10" s="204">
        <v>0</v>
      </c>
    </row>
    <row r="11" spans="1:13" x14ac:dyDescent="0.25">
      <c r="A11" s="208" t="s">
        <v>183</v>
      </c>
      <c r="B11" s="204">
        <v>0</v>
      </c>
      <c r="C11" s="204">
        <v>39.950683179999999</v>
      </c>
      <c r="D11" s="204">
        <v>33.303784390000004</v>
      </c>
      <c r="E11" s="204">
        <v>0</v>
      </c>
      <c r="F11" s="204">
        <v>33.303784390000004</v>
      </c>
      <c r="G11" s="204">
        <v>0</v>
      </c>
      <c r="H11" s="204">
        <v>0</v>
      </c>
      <c r="I11" s="204">
        <v>0</v>
      </c>
      <c r="J11" s="204">
        <v>0.10599209</v>
      </c>
    </row>
    <row r="12" spans="1:13" x14ac:dyDescent="0.25">
      <c r="A12" s="208" t="s">
        <v>71</v>
      </c>
      <c r="B12" s="204">
        <v>0</v>
      </c>
      <c r="C12" s="204">
        <v>5.2350000000000001E-3</v>
      </c>
      <c r="D12" s="204">
        <v>32.707917430000002</v>
      </c>
      <c r="E12" s="204">
        <v>0</v>
      </c>
      <c r="F12" s="204">
        <v>32.707917430000002</v>
      </c>
      <c r="G12" s="204">
        <v>0</v>
      </c>
      <c r="H12" s="204">
        <v>0</v>
      </c>
      <c r="I12" s="204">
        <v>0</v>
      </c>
      <c r="J12" s="204">
        <v>119.80376629999999</v>
      </c>
    </row>
    <row r="13" spans="1:13" x14ac:dyDescent="0.25">
      <c r="A13" s="208" t="s">
        <v>62</v>
      </c>
      <c r="B13" s="204">
        <v>0</v>
      </c>
      <c r="C13" s="204">
        <v>0</v>
      </c>
      <c r="D13" s="204">
        <v>27.109870899999997</v>
      </c>
      <c r="E13" s="204">
        <v>0</v>
      </c>
      <c r="F13" s="204">
        <v>27.109870899999997</v>
      </c>
      <c r="G13" s="204">
        <v>0</v>
      </c>
      <c r="H13" s="204">
        <v>0</v>
      </c>
      <c r="I13" s="204">
        <v>0</v>
      </c>
      <c r="J13" s="204">
        <v>0</v>
      </c>
    </row>
    <row r="14" spans="1:13" x14ac:dyDescent="0.25">
      <c r="A14" s="208" t="s">
        <v>37</v>
      </c>
      <c r="B14" s="204">
        <v>7.1593249999999999</v>
      </c>
      <c r="C14" s="204">
        <v>96.344576000000004</v>
      </c>
      <c r="D14" s="204">
        <v>28.602163530000002</v>
      </c>
      <c r="E14" s="204">
        <v>0</v>
      </c>
      <c r="F14" s="204">
        <v>23.758549210000002</v>
      </c>
      <c r="G14" s="204">
        <v>0</v>
      </c>
      <c r="H14" s="204">
        <v>0</v>
      </c>
      <c r="I14" s="204">
        <v>0</v>
      </c>
      <c r="J14" s="204">
        <v>0</v>
      </c>
    </row>
    <row r="15" spans="1:13" x14ac:dyDescent="0.25">
      <c r="A15" s="208" t="s">
        <v>2</v>
      </c>
      <c r="B15" s="204">
        <v>0</v>
      </c>
      <c r="C15" s="204">
        <v>2.2471515000000002</v>
      </c>
      <c r="D15" s="204">
        <v>23.46859826</v>
      </c>
      <c r="E15" s="204">
        <v>0</v>
      </c>
      <c r="F15" s="204">
        <v>23.436616440000002</v>
      </c>
      <c r="G15" s="204">
        <v>0</v>
      </c>
      <c r="H15" s="204">
        <v>0</v>
      </c>
      <c r="I15" s="204">
        <v>0</v>
      </c>
      <c r="J15" s="204">
        <v>0</v>
      </c>
    </row>
    <row r="16" spans="1:13" x14ac:dyDescent="0.25">
      <c r="A16" s="208" t="s">
        <v>20</v>
      </c>
      <c r="B16" s="204">
        <v>0</v>
      </c>
      <c r="C16" s="204">
        <v>14.00040963</v>
      </c>
      <c r="D16" s="204">
        <v>18.236014690000001</v>
      </c>
      <c r="E16" s="204">
        <v>0</v>
      </c>
      <c r="F16" s="204">
        <v>18.209165219999999</v>
      </c>
      <c r="G16" s="204">
        <v>0</v>
      </c>
      <c r="H16" s="204">
        <v>2.0000000000000002E-5</v>
      </c>
      <c r="I16" s="204">
        <v>0</v>
      </c>
      <c r="J16" s="204">
        <v>3.6299999999999999E-4</v>
      </c>
    </row>
    <row r="17" spans="1:10" x14ac:dyDescent="0.25">
      <c r="A17" s="208" t="s">
        <v>215</v>
      </c>
      <c r="B17" s="204">
        <v>0</v>
      </c>
      <c r="C17" s="204">
        <v>41.851585200000002</v>
      </c>
      <c r="D17" s="204">
        <v>28.105720510000001</v>
      </c>
      <c r="E17" s="204">
        <v>0</v>
      </c>
      <c r="F17" s="204">
        <v>17.503954820000001</v>
      </c>
      <c r="G17" s="204">
        <v>0</v>
      </c>
      <c r="H17" s="204">
        <v>0</v>
      </c>
      <c r="I17" s="204">
        <v>0</v>
      </c>
      <c r="J17" s="204">
        <v>0</v>
      </c>
    </row>
    <row r="18" spans="1:10" x14ac:dyDescent="0.25">
      <c r="A18" s="208" t="s">
        <v>222</v>
      </c>
      <c r="B18" s="204">
        <v>0</v>
      </c>
      <c r="C18" s="204">
        <v>0.66858281999999991</v>
      </c>
      <c r="D18" s="204">
        <v>16.205734150000001</v>
      </c>
      <c r="E18" s="204">
        <v>0</v>
      </c>
      <c r="F18" s="204">
        <v>16.198865789999999</v>
      </c>
      <c r="G18" s="204">
        <v>0</v>
      </c>
      <c r="H18" s="204">
        <v>0</v>
      </c>
      <c r="I18" s="204">
        <v>0</v>
      </c>
      <c r="J18" s="204">
        <v>0</v>
      </c>
    </row>
    <row r="19" spans="1:10" x14ac:dyDescent="0.25">
      <c r="A19" s="208" t="s">
        <v>143</v>
      </c>
      <c r="B19" s="204">
        <v>0</v>
      </c>
      <c r="C19" s="204">
        <v>0.27272699</v>
      </c>
      <c r="D19" s="204">
        <v>13.185197029999999</v>
      </c>
      <c r="E19" s="204">
        <v>1.31E-3</v>
      </c>
      <c r="F19" s="204">
        <v>12.90907473</v>
      </c>
      <c r="G19" s="204">
        <v>1.524796E-2</v>
      </c>
      <c r="H19" s="204">
        <v>2.0349000000000001E-3</v>
      </c>
      <c r="I19" s="204">
        <v>0</v>
      </c>
      <c r="J19" s="204">
        <v>2.4155860000000001E-2</v>
      </c>
    </row>
    <row r="20" spans="1:10" x14ac:dyDescent="0.25">
      <c r="A20" s="208" t="s">
        <v>114</v>
      </c>
      <c r="B20" s="204">
        <v>0</v>
      </c>
      <c r="C20" s="204">
        <v>6.7000000000000002E-5</v>
      </c>
      <c r="D20" s="204">
        <v>11.879851050000001</v>
      </c>
      <c r="E20" s="204">
        <v>0</v>
      </c>
      <c r="F20" s="204">
        <v>11.797086349999999</v>
      </c>
      <c r="G20" s="204">
        <v>1.0164799999999999E-3</v>
      </c>
      <c r="H20" s="204">
        <v>0</v>
      </c>
      <c r="I20" s="204">
        <v>0</v>
      </c>
      <c r="J20" s="204">
        <v>1.0164799999999999E-3</v>
      </c>
    </row>
    <row r="21" spans="1:10" x14ac:dyDescent="0.25">
      <c r="A21" s="208" t="s">
        <v>175</v>
      </c>
      <c r="B21" s="204">
        <v>0</v>
      </c>
      <c r="C21" s="204">
        <v>2.1300439600000001</v>
      </c>
      <c r="D21" s="204">
        <v>9.9747854199999999</v>
      </c>
      <c r="E21" s="204">
        <v>1.9650000000000002E-3</v>
      </c>
      <c r="F21" s="204">
        <v>9.349167679999999</v>
      </c>
      <c r="G21" s="204">
        <v>6.5672829699999999</v>
      </c>
      <c r="H21" s="204">
        <v>0.17704520999999998</v>
      </c>
      <c r="I21" s="204">
        <v>0</v>
      </c>
      <c r="J21" s="204">
        <v>6.6060331200000002</v>
      </c>
    </row>
    <row r="22" spans="1:10" x14ac:dyDescent="0.25">
      <c r="A22" s="208" t="s">
        <v>64</v>
      </c>
      <c r="B22" s="204">
        <v>3.6069999999999998E-2</v>
      </c>
      <c r="C22" s="204">
        <v>15.257544019999999</v>
      </c>
      <c r="D22" s="204">
        <v>6.3634419000000007</v>
      </c>
      <c r="E22" s="204">
        <v>0.79287598999999997</v>
      </c>
      <c r="F22" s="204">
        <v>6.1725542199999994</v>
      </c>
      <c r="G22" s="204">
        <v>0</v>
      </c>
      <c r="H22" s="204">
        <v>1.45144294</v>
      </c>
      <c r="I22" s="204">
        <v>0</v>
      </c>
      <c r="J22" s="204">
        <v>2.0788289399999997</v>
      </c>
    </row>
    <row r="23" spans="1:10" x14ac:dyDescent="0.25">
      <c r="A23" s="208" t="s">
        <v>217</v>
      </c>
      <c r="B23" s="204">
        <v>0</v>
      </c>
      <c r="C23" s="204">
        <v>0.30926681</v>
      </c>
      <c r="D23" s="204">
        <v>6.7855263899999994</v>
      </c>
      <c r="E23" s="204">
        <v>0</v>
      </c>
      <c r="F23" s="204">
        <v>5.7913963900000001</v>
      </c>
      <c r="G23" s="204">
        <v>0</v>
      </c>
      <c r="H23" s="204">
        <v>0</v>
      </c>
      <c r="I23" s="204">
        <v>0</v>
      </c>
      <c r="J23" s="204">
        <v>0</v>
      </c>
    </row>
    <row r="24" spans="1:10" x14ac:dyDescent="0.25">
      <c r="A24" s="208" t="s">
        <v>155</v>
      </c>
      <c r="B24" s="204">
        <v>0</v>
      </c>
      <c r="C24" s="204">
        <v>0</v>
      </c>
      <c r="D24" s="204">
        <v>4.4807632899999996</v>
      </c>
      <c r="E24" s="204">
        <v>0</v>
      </c>
      <c r="F24" s="204">
        <v>4.4598686799999996</v>
      </c>
      <c r="G24" s="204">
        <v>0</v>
      </c>
      <c r="H24" s="204">
        <v>0</v>
      </c>
      <c r="I24" s="204">
        <v>0</v>
      </c>
      <c r="J24" s="204">
        <v>0</v>
      </c>
    </row>
    <row r="25" spans="1:10" x14ac:dyDescent="0.25">
      <c r="A25" s="208" t="s">
        <v>19</v>
      </c>
      <c r="B25" s="204">
        <v>0</v>
      </c>
      <c r="C25" s="204">
        <v>0</v>
      </c>
      <c r="D25" s="204">
        <v>3.8960625599999998</v>
      </c>
      <c r="E25" s="204">
        <v>0</v>
      </c>
      <c r="F25" s="204">
        <v>3.8745599999999998</v>
      </c>
      <c r="G25" s="204">
        <v>0</v>
      </c>
      <c r="H25" s="204">
        <v>0</v>
      </c>
      <c r="I25" s="204">
        <v>0</v>
      </c>
      <c r="J25" s="204">
        <v>0</v>
      </c>
    </row>
    <row r="26" spans="1:10" x14ac:dyDescent="0.25">
      <c r="A26" s="208" t="s">
        <v>125</v>
      </c>
      <c r="B26" s="204">
        <v>0</v>
      </c>
      <c r="C26" s="204">
        <v>4.0655108599999998</v>
      </c>
      <c r="D26" s="204">
        <v>3.26232086</v>
      </c>
      <c r="E26" s="204">
        <v>0</v>
      </c>
      <c r="F26" s="204">
        <v>3.26232086</v>
      </c>
      <c r="G26" s="204">
        <v>0</v>
      </c>
      <c r="H26" s="204">
        <v>1.5850107099999999</v>
      </c>
      <c r="I26" s="204">
        <v>0</v>
      </c>
      <c r="J26" s="204">
        <v>3.1155241400000002</v>
      </c>
    </row>
    <row r="27" spans="1:10" x14ac:dyDescent="0.25">
      <c r="A27" s="208" t="s">
        <v>220</v>
      </c>
      <c r="B27" s="204">
        <v>0</v>
      </c>
      <c r="C27" s="204">
        <v>1.7392005400000001</v>
      </c>
      <c r="D27" s="204">
        <v>2.9549405800000001</v>
      </c>
      <c r="E27" s="204">
        <v>0</v>
      </c>
      <c r="F27" s="204">
        <v>2.7183489700000001</v>
      </c>
      <c r="G27" s="204">
        <v>0.25138222999999998</v>
      </c>
      <c r="H27" s="204">
        <v>0</v>
      </c>
      <c r="I27" s="204">
        <v>0</v>
      </c>
      <c r="J27" s="204">
        <v>0.25138222999999998</v>
      </c>
    </row>
    <row r="28" spans="1:10" x14ac:dyDescent="0.25">
      <c r="A28" s="208" t="s">
        <v>258</v>
      </c>
      <c r="B28" s="204">
        <v>3.4060000000000002E-3</v>
      </c>
      <c r="C28" s="204">
        <v>1.1547651499999998</v>
      </c>
      <c r="D28" s="204">
        <v>2.8901729</v>
      </c>
      <c r="E28" s="204">
        <v>5.8954410000000006E-2</v>
      </c>
      <c r="F28" s="204">
        <v>2.7058589</v>
      </c>
      <c r="G28" s="204">
        <v>0.30177115000000004</v>
      </c>
      <c r="H28" s="204">
        <v>17.563613239999999</v>
      </c>
      <c r="I28" s="204">
        <v>0</v>
      </c>
      <c r="J28" s="204">
        <v>17.378405770000001</v>
      </c>
    </row>
    <row r="29" spans="1:10" x14ac:dyDescent="0.25">
      <c r="A29" s="208" t="s">
        <v>33</v>
      </c>
      <c r="B29" s="204">
        <v>0</v>
      </c>
      <c r="C29" s="204">
        <v>4.5981430000000003</v>
      </c>
      <c r="D29" s="204">
        <v>2.8393535299999999</v>
      </c>
      <c r="E29" s="204">
        <v>3.7284331099999997</v>
      </c>
      <c r="F29" s="204">
        <v>2.44809761</v>
      </c>
      <c r="G29" s="204">
        <v>0</v>
      </c>
      <c r="H29" s="204">
        <v>0</v>
      </c>
      <c r="I29" s="204">
        <v>0</v>
      </c>
      <c r="J29" s="204">
        <v>0.74322844999999993</v>
      </c>
    </row>
    <row r="30" spans="1:10" x14ac:dyDescent="0.25">
      <c r="A30" s="208" t="s">
        <v>154</v>
      </c>
      <c r="B30" s="204">
        <v>0</v>
      </c>
      <c r="C30" s="204">
        <v>8.0000000000000007E-5</v>
      </c>
      <c r="D30" s="204">
        <v>2.42758845</v>
      </c>
      <c r="E30" s="204">
        <v>0</v>
      </c>
      <c r="F30" s="204">
        <v>2.42692145</v>
      </c>
      <c r="G30" s="204">
        <v>0</v>
      </c>
      <c r="H30" s="204">
        <v>7.9343820000000009E-2</v>
      </c>
      <c r="I30" s="204">
        <v>0</v>
      </c>
      <c r="J30" s="204">
        <v>6.801125999999999E-2</v>
      </c>
    </row>
    <row r="31" spans="1:10" x14ac:dyDescent="0.25">
      <c r="A31" s="208" t="s">
        <v>112</v>
      </c>
      <c r="B31" s="204">
        <v>0</v>
      </c>
      <c r="C31" s="204">
        <v>0</v>
      </c>
      <c r="D31" s="204">
        <v>2.03566695</v>
      </c>
      <c r="E31" s="204">
        <v>0</v>
      </c>
      <c r="F31" s="204">
        <v>2.03566695</v>
      </c>
      <c r="G31" s="204">
        <v>0</v>
      </c>
      <c r="H31" s="204">
        <v>0</v>
      </c>
      <c r="I31" s="204">
        <v>0</v>
      </c>
      <c r="J31" s="204">
        <v>0</v>
      </c>
    </row>
    <row r="32" spans="1:10" x14ac:dyDescent="0.25">
      <c r="A32" s="208" t="s">
        <v>23</v>
      </c>
      <c r="B32" s="204">
        <v>1.579898</v>
      </c>
      <c r="C32" s="204">
        <v>39.93759</v>
      </c>
      <c r="D32" s="204">
        <v>0.31344860999999996</v>
      </c>
      <c r="E32" s="204">
        <v>20.777038600000001</v>
      </c>
      <c r="F32" s="204">
        <v>1.5956409499999999</v>
      </c>
      <c r="G32" s="204">
        <v>2.0987499999999999</v>
      </c>
      <c r="H32" s="204">
        <v>426.97917488000002</v>
      </c>
      <c r="I32" s="204">
        <v>0</v>
      </c>
      <c r="J32" s="204">
        <v>625.17979620000006</v>
      </c>
    </row>
    <row r="33" spans="1:10" x14ac:dyDescent="0.25">
      <c r="A33" s="208" t="s">
        <v>10</v>
      </c>
      <c r="B33" s="204">
        <v>0</v>
      </c>
      <c r="C33" s="204">
        <v>1.3511731</v>
      </c>
      <c r="D33" s="204">
        <v>1.2386123600000001</v>
      </c>
      <c r="E33" s="204">
        <v>0</v>
      </c>
      <c r="F33" s="204">
        <v>1.2386123600000001</v>
      </c>
      <c r="G33" s="204">
        <v>0</v>
      </c>
      <c r="H33" s="204">
        <v>6.391811E-2</v>
      </c>
      <c r="I33" s="204">
        <v>0</v>
      </c>
      <c r="J33" s="204">
        <v>6.391811E-2</v>
      </c>
    </row>
    <row r="34" spans="1:10" x14ac:dyDescent="0.25">
      <c r="A34" s="208" t="s">
        <v>252</v>
      </c>
      <c r="B34" s="204">
        <v>6.9999999999999994E-5</v>
      </c>
      <c r="C34" s="204">
        <v>2.3074999999999998E-2</v>
      </c>
      <c r="D34" s="204">
        <v>0.97010313000000004</v>
      </c>
      <c r="E34" s="204">
        <v>0</v>
      </c>
      <c r="F34" s="204">
        <v>0.82791800000000004</v>
      </c>
      <c r="G34" s="204">
        <v>0.12391433</v>
      </c>
      <c r="H34" s="204">
        <v>4.0000000000000003E-5</v>
      </c>
      <c r="I34" s="204">
        <v>0</v>
      </c>
      <c r="J34" s="204">
        <v>0.12407933</v>
      </c>
    </row>
    <row r="35" spans="1:10" x14ac:dyDescent="0.25">
      <c r="A35" s="208" t="s">
        <v>36</v>
      </c>
      <c r="B35" s="204">
        <v>0</v>
      </c>
      <c r="C35" s="204">
        <v>0.12651299999999999</v>
      </c>
      <c r="D35" s="204">
        <v>0.86368795999999992</v>
      </c>
      <c r="E35" s="204">
        <v>1.8761E-4</v>
      </c>
      <c r="F35" s="204">
        <v>0.82117169999999995</v>
      </c>
      <c r="G35" s="204">
        <v>0</v>
      </c>
      <c r="H35" s="204">
        <v>6.2397500000000002E-2</v>
      </c>
      <c r="I35" s="204">
        <v>0</v>
      </c>
      <c r="J35" s="204">
        <v>6.2507499999999994E-2</v>
      </c>
    </row>
    <row r="36" spans="1:10" x14ac:dyDescent="0.25">
      <c r="A36" s="208" t="s">
        <v>89</v>
      </c>
      <c r="B36" s="204">
        <v>0</v>
      </c>
      <c r="C36" s="204">
        <v>0</v>
      </c>
      <c r="D36" s="204">
        <v>0.77884740000000008</v>
      </c>
      <c r="E36" s="204">
        <v>0</v>
      </c>
      <c r="F36" s="204">
        <v>0.77815129000000005</v>
      </c>
      <c r="G36" s="204">
        <v>0</v>
      </c>
      <c r="H36" s="204">
        <v>2.745E-4</v>
      </c>
      <c r="I36" s="204">
        <v>0</v>
      </c>
      <c r="J36" s="204">
        <v>2.745E-4</v>
      </c>
    </row>
    <row r="37" spans="1:10" x14ac:dyDescent="0.25">
      <c r="A37" s="208" t="s">
        <v>168</v>
      </c>
      <c r="B37" s="204">
        <v>0</v>
      </c>
      <c r="C37" s="204">
        <v>0.99336269999999993</v>
      </c>
      <c r="D37" s="204">
        <v>0.81720593999999991</v>
      </c>
      <c r="E37" s="204">
        <v>2.0999999999999999E-5</v>
      </c>
      <c r="F37" s="204">
        <v>0.74452273999999996</v>
      </c>
      <c r="G37" s="204">
        <v>0</v>
      </c>
      <c r="H37" s="204">
        <v>0.31758097999999996</v>
      </c>
      <c r="I37" s="204">
        <v>0</v>
      </c>
      <c r="J37" s="204">
        <v>0</v>
      </c>
    </row>
    <row r="38" spans="1:10" x14ac:dyDescent="0.25">
      <c r="A38" s="208" t="s">
        <v>145</v>
      </c>
      <c r="B38" s="204">
        <v>0</v>
      </c>
      <c r="C38" s="204">
        <v>15.88579447</v>
      </c>
      <c r="D38" s="204">
        <v>0.80389025999999997</v>
      </c>
      <c r="E38" s="204">
        <v>1.5021407199999999</v>
      </c>
      <c r="F38" s="204">
        <v>0.73085405000000003</v>
      </c>
      <c r="G38" s="204">
        <v>0</v>
      </c>
      <c r="H38" s="204">
        <v>0</v>
      </c>
      <c r="I38" s="204">
        <v>0</v>
      </c>
      <c r="J38" s="204">
        <v>8.8971007699999998</v>
      </c>
    </row>
    <row r="39" spans="1:10" x14ac:dyDescent="0.25">
      <c r="A39" s="208" t="s">
        <v>172</v>
      </c>
      <c r="B39" s="204">
        <v>0</v>
      </c>
      <c r="C39" s="204">
        <v>5.3783872000000006</v>
      </c>
      <c r="D39" s="204">
        <v>0.70132574999999997</v>
      </c>
      <c r="E39" s="204">
        <v>0</v>
      </c>
      <c r="F39" s="204">
        <v>0.64382168999999989</v>
      </c>
      <c r="G39" s="204">
        <v>0.75942036000000002</v>
      </c>
      <c r="H39" s="204">
        <v>3.3193000000000003E-3</v>
      </c>
      <c r="I39" s="204">
        <v>0</v>
      </c>
      <c r="J39" s="204">
        <v>0.89115387000000001</v>
      </c>
    </row>
    <row r="40" spans="1:10" x14ac:dyDescent="0.25">
      <c r="A40" s="208" t="s">
        <v>74</v>
      </c>
      <c r="B40" s="204">
        <v>0</v>
      </c>
      <c r="C40" s="204">
        <v>1E-4</v>
      </c>
      <c r="D40" s="204">
        <v>0.58967639000000005</v>
      </c>
      <c r="E40" s="204">
        <v>1.0548046200000001</v>
      </c>
      <c r="F40" s="204">
        <v>0.58967639000000005</v>
      </c>
      <c r="G40" s="204">
        <v>0</v>
      </c>
      <c r="H40" s="204">
        <v>0.81674608999999998</v>
      </c>
      <c r="I40" s="204">
        <v>0</v>
      </c>
      <c r="J40" s="204">
        <v>2.6754906800000002</v>
      </c>
    </row>
    <row r="41" spans="1:10" x14ac:dyDescent="0.25">
      <c r="A41" s="208" t="s">
        <v>180</v>
      </c>
      <c r="B41" s="204">
        <v>0</v>
      </c>
      <c r="C41" s="204">
        <v>2.8152E-2</v>
      </c>
      <c r="D41" s="204">
        <v>0.55331224999999995</v>
      </c>
      <c r="E41" s="204">
        <v>0</v>
      </c>
      <c r="F41" s="204">
        <v>0.55331224999999995</v>
      </c>
      <c r="G41" s="204">
        <v>0.47003911999999998</v>
      </c>
      <c r="H41" s="204">
        <v>0.49224590000000001</v>
      </c>
      <c r="I41" s="204">
        <v>0</v>
      </c>
      <c r="J41" s="204">
        <v>0.47003911999999998</v>
      </c>
    </row>
    <row r="42" spans="1:10" x14ac:dyDescent="0.25">
      <c r="A42" s="208" t="s">
        <v>21</v>
      </c>
      <c r="B42" s="204">
        <v>0</v>
      </c>
      <c r="C42" s="204">
        <v>11.589959949999999</v>
      </c>
      <c r="D42" s="204">
        <v>2.4657363700000001</v>
      </c>
      <c r="E42" s="204">
        <v>0</v>
      </c>
      <c r="F42" s="204">
        <v>0.50608884999999992</v>
      </c>
      <c r="G42" s="204">
        <v>0</v>
      </c>
      <c r="H42" s="204">
        <v>0</v>
      </c>
      <c r="I42" s="204">
        <v>0</v>
      </c>
      <c r="J42" s="204">
        <v>0</v>
      </c>
    </row>
    <row r="43" spans="1:10" x14ac:dyDescent="0.25">
      <c r="A43" s="208" t="s">
        <v>219</v>
      </c>
      <c r="B43" s="204">
        <v>0</v>
      </c>
      <c r="C43" s="204">
        <v>0</v>
      </c>
      <c r="D43" s="204">
        <v>0.49992814000000002</v>
      </c>
      <c r="E43" s="204">
        <v>0</v>
      </c>
      <c r="F43" s="204">
        <v>0.49992814000000002</v>
      </c>
      <c r="G43" s="204">
        <v>0</v>
      </c>
      <c r="H43" s="204">
        <v>0</v>
      </c>
      <c r="I43" s="204">
        <v>0</v>
      </c>
      <c r="J43" s="204">
        <v>0</v>
      </c>
    </row>
    <row r="44" spans="1:10" x14ac:dyDescent="0.25">
      <c r="A44" s="208" t="s">
        <v>171</v>
      </c>
      <c r="B44" s="204">
        <v>0</v>
      </c>
      <c r="C44" s="204">
        <v>0.38129537000000002</v>
      </c>
      <c r="D44" s="204">
        <v>0.60039642000000004</v>
      </c>
      <c r="E44" s="204">
        <v>0</v>
      </c>
      <c r="F44" s="204">
        <v>0.47676476000000001</v>
      </c>
      <c r="G44" s="204">
        <v>6.9923100000000007E-3</v>
      </c>
      <c r="H44" s="204">
        <v>2.1601430000000001E-2</v>
      </c>
      <c r="I44" s="204">
        <v>0</v>
      </c>
      <c r="J44" s="204">
        <v>1.0296209999999998E-2</v>
      </c>
    </row>
    <row r="45" spans="1:10" x14ac:dyDescent="0.25">
      <c r="A45" s="208" t="s">
        <v>120</v>
      </c>
      <c r="B45" s="204">
        <v>0</v>
      </c>
      <c r="C45" s="204">
        <v>0</v>
      </c>
      <c r="D45" s="204">
        <v>0.46808222999999999</v>
      </c>
      <c r="E45" s="204">
        <v>0</v>
      </c>
      <c r="F45" s="204">
        <v>0.44429040000000003</v>
      </c>
      <c r="G45" s="204">
        <v>0</v>
      </c>
      <c r="H45" s="204">
        <v>8.3604400000000002E-3</v>
      </c>
      <c r="I45" s="204">
        <v>0</v>
      </c>
      <c r="J45" s="204">
        <v>0</v>
      </c>
    </row>
    <row r="46" spans="1:10" x14ac:dyDescent="0.25">
      <c r="A46" s="208" t="s">
        <v>147</v>
      </c>
      <c r="B46" s="204">
        <v>0</v>
      </c>
      <c r="C46" s="204">
        <v>0.21792753000000001</v>
      </c>
      <c r="D46" s="204">
        <v>0.7305701899999999</v>
      </c>
      <c r="E46" s="204">
        <v>0</v>
      </c>
      <c r="F46" s="204">
        <v>0.42783571999999997</v>
      </c>
      <c r="G46" s="204">
        <v>0</v>
      </c>
      <c r="H46" s="204">
        <v>7.7510000000000001E-3</v>
      </c>
      <c r="I46" s="204">
        <v>0</v>
      </c>
      <c r="J46" s="204">
        <v>7.9509999999999997E-3</v>
      </c>
    </row>
    <row r="47" spans="1:10" x14ac:dyDescent="0.25">
      <c r="A47" s="208" t="s">
        <v>0</v>
      </c>
      <c r="B47" s="204">
        <v>0</v>
      </c>
      <c r="C47" s="204">
        <v>96.605327250000002</v>
      </c>
      <c r="D47" s="204">
        <v>5.7002600000000001</v>
      </c>
      <c r="E47" s="204">
        <v>0</v>
      </c>
      <c r="F47" s="204">
        <v>0.41915000000000002</v>
      </c>
      <c r="G47" s="204">
        <v>0</v>
      </c>
      <c r="H47" s="204">
        <v>0</v>
      </c>
      <c r="I47" s="204">
        <v>0</v>
      </c>
      <c r="J47" s="204">
        <v>0</v>
      </c>
    </row>
    <row r="48" spans="1:10" x14ac:dyDescent="0.25">
      <c r="A48" s="208" t="s">
        <v>250</v>
      </c>
      <c r="B48" s="204">
        <v>1.6200000000000001E-4</v>
      </c>
      <c r="C48" s="204">
        <v>10.35060603</v>
      </c>
      <c r="D48" s="204">
        <v>0.51395917999999996</v>
      </c>
      <c r="E48" s="204">
        <v>2.5999999999999998E-4</v>
      </c>
      <c r="F48" s="204">
        <v>0.36522082</v>
      </c>
      <c r="G48" s="204">
        <v>0.24758702999999999</v>
      </c>
      <c r="H48" s="204">
        <v>0.12857075000000001</v>
      </c>
      <c r="I48" s="204">
        <v>0</v>
      </c>
      <c r="J48" s="204">
        <v>0.28479415999999996</v>
      </c>
    </row>
    <row r="49" spans="1:10" x14ac:dyDescent="0.25">
      <c r="A49" s="208" t="s">
        <v>7</v>
      </c>
      <c r="B49" s="204">
        <v>0</v>
      </c>
      <c r="C49" s="204">
        <v>0</v>
      </c>
      <c r="D49" s="204">
        <v>0.34469184999999997</v>
      </c>
      <c r="E49" s="204">
        <v>0</v>
      </c>
      <c r="F49" s="204">
        <v>0.34469184999999997</v>
      </c>
      <c r="G49" s="204">
        <v>0</v>
      </c>
      <c r="H49" s="204">
        <v>3.0639999999999999E-3</v>
      </c>
      <c r="I49" s="204">
        <v>0</v>
      </c>
      <c r="J49" s="204">
        <v>3.0639999999999999E-3</v>
      </c>
    </row>
    <row r="50" spans="1:10" x14ac:dyDescent="0.25">
      <c r="A50" s="208" t="s">
        <v>104</v>
      </c>
      <c r="B50" s="204">
        <v>6.6516000000000006E-2</v>
      </c>
      <c r="C50" s="204">
        <v>7.1615739999999999</v>
      </c>
      <c r="D50" s="204">
        <v>0.60942412000000001</v>
      </c>
      <c r="E50" s="204">
        <v>1.8761E-4</v>
      </c>
      <c r="F50" s="204">
        <v>0.31257299999999999</v>
      </c>
      <c r="G50" s="204">
        <v>8.2342000000000005E-3</v>
      </c>
      <c r="H50" s="204">
        <v>3.4728500000000002E-2</v>
      </c>
      <c r="I50" s="204">
        <v>0</v>
      </c>
      <c r="J50" s="204">
        <v>4.3288449999999999E-2</v>
      </c>
    </row>
    <row r="51" spans="1:10" x14ac:dyDescent="0.25">
      <c r="A51" s="208" t="s">
        <v>130</v>
      </c>
      <c r="B51" s="204">
        <v>0</v>
      </c>
      <c r="C51" s="204">
        <v>0.99552056000000011</v>
      </c>
      <c r="D51" s="204">
        <v>0.35975453999999996</v>
      </c>
      <c r="E51" s="204">
        <v>4.4999999999999999E-4</v>
      </c>
      <c r="F51" s="204">
        <v>0.30911361999999998</v>
      </c>
      <c r="G51" s="204">
        <v>0.59599696999999996</v>
      </c>
      <c r="H51" s="204">
        <v>1.2880540000000001E-2</v>
      </c>
      <c r="I51" s="204">
        <v>0</v>
      </c>
      <c r="J51" s="204">
        <v>0.60031086</v>
      </c>
    </row>
    <row r="52" spans="1:10" x14ac:dyDescent="0.25">
      <c r="A52" s="208" t="s">
        <v>228</v>
      </c>
      <c r="B52" s="204">
        <v>0</v>
      </c>
      <c r="C52" s="204">
        <v>0.67907195999999992</v>
      </c>
      <c r="D52" s="204">
        <v>1.4606143600000001</v>
      </c>
      <c r="E52" s="204">
        <v>4.0959999999999998E-3</v>
      </c>
      <c r="F52" s="204">
        <v>0.29135565999999996</v>
      </c>
      <c r="G52" s="204">
        <v>0</v>
      </c>
      <c r="H52" s="204">
        <v>2.0000000000000002E-5</v>
      </c>
      <c r="I52" s="204">
        <v>0</v>
      </c>
      <c r="J52" s="204">
        <v>2.0000000000000002E-5</v>
      </c>
    </row>
    <row r="53" spans="1:10" x14ac:dyDescent="0.25">
      <c r="A53" s="208" t="s">
        <v>184</v>
      </c>
      <c r="B53" s="204">
        <v>0</v>
      </c>
      <c r="C53" s="204">
        <v>3.7020270000000002</v>
      </c>
      <c r="D53" s="204">
        <v>1.0518290400000001</v>
      </c>
      <c r="E53" s="204">
        <v>0</v>
      </c>
      <c r="F53" s="204">
        <v>0.27207603000000002</v>
      </c>
      <c r="G53" s="204">
        <v>37.383851770000007</v>
      </c>
      <c r="H53" s="204">
        <v>16.014061529999999</v>
      </c>
      <c r="I53" s="204">
        <v>0</v>
      </c>
      <c r="J53" s="204">
        <v>37.80947184</v>
      </c>
    </row>
    <row r="54" spans="1:10" x14ac:dyDescent="0.25">
      <c r="A54" s="208" t="s">
        <v>197</v>
      </c>
      <c r="B54" s="204">
        <v>0</v>
      </c>
      <c r="C54" s="204">
        <v>9.4933000000000003E-2</v>
      </c>
      <c r="D54" s="204">
        <v>0.26908628000000001</v>
      </c>
      <c r="E54" s="204">
        <v>0</v>
      </c>
      <c r="F54" s="204">
        <v>0.26692051</v>
      </c>
      <c r="G54" s="204">
        <v>3.2170107000000003</v>
      </c>
      <c r="H54" s="204">
        <v>0</v>
      </c>
      <c r="I54" s="204">
        <v>0</v>
      </c>
      <c r="J54" s="204">
        <v>3.2541818500000002</v>
      </c>
    </row>
    <row r="55" spans="1:10" x14ac:dyDescent="0.25">
      <c r="A55" s="208" t="s">
        <v>103</v>
      </c>
      <c r="B55" s="204">
        <v>0</v>
      </c>
      <c r="C55" s="204">
        <v>1.6699999999999999E-4</v>
      </c>
      <c r="D55" s="204">
        <v>1.1182809299999998</v>
      </c>
      <c r="E55" s="204">
        <v>0</v>
      </c>
      <c r="F55" s="204">
        <v>0.23799260999999999</v>
      </c>
      <c r="G55" s="204">
        <v>0</v>
      </c>
      <c r="H55" s="204">
        <v>3.4701099999999999E-2</v>
      </c>
      <c r="I55" s="204">
        <v>0</v>
      </c>
      <c r="J55" s="204">
        <v>3.4701099999999999E-2</v>
      </c>
    </row>
    <row r="56" spans="1:10" x14ac:dyDescent="0.25">
      <c r="A56" s="208" t="s">
        <v>216</v>
      </c>
      <c r="B56" s="204">
        <v>0</v>
      </c>
      <c r="C56" s="204">
        <v>2.3381879199999998</v>
      </c>
      <c r="D56" s="204">
        <v>0.48065965999999999</v>
      </c>
      <c r="E56" s="204">
        <v>0</v>
      </c>
      <c r="F56" s="204">
        <v>0.20336862999999999</v>
      </c>
      <c r="G56" s="204">
        <v>6.7205529999999999E-2</v>
      </c>
      <c r="H56" s="204">
        <v>0.27890910999999996</v>
      </c>
      <c r="I56" s="204">
        <v>0</v>
      </c>
      <c r="J56" s="204">
        <v>0.34885775000000002</v>
      </c>
    </row>
    <row r="57" spans="1:10" x14ac:dyDescent="0.25">
      <c r="A57" s="208" t="s">
        <v>113</v>
      </c>
      <c r="B57" s="204">
        <v>0</v>
      </c>
      <c r="C57" s="204">
        <v>0</v>
      </c>
      <c r="D57" s="204">
        <v>0.33491790999999999</v>
      </c>
      <c r="E57" s="204">
        <v>0</v>
      </c>
      <c r="F57" s="204">
        <v>0.16672828000000001</v>
      </c>
      <c r="G57" s="204">
        <v>0</v>
      </c>
      <c r="H57" s="204">
        <v>0</v>
      </c>
      <c r="I57" s="204">
        <v>0</v>
      </c>
      <c r="J57" s="204">
        <v>0</v>
      </c>
    </row>
    <row r="58" spans="1:10" x14ac:dyDescent="0.25">
      <c r="A58" s="208" t="s">
        <v>11</v>
      </c>
      <c r="B58" s="204">
        <v>1.8543E-2</v>
      </c>
      <c r="C58" s="204">
        <v>9.8236651300000002</v>
      </c>
      <c r="D58" s="204">
        <v>0.13030900000000001</v>
      </c>
      <c r="E58" s="204">
        <v>16.976461</v>
      </c>
      <c r="F58" s="204">
        <v>0.14885200000000001</v>
      </c>
      <c r="G58" s="204">
        <v>0</v>
      </c>
      <c r="H58" s="204">
        <v>37.694033390000001</v>
      </c>
      <c r="I58" s="204">
        <v>0</v>
      </c>
      <c r="J58" s="204">
        <v>37.694033390000001</v>
      </c>
    </row>
    <row r="59" spans="1:10" x14ac:dyDescent="0.25">
      <c r="A59" s="208" t="s">
        <v>242</v>
      </c>
      <c r="B59" s="204">
        <v>0</v>
      </c>
      <c r="C59" s="204">
        <v>0.31245478999999998</v>
      </c>
      <c r="D59" s="204">
        <v>0.21858757999999998</v>
      </c>
      <c r="E59" s="204">
        <v>0</v>
      </c>
      <c r="F59" s="204">
        <v>0.12001594</v>
      </c>
      <c r="G59" s="204">
        <v>61.990086090000005</v>
      </c>
      <c r="H59" s="204">
        <v>0.54866131000000007</v>
      </c>
      <c r="I59" s="204">
        <v>0</v>
      </c>
      <c r="J59" s="204">
        <v>62.119004600000004</v>
      </c>
    </row>
    <row r="60" spans="1:10" x14ac:dyDescent="0.25">
      <c r="A60" s="208" t="s">
        <v>198</v>
      </c>
      <c r="B60" s="204">
        <v>0</v>
      </c>
      <c r="C60" s="204">
        <v>1.3998999999999999E-2</v>
      </c>
      <c r="D60" s="204">
        <v>0.67911765000000002</v>
      </c>
      <c r="E60" s="204">
        <v>2.0000000000000001E-4</v>
      </c>
      <c r="F60" s="204">
        <v>0.11827187</v>
      </c>
      <c r="G60" s="204">
        <v>6.7392380000000002E-2</v>
      </c>
      <c r="H60" s="204">
        <v>0.68606219999999996</v>
      </c>
      <c r="I60" s="204">
        <v>2.0000000000000001E-4</v>
      </c>
      <c r="J60" s="204">
        <v>0.40935929999999998</v>
      </c>
    </row>
    <row r="61" spans="1:10" x14ac:dyDescent="0.25">
      <c r="A61" s="208" t="s">
        <v>221</v>
      </c>
      <c r="B61" s="204">
        <v>0</v>
      </c>
      <c r="C61" s="204">
        <v>1.9019999999999999E-2</v>
      </c>
      <c r="D61" s="204">
        <v>0.35819793</v>
      </c>
      <c r="E61" s="204">
        <v>0</v>
      </c>
      <c r="F61" s="204">
        <v>0.11523906</v>
      </c>
      <c r="G61" s="204">
        <v>0</v>
      </c>
      <c r="H61" s="204">
        <v>5.1268879999999996E-2</v>
      </c>
      <c r="I61" s="204">
        <v>0</v>
      </c>
      <c r="J61" s="204">
        <v>5.3461879999999996E-2</v>
      </c>
    </row>
    <row r="62" spans="1:10" x14ac:dyDescent="0.25">
      <c r="A62" s="208" t="s">
        <v>178</v>
      </c>
      <c r="B62" s="204">
        <v>0</v>
      </c>
      <c r="C62" s="204">
        <v>7.5974957000000005</v>
      </c>
      <c r="D62" s="204">
        <v>0.52883897000000002</v>
      </c>
      <c r="E62" s="204">
        <v>0</v>
      </c>
      <c r="F62" s="204">
        <v>0.10797194</v>
      </c>
      <c r="G62" s="204">
        <v>2.7591079399999998</v>
      </c>
      <c r="H62" s="204">
        <v>0</v>
      </c>
      <c r="I62" s="204">
        <v>0</v>
      </c>
      <c r="J62" s="204">
        <v>3.13673242</v>
      </c>
    </row>
    <row r="63" spans="1:10" x14ac:dyDescent="0.25">
      <c r="A63" s="208" t="s">
        <v>93</v>
      </c>
      <c r="B63" s="204">
        <v>0</v>
      </c>
      <c r="C63" s="204">
        <v>0</v>
      </c>
      <c r="D63" s="204">
        <v>0.10506172</v>
      </c>
      <c r="E63" s="204">
        <v>0</v>
      </c>
      <c r="F63" s="204">
        <v>0.10506172</v>
      </c>
      <c r="G63" s="204">
        <v>0</v>
      </c>
      <c r="H63" s="204">
        <v>0</v>
      </c>
      <c r="I63" s="204">
        <v>0</v>
      </c>
      <c r="J63" s="204">
        <v>0</v>
      </c>
    </row>
    <row r="64" spans="1:10" x14ac:dyDescent="0.25">
      <c r="A64" s="208" t="s">
        <v>190</v>
      </c>
      <c r="B64" s="204">
        <v>0</v>
      </c>
      <c r="C64" s="204">
        <v>0.01</v>
      </c>
      <c r="D64" s="204">
        <v>0.11061247</v>
      </c>
      <c r="E64" s="204">
        <v>0</v>
      </c>
      <c r="F64" s="204">
        <v>0.10331072999999999</v>
      </c>
      <c r="G64" s="204">
        <v>0</v>
      </c>
      <c r="H64" s="204">
        <v>0</v>
      </c>
      <c r="I64" s="204">
        <v>0</v>
      </c>
      <c r="J64" s="204">
        <v>0</v>
      </c>
    </row>
    <row r="65" spans="1:10" x14ac:dyDescent="0.25">
      <c r="A65" s="208" t="s">
        <v>229</v>
      </c>
      <c r="B65" s="204">
        <v>0</v>
      </c>
      <c r="C65" s="204">
        <v>0.53458525000000001</v>
      </c>
      <c r="D65" s="204">
        <v>5.0105631800000001</v>
      </c>
      <c r="E65" s="204">
        <v>0</v>
      </c>
      <c r="F65" s="204">
        <v>0.10058032</v>
      </c>
      <c r="G65" s="204">
        <v>0.15041489000000002</v>
      </c>
      <c r="H65" s="204">
        <v>6.7621000000000001E-3</v>
      </c>
      <c r="I65" s="204">
        <v>0</v>
      </c>
      <c r="J65" s="204">
        <v>0.15717698999999999</v>
      </c>
    </row>
    <row r="66" spans="1:10" x14ac:dyDescent="0.25">
      <c r="A66" s="208" t="s">
        <v>135</v>
      </c>
      <c r="B66" s="204">
        <v>3.0000000000000001E-5</v>
      </c>
      <c r="C66" s="204">
        <v>0.90083040000000003</v>
      </c>
      <c r="D66" s="204">
        <v>0.11059061000000001</v>
      </c>
      <c r="E66" s="204">
        <v>1.0000000000000001E-5</v>
      </c>
      <c r="F66" s="204">
        <v>0.10018578</v>
      </c>
      <c r="G66" s="204">
        <v>0</v>
      </c>
      <c r="H66" s="204">
        <v>4.9783299999999996E-3</v>
      </c>
      <c r="I66" s="204">
        <v>0</v>
      </c>
      <c r="J66" s="204">
        <v>1.529223E-2</v>
      </c>
    </row>
    <row r="67" spans="1:10" x14ac:dyDescent="0.25">
      <c r="A67" s="208" t="s">
        <v>66</v>
      </c>
      <c r="B67" s="204">
        <v>0</v>
      </c>
      <c r="C67" s="204">
        <v>0.91243562</v>
      </c>
      <c r="D67" s="204">
        <v>0.20097899999999999</v>
      </c>
      <c r="E67" s="204">
        <v>5.9998098099999995</v>
      </c>
      <c r="F67" s="204">
        <v>9.9000000000000005E-2</v>
      </c>
      <c r="G67" s="204">
        <v>0</v>
      </c>
      <c r="H67" s="204">
        <v>0</v>
      </c>
      <c r="I67" s="204">
        <v>0</v>
      </c>
      <c r="J67" s="204">
        <v>0</v>
      </c>
    </row>
    <row r="68" spans="1:10" x14ac:dyDescent="0.25">
      <c r="A68" s="208" t="s">
        <v>237</v>
      </c>
      <c r="B68" s="204">
        <v>0</v>
      </c>
      <c r="C68" s="204">
        <v>7.4523000000000006E-2</v>
      </c>
      <c r="D68" s="204">
        <v>0.10954121</v>
      </c>
      <c r="E68" s="204">
        <v>1E-4</v>
      </c>
      <c r="F68" s="204">
        <v>9.1972970000000001E-2</v>
      </c>
      <c r="G68" s="204">
        <v>3.029136E-2</v>
      </c>
      <c r="H68" s="204">
        <v>2.0000000000000001E-4</v>
      </c>
      <c r="I68" s="204">
        <v>0</v>
      </c>
      <c r="J68" s="204">
        <v>3.824031E-2</v>
      </c>
    </row>
    <row r="69" spans="1:10" x14ac:dyDescent="0.25">
      <c r="A69" s="208" t="s">
        <v>214</v>
      </c>
      <c r="B69" s="204">
        <v>0</v>
      </c>
      <c r="C69" s="204">
        <v>3.5819999999999998E-2</v>
      </c>
      <c r="D69" s="204">
        <v>0.72035190999999998</v>
      </c>
      <c r="E69" s="204">
        <v>0</v>
      </c>
      <c r="F69" s="204">
        <v>7.525693E-2</v>
      </c>
      <c r="G69" s="204">
        <v>0</v>
      </c>
      <c r="H69" s="204">
        <v>0.53476206999999998</v>
      </c>
      <c r="I69" s="204">
        <v>0</v>
      </c>
      <c r="J69" s="204">
        <v>0</v>
      </c>
    </row>
    <row r="70" spans="1:10" x14ac:dyDescent="0.25">
      <c r="A70" s="208" t="s">
        <v>249</v>
      </c>
      <c r="B70" s="204">
        <v>3.6749999999999999E-3</v>
      </c>
      <c r="C70" s="204">
        <v>75.31919468000001</v>
      </c>
      <c r="D70" s="204">
        <v>9.1584520000000003E-2</v>
      </c>
      <c r="E70" s="204">
        <v>1.4999999999999999E-4</v>
      </c>
      <c r="F70" s="204">
        <v>7.2196670000000004E-2</v>
      </c>
      <c r="G70" s="204">
        <v>1.9100000000000001E-4</v>
      </c>
      <c r="H70" s="204">
        <v>2.1304699999999999E-2</v>
      </c>
      <c r="I70" s="204">
        <v>0</v>
      </c>
      <c r="J70" s="204">
        <v>30.220251940000001</v>
      </c>
    </row>
    <row r="71" spans="1:10" x14ac:dyDescent="0.25">
      <c r="A71" s="208" t="s">
        <v>235</v>
      </c>
      <c r="B71" s="204">
        <v>0</v>
      </c>
      <c r="C71" s="204">
        <v>0.33547300000000002</v>
      </c>
      <c r="D71" s="204">
        <v>7.2387229999999997E-2</v>
      </c>
      <c r="E71" s="204">
        <v>3.7500000000000001E-4</v>
      </c>
      <c r="F71" s="204">
        <v>6.6889660000000004E-2</v>
      </c>
      <c r="G71" s="204">
        <v>2.3429999999999999E-2</v>
      </c>
      <c r="H71" s="204">
        <v>1.437516E-2</v>
      </c>
      <c r="I71" s="204">
        <v>0</v>
      </c>
      <c r="J71" s="204">
        <v>4.8618949999999994E-2</v>
      </c>
    </row>
    <row r="72" spans="1:10" x14ac:dyDescent="0.25">
      <c r="A72" s="208" t="s">
        <v>81</v>
      </c>
      <c r="B72" s="204">
        <v>0</v>
      </c>
      <c r="C72" s="204">
        <v>0</v>
      </c>
      <c r="D72" s="204">
        <v>6.3552589999999992E-2</v>
      </c>
      <c r="E72" s="204">
        <v>0</v>
      </c>
      <c r="F72" s="204">
        <v>6.2054249999999998E-2</v>
      </c>
      <c r="G72" s="204">
        <v>0</v>
      </c>
      <c r="H72" s="204">
        <v>0</v>
      </c>
      <c r="I72" s="204">
        <v>0</v>
      </c>
      <c r="J72" s="204">
        <v>1.5E-5</v>
      </c>
    </row>
    <row r="73" spans="1:10" x14ac:dyDescent="0.25">
      <c r="A73" s="208" t="s">
        <v>149</v>
      </c>
      <c r="B73" s="204">
        <v>0</v>
      </c>
      <c r="C73" s="204">
        <v>3.6205880000000001</v>
      </c>
      <c r="D73" s="204">
        <v>8.404347999999999E-2</v>
      </c>
      <c r="E73" s="204">
        <v>0</v>
      </c>
      <c r="F73" s="204">
        <v>6.13065E-2</v>
      </c>
      <c r="G73" s="204">
        <v>0</v>
      </c>
      <c r="H73" s="204">
        <v>1.0219999999999999E-3</v>
      </c>
      <c r="I73" s="204">
        <v>0</v>
      </c>
      <c r="J73" s="204">
        <v>1.1022000000000001E-2</v>
      </c>
    </row>
    <row r="74" spans="1:10" x14ac:dyDescent="0.25">
      <c r="A74" s="208" t="s">
        <v>174</v>
      </c>
      <c r="B74" s="204">
        <v>0</v>
      </c>
      <c r="C74" s="204">
        <v>1.3768000000000001E-2</v>
      </c>
      <c r="D74" s="204">
        <v>0.51134517000000002</v>
      </c>
      <c r="E74" s="204">
        <v>0</v>
      </c>
      <c r="F74" s="204">
        <v>6.0295849999999998E-2</v>
      </c>
      <c r="G74" s="204">
        <v>0</v>
      </c>
      <c r="H74" s="204">
        <v>1.2999999999999999E-5</v>
      </c>
      <c r="I74" s="204">
        <v>0</v>
      </c>
      <c r="J74" s="204">
        <v>2.9E-4</v>
      </c>
    </row>
    <row r="75" spans="1:10" x14ac:dyDescent="0.25">
      <c r="A75" s="208" t="s">
        <v>144</v>
      </c>
      <c r="B75" s="204">
        <v>0</v>
      </c>
      <c r="C75" s="204">
        <v>1.921E-3</v>
      </c>
      <c r="D75" s="204">
        <v>7.4087440000000004E-2</v>
      </c>
      <c r="E75" s="204">
        <v>0</v>
      </c>
      <c r="F75" s="204">
        <v>5.8558720000000002E-2</v>
      </c>
      <c r="G75" s="204">
        <v>1.0617E-2</v>
      </c>
      <c r="H75" s="204">
        <v>0.28185285999999998</v>
      </c>
      <c r="I75" s="204">
        <v>0</v>
      </c>
      <c r="J75" s="204">
        <v>0.29246985999999997</v>
      </c>
    </row>
    <row r="76" spans="1:10" x14ac:dyDescent="0.25">
      <c r="A76" s="208" t="s">
        <v>193</v>
      </c>
      <c r="B76" s="204">
        <v>0</v>
      </c>
      <c r="C76" s="204">
        <v>2E-3</v>
      </c>
      <c r="D76" s="204">
        <v>7.7579350000000005E-2</v>
      </c>
      <c r="E76" s="204">
        <v>0</v>
      </c>
      <c r="F76" s="204">
        <v>5.5470169999999999E-2</v>
      </c>
      <c r="G76" s="204">
        <v>0</v>
      </c>
      <c r="H76" s="204">
        <v>0</v>
      </c>
      <c r="I76" s="204">
        <v>0</v>
      </c>
      <c r="J76" s="204">
        <v>1.3112754199999999</v>
      </c>
    </row>
    <row r="77" spans="1:10" x14ac:dyDescent="0.25">
      <c r="A77" s="208" t="s">
        <v>30</v>
      </c>
      <c r="B77" s="204">
        <v>0</v>
      </c>
      <c r="C77" s="204">
        <v>3.3050000000000002E-3</v>
      </c>
      <c r="D77" s="204">
        <v>5.2174999999999999E-2</v>
      </c>
      <c r="E77" s="204">
        <v>0</v>
      </c>
      <c r="F77" s="204">
        <v>5.2174999999999999E-2</v>
      </c>
      <c r="G77" s="204">
        <v>0</v>
      </c>
      <c r="H77" s="204">
        <v>3.8999999999999999E-4</v>
      </c>
      <c r="I77" s="204">
        <v>0</v>
      </c>
      <c r="J77" s="204">
        <v>4.3199999999999998E-4</v>
      </c>
    </row>
    <row r="78" spans="1:10" x14ac:dyDescent="0.25">
      <c r="A78" s="208" t="s">
        <v>39</v>
      </c>
      <c r="B78" s="204">
        <v>0</v>
      </c>
      <c r="C78" s="204">
        <v>2.7500000000000002E-4</v>
      </c>
      <c r="D78" s="204">
        <v>5.1958999999999998E-2</v>
      </c>
      <c r="E78" s="204">
        <v>0</v>
      </c>
      <c r="F78" s="204">
        <v>5.1958999999999998E-2</v>
      </c>
      <c r="G78" s="204">
        <v>0</v>
      </c>
      <c r="H78" s="204">
        <v>0</v>
      </c>
      <c r="I78" s="204">
        <v>0</v>
      </c>
      <c r="J78" s="204">
        <v>0</v>
      </c>
    </row>
    <row r="79" spans="1:10" x14ac:dyDescent="0.25">
      <c r="A79" s="208" t="s">
        <v>185</v>
      </c>
      <c r="B79" s="204">
        <v>0</v>
      </c>
      <c r="C79" s="204">
        <v>8.4675E-2</v>
      </c>
      <c r="D79" s="204">
        <v>0.20275610999999999</v>
      </c>
      <c r="E79" s="204">
        <v>0</v>
      </c>
      <c r="F79" s="204">
        <v>5.187046E-2</v>
      </c>
      <c r="G79" s="204">
        <v>0.24749054000000001</v>
      </c>
      <c r="H79" s="204">
        <v>0</v>
      </c>
      <c r="I79" s="204">
        <v>0</v>
      </c>
      <c r="J79" s="204">
        <v>0.24749054000000001</v>
      </c>
    </row>
    <row r="80" spans="1:10" x14ac:dyDescent="0.25">
      <c r="A80" s="208" t="s">
        <v>116</v>
      </c>
      <c r="B80" s="204">
        <v>0</v>
      </c>
      <c r="C80" s="204">
        <v>0.12738964999999999</v>
      </c>
      <c r="D80" s="204">
        <v>0.13226364999999998</v>
      </c>
      <c r="E80" s="204">
        <v>1E-4</v>
      </c>
      <c r="F80" s="204">
        <v>4.3223320000000003E-2</v>
      </c>
      <c r="G80" s="204">
        <v>0</v>
      </c>
      <c r="H80" s="204">
        <v>0</v>
      </c>
      <c r="I80" s="204">
        <v>0</v>
      </c>
      <c r="J80" s="204">
        <v>1.0000000000000001E-5</v>
      </c>
    </row>
    <row r="81" spans="1:10" x14ac:dyDescent="0.25">
      <c r="A81" s="208" t="s">
        <v>49</v>
      </c>
      <c r="B81" s="204">
        <v>0</v>
      </c>
      <c r="C81" s="204">
        <v>3.0045023</v>
      </c>
      <c r="D81" s="204">
        <v>4.178026E-2</v>
      </c>
      <c r="E81" s="204">
        <v>0</v>
      </c>
      <c r="F81" s="204">
        <v>4.178026E-2</v>
      </c>
      <c r="G81" s="204">
        <v>0</v>
      </c>
      <c r="H81" s="204">
        <v>0</v>
      </c>
      <c r="I81" s="204">
        <v>0</v>
      </c>
      <c r="J81" s="204">
        <v>0.23549985999999998</v>
      </c>
    </row>
    <row r="82" spans="1:10" x14ac:dyDescent="0.25">
      <c r="A82" s="208" t="s">
        <v>92</v>
      </c>
      <c r="B82" s="204">
        <v>0</v>
      </c>
      <c r="C82" s="204">
        <v>6.6000000000000003E-2</v>
      </c>
      <c r="D82" s="204">
        <v>4.1312109999999999E-2</v>
      </c>
      <c r="E82" s="204">
        <v>0</v>
      </c>
      <c r="F82" s="204">
        <v>4.1312109999999999E-2</v>
      </c>
      <c r="G82" s="204">
        <v>0</v>
      </c>
      <c r="H82" s="204">
        <v>0</v>
      </c>
      <c r="I82" s="204">
        <v>0</v>
      </c>
      <c r="J82" s="204">
        <v>5.558E-5</v>
      </c>
    </row>
    <row r="83" spans="1:10" x14ac:dyDescent="0.25">
      <c r="A83" s="208" t="s">
        <v>206</v>
      </c>
      <c r="B83" s="204">
        <v>0</v>
      </c>
      <c r="C83" s="204">
        <v>3.7135000000000001E-2</v>
      </c>
      <c r="D83" s="204">
        <v>0.24814692000000002</v>
      </c>
      <c r="E83" s="204">
        <v>0</v>
      </c>
      <c r="F83" s="204">
        <v>3.998633E-2</v>
      </c>
      <c r="G83" s="204">
        <v>0</v>
      </c>
      <c r="H83" s="204">
        <v>1.1412E-3</v>
      </c>
      <c r="I83" s="204">
        <v>0</v>
      </c>
      <c r="J83" s="204">
        <v>1.1412E-3</v>
      </c>
    </row>
    <row r="84" spans="1:10" x14ac:dyDescent="0.25">
      <c r="A84" s="208" t="s">
        <v>196</v>
      </c>
      <c r="B84" s="204">
        <v>0</v>
      </c>
      <c r="C84" s="204">
        <v>0.23364099999999999</v>
      </c>
      <c r="D84" s="204">
        <v>9.8255330000000002E-2</v>
      </c>
      <c r="E84" s="204">
        <v>0</v>
      </c>
      <c r="F84" s="204">
        <v>3.734842E-2</v>
      </c>
      <c r="G84" s="204">
        <v>9.5366203800000005</v>
      </c>
      <c r="H84" s="204">
        <v>1.6689248600000002</v>
      </c>
      <c r="I84" s="204">
        <v>0</v>
      </c>
      <c r="J84" s="204">
        <v>11.21054524</v>
      </c>
    </row>
    <row r="85" spans="1:10" x14ac:dyDescent="0.25">
      <c r="A85" s="208" t="s">
        <v>195</v>
      </c>
      <c r="B85" s="204">
        <v>0</v>
      </c>
      <c r="C85" s="204">
        <v>1.6828963000000001</v>
      </c>
      <c r="D85" s="204">
        <v>0.23742341</v>
      </c>
      <c r="E85" s="204">
        <v>0</v>
      </c>
      <c r="F85" s="204">
        <v>3.6143089999999996E-2</v>
      </c>
      <c r="G85" s="204">
        <v>0.74511068000000003</v>
      </c>
      <c r="H85" s="204">
        <v>0.15775537000000001</v>
      </c>
      <c r="I85" s="204">
        <v>0</v>
      </c>
      <c r="J85" s="204">
        <v>0.89601012999999996</v>
      </c>
    </row>
    <row r="86" spans="1:10" x14ac:dyDescent="0.25">
      <c r="A86" s="208" t="s">
        <v>191</v>
      </c>
      <c r="B86" s="204">
        <v>0</v>
      </c>
      <c r="C86" s="204">
        <v>0</v>
      </c>
      <c r="D86" s="204">
        <v>3.489573E-2</v>
      </c>
      <c r="E86" s="204">
        <v>0</v>
      </c>
      <c r="F86" s="204">
        <v>3.489573E-2</v>
      </c>
      <c r="G86" s="204">
        <v>0</v>
      </c>
      <c r="H86" s="204">
        <v>0</v>
      </c>
      <c r="I86" s="204">
        <v>0</v>
      </c>
      <c r="J86" s="204">
        <v>0</v>
      </c>
    </row>
    <row r="87" spans="1:10" x14ac:dyDescent="0.25">
      <c r="A87" s="208" t="s">
        <v>97</v>
      </c>
      <c r="B87" s="204">
        <v>0</v>
      </c>
      <c r="C87" s="204">
        <v>1.005E-3</v>
      </c>
      <c r="D87" s="204">
        <v>3.3887790000000001E-2</v>
      </c>
      <c r="E87" s="204">
        <v>30.842711559999998</v>
      </c>
      <c r="F87" s="204">
        <v>3.2991879999999994E-2</v>
      </c>
      <c r="G87" s="204">
        <v>0.34610616999999999</v>
      </c>
      <c r="H87" s="204">
        <v>2.4809187700000002</v>
      </c>
      <c r="I87" s="204">
        <v>0</v>
      </c>
      <c r="J87" s="204">
        <v>0.38782427000000003</v>
      </c>
    </row>
    <row r="88" spans="1:10" x14ac:dyDescent="0.25">
      <c r="A88" s="208" t="s">
        <v>107</v>
      </c>
      <c r="B88" s="204">
        <v>2.0000000000000001E-4</v>
      </c>
      <c r="C88" s="204">
        <v>1.3571E-2</v>
      </c>
      <c r="D88" s="204">
        <v>0.70243836999999998</v>
      </c>
      <c r="E88" s="204">
        <v>0</v>
      </c>
      <c r="F88" s="204">
        <v>3.1167500000000001E-2</v>
      </c>
      <c r="G88" s="204">
        <v>1.42E-3</v>
      </c>
      <c r="H88" s="204">
        <v>8.6700000000000004E-4</v>
      </c>
      <c r="I88" s="204">
        <v>0</v>
      </c>
      <c r="J88" s="204">
        <v>4.4657999999999998E-3</v>
      </c>
    </row>
    <row r="89" spans="1:10" x14ac:dyDescent="0.25">
      <c r="A89" s="208" t="s">
        <v>209</v>
      </c>
      <c r="B89" s="204">
        <v>0</v>
      </c>
      <c r="C89" s="204">
        <v>0.92862771999999993</v>
      </c>
      <c r="D89" s="204">
        <v>0.79265706000000002</v>
      </c>
      <c r="E89" s="204">
        <v>1.44E-2</v>
      </c>
      <c r="F89" s="204">
        <v>2.733031E-2</v>
      </c>
      <c r="G89" s="204">
        <v>0.41216786999999999</v>
      </c>
      <c r="H89" s="204">
        <v>2.6519220699999999</v>
      </c>
      <c r="I89" s="204">
        <v>0</v>
      </c>
      <c r="J89" s="204">
        <v>3.1310457599999997</v>
      </c>
    </row>
    <row r="90" spans="1:10" x14ac:dyDescent="0.25">
      <c r="A90" s="208" t="s">
        <v>160</v>
      </c>
      <c r="B90" s="204">
        <v>0</v>
      </c>
      <c r="C90" s="204">
        <v>0.20981639999999999</v>
      </c>
      <c r="D90" s="204">
        <v>0.10173436999999999</v>
      </c>
      <c r="E90" s="204">
        <v>0</v>
      </c>
      <c r="F90" s="204">
        <v>2.539485E-2</v>
      </c>
      <c r="G90" s="204">
        <v>0.75424261999999997</v>
      </c>
      <c r="H90" s="204">
        <v>0.1032981</v>
      </c>
      <c r="I90" s="204">
        <v>0</v>
      </c>
      <c r="J90" s="204">
        <v>0.79799007999999994</v>
      </c>
    </row>
    <row r="91" spans="1:10" x14ac:dyDescent="0.25">
      <c r="A91" s="208" t="s">
        <v>238</v>
      </c>
      <c r="B91" s="204">
        <v>2.0000000000000001E-4</v>
      </c>
      <c r="C91" s="204">
        <v>1.32714515</v>
      </c>
      <c r="D91" s="204">
        <v>2.9210279999999998E-2</v>
      </c>
      <c r="E91" s="204">
        <v>6.9999999999999999E-4</v>
      </c>
      <c r="F91" s="204">
        <v>2.401638E-2</v>
      </c>
      <c r="G91" s="204">
        <v>2.452965E-2</v>
      </c>
      <c r="H91" s="204">
        <v>0.22628999999999999</v>
      </c>
      <c r="I91" s="204">
        <v>0</v>
      </c>
      <c r="J91" s="204">
        <v>0.34694516999999997</v>
      </c>
    </row>
    <row r="92" spans="1:10" x14ac:dyDescent="0.25">
      <c r="A92" s="208" t="s">
        <v>212</v>
      </c>
      <c r="B92" s="204">
        <v>0</v>
      </c>
      <c r="C92" s="204">
        <v>0.15933892999999999</v>
      </c>
      <c r="D92" s="204">
        <v>0.84106636999999995</v>
      </c>
      <c r="E92" s="204">
        <v>0</v>
      </c>
      <c r="F92" s="204">
        <v>2.2945740000000003E-2</v>
      </c>
      <c r="G92" s="204">
        <v>2.54192442</v>
      </c>
      <c r="H92" s="204">
        <v>0</v>
      </c>
      <c r="I92" s="204">
        <v>0</v>
      </c>
      <c r="J92" s="204">
        <v>2.54229942</v>
      </c>
    </row>
    <row r="93" spans="1:10" x14ac:dyDescent="0.25">
      <c r="A93" s="208" t="s">
        <v>27</v>
      </c>
      <c r="B93" s="204">
        <v>6.7599999999999995E-4</v>
      </c>
      <c r="C93" s="204">
        <v>2.029E-3</v>
      </c>
      <c r="D93" s="204">
        <v>0.13195848999999998</v>
      </c>
      <c r="E93" s="204">
        <v>0</v>
      </c>
      <c r="F93" s="204">
        <v>2.2027000000000001E-2</v>
      </c>
      <c r="G93" s="204">
        <v>0</v>
      </c>
      <c r="H93" s="204">
        <v>3.0000000000000001E-5</v>
      </c>
      <c r="I93" s="204">
        <v>0</v>
      </c>
      <c r="J93" s="204">
        <v>6.4899999999999995E-4</v>
      </c>
    </row>
    <row r="94" spans="1:10" x14ac:dyDescent="0.25">
      <c r="A94" s="208" t="s">
        <v>194</v>
      </c>
      <c r="B94" s="204">
        <v>0</v>
      </c>
      <c r="C94" s="204">
        <v>0.20028535</v>
      </c>
      <c r="D94" s="204">
        <v>0.32968203000000001</v>
      </c>
      <c r="E94" s="204">
        <v>0</v>
      </c>
      <c r="F94" s="204">
        <v>1.952456E-2</v>
      </c>
      <c r="G94" s="204">
        <v>0</v>
      </c>
      <c r="H94" s="204">
        <v>5.1144330000000002E-2</v>
      </c>
      <c r="I94" s="204">
        <v>0</v>
      </c>
      <c r="J94" s="204">
        <v>5.4496199999999996E-3</v>
      </c>
    </row>
    <row r="95" spans="1:10" x14ac:dyDescent="0.25">
      <c r="A95" s="208" t="s">
        <v>35</v>
      </c>
      <c r="B95" s="204">
        <v>0</v>
      </c>
      <c r="C95" s="204">
        <v>33.407648430000002</v>
      </c>
      <c r="D95" s="204">
        <v>5.333309E-2</v>
      </c>
      <c r="E95" s="204">
        <v>0</v>
      </c>
      <c r="F95" s="204">
        <v>1.856932E-2</v>
      </c>
      <c r="G95" s="204">
        <v>0</v>
      </c>
      <c r="H95" s="204">
        <v>1.2319999999999999E-2</v>
      </c>
      <c r="I95" s="204">
        <v>0</v>
      </c>
      <c r="J95" s="204">
        <v>1.247E-2</v>
      </c>
    </row>
    <row r="96" spans="1:10" x14ac:dyDescent="0.25">
      <c r="A96" s="208" t="s">
        <v>181</v>
      </c>
      <c r="B96" s="204">
        <v>0</v>
      </c>
      <c r="C96" s="204">
        <v>0.31656699999999999</v>
      </c>
      <c r="D96" s="204">
        <v>1.6653979999999999E-2</v>
      </c>
      <c r="E96" s="204">
        <v>0</v>
      </c>
      <c r="F96" s="204">
        <v>1.6653979999999999E-2</v>
      </c>
      <c r="G96" s="204">
        <v>0.29947412000000001</v>
      </c>
      <c r="H96" s="204">
        <v>0.37778069000000003</v>
      </c>
      <c r="I96" s="204">
        <v>0</v>
      </c>
      <c r="J96" s="204">
        <v>0.29947412000000001</v>
      </c>
    </row>
    <row r="97" spans="1:10" x14ac:dyDescent="0.25">
      <c r="A97" s="208" t="s">
        <v>211</v>
      </c>
      <c r="B97" s="204">
        <v>0</v>
      </c>
      <c r="C97" s="204">
        <v>0.18537396</v>
      </c>
      <c r="D97" s="204">
        <v>4.7337459999999998E-2</v>
      </c>
      <c r="E97" s="204">
        <v>1E-4</v>
      </c>
      <c r="F97" s="204">
        <v>1.49564E-2</v>
      </c>
      <c r="G97" s="204">
        <v>0.17294214000000002</v>
      </c>
      <c r="H97" s="204">
        <v>0.12457416</v>
      </c>
      <c r="I97" s="204">
        <v>0</v>
      </c>
      <c r="J97" s="204">
        <v>0.29424385999999997</v>
      </c>
    </row>
    <row r="98" spans="1:10" x14ac:dyDescent="0.25">
      <c r="A98" s="208" t="s">
        <v>182</v>
      </c>
      <c r="B98" s="204">
        <v>0</v>
      </c>
      <c r="C98" s="204">
        <v>6.3009999999999997E-2</v>
      </c>
      <c r="D98" s="204">
        <v>1.7796430000000002E-2</v>
      </c>
      <c r="E98" s="204">
        <v>0</v>
      </c>
      <c r="F98" s="204">
        <v>1.0759629999999999E-2</v>
      </c>
      <c r="G98" s="204">
        <v>0</v>
      </c>
      <c r="H98" s="204">
        <v>0</v>
      </c>
      <c r="I98" s="204">
        <v>0</v>
      </c>
      <c r="J98" s="204">
        <v>0</v>
      </c>
    </row>
    <row r="99" spans="1:10" x14ac:dyDescent="0.25">
      <c r="A99" s="208" t="s">
        <v>105</v>
      </c>
      <c r="B99" s="204">
        <v>0</v>
      </c>
      <c r="C99" s="204">
        <v>0.17404013000000002</v>
      </c>
      <c r="D99" s="204">
        <v>6.4531000000000005E-2</v>
      </c>
      <c r="E99" s="204">
        <v>0</v>
      </c>
      <c r="F99" s="204">
        <v>0.01</v>
      </c>
      <c r="G99" s="204">
        <v>0</v>
      </c>
      <c r="H99" s="204">
        <v>4.0000000000000003E-5</v>
      </c>
      <c r="I99" s="204">
        <v>0</v>
      </c>
      <c r="J99" s="204">
        <v>3.457E-3</v>
      </c>
    </row>
    <row r="100" spans="1:10" x14ac:dyDescent="0.25">
      <c r="A100" s="208" t="s">
        <v>24</v>
      </c>
      <c r="B100" s="204">
        <v>0</v>
      </c>
      <c r="C100" s="204">
        <v>0</v>
      </c>
      <c r="D100" s="204">
        <v>2.1918080000000003E-2</v>
      </c>
      <c r="E100" s="204">
        <v>0</v>
      </c>
      <c r="F100" s="204">
        <v>9.8212500000000001E-3</v>
      </c>
      <c r="G100" s="204">
        <v>0</v>
      </c>
      <c r="H100" s="204">
        <v>0</v>
      </c>
      <c r="I100" s="204">
        <v>0</v>
      </c>
      <c r="J100" s="204">
        <v>0</v>
      </c>
    </row>
    <row r="101" spans="1:10" x14ac:dyDescent="0.25">
      <c r="A101" s="208" t="s">
        <v>210</v>
      </c>
      <c r="B101" s="204">
        <v>0</v>
      </c>
      <c r="C101" s="204">
        <v>0.48749877000000003</v>
      </c>
      <c r="D101" s="204">
        <v>45.698397049999997</v>
      </c>
      <c r="E101" s="204">
        <v>0</v>
      </c>
      <c r="F101" s="204">
        <v>9.4217700000000012E-3</v>
      </c>
      <c r="G101" s="204">
        <v>0</v>
      </c>
      <c r="H101" s="204">
        <v>0.17755251</v>
      </c>
      <c r="I101" s="204">
        <v>0</v>
      </c>
      <c r="J101" s="204">
        <v>0.17833858999999999</v>
      </c>
    </row>
    <row r="102" spans="1:10" x14ac:dyDescent="0.25">
      <c r="A102" s="208" t="s">
        <v>251</v>
      </c>
      <c r="B102" s="204">
        <v>0</v>
      </c>
      <c r="C102" s="204">
        <v>2.7746E-2</v>
      </c>
      <c r="D102" s="204">
        <v>0.14224528</v>
      </c>
      <c r="E102" s="204">
        <v>7.5000000000000002E-4</v>
      </c>
      <c r="F102" s="204">
        <v>9.2227400000000001E-3</v>
      </c>
      <c r="G102" s="204">
        <v>0.16844369000000001</v>
      </c>
      <c r="H102" s="204">
        <v>1.1044999999999999E-2</v>
      </c>
      <c r="I102" s="204">
        <v>0</v>
      </c>
      <c r="J102" s="204">
        <v>0.18068369000000001</v>
      </c>
    </row>
    <row r="103" spans="1:10" x14ac:dyDescent="0.25">
      <c r="A103" s="208" t="s">
        <v>22</v>
      </c>
      <c r="B103" s="204">
        <v>0</v>
      </c>
      <c r="C103" s="204">
        <v>0</v>
      </c>
      <c r="D103" s="204">
        <v>1.8261380000000001E-2</v>
      </c>
      <c r="E103" s="204">
        <v>0</v>
      </c>
      <c r="F103" s="204">
        <v>9.1319999999999995E-3</v>
      </c>
      <c r="G103" s="204">
        <v>0</v>
      </c>
      <c r="H103" s="204">
        <v>2.2654647799999998</v>
      </c>
      <c r="I103" s="204">
        <v>0</v>
      </c>
      <c r="J103" s="204">
        <v>2.2655367799999997</v>
      </c>
    </row>
    <row r="104" spans="1:10" x14ac:dyDescent="0.25">
      <c r="A104" s="208" t="s">
        <v>256</v>
      </c>
      <c r="B104" s="204">
        <v>0</v>
      </c>
      <c r="C104" s="204">
        <v>0.64513779000000004</v>
      </c>
      <c r="D104" s="204">
        <v>4.7366900000000003E-2</v>
      </c>
      <c r="E104" s="204">
        <v>0</v>
      </c>
      <c r="F104" s="204">
        <v>8.9800400000000016E-3</v>
      </c>
      <c r="G104" s="204">
        <v>0</v>
      </c>
      <c r="H104" s="204">
        <v>3.1224599999999998E-2</v>
      </c>
      <c r="I104" s="204">
        <v>0</v>
      </c>
      <c r="J104" s="204">
        <v>0.102717</v>
      </c>
    </row>
    <row r="105" spans="1:10" x14ac:dyDescent="0.25">
      <c r="A105" s="208" t="s">
        <v>236</v>
      </c>
      <c r="B105" s="204">
        <v>2.0000000000000002E-5</v>
      </c>
      <c r="C105" s="204">
        <v>4.3889999999999997E-3</v>
      </c>
      <c r="D105" s="204">
        <v>2.880013E-2</v>
      </c>
      <c r="E105" s="204">
        <v>5.0000000000000004E-6</v>
      </c>
      <c r="F105" s="204">
        <v>8.3756299999999985E-3</v>
      </c>
      <c r="G105" s="204">
        <v>0</v>
      </c>
      <c r="H105" s="204">
        <v>8.0000000000000004E-4</v>
      </c>
      <c r="I105" s="204">
        <v>0</v>
      </c>
      <c r="J105" s="204">
        <v>1.4494E-2</v>
      </c>
    </row>
    <row r="106" spans="1:10" x14ac:dyDescent="0.25">
      <c r="A106" s="208" t="s">
        <v>73</v>
      </c>
      <c r="B106" s="204">
        <v>0</v>
      </c>
      <c r="C106" s="204">
        <v>0</v>
      </c>
      <c r="D106" s="204">
        <v>7.4999999999999997E-3</v>
      </c>
      <c r="E106" s="204">
        <v>0</v>
      </c>
      <c r="F106" s="204">
        <v>7.4999999999999997E-3</v>
      </c>
      <c r="G106" s="204">
        <v>0</v>
      </c>
      <c r="H106" s="204">
        <v>0</v>
      </c>
      <c r="I106" s="204">
        <v>0</v>
      </c>
      <c r="J106" s="204">
        <v>0</v>
      </c>
    </row>
    <row r="107" spans="1:10" x14ac:dyDescent="0.25">
      <c r="A107" s="208" t="s">
        <v>128</v>
      </c>
      <c r="B107" s="204">
        <v>0</v>
      </c>
      <c r="C107" s="204">
        <v>6.5034229999999998E-2</v>
      </c>
      <c r="D107" s="204">
        <v>8.8247000000000013E-3</v>
      </c>
      <c r="E107" s="204">
        <v>0</v>
      </c>
      <c r="F107" s="204">
        <v>6.5647700000000002E-3</v>
      </c>
      <c r="G107" s="204">
        <v>4.6871360599999994</v>
      </c>
      <c r="H107" s="204">
        <v>0</v>
      </c>
      <c r="I107" s="204">
        <v>0</v>
      </c>
      <c r="J107" s="204">
        <v>4.6871360599999994</v>
      </c>
    </row>
    <row r="108" spans="1:10" x14ac:dyDescent="0.25">
      <c r="A108" s="208" t="s">
        <v>230</v>
      </c>
      <c r="B108" s="204">
        <v>0</v>
      </c>
      <c r="C108" s="204">
        <v>2.5229999999999999E-2</v>
      </c>
      <c r="D108" s="204">
        <v>2.2310919999999998E-2</v>
      </c>
      <c r="E108" s="204">
        <v>1.0039999999999999E-3</v>
      </c>
      <c r="F108" s="204">
        <v>6.5456899999999998E-3</v>
      </c>
      <c r="G108" s="204">
        <v>0</v>
      </c>
      <c r="H108" s="204">
        <v>9.5E-4</v>
      </c>
      <c r="I108" s="204">
        <v>0</v>
      </c>
      <c r="J108" s="204">
        <v>1.2911000000000001E-2</v>
      </c>
    </row>
    <row r="109" spans="1:10" x14ac:dyDescent="0.25">
      <c r="A109" s="208" t="s">
        <v>169</v>
      </c>
      <c r="B109" s="204">
        <v>0</v>
      </c>
      <c r="C109" s="204">
        <v>1.4611810000000001</v>
      </c>
      <c r="D109" s="204">
        <v>4.5919200000000002E-3</v>
      </c>
      <c r="E109" s="204">
        <v>0</v>
      </c>
      <c r="F109" s="204">
        <v>4.5919200000000002E-3</v>
      </c>
      <c r="G109" s="204">
        <v>0.21394754999999999</v>
      </c>
      <c r="H109" s="204">
        <v>6.0000000000000001E-3</v>
      </c>
      <c r="I109" s="204">
        <v>0</v>
      </c>
      <c r="J109" s="204">
        <v>0.21544754999999999</v>
      </c>
    </row>
    <row r="110" spans="1:10" x14ac:dyDescent="0.25">
      <c r="A110" s="208" t="s">
        <v>173</v>
      </c>
      <c r="B110" s="204">
        <v>0</v>
      </c>
      <c r="C110" s="204">
        <v>3.2329699999999999E-3</v>
      </c>
      <c r="D110" s="204">
        <v>2.3955779999999999E-2</v>
      </c>
      <c r="E110" s="204">
        <v>0</v>
      </c>
      <c r="F110" s="204">
        <v>4.0053200000000006E-3</v>
      </c>
      <c r="G110" s="204">
        <v>0</v>
      </c>
      <c r="H110" s="204">
        <v>0</v>
      </c>
      <c r="I110" s="204">
        <v>0</v>
      </c>
      <c r="J110" s="204">
        <v>0</v>
      </c>
    </row>
    <row r="111" spans="1:10" x14ac:dyDescent="0.25">
      <c r="A111" s="208" t="s">
        <v>224</v>
      </c>
      <c r="B111" s="204">
        <v>0</v>
      </c>
      <c r="C111" s="204">
        <v>3.5400000000000001E-2</v>
      </c>
      <c r="D111" s="204">
        <v>4.8500000000000001E-3</v>
      </c>
      <c r="E111" s="204">
        <v>0</v>
      </c>
      <c r="F111" s="204">
        <v>4.0000000000000001E-3</v>
      </c>
      <c r="G111" s="204">
        <v>0</v>
      </c>
      <c r="H111" s="204">
        <v>5.5003999999999997E-2</v>
      </c>
      <c r="I111" s="204">
        <v>0</v>
      </c>
      <c r="J111" s="204">
        <v>7.3954000000000006E-2</v>
      </c>
    </row>
    <row r="112" spans="1:10" x14ac:dyDescent="0.25">
      <c r="A112" s="208" t="s">
        <v>246</v>
      </c>
      <c r="B112" s="204">
        <v>0</v>
      </c>
      <c r="C112" s="204">
        <v>1.3773000000000001E-2</v>
      </c>
      <c r="D112" s="204">
        <v>1.112224E-2</v>
      </c>
      <c r="E112" s="204">
        <v>0</v>
      </c>
      <c r="F112" s="204">
        <v>3.54595E-3</v>
      </c>
      <c r="G112" s="204">
        <v>0</v>
      </c>
      <c r="H112" s="204">
        <v>6.9999999999999994E-5</v>
      </c>
      <c r="I112" s="204">
        <v>0</v>
      </c>
      <c r="J112" s="204">
        <v>2.0699999999999998E-3</v>
      </c>
    </row>
    <row r="113" spans="1:10" x14ac:dyDescent="0.25">
      <c r="A113" s="208" t="s">
        <v>148</v>
      </c>
      <c r="B113" s="204">
        <v>0</v>
      </c>
      <c r="C113" s="204">
        <v>0.27364899999999998</v>
      </c>
      <c r="D113" s="204">
        <v>0.11310530000000001</v>
      </c>
      <c r="E113" s="204">
        <v>2.5000000000000001E-4</v>
      </c>
      <c r="F113" s="204">
        <v>3.2880800000000001E-3</v>
      </c>
      <c r="G113" s="204">
        <v>0</v>
      </c>
      <c r="H113" s="204">
        <v>0.14000000000000001</v>
      </c>
      <c r="I113" s="204">
        <v>0</v>
      </c>
      <c r="J113" s="204">
        <v>0.14000000000000001</v>
      </c>
    </row>
    <row r="114" spans="1:10" x14ac:dyDescent="0.25">
      <c r="A114" s="208" t="s">
        <v>133</v>
      </c>
      <c r="B114" s="204">
        <v>0</v>
      </c>
      <c r="C114" s="204">
        <v>4.5618156699999997</v>
      </c>
      <c r="D114" s="204">
        <v>1.0062940000000001E-2</v>
      </c>
      <c r="E114" s="204">
        <v>1.0000000000000001E-5</v>
      </c>
      <c r="F114" s="204">
        <v>3.2835999999999998E-3</v>
      </c>
      <c r="G114" s="204">
        <v>0</v>
      </c>
      <c r="H114" s="204">
        <v>2.519878E-2</v>
      </c>
      <c r="I114" s="204">
        <v>0</v>
      </c>
      <c r="J114" s="204">
        <v>3.6411600000000001E-3</v>
      </c>
    </row>
    <row r="115" spans="1:10" x14ac:dyDescent="0.25">
      <c r="A115" s="208" t="s">
        <v>146</v>
      </c>
      <c r="B115" s="204">
        <v>0</v>
      </c>
      <c r="C115" s="204">
        <v>1.8425E-2</v>
      </c>
      <c r="D115" s="204">
        <v>1.4719579999999999E-2</v>
      </c>
      <c r="E115" s="204">
        <v>0</v>
      </c>
      <c r="F115" s="204">
        <v>2.62386E-3</v>
      </c>
      <c r="G115" s="204">
        <v>0</v>
      </c>
      <c r="H115" s="204">
        <v>0</v>
      </c>
      <c r="I115" s="204">
        <v>0</v>
      </c>
      <c r="J115" s="204">
        <v>0</v>
      </c>
    </row>
    <row r="116" spans="1:10" x14ac:dyDescent="0.25">
      <c r="A116" s="208" t="s">
        <v>142</v>
      </c>
      <c r="B116" s="204">
        <v>0</v>
      </c>
      <c r="C116" s="204">
        <v>1.2403E-3</v>
      </c>
      <c r="D116" s="204">
        <v>0.13379136999999999</v>
      </c>
      <c r="E116" s="204">
        <v>1.8452E-4</v>
      </c>
      <c r="F116" s="204">
        <v>2.5727300000000001E-3</v>
      </c>
      <c r="G116" s="204">
        <v>0.14300334000000001</v>
      </c>
      <c r="H116" s="204">
        <v>0.26119377999999999</v>
      </c>
      <c r="I116" s="204">
        <v>0</v>
      </c>
      <c r="J116" s="204">
        <v>0.40419712000000002</v>
      </c>
    </row>
    <row r="117" spans="1:10" x14ac:dyDescent="0.25">
      <c r="A117" s="208" t="s">
        <v>201</v>
      </c>
      <c r="B117" s="204">
        <v>0</v>
      </c>
      <c r="C117" s="204">
        <v>0.40772599999999998</v>
      </c>
      <c r="D117" s="204">
        <v>7.9033699999999998E-3</v>
      </c>
      <c r="E117" s="204">
        <v>0</v>
      </c>
      <c r="F117" s="204">
        <v>2.50841E-3</v>
      </c>
      <c r="G117" s="204">
        <v>2.463485E-2</v>
      </c>
      <c r="H117" s="204">
        <v>0.41103556000000002</v>
      </c>
      <c r="I117" s="204">
        <v>0</v>
      </c>
      <c r="J117" s="204">
        <v>0.43567040999999995</v>
      </c>
    </row>
    <row r="118" spans="1:10" x14ac:dyDescent="0.25">
      <c r="A118" s="208" t="s">
        <v>170</v>
      </c>
      <c r="B118" s="204">
        <v>0</v>
      </c>
      <c r="C118" s="204">
        <v>7.5000000000000002E-4</v>
      </c>
      <c r="D118" s="204">
        <v>0.16365489999999999</v>
      </c>
      <c r="E118" s="204">
        <v>0</v>
      </c>
      <c r="F118" s="204">
        <v>2.1236100000000002E-3</v>
      </c>
      <c r="G118" s="204">
        <v>0.69408910999999995</v>
      </c>
      <c r="H118" s="204">
        <v>8.3938799999999994E-3</v>
      </c>
      <c r="I118" s="204">
        <v>0</v>
      </c>
      <c r="J118" s="204">
        <v>0.70323610999999997</v>
      </c>
    </row>
    <row r="119" spans="1:10" x14ac:dyDescent="0.25">
      <c r="A119" s="208" t="s">
        <v>231</v>
      </c>
      <c r="B119" s="204">
        <v>0</v>
      </c>
      <c r="C119" s="204">
        <v>7.8714000000000006E-2</v>
      </c>
      <c r="D119" s="204">
        <v>8.9453999999999992E-3</v>
      </c>
      <c r="E119" s="204">
        <v>0</v>
      </c>
      <c r="F119" s="204">
        <v>1.8500000000000001E-3</v>
      </c>
      <c r="G119" s="204">
        <v>0</v>
      </c>
      <c r="H119" s="204">
        <v>5.9999999999999995E-4</v>
      </c>
      <c r="I119" s="204">
        <v>0</v>
      </c>
      <c r="J119" s="204">
        <v>1.8624769999999999E-2</v>
      </c>
    </row>
    <row r="120" spans="1:10" x14ac:dyDescent="0.25">
      <c r="A120" s="208" t="s">
        <v>122</v>
      </c>
      <c r="B120" s="204">
        <v>0</v>
      </c>
      <c r="C120" s="204">
        <v>2.0068599999999999E-2</v>
      </c>
      <c r="D120" s="204">
        <v>1.1272530000000001E-2</v>
      </c>
      <c r="E120" s="204">
        <v>0</v>
      </c>
      <c r="F120" s="204">
        <v>1.7962E-3</v>
      </c>
      <c r="G120" s="204">
        <v>0.67910429000000005</v>
      </c>
      <c r="H120" s="204">
        <v>2.1907619999999999E-2</v>
      </c>
      <c r="I120" s="204">
        <v>0</v>
      </c>
      <c r="J120" s="204">
        <v>0.68216109999999996</v>
      </c>
    </row>
    <row r="121" spans="1:10" x14ac:dyDescent="0.25">
      <c r="A121" s="208" t="s">
        <v>232</v>
      </c>
      <c r="B121" s="204">
        <v>0</v>
      </c>
      <c r="C121" s="204">
        <v>1.0792E-2</v>
      </c>
      <c r="D121" s="204">
        <v>1.58E-3</v>
      </c>
      <c r="E121" s="204">
        <v>1E-4</v>
      </c>
      <c r="F121" s="204">
        <v>1.58E-3</v>
      </c>
      <c r="G121" s="204">
        <v>0</v>
      </c>
      <c r="H121" s="204">
        <v>1.5250000000000001E-3</v>
      </c>
      <c r="I121" s="204">
        <v>0</v>
      </c>
      <c r="J121" s="204">
        <v>6.3749999999999996E-3</v>
      </c>
    </row>
    <row r="122" spans="1:10" x14ac:dyDescent="0.25">
      <c r="A122" s="208" t="s">
        <v>25</v>
      </c>
      <c r="B122" s="204">
        <v>0</v>
      </c>
      <c r="C122" s="204">
        <v>0.36711899999999997</v>
      </c>
      <c r="D122" s="204">
        <v>2.8066500000000001E-2</v>
      </c>
      <c r="E122" s="204">
        <v>0</v>
      </c>
      <c r="F122" s="204">
        <v>1.09545E-3</v>
      </c>
      <c r="G122" s="204">
        <v>0</v>
      </c>
      <c r="H122" s="204">
        <v>0</v>
      </c>
      <c r="I122" s="204">
        <v>0</v>
      </c>
      <c r="J122" s="204">
        <v>2.944E-4</v>
      </c>
    </row>
    <row r="123" spans="1:10" x14ac:dyDescent="0.25">
      <c r="A123" s="208" t="s">
        <v>254</v>
      </c>
      <c r="B123" s="204">
        <v>0</v>
      </c>
      <c r="C123" s="204">
        <v>1.8120000000000001E-2</v>
      </c>
      <c r="D123" s="204">
        <v>9.990000000000001E-4</v>
      </c>
      <c r="E123" s="204">
        <v>1.2999999999999999E-3</v>
      </c>
      <c r="F123" s="204">
        <v>9.990000000000001E-4</v>
      </c>
      <c r="G123" s="204">
        <v>2.0000000000000001E-4</v>
      </c>
      <c r="H123" s="204">
        <v>3.49E-3</v>
      </c>
      <c r="I123" s="204">
        <v>0</v>
      </c>
      <c r="J123" s="204">
        <v>1.3723000000000001E-2</v>
      </c>
    </row>
    <row r="124" spans="1:10" x14ac:dyDescent="0.25">
      <c r="A124" s="208" t="s">
        <v>134</v>
      </c>
      <c r="B124" s="204">
        <v>0</v>
      </c>
      <c r="C124" s="204">
        <v>0.23097100000000001</v>
      </c>
      <c r="D124" s="204">
        <v>1.4267790000000001E-2</v>
      </c>
      <c r="E124" s="204">
        <v>0</v>
      </c>
      <c r="F124" s="204">
        <v>9.7400000000000004E-4</v>
      </c>
      <c r="G124" s="204">
        <v>0</v>
      </c>
      <c r="H124" s="204">
        <v>2.3499999999999999E-4</v>
      </c>
      <c r="I124" s="204">
        <v>0</v>
      </c>
      <c r="J124" s="204">
        <v>2.3499999999999999E-4</v>
      </c>
    </row>
    <row r="125" spans="1:10" x14ac:dyDescent="0.25">
      <c r="A125" s="208" t="s">
        <v>243</v>
      </c>
      <c r="B125" s="204">
        <v>0</v>
      </c>
      <c r="C125" s="204">
        <v>7.2150000000000006E-2</v>
      </c>
      <c r="D125" s="204">
        <v>8.9999999999999998E-4</v>
      </c>
      <c r="E125" s="204">
        <v>0</v>
      </c>
      <c r="F125" s="204">
        <v>8.9999999999999998E-4</v>
      </c>
      <c r="G125" s="204">
        <v>0</v>
      </c>
      <c r="H125" s="204">
        <v>1E-4</v>
      </c>
      <c r="I125" s="204">
        <v>0</v>
      </c>
      <c r="J125" s="204">
        <v>4.1000000000000003E-3</v>
      </c>
    </row>
    <row r="126" spans="1:10" x14ac:dyDescent="0.25">
      <c r="A126" s="208" t="s">
        <v>163</v>
      </c>
      <c r="B126" s="204">
        <v>0</v>
      </c>
      <c r="C126" s="204">
        <v>0</v>
      </c>
      <c r="D126" s="204">
        <v>3.4586589999999993E-2</v>
      </c>
      <c r="E126" s="204">
        <v>0</v>
      </c>
      <c r="F126" s="204">
        <v>5.7583999999999999E-4</v>
      </c>
      <c r="G126" s="204">
        <v>0</v>
      </c>
      <c r="H126" s="204">
        <v>1.5751999999999999E-2</v>
      </c>
      <c r="I126" s="204">
        <v>0</v>
      </c>
      <c r="J126" s="204">
        <v>1.5751999999999999E-2</v>
      </c>
    </row>
    <row r="127" spans="1:10" x14ac:dyDescent="0.25">
      <c r="A127" s="208" t="s">
        <v>200</v>
      </c>
      <c r="B127" s="204">
        <v>0</v>
      </c>
      <c r="C127" s="204">
        <v>9.8609200000000004E-3</v>
      </c>
      <c r="D127" s="204">
        <v>1.0825329999999999E-2</v>
      </c>
      <c r="E127" s="204">
        <v>0</v>
      </c>
      <c r="F127" s="204">
        <v>4.8945E-4</v>
      </c>
      <c r="G127" s="204">
        <v>1.66381457</v>
      </c>
      <c r="H127" s="204">
        <v>0.48424684000000001</v>
      </c>
      <c r="I127" s="204">
        <v>0</v>
      </c>
      <c r="J127" s="204">
        <v>1.8047686399999998</v>
      </c>
    </row>
    <row r="128" spans="1:10" x14ac:dyDescent="0.25">
      <c r="A128" s="208" t="s">
        <v>207</v>
      </c>
      <c r="B128" s="204">
        <v>0</v>
      </c>
      <c r="C128" s="204">
        <v>6.74984E-3</v>
      </c>
      <c r="D128" s="204">
        <v>1.0094520000000001E-2</v>
      </c>
      <c r="E128" s="204">
        <v>0</v>
      </c>
      <c r="F128" s="204">
        <v>2.421E-4</v>
      </c>
      <c r="G128" s="204">
        <v>0</v>
      </c>
      <c r="H128" s="204">
        <v>0.19235868</v>
      </c>
      <c r="I128" s="204">
        <v>0</v>
      </c>
      <c r="J128" s="204">
        <v>0</v>
      </c>
    </row>
    <row r="129" spans="1:10" x14ac:dyDescent="0.25">
      <c r="A129" s="208" t="s">
        <v>233</v>
      </c>
      <c r="B129" s="204">
        <v>3.0000000000000001E-5</v>
      </c>
      <c r="C129" s="204">
        <v>2.875E-3</v>
      </c>
      <c r="D129" s="204">
        <v>5.2112650000000003E-2</v>
      </c>
      <c r="E129" s="204">
        <v>0</v>
      </c>
      <c r="F129" s="204">
        <v>1.2999999999999999E-4</v>
      </c>
      <c r="G129" s="204">
        <v>0</v>
      </c>
      <c r="H129" s="204">
        <v>0</v>
      </c>
      <c r="I129" s="204">
        <v>0</v>
      </c>
      <c r="J129" s="204">
        <v>1.4014E-2</v>
      </c>
    </row>
    <row r="130" spans="1:10" x14ac:dyDescent="0.25">
      <c r="A130" s="208" t="s">
        <v>32</v>
      </c>
      <c r="B130" s="204">
        <v>0</v>
      </c>
      <c r="C130" s="204">
        <v>0.4862322</v>
      </c>
      <c r="D130" s="204">
        <v>1.2891639999999999E-2</v>
      </c>
      <c r="E130" s="204">
        <v>0</v>
      </c>
      <c r="F130" s="204">
        <v>5.0000000000000002E-5</v>
      </c>
      <c r="G130" s="204">
        <v>0</v>
      </c>
      <c r="H130" s="204">
        <v>0</v>
      </c>
      <c r="I130" s="204">
        <v>0</v>
      </c>
      <c r="J130" s="204">
        <v>4.0392999999999999E-4</v>
      </c>
    </row>
    <row r="131" spans="1:10" x14ac:dyDescent="0.25">
      <c r="A131" s="208" t="s">
        <v>204</v>
      </c>
      <c r="B131" s="204">
        <v>0</v>
      </c>
      <c r="C131" s="204">
        <v>0.19958300000000001</v>
      </c>
      <c r="D131" s="204">
        <v>4.0000000000000003E-5</v>
      </c>
      <c r="E131" s="204">
        <v>0</v>
      </c>
      <c r="F131" s="204">
        <v>4.0000000000000003E-5</v>
      </c>
      <c r="G131" s="204">
        <v>0</v>
      </c>
      <c r="H131" s="204">
        <v>0.31993045000000003</v>
      </c>
      <c r="I131" s="204">
        <v>0</v>
      </c>
      <c r="J131" s="204">
        <v>0.35997945000000003</v>
      </c>
    </row>
    <row r="132" spans="1:10" x14ac:dyDescent="0.25">
      <c r="A132" s="208" t="s">
        <v>192</v>
      </c>
      <c r="B132" s="204">
        <v>0</v>
      </c>
      <c r="C132" s="204">
        <v>5.0000000000000001E-3</v>
      </c>
      <c r="D132" s="204">
        <v>8.9600000000000006E-6</v>
      </c>
      <c r="E132" s="204">
        <v>0</v>
      </c>
      <c r="F132" s="204">
        <v>8.9600000000000006E-6</v>
      </c>
      <c r="G132" s="204">
        <v>0</v>
      </c>
      <c r="H132" s="204">
        <v>0</v>
      </c>
      <c r="I132" s="204">
        <v>0</v>
      </c>
      <c r="J132" s="204">
        <v>0</v>
      </c>
    </row>
    <row r="133" spans="1:10" x14ac:dyDescent="0.25">
      <c r="A133" s="208" t="s">
        <v>96</v>
      </c>
      <c r="B133" s="204">
        <v>0</v>
      </c>
      <c r="C133" s="204">
        <v>1.1999999999999999E-3</v>
      </c>
      <c r="D133" s="204">
        <v>14.52294073</v>
      </c>
      <c r="E133" s="204">
        <v>0</v>
      </c>
      <c r="F133" s="204">
        <v>0</v>
      </c>
      <c r="G133" s="204">
        <v>0</v>
      </c>
      <c r="H133" s="204">
        <v>0</v>
      </c>
      <c r="I133" s="204">
        <v>0</v>
      </c>
      <c r="J133" s="204">
        <v>0</v>
      </c>
    </row>
    <row r="134" spans="1:10" x14ac:dyDescent="0.25">
      <c r="A134" s="208" t="s">
        <v>75</v>
      </c>
      <c r="B134" s="204">
        <v>0</v>
      </c>
      <c r="C134" s="204">
        <v>0.25186700000000001</v>
      </c>
      <c r="D134" s="204">
        <v>2.1903928399999999</v>
      </c>
      <c r="E134" s="204">
        <v>2.3216764799999998</v>
      </c>
      <c r="F134" s="204">
        <v>0</v>
      </c>
      <c r="G134" s="204">
        <v>0</v>
      </c>
      <c r="H134" s="204">
        <v>6.8017188700000002</v>
      </c>
      <c r="I134" s="204">
        <v>0</v>
      </c>
      <c r="J134" s="204">
        <v>6.8017988699999998</v>
      </c>
    </row>
    <row r="135" spans="1:10" x14ac:dyDescent="0.25">
      <c r="A135" s="208" t="s">
        <v>26</v>
      </c>
      <c r="B135" s="204">
        <v>0</v>
      </c>
      <c r="C135" s="204">
        <v>1.1504220000000001</v>
      </c>
      <c r="D135" s="204">
        <v>1.4077047199999999</v>
      </c>
      <c r="E135" s="204">
        <v>0</v>
      </c>
      <c r="F135" s="204">
        <v>0</v>
      </c>
      <c r="G135" s="204">
        <v>0</v>
      </c>
      <c r="H135" s="204">
        <v>0</v>
      </c>
      <c r="I135" s="204">
        <v>0</v>
      </c>
      <c r="J135" s="204">
        <v>0.90990958</v>
      </c>
    </row>
    <row r="136" spans="1:10" x14ac:dyDescent="0.25">
      <c r="A136" s="208" t="s">
        <v>6</v>
      </c>
      <c r="B136" s="204">
        <v>0</v>
      </c>
      <c r="C136" s="204">
        <v>0</v>
      </c>
      <c r="D136" s="204">
        <v>0.56904393999999991</v>
      </c>
      <c r="E136" s="204">
        <v>0</v>
      </c>
      <c r="F136" s="204">
        <v>0</v>
      </c>
      <c r="G136" s="204">
        <v>0</v>
      </c>
      <c r="H136" s="204">
        <v>0</v>
      </c>
      <c r="I136" s="204">
        <v>0</v>
      </c>
      <c r="J136" s="204">
        <v>0</v>
      </c>
    </row>
    <row r="137" spans="1:10" x14ac:dyDescent="0.25">
      <c r="A137" s="208" t="s">
        <v>99</v>
      </c>
      <c r="B137" s="204">
        <v>0</v>
      </c>
      <c r="C137" s="204">
        <v>3.8550000000000001E-2</v>
      </c>
      <c r="D137" s="204">
        <v>0.43252888</v>
      </c>
      <c r="E137" s="204">
        <v>0</v>
      </c>
      <c r="F137" s="204">
        <v>0</v>
      </c>
      <c r="G137" s="204">
        <v>0</v>
      </c>
      <c r="H137" s="204">
        <v>0</v>
      </c>
      <c r="I137" s="204">
        <v>0</v>
      </c>
      <c r="J137" s="204">
        <v>0</v>
      </c>
    </row>
    <row r="138" spans="1:10" x14ac:dyDescent="0.25">
      <c r="A138" s="208" t="s">
        <v>165</v>
      </c>
      <c r="B138" s="204">
        <v>0</v>
      </c>
      <c r="C138" s="204">
        <v>0</v>
      </c>
      <c r="D138" s="204">
        <v>0.33254127</v>
      </c>
      <c r="E138" s="204">
        <v>0</v>
      </c>
      <c r="F138" s="204">
        <v>0</v>
      </c>
      <c r="G138" s="204">
        <v>0</v>
      </c>
      <c r="H138" s="204">
        <v>0</v>
      </c>
      <c r="I138" s="204">
        <v>0</v>
      </c>
      <c r="J138" s="204">
        <v>0</v>
      </c>
    </row>
    <row r="139" spans="1:10" x14ac:dyDescent="0.25">
      <c r="A139" s="208" t="s">
        <v>108</v>
      </c>
      <c r="B139" s="204">
        <v>0</v>
      </c>
      <c r="C139" s="204">
        <v>5.8399999999999999E-4</v>
      </c>
      <c r="D139" s="204">
        <v>0.29412926</v>
      </c>
      <c r="E139" s="204">
        <v>0</v>
      </c>
      <c r="F139" s="204">
        <v>0</v>
      </c>
      <c r="G139" s="204">
        <v>0.14148329999999998</v>
      </c>
      <c r="H139" s="204">
        <v>5.5611999999999997E-3</v>
      </c>
      <c r="I139" s="204">
        <v>0</v>
      </c>
      <c r="J139" s="204">
        <v>0.14767531</v>
      </c>
    </row>
    <row r="140" spans="1:10" x14ac:dyDescent="0.25">
      <c r="A140" s="208" t="s">
        <v>248</v>
      </c>
      <c r="B140" s="204">
        <v>0</v>
      </c>
      <c r="C140" s="204">
        <v>27.527828469999999</v>
      </c>
      <c r="D140" s="204">
        <v>0.21144935000000001</v>
      </c>
      <c r="E140" s="204">
        <v>0</v>
      </c>
      <c r="F140" s="204">
        <v>0</v>
      </c>
      <c r="G140" s="204">
        <v>0</v>
      </c>
      <c r="H140" s="204">
        <v>0</v>
      </c>
      <c r="I140" s="204">
        <v>0</v>
      </c>
      <c r="J140" s="204">
        <v>0</v>
      </c>
    </row>
    <row r="141" spans="1:10" x14ac:dyDescent="0.25">
      <c r="A141" s="208" t="s">
        <v>188</v>
      </c>
      <c r="B141" s="204">
        <v>0</v>
      </c>
      <c r="C141" s="204">
        <v>1.2800000000000001E-2</v>
      </c>
      <c r="D141" s="204">
        <v>0.18863633999999999</v>
      </c>
      <c r="E141" s="204">
        <v>0</v>
      </c>
      <c r="F141" s="204">
        <v>0</v>
      </c>
      <c r="G141" s="204">
        <v>0</v>
      </c>
      <c r="H141" s="204">
        <v>0</v>
      </c>
      <c r="I141" s="204">
        <v>0</v>
      </c>
      <c r="J141" s="204">
        <v>0</v>
      </c>
    </row>
    <row r="142" spans="1:10" x14ac:dyDescent="0.25">
      <c r="A142" s="208" t="s">
        <v>119</v>
      </c>
      <c r="B142" s="204">
        <v>0</v>
      </c>
      <c r="C142" s="204">
        <v>0</v>
      </c>
      <c r="D142" s="204">
        <v>0.17514579999999999</v>
      </c>
      <c r="E142" s="204">
        <v>0</v>
      </c>
      <c r="F142" s="204">
        <v>0</v>
      </c>
      <c r="G142" s="204">
        <v>0</v>
      </c>
      <c r="H142" s="204">
        <v>0</v>
      </c>
      <c r="I142" s="204">
        <v>0</v>
      </c>
      <c r="J142" s="204">
        <v>0</v>
      </c>
    </row>
    <row r="143" spans="1:10" x14ac:dyDescent="0.25">
      <c r="A143" s="208" t="s">
        <v>132</v>
      </c>
      <c r="B143" s="204">
        <v>0</v>
      </c>
      <c r="C143" s="204">
        <v>3.0593249999999999</v>
      </c>
      <c r="D143" s="204">
        <v>0.12241188</v>
      </c>
      <c r="E143" s="204">
        <v>0</v>
      </c>
      <c r="F143" s="204">
        <v>0</v>
      </c>
      <c r="G143" s="204">
        <v>0</v>
      </c>
      <c r="H143" s="204">
        <v>4.2290499999999998E-3</v>
      </c>
      <c r="I143" s="204">
        <v>0</v>
      </c>
      <c r="J143" s="204">
        <v>0.17450499</v>
      </c>
    </row>
    <row r="144" spans="1:10" x14ac:dyDescent="0.25">
      <c r="A144" s="208" t="s">
        <v>136</v>
      </c>
      <c r="B144" s="204">
        <v>0</v>
      </c>
      <c r="C144" s="204">
        <v>1.7163800000000002E-3</v>
      </c>
      <c r="D144" s="204">
        <v>8.9402240000000008E-2</v>
      </c>
      <c r="E144" s="204">
        <v>0</v>
      </c>
      <c r="F144" s="204">
        <v>0</v>
      </c>
      <c r="G144" s="204">
        <v>0</v>
      </c>
      <c r="H144" s="204">
        <v>0</v>
      </c>
      <c r="I144" s="204">
        <v>0</v>
      </c>
      <c r="J144" s="204">
        <v>0</v>
      </c>
    </row>
    <row r="145" spans="1:10" x14ac:dyDescent="0.25">
      <c r="A145" s="208" t="s">
        <v>90</v>
      </c>
      <c r="B145" s="204">
        <v>0</v>
      </c>
      <c r="C145" s="204">
        <v>0</v>
      </c>
      <c r="D145" s="204">
        <v>8.1845399999999999E-2</v>
      </c>
      <c r="E145" s="204">
        <v>0</v>
      </c>
      <c r="F145" s="204">
        <v>0</v>
      </c>
      <c r="G145" s="204">
        <v>0</v>
      </c>
      <c r="H145" s="204">
        <v>0</v>
      </c>
      <c r="I145" s="204">
        <v>0</v>
      </c>
      <c r="J145" s="204">
        <v>3.4999999999999997E-5</v>
      </c>
    </row>
    <row r="146" spans="1:10" x14ac:dyDescent="0.25">
      <c r="A146" s="208" t="s">
        <v>227</v>
      </c>
      <c r="B146" s="204">
        <v>0</v>
      </c>
      <c r="C146" s="204">
        <v>0</v>
      </c>
      <c r="D146" s="204">
        <v>5.6292699999999994E-2</v>
      </c>
      <c r="E146" s="204">
        <v>0</v>
      </c>
      <c r="F146" s="204">
        <v>0</v>
      </c>
      <c r="G146" s="204">
        <v>0</v>
      </c>
      <c r="H146" s="204">
        <v>0</v>
      </c>
      <c r="I146" s="204">
        <v>0</v>
      </c>
      <c r="J146" s="204">
        <v>0</v>
      </c>
    </row>
    <row r="147" spans="1:10" x14ac:dyDescent="0.25">
      <c r="A147" s="208" t="s">
        <v>34</v>
      </c>
      <c r="B147" s="204">
        <v>0</v>
      </c>
      <c r="C147" s="204">
        <v>0</v>
      </c>
      <c r="D147" s="204">
        <v>5.2533800000000005E-2</v>
      </c>
      <c r="E147" s="204">
        <v>0</v>
      </c>
      <c r="F147" s="204">
        <v>0</v>
      </c>
      <c r="G147" s="204">
        <v>0</v>
      </c>
      <c r="H147" s="204">
        <v>0</v>
      </c>
      <c r="I147" s="204">
        <v>0</v>
      </c>
      <c r="J147" s="204">
        <v>0</v>
      </c>
    </row>
    <row r="148" spans="1:10" x14ac:dyDescent="0.25">
      <c r="A148" s="208" t="s">
        <v>88</v>
      </c>
      <c r="B148" s="204">
        <v>0</v>
      </c>
      <c r="C148" s="204">
        <v>0.04</v>
      </c>
      <c r="D148" s="204">
        <v>4.7578419999999996E-2</v>
      </c>
      <c r="E148" s="204">
        <v>0</v>
      </c>
      <c r="F148" s="204">
        <v>0</v>
      </c>
      <c r="G148" s="204">
        <v>0</v>
      </c>
      <c r="H148" s="204">
        <v>0</v>
      </c>
      <c r="I148" s="204">
        <v>0</v>
      </c>
      <c r="J148" s="204">
        <v>0</v>
      </c>
    </row>
    <row r="149" spans="1:10" x14ac:dyDescent="0.25">
      <c r="A149" s="208" t="s">
        <v>87</v>
      </c>
      <c r="B149" s="204">
        <v>0</v>
      </c>
      <c r="C149" s="204">
        <v>1.35849E-2</v>
      </c>
      <c r="D149" s="204">
        <v>4.4477099999999999E-2</v>
      </c>
      <c r="E149" s="204">
        <v>0</v>
      </c>
      <c r="F149" s="204">
        <v>0</v>
      </c>
      <c r="G149" s="204">
        <v>0</v>
      </c>
      <c r="H149" s="204">
        <v>0</v>
      </c>
      <c r="I149" s="204">
        <v>0</v>
      </c>
      <c r="J149" s="204">
        <v>0</v>
      </c>
    </row>
    <row r="150" spans="1:10" x14ac:dyDescent="0.25">
      <c r="A150" s="208" t="s">
        <v>5</v>
      </c>
      <c r="B150" s="204">
        <v>0</v>
      </c>
      <c r="C150" s="204">
        <v>0</v>
      </c>
      <c r="D150" s="204">
        <v>4.1852300000000002E-2</v>
      </c>
      <c r="E150" s="204">
        <v>0</v>
      </c>
      <c r="F150" s="204">
        <v>0</v>
      </c>
      <c r="G150" s="204">
        <v>0</v>
      </c>
      <c r="H150" s="204">
        <v>1.02395E-2</v>
      </c>
      <c r="I150" s="204">
        <v>0</v>
      </c>
      <c r="J150" s="204">
        <v>1.02395E-2</v>
      </c>
    </row>
    <row r="151" spans="1:10" x14ac:dyDescent="0.25">
      <c r="A151" s="208" t="s">
        <v>18</v>
      </c>
      <c r="B151" s="204">
        <v>0</v>
      </c>
      <c r="C151" s="204">
        <v>0</v>
      </c>
      <c r="D151" s="204">
        <v>4.1715429999999998E-2</v>
      </c>
      <c r="E151" s="204">
        <v>0</v>
      </c>
      <c r="F151" s="204">
        <v>0</v>
      </c>
      <c r="G151" s="204">
        <v>0</v>
      </c>
      <c r="H151" s="204">
        <v>0</v>
      </c>
      <c r="I151" s="204">
        <v>0</v>
      </c>
      <c r="J151" s="204">
        <v>0</v>
      </c>
    </row>
    <row r="152" spans="1:10" x14ac:dyDescent="0.25">
      <c r="A152" s="208" t="s">
        <v>150</v>
      </c>
      <c r="B152" s="204">
        <v>0</v>
      </c>
      <c r="C152" s="204">
        <v>5.9500000000000004E-3</v>
      </c>
      <c r="D152" s="204">
        <v>3.2514590000000003E-2</v>
      </c>
      <c r="E152" s="204">
        <v>0</v>
      </c>
      <c r="F152" s="204">
        <v>0</v>
      </c>
      <c r="G152" s="204">
        <v>0</v>
      </c>
      <c r="H152" s="204">
        <v>1E-4</v>
      </c>
      <c r="I152" s="204">
        <v>0</v>
      </c>
      <c r="J152" s="204">
        <v>1.3999999999999999E-4</v>
      </c>
    </row>
    <row r="153" spans="1:10" x14ac:dyDescent="0.25">
      <c r="A153" s="208" t="s">
        <v>255</v>
      </c>
      <c r="B153" s="204">
        <v>0</v>
      </c>
      <c r="C153" s="204">
        <v>0.32776499999999997</v>
      </c>
      <c r="D153" s="204">
        <v>3.2447299999999998E-2</v>
      </c>
      <c r="E153" s="204">
        <v>0</v>
      </c>
      <c r="F153" s="204">
        <v>0</v>
      </c>
      <c r="G153" s="204">
        <v>0</v>
      </c>
      <c r="H153" s="204">
        <v>2.5000000000000001E-4</v>
      </c>
      <c r="I153" s="204">
        <v>0</v>
      </c>
      <c r="J153" s="204">
        <v>2.5000000000000001E-4</v>
      </c>
    </row>
    <row r="154" spans="1:10" x14ac:dyDescent="0.25">
      <c r="A154" s="208" t="s">
        <v>4</v>
      </c>
      <c r="B154" s="204">
        <v>0</v>
      </c>
      <c r="C154" s="204">
        <v>1.5881005100000001</v>
      </c>
      <c r="D154" s="204">
        <v>3.0124310000000001E-2</v>
      </c>
      <c r="E154" s="204">
        <v>0</v>
      </c>
      <c r="F154" s="204">
        <v>0</v>
      </c>
      <c r="G154" s="204">
        <v>0</v>
      </c>
      <c r="H154" s="204">
        <v>0</v>
      </c>
      <c r="I154" s="204">
        <v>0</v>
      </c>
      <c r="J154" s="204">
        <v>0</v>
      </c>
    </row>
    <row r="155" spans="1:10" x14ac:dyDescent="0.25">
      <c r="A155" s="208" t="s">
        <v>199</v>
      </c>
      <c r="B155" s="204">
        <v>0</v>
      </c>
      <c r="C155" s="204">
        <v>4.8266999999999997E-2</v>
      </c>
      <c r="D155" s="204">
        <v>2.7533790000000002E-2</v>
      </c>
      <c r="E155" s="204">
        <v>0</v>
      </c>
      <c r="F155" s="204">
        <v>0</v>
      </c>
      <c r="G155" s="204">
        <v>3.5814200000000001E-3</v>
      </c>
      <c r="H155" s="204">
        <v>5.1691300000000001E-3</v>
      </c>
      <c r="I155" s="204">
        <v>0</v>
      </c>
      <c r="J155" s="204">
        <v>8.7505499999999993E-3</v>
      </c>
    </row>
    <row r="156" spans="1:10" x14ac:dyDescent="0.25">
      <c r="A156" s="208" t="s">
        <v>203</v>
      </c>
      <c r="B156" s="204">
        <v>0</v>
      </c>
      <c r="C156" s="204">
        <v>3.8254000000000003E-2</v>
      </c>
      <c r="D156" s="204">
        <v>2.4841800000000001E-2</v>
      </c>
      <c r="E156" s="204">
        <v>0</v>
      </c>
      <c r="F156" s="204">
        <v>0</v>
      </c>
      <c r="G156" s="204">
        <v>0</v>
      </c>
      <c r="H156" s="204">
        <v>0</v>
      </c>
      <c r="I156" s="204">
        <v>0</v>
      </c>
      <c r="J156" s="204">
        <v>0</v>
      </c>
    </row>
    <row r="157" spans="1:10" x14ac:dyDescent="0.25">
      <c r="A157" s="208" t="s">
        <v>239</v>
      </c>
      <c r="B157" s="204">
        <v>0</v>
      </c>
      <c r="C157" s="204">
        <v>0</v>
      </c>
      <c r="D157" s="204">
        <v>1.9198E-2</v>
      </c>
      <c r="E157" s="204">
        <v>0</v>
      </c>
      <c r="F157" s="204">
        <v>0</v>
      </c>
      <c r="G157" s="204">
        <v>0</v>
      </c>
      <c r="H157" s="204">
        <v>0</v>
      </c>
      <c r="I157" s="204">
        <v>0</v>
      </c>
      <c r="J157" s="204">
        <v>0</v>
      </c>
    </row>
    <row r="158" spans="1:10" x14ac:dyDescent="0.25">
      <c r="A158" s="208" t="s">
        <v>16</v>
      </c>
      <c r="B158" s="204">
        <v>0</v>
      </c>
      <c r="C158" s="204">
        <v>0.55910199999999999</v>
      </c>
      <c r="D158" s="204">
        <v>1.4780799999999998E-2</v>
      </c>
      <c r="E158" s="204">
        <v>0</v>
      </c>
      <c r="F158" s="204">
        <v>0</v>
      </c>
      <c r="G158" s="204">
        <v>0</v>
      </c>
      <c r="H158" s="204">
        <v>0</v>
      </c>
      <c r="I158" s="204">
        <v>0</v>
      </c>
      <c r="J158" s="204">
        <v>0</v>
      </c>
    </row>
    <row r="159" spans="1:10" x14ac:dyDescent="0.25">
      <c r="A159" s="208" t="s">
        <v>159</v>
      </c>
      <c r="B159" s="204">
        <v>0</v>
      </c>
      <c r="C159" s="204">
        <v>0</v>
      </c>
      <c r="D159" s="204">
        <v>1.223891E-2</v>
      </c>
      <c r="E159" s="204">
        <v>0</v>
      </c>
      <c r="F159" s="204">
        <v>0</v>
      </c>
      <c r="G159" s="204">
        <v>0</v>
      </c>
      <c r="H159" s="204">
        <v>0</v>
      </c>
      <c r="I159" s="204">
        <v>0</v>
      </c>
      <c r="J159" s="204">
        <v>0</v>
      </c>
    </row>
    <row r="160" spans="1:10" x14ac:dyDescent="0.25">
      <c r="A160" s="208" t="s">
        <v>179</v>
      </c>
      <c r="B160" s="204">
        <v>0</v>
      </c>
      <c r="C160" s="204">
        <v>7.5000000000000002E-4</v>
      </c>
      <c r="D160" s="204">
        <v>1.0434780000000001E-2</v>
      </c>
      <c r="E160" s="204">
        <v>0</v>
      </c>
      <c r="F160" s="204">
        <v>0</v>
      </c>
      <c r="G160" s="204">
        <v>0</v>
      </c>
      <c r="H160" s="204">
        <v>2.0167830499999999</v>
      </c>
      <c r="I160" s="204">
        <v>0</v>
      </c>
      <c r="J160" s="204">
        <v>2.0167830499999999</v>
      </c>
    </row>
    <row r="161" spans="1:10" x14ac:dyDescent="0.25">
      <c r="A161" s="208" t="s">
        <v>1</v>
      </c>
      <c r="B161" s="204">
        <v>0</v>
      </c>
      <c r="C161" s="204">
        <v>7.808891</v>
      </c>
      <c r="D161" s="204">
        <v>8.3560000000000006E-3</v>
      </c>
      <c r="E161" s="204">
        <v>1.95689946</v>
      </c>
      <c r="F161" s="204">
        <v>0</v>
      </c>
      <c r="G161" s="204">
        <v>0.89565744999999997</v>
      </c>
      <c r="H161" s="204">
        <v>56.686308509999996</v>
      </c>
      <c r="I161" s="204">
        <v>0</v>
      </c>
      <c r="J161" s="204">
        <v>57.581965959999998</v>
      </c>
    </row>
    <row r="162" spans="1:10" x14ac:dyDescent="0.25">
      <c r="A162" s="208" t="s">
        <v>186</v>
      </c>
      <c r="B162" s="204">
        <v>0</v>
      </c>
      <c r="C162" s="204">
        <v>0.05</v>
      </c>
      <c r="D162" s="204">
        <v>7.823479999999999E-3</v>
      </c>
      <c r="E162" s="204">
        <v>0</v>
      </c>
      <c r="F162" s="204">
        <v>0</v>
      </c>
      <c r="G162" s="204">
        <v>0</v>
      </c>
      <c r="H162" s="204">
        <v>0</v>
      </c>
      <c r="I162" s="204">
        <v>0</v>
      </c>
      <c r="J162" s="204">
        <v>0</v>
      </c>
    </row>
    <row r="163" spans="1:10" x14ac:dyDescent="0.25">
      <c r="A163" s="208" t="s">
        <v>117</v>
      </c>
      <c r="B163" s="204">
        <v>0</v>
      </c>
      <c r="C163" s="204">
        <v>4.5386000000000003E-2</v>
      </c>
      <c r="D163" s="204">
        <v>6.5318900000000003E-3</v>
      </c>
      <c r="E163" s="204">
        <v>0</v>
      </c>
      <c r="F163" s="204">
        <v>0</v>
      </c>
      <c r="G163" s="204">
        <v>0.10750789999999999</v>
      </c>
      <c r="H163" s="204">
        <v>9.3210000000000005E-4</v>
      </c>
      <c r="I163" s="204">
        <v>0</v>
      </c>
      <c r="J163" s="204">
        <v>0.10843999999999999</v>
      </c>
    </row>
    <row r="164" spans="1:10" x14ac:dyDescent="0.25">
      <c r="A164" s="208" t="s">
        <v>187</v>
      </c>
      <c r="B164" s="204">
        <v>0</v>
      </c>
      <c r="C164" s="204">
        <v>0</v>
      </c>
      <c r="D164" s="204">
        <v>6.46621E-3</v>
      </c>
      <c r="E164" s="204">
        <v>0</v>
      </c>
      <c r="F164" s="204">
        <v>0</v>
      </c>
      <c r="G164" s="204">
        <v>0</v>
      </c>
      <c r="H164" s="204">
        <v>0</v>
      </c>
      <c r="I164" s="204">
        <v>0</v>
      </c>
      <c r="J164" s="204">
        <v>0</v>
      </c>
    </row>
    <row r="165" spans="1:10" x14ac:dyDescent="0.25">
      <c r="A165" s="208" t="s">
        <v>202</v>
      </c>
      <c r="B165" s="204">
        <v>0</v>
      </c>
      <c r="C165" s="204">
        <v>0.22540266</v>
      </c>
      <c r="D165" s="204">
        <v>4.9995200000000004E-3</v>
      </c>
      <c r="E165" s="204">
        <v>0</v>
      </c>
      <c r="F165" s="204">
        <v>0</v>
      </c>
      <c r="G165" s="204">
        <v>5.6624428799999995</v>
      </c>
      <c r="H165" s="204">
        <v>5.2262919999999997E-2</v>
      </c>
      <c r="I165" s="204">
        <v>0</v>
      </c>
      <c r="J165" s="204">
        <v>5.7032544600000001</v>
      </c>
    </row>
    <row r="166" spans="1:10" x14ac:dyDescent="0.25">
      <c r="A166" s="208" t="s">
        <v>240</v>
      </c>
      <c r="B166" s="204">
        <v>0</v>
      </c>
      <c r="C166" s="204">
        <v>2.0425669100000001</v>
      </c>
      <c r="D166" s="204">
        <v>3.8549999999999999E-3</v>
      </c>
      <c r="E166" s="204">
        <v>0</v>
      </c>
      <c r="F166" s="204">
        <v>0</v>
      </c>
      <c r="G166" s="204">
        <v>0</v>
      </c>
      <c r="H166" s="204">
        <v>0</v>
      </c>
      <c r="I166" s="204">
        <v>0</v>
      </c>
      <c r="J166" s="204">
        <v>0</v>
      </c>
    </row>
    <row r="167" spans="1:10" x14ac:dyDescent="0.25">
      <c r="A167" s="208" t="s">
        <v>208</v>
      </c>
      <c r="B167" s="204">
        <v>0</v>
      </c>
      <c r="C167" s="204">
        <v>2.1979999999999999E-3</v>
      </c>
      <c r="D167" s="204">
        <v>3.3436399999999997E-3</v>
      </c>
      <c r="E167" s="204">
        <v>0</v>
      </c>
      <c r="F167" s="204">
        <v>0</v>
      </c>
      <c r="G167" s="204">
        <v>0</v>
      </c>
      <c r="H167" s="204">
        <v>0</v>
      </c>
      <c r="I167" s="204">
        <v>0</v>
      </c>
      <c r="J167" s="204">
        <v>2.9999999999999997E-4</v>
      </c>
    </row>
    <row r="168" spans="1:10" x14ac:dyDescent="0.25">
      <c r="A168" s="208" t="s">
        <v>176</v>
      </c>
      <c r="B168" s="204">
        <v>0</v>
      </c>
      <c r="C168" s="204">
        <v>1.103E-3</v>
      </c>
      <c r="D168" s="204">
        <v>2.7009999999999998E-3</v>
      </c>
      <c r="E168" s="204">
        <v>0</v>
      </c>
      <c r="F168" s="204">
        <v>0</v>
      </c>
      <c r="G168" s="204">
        <v>0</v>
      </c>
      <c r="H168" s="204">
        <v>0</v>
      </c>
      <c r="I168" s="204">
        <v>0</v>
      </c>
      <c r="J168" s="204">
        <v>0</v>
      </c>
    </row>
    <row r="169" spans="1:10" x14ac:dyDescent="0.25">
      <c r="A169" s="208" t="s">
        <v>260</v>
      </c>
      <c r="B169" s="204">
        <v>0</v>
      </c>
      <c r="C169" s="204">
        <v>1288.1536433900001</v>
      </c>
      <c r="D169" s="204">
        <v>2.7000000000000001E-3</v>
      </c>
      <c r="E169" s="204">
        <v>0</v>
      </c>
      <c r="F169" s="204">
        <v>0</v>
      </c>
      <c r="G169" s="204">
        <v>0</v>
      </c>
      <c r="H169" s="204">
        <v>0</v>
      </c>
      <c r="I169" s="204">
        <v>0</v>
      </c>
      <c r="J169" s="204">
        <v>0</v>
      </c>
    </row>
    <row r="170" spans="1:10" x14ac:dyDescent="0.25">
      <c r="A170" s="208" t="s">
        <v>28</v>
      </c>
      <c r="B170" s="204">
        <v>0</v>
      </c>
      <c r="C170" s="204">
        <v>2.0667999999999999E-2</v>
      </c>
      <c r="D170" s="204">
        <v>2.5821399999999997E-3</v>
      </c>
      <c r="E170" s="204">
        <v>0</v>
      </c>
      <c r="F170" s="204">
        <v>0</v>
      </c>
      <c r="G170" s="204">
        <v>0</v>
      </c>
      <c r="H170" s="204">
        <v>6.0000000000000002E-5</v>
      </c>
      <c r="I170" s="204">
        <v>0</v>
      </c>
      <c r="J170" s="204">
        <v>2.7E-4</v>
      </c>
    </row>
    <row r="171" spans="1:10" x14ac:dyDescent="0.25">
      <c r="A171" s="208" t="s">
        <v>572</v>
      </c>
      <c r="B171" s="204">
        <v>0</v>
      </c>
      <c r="C171" s="204">
        <v>7.0159999999999997E-3</v>
      </c>
      <c r="D171" s="204">
        <v>2.56844E-3</v>
      </c>
      <c r="E171" s="204">
        <v>0.40167333</v>
      </c>
      <c r="F171" s="204">
        <v>0</v>
      </c>
      <c r="G171" s="204">
        <v>2.374979E-2</v>
      </c>
      <c r="H171" s="204">
        <v>605.20030252000004</v>
      </c>
      <c r="I171" s="204">
        <v>0</v>
      </c>
      <c r="J171" s="204">
        <v>605.22405230999993</v>
      </c>
    </row>
    <row r="172" spans="1:10" x14ac:dyDescent="0.25">
      <c r="A172" s="208" t="s">
        <v>205</v>
      </c>
      <c r="B172" s="204">
        <v>0</v>
      </c>
      <c r="C172" s="204">
        <v>1.2E-2</v>
      </c>
      <c r="D172" s="204">
        <v>2.5000000000000001E-3</v>
      </c>
      <c r="E172" s="204">
        <v>0</v>
      </c>
      <c r="F172" s="204">
        <v>0</v>
      </c>
      <c r="G172" s="204">
        <v>0</v>
      </c>
      <c r="H172" s="204">
        <v>0.28592921000000004</v>
      </c>
      <c r="I172" s="204">
        <v>0</v>
      </c>
      <c r="J172" s="204">
        <v>0.28592921000000004</v>
      </c>
    </row>
    <row r="173" spans="1:10" x14ac:dyDescent="0.25">
      <c r="A173" s="208" t="s">
        <v>139</v>
      </c>
      <c r="B173" s="204">
        <v>0</v>
      </c>
      <c r="C173" s="204">
        <v>0</v>
      </c>
      <c r="D173" s="204">
        <v>2.3999999999999998E-3</v>
      </c>
      <c r="E173" s="204">
        <v>0</v>
      </c>
      <c r="F173" s="204">
        <v>0</v>
      </c>
      <c r="G173" s="204">
        <v>0</v>
      </c>
      <c r="H173" s="204">
        <v>0</v>
      </c>
      <c r="I173" s="204">
        <v>0</v>
      </c>
      <c r="J173" s="204">
        <v>0</v>
      </c>
    </row>
    <row r="174" spans="1:10" x14ac:dyDescent="0.25">
      <c r="A174" s="208" t="s">
        <v>8</v>
      </c>
      <c r="B174" s="204">
        <v>0</v>
      </c>
      <c r="C174" s="204">
        <v>0.88307999999999998</v>
      </c>
      <c r="D174" s="204">
        <v>2.2271299999999999E-3</v>
      </c>
      <c r="E174" s="204">
        <v>0</v>
      </c>
      <c r="F174" s="204">
        <v>0</v>
      </c>
      <c r="G174" s="204">
        <v>0</v>
      </c>
      <c r="H174" s="204">
        <v>0</v>
      </c>
      <c r="I174" s="204">
        <v>0</v>
      </c>
      <c r="J174" s="204">
        <v>0</v>
      </c>
    </row>
    <row r="175" spans="1:10" x14ac:dyDescent="0.25">
      <c r="A175" s="208" t="s">
        <v>14</v>
      </c>
      <c r="B175" s="204">
        <v>0</v>
      </c>
      <c r="C175" s="204">
        <v>0</v>
      </c>
      <c r="D175" s="204">
        <v>2.1982800000000004E-3</v>
      </c>
      <c r="E175" s="204">
        <v>0</v>
      </c>
      <c r="F175" s="204">
        <v>0</v>
      </c>
      <c r="G175" s="204">
        <v>0</v>
      </c>
      <c r="H175" s="204">
        <v>0</v>
      </c>
      <c r="I175" s="204">
        <v>0</v>
      </c>
      <c r="J175" s="204">
        <v>0</v>
      </c>
    </row>
    <row r="176" spans="1:10" x14ac:dyDescent="0.25">
      <c r="A176" s="208" t="s">
        <v>50</v>
      </c>
      <c r="B176" s="204">
        <v>0</v>
      </c>
      <c r="C176" s="204">
        <v>0.93798225000000002</v>
      </c>
      <c r="D176" s="204">
        <v>1.8259999999999999E-3</v>
      </c>
      <c r="E176" s="204">
        <v>1.4216045100000001</v>
      </c>
      <c r="F176" s="204">
        <v>0</v>
      </c>
      <c r="G176" s="204">
        <v>0</v>
      </c>
      <c r="H176" s="204">
        <v>0</v>
      </c>
      <c r="I176" s="204">
        <v>0</v>
      </c>
      <c r="J176" s="204">
        <v>0</v>
      </c>
    </row>
    <row r="177" spans="1:10" x14ac:dyDescent="0.25">
      <c r="A177" s="208" t="s">
        <v>91</v>
      </c>
      <c r="B177" s="204">
        <v>0</v>
      </c>
      <c r="C177" s="204">
        <v>0</v>
      </c>
      <c r="D177" s="204">
        <v>1.7382599999999999E-3</v>
      </c>
      <c r="E177" s="204">
        <v>0</v>
      </c>
      <c r="F177" s="204">
        <v>0</v>
      </c>
      <c r="G177" s="204">
        <v>0</v>
      </c>
      <c r="H177" s="204">
        <v>0</v>
      </c>
      <c r="I177" s="204">
        <v>0</v>
      </c>
      <c r="J177" s="204">
        <v>0</v>
      </c>
    </row>
    <row r="178" spans="1:10" x14ac:dyDescent="0.25">
      <c r="A178" s="208" t="s">
        <v>244</v>
      </c>
      <c r="B178" s="204">
        <v>0</v>
      </c>
      <c r="C178" s="204">
        <v>4.7322999999999997E-2</v>
      </c>
      <c r="D178" s="204">
        <v>1.635E-3</v>
      </c>
      <c r="E178" s="204">
        <v>0</v>
      </c>
      <c r="F178" s="204">
        <v>0</v>
      </c>
      <c r="G178" s="204">
        <v>0</v>
      </c>
      <c r="H178" s="204">
        <v>0</v>
      </c>
      <c r="I178" s="204">
        <v>0</v>
      </c>
      <c r="J178" s="204">
        <v>0</v>
      </c>
    </row>
    <row r="179" spans="1:10" x14ac:dyDescent="0.25">
      <c r="A179" s="208" t="s">
        <v>12</v>
      </c>
      <c r="B179" s="204">
        <v>0</v>
      </c>
      <c r="C179" s="204">
        <v>4.1604556600000002</v>
      </c>
      <c r="D179" s="204">
        <v>1.273E-3</v>
      </c>
      <c r="E179" s="204">
        <v>0</v>
      </c>
      <c r="F179" s="204">
        <v>0</v>
      </c>
      <c r="G179" s="204">
        <v>0</v>
      </c>
      <c r="H179" s="204">
        <v>0</v>
      </c>
      <c r="I179" s="204">
        <v>0</v>
      </c>
      <c r="J179" s="204">
        <v>5.5000000000000002E-5</v>
      </c>
    </row>
    <row r="180" spans="1:10" x14ac:dyDescent="0.25">
      <c r="A180" s="208" t="s">
        <v>44</v>
      </c>
      <c r="B180" s="204">
        <v>0</v>
      </c>
      <c r="C180" s="204">
        <v>0</v>
      </c>
      <c r="D180" s="204">
        <v>8.0391999999999996E-4</v>
      </c>
      <c r="E180" s="204">
        <v>0</v>
      </c>
      <c r="F180" s="204">
        <v>0</v>
      </c>
      <c r="G180" s="204">
        <v>0</v>
      </c>
      <c r="H180" s="204">
        <v>0</v>
      </c>
      <c r="I180" s="204">
        <v>0</v>
      </c>
      <c r="J180" s="204">
        <v>0</v>
      </c>
    </row>
    <row r="181" spans="1:10" x14ac:dyDescent="0.25">
      <c r="A181" s="208" t="s">
        <v>225</v>
      </c>
      <c r="B181" s="204">
        <v>0</v>
      </c>
      <c r="C181" s="204">
        <v>0.24093200000000001</v>
      </c>
      <c r="D181" s="204">
        <v>6.0132000000000002E-4</v>
      </c>
      <c r="E181" s="204">
        <v>0</v>
      </c>
      <c r="F181" s="204">
        <v>0</v>
      </c>
      <c r="G181" s="204">
        <v>0</v>
      </c>
      <c r="H181" s="204">
        <v>0</v>
      </c>
      <c r="I181" s="204">
        <v>0</v>
      </c>
      <c r="J181" s="204">
        <v>0</v>
      </c>
    </row>
    <row r="182" spans="1:10" x14ac:dyDescent="0.25">
      <c r="A182" s="208" t="s">
        <v>234</v>
      </c>
      <c r="B182" s="204">
        <v>0</v>
      </c>
      <c r="C182" s="204">
        <v>3.4202999999999997E-2</v>
      </c>
      <c r="D182" s="204">
        <v>4.7524999999999998E-4</v>
      </c>
      <c r="E182" s="204">
        <v>0</v>
      </c>
      <c r="F182" s="204">
        <v>0</v>
      </c>
      <c r="G182" s="204">
        <v>0</v>
      </c>
      <c r="H182" s="204">
        <v>5.0000000000000002E-5</v>
      </c>
      <c r="I182" s="204">
        <v>0</v>
      </c>
      <c r="J182" s="204">
        <v>1.32E-3</v>
      </c>
    </row>
    <row r="183" spans="1:10" x14ac:dyDescent="0.25">
      <c r="A183" s="208" t="s">
        <v>141</v>
      </c>
      <c r="B183" s="204">
        <v>0</v>
      </c>
      <c r="C183" s="204">
        <v>1.40744E-3</v>
      </c>
      <c r="D183" s="204">
        <v>4.0812999999999998E-4</v>
      </c>
      <c r="E183" s="204">
        <v>0</v>
      </c>
      <c r="F183" s="204">
        <v>0</v>
      </c>
      <c r="G183" s="204">
        <v>3.4057179999999999E-2</v>
      </c>
      <c r="H183" s="204">
        <v>0</v>
      </c>
      <c r="I183" s="204">
        <v>0</v>
      </c>
      <c r="J183" s="204">
        <v>3.4257179999999998E-2</v>
      </c>
    </row>
    <row r="184" spans="1:10" x14ac:dyDescent="0.25">
      <c r="A184" s="208" t="s">
        <v>106</v>
      </c>
      <c r="B184" s="204">
        <v>0</v>
      </c>
      <c r="C184" s="204">
        <v>3.3E-4</v>
      </c>
      <c r="D184" s="204">
        <v>1.7294999999999998E-4</v>
      </c>
      <c r="E184" s="204">
        <v>5.7799999999999997E-2</v>
      </c>
      <c r="F184" s="204">
        <v>0</v>
      </c>
      <c r="G184" s="204">
        <v>0</v>
      </c>
      <c r="H184" s="204">
        <v>0.47648000000000001</v>
      </c>
      <c r="I184" s="204">
        <v>0</v>
      </c>
      <c r="J184" s="204">
        <v>0.68240098999999999</v>
      </c>
    </row>
    <row r="185" spans="1:10" x14ac:dyDescent="0.25">
      <c r="A185" s="208" t="s">
        <v>151</v>
      </c>
      <c r="B185" s="204">
        <v>0</v>
      </c>
      <c r="C185" s="204">
        <v>3638.2310214200002</v>
      </c>
      <c r="D185" s="204">
        <v>0</v>
      </c>
      <c r="E185" s="204">
        <v>3.3518664600000001</v>
      </c>
      <c r="F185" s="204">
        <v>0</v>
      </c>
      <c r="G185" s="204">
        <v>0</v>
      </c>
      <c r="H185" s="204">
        <v>89.743051819999991</v>
      </c>
      <c r="I185" s="204">
        <v>0</v>
      </c>
      <c r="J185" s="204">
        <v>173.54702626</v>
      </c>
    </row>
    <row r="186" spans="1:10" x14ac:dyDescent="0.25">
      <c r="A186" s="208" t="s">
        <v>47</v>
      </c>
      <c r="B186" s="204">
        <v>0</v>
      </c>
      <c r="C186" s="204">
        <v>23.80063234</v>
      </c>
      <c r="D186" s="204">
        <v>0</v>
      </c>
      <c r="E186" s="204">
        <v>0</v>
      </c>
      <c r="F186" s="204">
        <v>0</v>
      </c>
      <c r="G186" s="204">
        <v>0.45558537999999998</v>
      </c>
      <c r="H186" s="204">
        <v>35.350384599999998</v>
      </c>
      <c r="I186" s="204">
        <v>0</v>
      </c>
      <c r="J186" s="204">
        <v>54.981215899999995</v>
      </c>
    </row>
    <row r="187" spans="1:10" x14ac:dyDescent="0.25">
      <c r="A187" s="208" t="s">
        <v>77</v>
      </c>
      <c r="B187" s="204">
        <v>0</v>
      </c>
      <c r="C187" s="204">
        <v>0.15426999999999999</v>
      </c>
      <c r="D187" s="204">
        <v>0</v>
      </c>
      <c r="E187" s="204">
        <v>0</v>
      </c>
      <c r="F187" s="204">
        <v>0</v>
      </c>
      <c r="G187" s="204">
        <v>0</v>
      </c>
      <c r="H187" s="204">
        <v>24.768516139999999</v>
      </c>
      <c r="I187" s="204">
        <v>0</v>
      </c>
      <c r="J187" s="204">
        <v>24.841128770000001</v>
      </c>
    </row>
    <row r="188" spans="1:10" x14ac:dyDescent="0.25">
      <c r="A188" s="208" t="s">
        <v>61</v>
      </c>
      <c r="B188" s="204">
        <v>0</v>
      </c>
      <c r="C188" s="204">
        <v>2.4264077400000001</v>
      </c>
      <c r="D188" s="204">
        <v>0</v>
      </c>
      <c r="E188" s="204">
        <v>24.237867010000002</v>
      </c>
      <c r="F188" s="204">
        <v>0</v>
      </c>
      <c r="G188" s="204">
        <v>0</v>
      </c>
      <c r="H188" s="204">
        <v>11.34595287</v>
      </c>
      <c r="I188" s="204">
        <v>0</v>
      </c>
      <c r="J188" s="204">
        <v>11.351052869999998</v>
      </c>
    </row>
    <row r="189" spans="1:10" x14ac:dyDescent="0.25">
      <c r="A189" s="208" t="s">
        <v>152</v>
      </c>
      <c r="B189" s="204">
        <v>0</v>
      </c>
      <c r="C189" s="204">
        <v>0</v>
      </c>
      <c r="D189" s="204">
        <v>0</v>
      </c>
      <c r="E189" s="204">
        <v>0</v>
      </c>
      <c r="F189" s="204">
        <v>0</v>
      </c>
      <c r="G189" s="204">
        <v>0</v>
      </c>
      <c r="H189" s="204">
        <v>3.45199737</v>
      </c>
      <c r="I189" s="204">
        <v>0</v>
      </c>
      <c r="J189" s="204">
        <v>3.45199737</v>
      </c>
    </row>
    <row r="190" spans="1:10" x14ac:dyDescent="0.25">
      <c r="A190" s="208" t="s">
        <v>253</v>
      </c>
      <c r="B190" s="204">
        <v>0</v>
      </c>
      <c r="C190" s="204">
        <v>0.100851</v>
      </c>
      <c r="D190" s="204">
        <v>0</v>
      </c>
      <c r="E190" s="204">
        <v>0.13805671999999999</v>
      </c>
      <c r="F190" s="204">
        <v>0</v>
      </c>
      <c r="G190" s="204">
        <v>5.1050000000000002E-3</v>
      </c>
      <c r="H190" s="204">
        <v>2.1269382599999997</v>
      </c>
      <c r="I190" s="204">
        <v>0</v>
      </c>
      <c r="J190" s="204">
        <v>2.8481227499999999</v>
      </c>
    </row>
    <row r="191" spans="1:10" x14ac:dyDescent="0.25">
      <c r="A191" s="208" t="s">
        <v>76</v>
      </c>
      <c r="B191" s="204">
        <v>0</v>
      </c>
      <c r="C191" s="204">
        <v>0</v>
      </c>
      <c r="D191" s="204">
        <v>0</v>
      </c>
      <c r="E191" s="204">
        <v>0</v>
      </c>
      <c r="F191" s="204">
        <v>0</v>
      </c>
      <c r="G191" s="204">
        <v>0</v>
      </c>
      <c r="H191" s="204">
        <v>1.8578699999999999</v>
      </c>
      <c r="I191" s="204">
        <v>0</v>
      </c>
      <c r="J191" s="204">
        <v>1.8578699999999999</v>
      </c>
    </row>
    <row r="192" spans="1:10" x14ac:dyDescent="0.25">
      <c r="A192" s="208" t="s">
        <v>60</v>
      </c>
      <c r="B192" s="204">
        <v>0</v>
      </c>
      <c r="C192" s="204">
        <v>0.36716399999999999</v>
      </c>
      <c r="D192" s="204">
        <v>0</v>
      </c>
      <c r="E192" s="204">
        <v>0</v>
      </c>
      <c r="F192" s="204">
        <v>0</v>
      </c>
      <c r="G192" s="204">
        <v>0</v>
      </c>
      <c r="H192" s="204">
        <v>1.5052518400000001</v>
      </c>
      <c r="I192" s="204">
        <v>0</v>
      </c>
      <c r="J192" s="204">
        <v>1.5052518400000001</v>
      </c>
    </row>
    <row r="193" spans="1:10" x14ac:dyDescent="0.25">
      <c r="A193" s="208" t="s">
        <v>127</v>
      </c>
      <c r="B193" s="204">
        <v>0</v>
      </c>
      <c r="C193" s="204">
        <v>0</v>
      </c>
      <c r="D193" s="204">
        <v>0</v>
      </c>
      <c r="E193" s="204">
        <v>0</v>
      </c>
      <c r="F193" s="204">
        <v>0</v>
      </c>
      <c r="G193" s="204">
        <v>0</v>
      </c>
      <c r="H193" s="204">
        <v>0.45970081000000002</v>
      </c>
      <c r="I193" s="204">
        <v>0</v>
      </c>
      <c r="J193" s="204">
        <v>0.62389291000000002</v>
      </c>
    </row>
    <row r="194" spans="1:10" x14ac:dyDescent="0.25">
      <c r="A194" s="208" t="s">
        <v>40</v>
      </c>
      <c r="B194" s="204">
        <v>0</v>
      </c>
      <c r="C194" s="204">
        <v>1.9472E-2</v>
      </c>
      <c r="D194" s="204">
        <v>0</v>
      </c>
      <c r="E194" s="204">
        <v>2.7790410000000002E-2</v>
      </c>
      <c r="F194" s="204">
        <v>0</v>
      </c>
      <c r="G194" s="204">
        <v>0</v>
      </c>
      <c r="H194" s="204">
        <v>0.30032458000000001</v>
      </c>
      <c r="I194" s="204">
        <v>0</v>
      </c>
      <c r="J194" s="204">
        <v>0.50429469999999998</v>
      </c>
    </row>
    <row r="195" spans="1:10" x14ac:dyDescent="0.25">
      <c r="A195" s="208" t="s">
        <v>3</v>
      </c>
      <c r="B195" s="204">
        <v>0</v>
      </c>
      <c r="C195" s="204">
        <v>0.86930600000000002</v>
      </c>
      <c r="D195" s="204">
        <v>0</v>
      </c>
      <c r="E195" s="204">
        <v>0</v>
      </c>
      <c r="F195" s="204">
        <v>0</v>
      </c>
      <c r="G195" s="204">
        <v>0</v>
      </c>
      <c r="H195" s="204">
        <v>0.100332</v>
      </c>
      <c r="I195" s="204">
        <v>0</v>
      </c>
      <c r="J195" s="204">
        <v>0.10235232000000001</v>
      </c>
    </row>
    <row r="196" spans="1:10" x14ac:dyDescent="0.25">
      <c r="A196" s="208" t="s">
        <v>95</v>
      </c>
      <c r="B196" s="204">
        <v>0</v>
      </c>
      <c r="C196" s="204">
        <v>1.3625950600000001</v>
      </c>
      <c r="D196" s="204">
        <v>0</v>
      </c>
      <c r="E196" s="204">
        <v>0</v>
      </c>
      <c r="F196" s="204">
        <v>0</v>
      </c>
      <c r="G196" s="204">
        <v>0</v>
      </c>
      <c r="H196" s="204">
        <v>6.1349379999999995E-2</v>
      </c>
      <c r="I196" s="204">
        <v>0</v>
      </c>
      <c r="J196" s="204">
        <v>6.1349379999999995E-2</v>
      </c>
    </row>
    <row r="197" spans="1:10" x14ac:dyDescent="0.25">
      <c r="A197" s="208" t="s">
        <v>247</v>
      </c>
      <c r="B197" s="204">
        <v>0</v>
      </c>
      <c r="C197" s="204">
        <v>3.241E-3</v>
      </c>
      <c r="D197" s="204">
        <v>0</v>
      </c>
      <c r="E197" s="204">
        <v>0</v>
      </c>
      <c r="F197" s="204">
        <v>0</v>
      </c>
      <c r="G197" s="204">
        <v>0</v>
      </c>
      <c r="H197" s="204">
        <v>0.04</v>
      </c>
      <c r="I197" s="204">
        <v>0</v>
      </c>
      <c r="J197" s="204">
        <v>4.0869999999999997E-2</v>
      </c>
    </row>
    <row r="198" spans="1:10" x14ac:dyDescent="0.25">
      <c r="A198" s="208" t="s">
        <v>101</v>
      </c>
      <c r="B198" s="204">
        <v>0</v>
      </c>
      <c r="C198" s="204">
        <v>0</v>
      </c>
      <c r="D198" s="204">
        <v>0</v>
      </c>
      <c r="E198" s="204">
        <v>0</v>
      </c>
      <c r="F198" s="204">
        <v>0</v>
      </c>
      <c r="G198" s="204">
        <v>0</v>
      </c>
      <c r="H198" s="204">
        <v>2.663944E-2</v>
      </c>
      <c r="I198" s="204">
        <v>0</v>
      </c>
      <c r="J198" s="204">
        <v>2.663944E-2</v>
      </c>
    </row>
    <row r="199" spans="1:10" x14ac:dyDescent="0.25">
      <c r="A199" s="208" t="s">
        <v>59</v>
      </c>
      <c r="B199" s="204">
        <v>0</v>
      </c>
      <c r="C199" s="204">
        <v>6.4999999999999997E-3</v>
      </c>
      <c r="D199" s="204">
        <v>0</v>
      </c>
      <c r="E199" s="204">
        <v>0</v>
      </c>
      <c r="F199" s="204">
        <v>0</v>
      </c>
      <c r="G199" s="204">
        <v>0</v>
      </c>
      <c r="H199" s="204">
        <v>1.6136149999999998E-2</v>
      </c>
      <c r="I199" s="204">
        <v>0</v>
      </c>
      <c r="J199" s="204">
        <v>1.6136149999999998E-2</v>
      </c>
    </row>
    <row r="200" spans="1:10" x14ac:dyDescent="0.25">
      <c r="A200" s="208" t="s">
        <v>121</v>
      </c>
      <c r="B200" s="204">
        <v>0</v>
      </c>
      <c r="C200" s="204">
        <v>0</v>
      </c>
      <c r="D200" s="204">
        <v>0</v>
      </c>
      <c r="E200" s="204">
        <v>0</v>
      </c>
      <c r="F200" s="204">
        <v>0</v>
      </c>
      <c r="G200" s="204">
        <v>0</v>
      </c>
      <c r="H200" s="204">
        <v>1.059793E-2</v>
      </c>
      <c r="I200" s="204">
        <v>0</v>
      </c>
      <c r="J200" s="204">
        <v>1.059793E-2</v>
      </c>
    </row>
    <row r="201" spans="1:10" x14ac:dyDescent="0.25">
      <c r="A201" s="208" t="s">
        <v>98</v>
      </c>
      <c r="B201" s="204">
        <v>0</v>
      </c>
      <c r="C201" s="204">
        <v>1E-4</v>
      </c>
      <c r="D201" s="204">
        <v>0</v>
      </c>
      <c r="E201" s="204">
        <v>0</v>
      </c>
      <c r="F201" s="204">
        <v>0</v>
      </c>
      <c r="G201" s="204">
        <v>0</v>
      </c>
      <c r="H201" s="204">
        <v>6.2772799999999997E-3</v>
      </c>
      <c r="I201" s="204">
        <v>0</v>
      </c>
      <c r="J201" s="204">
        <v>0</v>
      </c>
    </row>
    <row r="202" spans="1:10" x14ac:dyDescent="0.25">
      <c r="A202" s="208" t="s">
        <v>31</v>
      </c>
      <c r="B202" s="204">
        <v>0</v>
      </c>
      <c r="C202" s="204">
        <v>0</v>
      </c>
      <c r="D202" s="204">
        <v>0</v>
      </c>
      <c r="E202" s="204">
        <v>0</v>
      </c>
      <c r="F202" s="204">
        <v>0</v>
      </c>
      <c r="G202" s="204">
        <v>0</v>
      </c>
      <c r="H202" s="204">
        <v>1.805E-3</v>
      </c>
      <c r="I202" s="204">
        <v>0</v>
      </c>
      <c r="J202" s="204">
        <v>1.902E-3</v>
      </c>
    </row>
    <row r="203" spans="1:10" x14ac:dyDescent="0.25">
      <c r="A203" s="208" t="s">
        <v>67</v>
      </c>
      <c r="B203" s="204">
        <v>0</v>
      </c>
      <c r="C203" s="204">
        <v>4.3059999999999999E-3</v>
      </c>
      <c r="D203" s="204">
        <v>0</v>
      </c>
      <c r="E203" s="204">
        <v>2.4174445200000001</v>
      </c>
      <c r="F203" s="204">
        <v>0</v>
      </c>
      <c r="G203" s="204">
        <v>0</v>
      </c>
      <c r="H203" s="204">
        <v>1.6000000000000001E-3</v>
      </c>
      <c r="I203" s="204">
        <v>0</v>
      </c>
      <c r="J203" s="204">
        <v>2.4489999999999998E-3</v>
      </c>
    </row>
    <row r="204" spans="1:10" x14ac:dyDescent="0.25">
      <c r="A204" s="208" t="s">
        <v>43</v>
      </c>
      <c r="B204" s="204">
        <v>0</v>
      </c>
      <c r="C204" s="204">
        <v>0</v>
      </c>
      <c r="D204" s="204">
        <v>0</v>
      </c>
      <c r="E204" s="204">
        <v>0</v>
      </c>
      <c r="F204" s="204">
        <v>0</v>
      </c>
      <c r="G204" s="204">
        <v>0</v>
      </c>
      <c r="H204" s="204">
        <v>1E-4</v>
      </c>
      <c r="I204" s="204">
        <v>0</v>
      </c>
      <c r="J204" s="204">
        <v>0</v>
      </c>
    </row>
    <row r="205" spans="1:10" x14ac:dyDescent="0.25">
      <c r="A205" s="208" t="s">
        <v>79</v>
      </c>
      <c r="B205" s="204">
        <v>0</v>
      </c>
      <c r="C205" s="204">
        <v>0</v>
      </c>
      <c r="D205" s="204">
        <v>0</v>
      </c>
      <c r="E205" s="204">
        <v>0</v>
      </c>
      <c r="F205" s="204">
        <v>0</v>
      </c>
      <c r="G205" s="204">
        <v>0</v>
      </c>
      <c r="H205" s="204">
        <v>2.0639999999999999E-5</v>
      </c>
      <c r="I205" s="204">
        <v>0</v>
      </c>
      <c r="J205" s="204">
        <v>2.0639999999999999E-5</v>
      </c>
    </row>
    <row r="206" spans="1:10" x14ac:dyDescent="0.25">
      <c r="A206" s="208" t="s">
        <v>94</v>
      </c>
      <c r="B206" s="204">
        <v>0</v>
      </c>
      <c r="C206" s="204">
        <v>0</v>
      </c>
      <c r="D206" s="204">
        <v>0</v>
      </c>
      <c r="E206" s="204">
        <v>0</v>
      </c>
      <c r="F206" s="204">
        <v>0</v>
      </c>
      <c r="G206" s="204">
        <v>0</v>
      </c>
      <c r="H206" s="204">
        <v>0</v>
      </c>
      <c r="I206" s="204">
        <v>0</v>
      </c>
      <c r="J206" s="204">
        <v>1.4779999999999999E-3</v>
      </c>
    </row>
    <row r="207" spans="1:10" x14ac:dyDescent="0.25">
      <c r="A207" s="208" t="s">
        <v>137</v>
      </c>
      <c r="B207" s="204">
        <v>0</v>
      </c>
      <c r="C207" s="204">
        <v>1.505E-3</v>
      </c>
      <c r="D207" s="204">
        <v>0</v>
      </c>
      <c r="E207" s="204">
        <v>0</v>
      </c>
      <c r="F207" s="204">
        <v>0</v>
      </c>
      <c r="G207" s="204">
        <v>0</v>
      </c>
      <c r="H207" s="204">
        <v>0</v>
      </c>
      <c r="I207" s="204">
        <v>0</v>
      </c>
      <c r="J207" s="204">
        <v>5.0000000000000001E-4</v>
      </c>
    </row>
    <row r="208" spans="1:10" x14ac:dyDescent="0.25">
      <c r="A208" s="208" t="s">
        <v>164</v>
      </c>
      <c r="B208" s="204">
        <v>0</v>
      </c>
      <c r="C208" s="204">
        <v>0</v>
      </c>
      <c r="D208" s="204">
        <v>0</v>
      </c>
      <c r="E208" s="204">
        <v>0</v>
      </c>
      <c r="F208" s="204">
        <v>0</v>
      </c>
      <c r="G208" s="204">
        <v>0</v>
      </c>
      <c r="H208" s="204">
        <v>0</v>
      </c>
      <c r="I208" s="204">
        <v>0</v>
      </c>
      <c r="J208" s="204">
        <v>5.0000000000000002E-5</v>
      </c>
    </row>
    <row r="209" spans="1:10" x14ac:dyDescent="0.25">
      <c r="A209" s="208" t="s">
        <v>72</v>
      </c>
      <c r="B209" s="204">
        <v>0</v>
      </c>
      <c r="C209" s="204">
        <v>15.090263369999999</v>
      </c>
      <c r="D209" s="204">
        <v>0</v>
      </c>
      <c r="E209" s="204">
        <v>0.57784002000000001</v>
      </c>
      <c r="F209" s="204">
        <v>0</v>
      </c>
      <c r="G209" s="204">
        <v>0</v>
      </c>
      <c r="H209" s="204">
        <v>0</v>
      </c>
      <c r="I209" s="204">
        <v>0</v>
      </c>
      <c r="J209" s="204">
        <v>0</v>
      </c>
    </row>
    <row r="210" spans="1:10" x14ac:dyDescent="0.25">
      <c r="A210" s="208" t="s">
        <v>226</v>
      </c>
      <c r="B210" s="204">
        <v>0</v>
      </c>
      <c r="C210" s="204">
        <v>7.6742720199999992</v>
      </c>
      <c r="D210" s="204">
        <v>0</v>
      </c>
      <c r="E210" s="204">
        <v>0</v>
      </c>
      <c r="F210" s="204">
        <v>0</v>
      </c>
      <c r="G210" s="204">
        <v>0</v>
      </c>
      <c r="H210" s="204">
        <v>0</v>
      </c>
      <c r="I210" s="204">
        <v>0</v>
      </c>
      <c r="J210" s="204">
        <v>0</v>
      </c>
    </row>
    <row r="211" spans="1:10" x14ac:dyDescent="0.25">
      <c r="A211" s="208" t="s">
        <v>158</v>
      </c>
      <c r="B211" s="204">
        <v>0</v>
      </c>
      <c r="C211" s="204">
        <v>1.52434</v>
      </c>
      <c r="D211" s="204">
        <v>0</v>
      </c>
      <c r="E211" s="204">
        <v>0</v>
      </c>
      <c r="F211" s="204">
        <v>0</v>
      </c>
      <c r="G211" s="204">
        <v>0</v>
      </c>
      <c r="H211" s="204">
        <v>0</v>
      </c>
      <c r="I211" s="204">
        <v>0</v>
      </c>
      <c r="J211" s="204">
        <v>0</v>
      </c>
    </row>
    <row r="212" spans="1:10" x14ac:dyDescent="0.25">
      <c r="A212" s="208" t="s">
        <v>51</v>
      </c>
      <c r="B212" s="204">
        <v>0</v>
      </c>
      <c r="C212" s="204">
        <v>1.4831409</v>
      </c>
      <c r="D212" s="204">
        <v>0</v>
      </c>
      <c r="E212" s="204">
        <v>0</v>
      </c>
      <c r="F212" s="204">
        <v>0</v>
      </c>
      <c r="G212" s="204">
        <v>0</v>
      </c>
      <c r="H212" s="204">
        <v>0</v>
      </c>
      <c r="I212" s="204">
        <v>0</v>
      </c>
      <c r="J212" s="204">
        <v>0</v>
      </c>
    </row>
    <row r="213" spans="1:10" x14ac:dyDescent="0.25">
      <c r="A213" s="208" t="s">
        <v>48</v>
      </c>
      <c r="B213" s="204">
        <v>0</v>
      </c>
      <c r="C213" s="204">
        <v>8.5500000000000007E-2</v>
      </c>
      <c r="D213" s="204">
        <v>0</v>
      </c>
      <c r="E213" s="204">
        <v>0</v>
      </c>
      <c r="F213" s="204">
        <v>0</v>
      </c>
      <c r="G213" s="204">
        <v>0</v>
      </c>
      <c r="H213" s="204">
        <v>0</v>
      </c>
      <c r="I213" s="204">
        <v>0</v>
      </c>
      <c r="J213" s="204">
        <v>0</v>
      </c>
    </row>
    <row r="214" spans="1:10" x14ac:dyDescent="0.25">
      <c r="A214" s="208" t="s">
        <v>65</v>
      </c>
      <c r="B214" s="204">
        <v>0</v>
      </c>
      <c r="C214" s="204">
        <v>6.7493999999999998E-2</v>
      </c>
      <c r="D214" s="204">
        <v>0</v>
      </c>
      <c r="E214" s="204">
        <v>0</v>
      </c>
      <c r="F214" s="204">
        <v>0</v>
      </c>
      <c r="G214" s="204">
        <v>0</v>
      </c>
      <c r="H214" s="204">
        <v>0</v>
      </c>
      <c r="I214" s="204">
        <v>0</v>
      </c>
      <c r="J214" s="204">
        <v>0</v>
      </c>
    </row>
    <row r="215" spans="1:10" x14ac:dyDescent="0.25">
      <c r="A215" s="208" t="s">
        <v>63</v>
      </c>
      <c r="B215" s="204">
        <v>0</v>
      </c>
      <c r="C215" s="204">
        <v>8.2512200000000001E-3</v>
      </c>
      <c r="D215" s="204">
        <v>0</v>
      </c>
      <c r="E215" s="204">
        <v>0</v>
      </c>
      <c r="F215" s="204">
        <v>0</v>
      </c>
      <c r="G215" s="204">
        <v>0</v>
      </c>
      <c r="H215" s="204">
        <v>0</v>
      </c>
      <c r="I215" s="204">
        <v>0</v>
      </c>
      <c r="J215" s="204">
        <v>0</v>
      </c>
    </row>
    <row r="216" spans="1:10" x14ac:dyDescent="0.25">
      <c r="A216" s="208" t="s">
        <v>138</v>
      </c>
      <c r="B216" s="204">
        <v>0</v>
      </c>
      <c r="C216" s="204">
        <v>3.6967199999999997E-3</v>
      </c>
      <c r="D216" s="204">
        <v>0</v>
      </c>
      <c r="E216" s="204">
        <v>0</v>
      </c>
      <c r="F216" s="204">
        <v>0</v>
      </c>
      <c r="G216" s="204">
        <v>0</v>
      </c>
      <c r="H216" s="204">
        <v>0</v>
      </c>
      <c r="I216" s="204">
        <v>0</v>
      </c>
      <c r="J216" s="204">
        <v>0</v>
      </c>
    </row>
    <row r="217" spans="1:10" x14ac:dyDescent="0.25">
      <c r="A217" s="208" t="s">
        <v>70</v>
      </c>
      <c r="B217" s="204">
        <v>0</v>
      </c>
      <c r="C217" s="204">
        <v>3.1199999999999999E-3</v>
      </c>
      <c r="D217" s="204">
        <v>0</v>
      </c>
      <c r="E217" s="204">
        <v>638.85294913999996</v>
      </c>
      <c r="F217" s="204">
        <v>0</v>
      </c>
      <c r="G217" s="204">
        <v>0</v>
      </c>
      <c r="H217" s="204">
        <v>0</v>
      </c>
      <c r="I217" s="204">
        <v>0</v>
      </c>
      <c r="J217" s="204">
        <v>0</v>
      </c>
    </row>
    <row r="218" spans="1:10" x14ac:dyDescent="0.25">
      <c r="A218" s="208" t="s">
        <v>241</v>
      </c>
      <c r="B218" s="204">
        <v>0</v>
      </c>
      <c r="C218" s="204">
        <v>3.0400000000000002E-3</v>
      </c>
      <c r="D218" s="204">
        <v>0</v>
      </c>
      <c r="E218" s="204">
        <v>4.9994999999999998E-2</v>
      </c>
      <c r="F218" s="204">
        <v>0</v>
      </c>
      <c r="G218" s="204">
        <v>0</v>
      </c>
      <c r="H218" s="204">
        <v>0</v>
      </c>
      <c r="I218" s="204">
        <v>0</v>
      </c>
      <c r="J218" s="204">
        <v>0</v>
      </c>
    </row>
    <row r="219" spans="1:10" x14ac:dyDescent="0.25">
      <c r="A219" s="208" t="s">
        <v>213</v>
      </c>
      <c r="B219" s="204">
        <v>0</v>
      </c>
      <c r="C219" s="204">
        <v>2.4499999999999999E-3</v>
      </c>
      <c r="D219" s="204">
        <v>0</v>
      </c>
      <c r="E219" s="204">
        <v>0</v>
      </c>
      <c r="F219" s="204">
        <v>0</v>
      </c>
      <c r="G219" s="204">
        <v>0</v>
      </c>
      <c r="H219" s="204">
        <v>0</v>
      </c>
      <c r="I219" s="204">
        <v>0</v>
      </c>
      <c r="J219" s="204">
        <v>0</v>
      </c>
    </row>
    <row r="220" spans="1:10" x14ac:dyDescent="0.25">
      <c r="A220" s="208" t="s">
        <v>110</v>
      </c>
      <c r="B220" s="204">
        <v>0</v>
      </c>
      <c r="C220" s="204">
        <v>2.9700000000000001E-4</v>
      </c>
      <c r="D220" s="204">
        <v>0</v>
      </c>
      <c r="E220" s="204">
        <v>0</v>
      </c>
      <c r="F220" s="204">
        <v>0</v>
      </c>
      <c r="G220" s="204">
        <v>0</v>
      </c>
      <c r="H220" s="204">
        <v>0</v>
      </c>
      <c r="I220" s="204">
        <v>0</v>
      </c>
      <c r="J220" s="204">
        <v>0</v>
      </c>
    </row>
    <row r="221" spans="1:10" x14ac:dyDescent="0.25">
      <c r="A221" s="208" t="s">
        <v>167</v>
      </c>
      <c r="B221" s="204">
        <v>0</v>
      </c>
      <c r="C221" s="204">
        <v>1.4999999999999999E-4</v>
      </c>
      <c r="D221" s="204">
        <v>0</v>
      </c>
      <c r="E221" s="204">
        <v>0</v>
      </c>
      <c r="F221" s="204">
        <v>0</v>
      </c>
      <c r="G221" s="204">
        <v>0</v>
      </c>
      <c r="H221" s="204">
        <v>0</v>
      </c>
      <c r="I221" s="204">
        <v>0</v>
      </c>
      <c r="J221" s="204">
        <v>0</v>
      </c>
    </row>
    <row r="222" spans="1:10" x14ac:dyDescent="0.25">
      <c r="A222" s="208" t="s">
        <v>57</v>
      </c>
      <c r="B222" s="204">
        <v>0</v>
      </c>
      <c r="C222" s="204">
        <v>1.25E-4</v>
      </c>
      <c r="D222" s="204">
        <v>0</v>
      </c>
      <c r="E222" s="204">
        <v>0</v>
      </c>
      <c r="F222" s="204">
        <v>0</v>
      </c>
      <c r="G222" s="204">
        <v>0</v>
      </c>
      <c r="H222" s="204">
        <v>0</v>
      </c>
      <c r="I222" s="204">
        <v>0</v>
      </c>
      <c r="J222" s="204">
        <v>0</v>
      </c>
    </row>
    <row r="223" spans="1:10" x14ac:dyDescent="0.25">
      <c r="A223" s="208" t="s">
        <v>58</v>
      </c>
      <c r="B223" s="204">
        <v>0</v>
      </c>
      <c r="C223" s="204">
        <v>5.0000000000000002E-5</v>
      </c>
      <c r="D223" s="204">
        <v>0</v>
      </c>
      <c r="E223" s="204">
        <v>0</v>
      </c>
      <c r="F223" s="204">
        <v>0</v>
      </c>
      <c r="G223" s="204">
        <v>0</v>
      </c>
      <c r="H223" s="204">
        <v>0</v>
      </c>
      <c r="I223" s="204">
        <v>0</v>
      </c>
      <c r="J223" s="204">
        <v>0</v>
      </c>
    </row>
    <row r="224" spans="1:10" x14ac:dyDescent="0.25">
      <c r="A224" s="208" t="s">
        <v>13</v>
      </c>
      <c r="B224" s="204">
        <v>0</v>
      </c>
      <c r="C224" s="204">
        <v>3.4E-5</v>
      </c>
      <c r="D224" s="204">
        <v>0</v>
      </c>
      <c r="E224" s="204">
        <v>0</v>
      </c>
      <c r="F224" s="204">
        <v>0</v>
      </c>
      <c r="G224" s="204">
        <v>0</v>
      </c>
      <c r="H224" s="204">
        <v>0</v>
      </c>
      <c r="I224" s="204">
        <v>0</v>
      </c>
      <c r="J224" s="204">
        <v>0</v>
      </c>
    </row>
    <row r="225" spans="1:10" x14ac:dyDescent="0.25">
      <c r="A225" s="209" t="s">
        <v>100</v>
      </c>
      <c r="B225" s="210">
        <v>0</v>
      </c>
      <c r="C225" s="210">
        <v>0</v>
      </c>
      <c r="D225" s="210">
        <v>0</v>
      </c>
      <c r="E225" s="210">
        <v>1E-4</v>
      </c>
      <c r="F225" s="210">
        <v>0</v>
      </c>
      <c r="G225" s="210">
        <v>0</v>
      </c>
      <c r="H225" s="210">
        <v>0</v>
      </c>
      <c r="I225" s="210">
        <v>0</v>
      </c>
      <c r="J225" s="210">
        <v>0</v>
      </c>
    </row>
  </sheetData>
  <sortState xmlns:xlrd2="http://schemas.microsoft.com/office/spreadsheetml/2017/richdata2" ref="A3:I219">
    <sortCondition descending="1" ref="F3:F219"/>
  </sortState>
  <mergeCells count="1">
    <mergeCell ref="L1:M1"/>
  </mergeCells>
  <hyperlinks>
    <hyperlink ref="L1" location="'Table of Content'!A1" display="Table of Content" xr:uid="{00000000-0004-0000-1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6"/>
  <sheetViews>
    <sheetView zoomScaleNormal="100" workbookViewId="0">
      <selection activeCell="A10" sqref="A10"/>
    </sheetView>
  </sheetViews>
  <sheetFormatPr defaultColWidth="9.1796875" defaultRowHeight="12.5" x14ac:dyDescent="0.25"/>
  <cols>
    <col min="1" max="1" width="26.6328125" style="40" customWidth="1"/>
    <col min="2" max="3" width="12.453125" style="40" customWidth="1"/>
    <col min="4" max="4" width="13.1796875" style="40" customWidth="1"/>
    <col min="5" max="5" width="12.453125" style="40" customWidth="1"/>
    <col min="6" max="6" width="12.90625" style="40" customWidth="1"/>
    <col min="7" max="9" width="12.453125" style="40" customWidth="1"/>
    <col min="10" max="16384" width="9.1796875" style="40"/>
  </cols>
  <sheetData>
    <row r="1" spans="1:16" ht="13" x14ac:dyDescent="0.3">
      <c r="A1" s="106" t="s">
        <v>573</v>
      </c>
      <c r="K1" s="402" t="s">
        <v>313</v>
      </c>
      <c r="L1" s="402"/>
    </row>
    <row r="2" spans="1:16" ht="13" x14ac:dyDescent="0.3">
      <c r="A2" s="399" t="s">
        <v>320</v>
      </c>
      <c r="B2" s="401">
        <v>44896</v>
      </c>
      <c r="C2" s="401"/>
      <c r="D2" s="401">
        <v>45231</v>
      </c>
      <c r="E2" s="401"/>
      <c r="F2" s="401">
        <v>45261</v>
      </c>
      <c r="G2" s="401"/>
      <c r="H2" s="388" t="s">
        <v>293</v>
      </c>
      <c r="I2" s="388" t="s">
        <v>635</v>
      </c>
    </row>
    <row r="3" spans="1:16" ht="13" x14ac:dyDescent="0.3">
      <c r="A3" s="403"/>
      <c r="B3" s="74" t="s">
        <v>549</v>
      </c>
      <c r="C3" s="226" t="s">
        <v>295</v>
      </c>
      <c r="D3" s="74" t="s">
        <v>549</v>
      </c>
      <c r="E3" s="74" t="s">
        <v>295</v>
      </c>
      <c r="F3" s="74" t="s">
        <v>549</v>
      </c>
      <c r="G3" s="74" t="s">
        <v>295</v>
      </c>
      <c r="H3" s="389"/>
      <c r="I3" s="389"/>
    </row>
    <row r="4" spans="1:16" x14ac:dyDescent="0.25">
      <c r="A4" s="69" t="s">
        <v>318</v>
      </c>
      <c r="B4" s="171">
        <v>4163.3769880600003</v>
      </c>
      <c r="C4" s="66">
        <f>(B4/$B$13)*100</f>
        <v>38.686629408862586</v>
      </c>
      <c r="D4" s="171">
        <v>5848.5521945099999</v>
      </c>
      <c r="E4" s="66">
        <f>(D4/$D$13)*100</f>
        <v>37.086932614164709</v>
      </c>
      <c r="F4" s="171">
        <v>4059.2177548300001</v>
      </c>
      <c r="G4" s="66">
        <f>(F4/$F$13)*100</f>
        <v>34.329371039417971</v>
      </c>
      <c r="H4" s="66">
        <f>((F4/D4)-1)*100</f>
        <v>-30.594485270382588</v>
      </c>
      <c r="I4" s="70">
        <f>((F4/B4)-1)*100</f>
        <v>-2.5017968233170929</v>
      </c>
    </row>
    <row r="5" spans="1:16" x14ac:dyDescent="0.25">
      <c r="A5" s="69" t="s">
        <v>317</v>
      </c>
      <c r="B5" s="171">
        <v>1244.6873993199999</v>
      </c>
      <c r="C5" s="66">
        <f t="shared" ref="C5:C12" si="0">(B5/$B$13)*100</f>
        <v>11.565793894107927</v>
      </c>
      <c r="D5" s="171">
        <v>3357.11764864</v>
      </c>
      <c r="E5" s="66">
        <f t="shared" ref="E5:E12" si="1">(D5/$D$13)*100</f>
        <v>21.288208067939792</v>
      </c>
      <c r="F5" s="171">
        <v>2423.9802527100001</v>
      </c>
      <c r="G5" s="66">
        <f t="shared" ref="G5:G12" si="2">(F5/$F$13)*100</f>
        <v>20.499939277337123</v>
      </c>
      <c r="H5" s="66">
        <f>((F5/D5)-1)*100</f>
        <v>-27.795790722676127</v>
      </c>
      <c r="I5" s="70">
        <f t="shared" ref="I5:I12" si="3">((F5/B5)-1)*100</f>
        <v>94.746106856570876</v>
      </c>
    </row>
    <row r="6" spans="1:16" x14ac:dyDescent="0.25">
      <c r="A6" s="69" t="s">
        <v>591</v>
      </c>
      <c r="B6" s="171">
        <v>1507.7040053800001</v>
      </c>
      <c r="C6" s="66">
        <f t="shared" si="0"/>
        <v>14.009777707296401</v>
      </c>
      <c r="D6" s="171">
        <v>3126.15699563</v>
      </c>
      <c r="E6" s="66">
        <f t="shared" si="1"/>
        <v>19.823636685171618</v>
      </c>
      <c r="F6" s="171">
        <v>2289.8993120800001</v>
      </c>
      <c r="G6" s="66">
        <f t="shared" si="2"/>
        <v>19.365998050674794</v>
      </c>
      <c r="H6" s="66">
        <f t="shared" ref="H6:H12" si="4">((F6/D6)-1)*100</f>
        <v>-26.750341864435789</v>
      </c>
      <c r="I6" s="70">
        <f t="shared" si="3"/>
        <v>51.87989843555907</v>
      </c>
    </row>
    <row r="7" spans="1:16" x14ac:dyDescent="0.25">
      <c r="A7" s="69" t="s">
        <v>316</v>
      </c>
      <c r="B7" s="171">
        <v>738.86567136999997</v>
      </c>
      <c r="C7" s="66">
        <f t="shared" si="0"/>
        <v>6.8656339536864692</v>
      </c>
      <c r="D7" s="171">
        <v>1425.84159798</v>
      </c>
      <c r="E7" s="66">
        <f t="shared" si="1"/>
        <v>9.0415695208115618</v>
      </c>
      <c r="F7" s="171">
        <v>1140.02706715</v>
      </c>
      <c r="G7" s="66">
        <f>(F7/$F$13)*100</f>
        <v>9.6413680041195153</v>
      </c>
      <c r="H7" s="66">
        <f t="shared" si="4"/>
        <v>-20.04532139018216</v>
      </c>
      <c r="I7" s="70">
        <f t="shared" si="3"/>
        <v>54.29422577397176</v>
      </c>
    </row>
    <row r="8" spans="1:16" x14ac:dyDescent="0.25">
      <c r="A8" s="69" t="s">
        <v>618</v>
      </c>
      <c r="B8" s="171">
        <v>171.93761746000001</v>
      </c>
      <c r="C8" s="66">
        <f t="shared" si="0"/>
        <v>1.59766624718202</v>
      </c>
      <c r="D8" s="171">
        <v>755.32030741999995</v>
      </c>
      <c r="E8" s="66">
        <f t="shared" si="1"/>
        <v>4.7896492006501852</v>
      </c>
      <c r="F8" s="171">
        <v>405.07085668999997</v>
      </c>
      <c r="G8" s="66">
        <f t="shared" si="2"/>
        <v>3.42574076495886</v>
      </c>
      <c r="H8" s="66">
        <f t="shared" si="4"/>
        <v>-46.370982918011485</v>
      </c>
      <c r="I8" s="70">
        <f t="shared" si="3"/>
        <v>135.59175861224006</v>
      </c>
      <c r="L8" s="45"/>
    </row>
    <row r="9" spans="1:16" x14ac:dyDescent="0.25">
      <c r="A9" s="69" t="s">
        <v>609</v>
      </c>
      <c r="B9" s="171">
        <v>89.108216110000001</v>
      </c>
      <c r="C9" s="66">
        <f t="shared" si="0"/>
        <v>0.82800489694274304</v>
      </c>
      <c r="D9" s="171">
        <v>756.6837233</v>
      </c>
      <c r="E9" s="66">
        <f t="shared" si="1"/>
        <v>4.7982949152108096</v>
      </c>
      <c r="F9" s="171">
        <v>394.61422733000001</v>
      </c>
      <c r="G9" s="66">
        <f t="shared" si="2"/>
        <v>3.3373075911795085</v>
      </c>
      <c r="H9" s="66">
        <f>((F9/D9)-1)*100</f>
        <v>-47.849515566552157</v>
      </c>
      <c r="I9" s="70">
        <f>((F9/B9)-1)*100</f>
        <v>342.84830799762267</v>
      </c>
    </row>
    <row r="10" spans="1:16" x14ac:dyDescent="0.25">
      <c r="A10" s="69" t="s">
        <v>315</v>
      </c>
      <c r="B10" s="171">
        <v>75.768524689999992</v>
      </c>
      <c r="C10" s="66">
        <f t="shared" si="0"/>
        <v>0.70405078472227012</v>
      </c>
      <c r="D10" s="171">
        <v>222.59699598</v>
      </c>
      <c r="E10" s="66">
        <f t="shared" si="1"/>
        <v>1.4115356271890815</v>
      </c>
      <c r="F10" s="171">
        <v>175.25769234000001</v>
      </c>
      <c r="G10" s="66">
        <f t="shared" si="2"/>
        <v>1.4821787623226415</v>
      </c>
      <c r="H10" s="66">
        <f t="shared" si="4"/>
        <v>-21.266820529893117</v>
      </c>
      <c r="I10" s="70">
        <f t="shared" si="3"/>
        <v>131.30672407447665</v>
      </c>
    </row>
    <row r="11" spans="1:16" x14ac:dyDescent="0.25">
      <c r="A11" s="69" t="s">
        <v>582</v>
      </c>
      <c r="B11" s="171">
        <v>47.310652850000004</v>
      </c>
      <c r="C11" s="66">
        <f t="shared" si="0"/>
        <v>0.43961661390460699</v>
      </c>
      <c r="D11" s="171">
        <v>52.163639420000003</v>
      </c>
      <c r="E11" s="66">
        <f t="shared" si="1"/>
        <v>0.33078090367306856</v>
      </c>
      <c r="F11" s="171">
        <v>29.61526975</v>
      </c>
      <c r="G11" s="66">
        <f t="shared" si="2"/>
        <v>0.25046046925432297</v>
      </c>
      <c r="H11" s="66">
        <f t="shared" si="4"/>
        <v>-43.226220257466849</v>
      </c>
      <c r="I11" s="70">
        <f t="shared" si="3"/>
        <v>-37.402534173653876</v>
      </c>
      <c r="J11" s="45"/>
      <c r="K11" s="45"/>
      <c r="L11" s="45"/>
      <c r="M11" s="45"/>
      <c r="N11" s="45"/>
      <c r="O11" s="45"/>
      <c r="P11" s="45"/>
    </row>
    <row r="12" spans="1:16" x14ac:dyDescent="0.25">
      <c r="A12" s="69" t="s">
        <v>610</v>
      </c>
      <c r="B12" s="171">
        <v>68.255720330000003</v>
      </c>
      <c r="C12" s="66">
        <f t="shared" si="0"/>
        <v>0.63424084943893233</v>
      </c>
      <c r="D12" s="171">
        <v>3.21363669</v>
      </c>
      <c r="E12" s="66">
        <f t="shared" si="1"/>
        <v>2.0378364320714198E-2</v>
      </c>
      <c r="F12" s="171">
        <v>2.12098494</v>
      </c>
      <c r="G12" s="66">
        <f t="shared" si="2"/>
        <v>1.793746563303723E-2</v>
      </c>
      <c r="H12" s="66">
        <f t="shared" si="4"/>
        <v>-34.000475330644797</v>
      </c>
      <c r="I12" s="70">
        <f t="shared" si="3"/>
        <v>-96.892590203801902</v>
      </c>
      <c r="J12" s="45"/>
      <c r="K12" s="45"/>
      <c r="L12" s="45"/>
      <c r="M12" s="45"/>
      <c r="N12" s="45"/>
      <c r="O12" s="45"/>
      <c r="P12" s="45"/>
    </row>
    <row r="13" spans="1:16" s="48" customFormat="1" ht="13" x14ac:dyDescent="0.3">
      <c r="A13" s="82" t="s">
        <v>600</v>
      </c>
      <c r="B13" s="120">
        <v>10761.798201799991</v>
      </c>
      <c r="C13" s="83">
        <v>100.00000000000007</v>
      </c>
      <c r="D13" s="120">
        <v>15769.846094730001</v>
      </c>
      <c r="E13" s="83">
        <v>100.00000000000011</v>
      </c>
      <c r="F13" s="120">
        <v>11824.32894028</v>
      </c>
      <c r="G13" s="83">
        <v>99.999999999999929</v>
      </c>
      <c r="H13" s="72">
        <f>((F13/D13)-1)*100</f>
        <v>-25.019376414640604</v>
      </c>
      <c r="I13" s="73">
        <f>((F13/B13)-1)*100</f>
        <v>9.8731709938799419</v>
      </c>
    </row>
    <row r="14" spans="1:16" x14ac:dyDescent="0.25">
      <c r="J14" s="158"/>
    </row>
    <row r="15" spans="1:16" x14ac:dyDescent="0.25">
      <c r="A15" s="97"/>
      <c r="E15" s="97"/>
      <c r="F15" s="97"/>
      <c r="G15" s="100"/>
      <c r="H15" s="100"/>
      <c r="I15" s="100"/>
    </row>
    <row r="16" spans="1:16" ht="13" x14ac:dyDescent="0.3">
      <c r="D16" s="55"/>
      <c r="E16" s="55"/>
      <c r="F16" s="55"/>
      <c r="G16" s="110"/>
      <c r="H16" s="100"/>
      <c r="I16" s="100"/>
    </row>
    <row r="17" spans="1:9" x14ac:dyDescent="0.25">
      <c r="A17" s="97"/>
      <c r="B17" s="97"/>
      <c r="C17" s="97"/>
      <c r="D17" s="97"/>
      <c r="E17" s="97"/>
      <c r="F17" s="97"/>
      <c r="G17" s="100"/>
      <c r="H17" s="100"/>
      <c r="I17" s="100"/>
    </row>
    <row r="18" spans="1:9" x14ac:dyDescent="0.25">
      <c r="A18" s="97"/>
      <c r="B18" s="97"/>
      <c r="C18" s="97"/>
      <c r="D18" s="97"/>
      <c r="E18" s="97"/>
      <c r="F18" s="97"/>
      <c r="G18" s="100"/>
      <c r="H18" s="100"/>
      <c r="I18" s="100"/>
    </row>
    <row r="19" spans="1:9" x14ac:dyDescent="0.25">
      <c r="A19" s="97"/>
      <c r="B19" s="97"/>
      <c r="C19" s="97"/>
      <c r="D19" s="97"/>
      <c r="E19" s="97"/>
      <c r="F19" s="97"/>
      <c r="G19" s="100"/>
      <c r="H19" s="100"/>
      <c r="I19" s="100"/>
    </row>
    <row r="20" spans="1:9" x14ac:dyDescent="0.25">
      <c r="A20" s="97"/>
      <c r="B20" s="97"/>
      <c r="C20" s="97"/>
      <c r="D20" s="97"/>
      <c r="E20" s="97"/>
      <c r="F20" s="97"/>
      <c r="G20" s="100"/>
      <c r="H20" s="100"/>
      <c r="I20" s="100"/>
    </row>
    <row r="21" spans="1:9" x14ac:dyDescent="0.25">
      <c r="A21" s="97"/>
      <c r="B21" s="97"/>
      <c r="C21" s="97"/>
      <c r="D21" s="97"/>
      <c r="E21" s="93"/>
      <c r="F21" s="93"/>
      <c r="G21" s="93"/>
      <c r="H21" s="100"/>
      <c r="I21" s="100"/>
    </row>
    <row r="22" spans="1:9" x14ac:dyDescent="0.25">
      <c r="A22" s="97"/>
      <c r="B22" s="97"/>
      <c r="C22" s="97"/>
      <c r="D22" s="97"/>
      <c r="E22" s="97"/>
      <c r="F22" s="97"/>
      <c r="G22" s="100"/>
      <c r="H22" s="100"/>
      <c r="I22" s="100"/>
    </row>
    <row r="23" spans="1:9" x14ac:dyDescent="0.25">
      <c r="A23" s="97"/>
      <c r="B23" s="97"/>
      <c r="C23" s="97"/>
      <c r="D23" s="97"/>
      <c r="E23" s="97"/>
      <c r="F23" s="97"/>
      <c r="G23" s="100"/>
      <c r="H23" s="100"/>
      <c r="I23" s="100"/>
    </row>
    <row r="24" spans="1:9" x14ac:dyDescent="0.25">
      <c r="A24" s="97"/>
      <c r="B24" s="97"/>
      <c r="C24" s="97"/>
      <c r="D24" s="97"/>
      <c r="E24" s="97"/>
      <c r="F24" s="97"/>
      <c r="G24" s="97"/>
      <c r="H24" s="97"/>
      <c r="I24" s="97"/>
    </row>
    <row r="25" spans="1:9" x14ac:dyDescent="0.25">
      <c r="A25" s="97"/>
      <c r="B25" s="97"/>
      <c r="C25" s="97"/>
      <c r="D25" s="97"/>
      <c r="E25" s="97"/>
      <c r="F25" s="97"/>
      <c r="G25" s="97"/>
      <c r="H25" s="97"/>
      <c r="I25" s="97"/>
    </row>
    <row r="26" spans="1:9" x14ac:dyDescent="0.25">
      <c r="A26" s="97"/>
      <c r="B26" s="97"/>
      <c r="C26" s="97"/>
      <c r="D26" s="97"/>
      <c r="E26" s="97"/>
      <c r="F26" s="97"/>
      <c r="G26" s="97"/>
      <c r="H26" s="97"/>
      <c r="I26" s="97"/>
    </row>
    <row r="27" spans="1:9" x14ac:dyDescent="0.25">
      <c r="A27" s="97"/>
      <c r="B27" s="97"/>
      <c r="C27" s="97"/>
      <c r="D27" s="97"/>
      <c r="E27" s="97"/>
      <c r="F27" s="97"/>
      <c r="G27" s="97"/>
      <c r="H27" s="97"/>
      <c r="I27" s="97"/>
    </row>
    <row r="28" spans="1:9" x14ac:dyDescent="0.25">
      <c r="A28" s="97"/>
      <c r="B28" s="97"/>
      <c r="C28" s="97"/>
      <c r="D28" s="97"/>
      <c r="E28" s="97"/>
      <c r="F28" s="97"/>
      <c r="G28" s="97"/>
      <c r="H28" s="97"/>
      <c r="I28" s="97"/>
    </row>
    <row r="29" spans="1:9" x14ac:dyDescent="0.25">
      <c r="A29" s="97"/>
      <c r="B29" s="97"/>
      <c r="C29" s="97"/>
      <c r="D29" s="97"/>
      <c r="E29" s="97"/>
      <c r="F29" s="97"/>
      <c r="G29" s="97"/>
      <c r="H29" s="97"/>
      <c r="I29" s="97"/>
    </row>
    <row r="30" spans="1:9" x14ac:dyDescent="0.25">
      <c r="A30" s="97"/>
      <c r="B30" s="97"/>
      <c r="C30" s="97"/>
      <c r="D30" s="97"/>
      <c r="E30" s="97"/>
      <c r="F30" s="97"/>
      <c r="G30" s="97"/>
      <c r="H30" s="97"/>
      <c r="I30" s="97"/>
    </row>
    <row r="31" spans="1:9" x14ac:dyDescent="0.25">
      <c r="A31" s="97"/>
      <c r="B31" s="97"/>
      <c r="C31" s="97"/>
      <c r="D31" s="97"/>
      <c r="E31" s="97"/>
      <c r="F31" s="97"/>
      <c r="G31" s="97"/>
      <c r="H31" s="97"/>
      <c r="I31" s="97"/>
    </row>
    <row r="32" spans="1:9" x14ac:dyDescent="0.25">
      <c r="A32" s="97"/>
      <c r="B32" s="97"/>
      <c r="C32" s="97"/>
      <c r="D32" s="97"/>
      <c r="E32" s="97"/>
      <c r="F32" s="97"/>
      <c r="G32" s="97"/>
      <c r="H32" s="97"/>
      <c r="I32" s="97"/>
    </row>
    <row r="33" spans="1:9" x14ac:dyDescent="0.25">
      <c r="A33" s="97"/>
      <c r="B33" s="97"/>
      <c r="C33" s="97"/>
      <c r="D33" s="97"/>
      <c r="E33" s="97"/>
      <c r="F33" s="97"/>
      <c r="G33" s="97"/>
      <c r="H33" s="97"/>
      <c r="I33" s="97"/>
    </row>
    <row r="34" spans="1:9" x14ac:dyDescent="0.25">
      <c r="A34" s="97"/>
      <c r="B34" s="97"/>
      <c r="C34" s="97"/>
      <c r="D34" s="97"/>
      <c r="E34" s="97"/>
      <c r="F34" s="97"/>
      <c r="G34" s="97"/>
      <c r="H34" s="97"/>
      <c r="I34" s="97"/>
    </row>
    <row r="35" spans="1:9" x14ac:dyDescent="0.25">
      <c r="A35" s="97"/>
      <c r="B35" s="97"/>
      <c r="C35" s="97"/>
      <c r="D35" s="97"/>
      <c r="E35" s="97"/>
      <c r="F35" s="97"/>
      <c r="G35" s="97"/>
      <c r="H35" s="97"/>
      <c r="I35" s="97"/>
    </row>
    <row r="36" spans="1:9" x14ac:dyDescent="0.25">
      <c r="A36" s="97"/>
      <c r="B36" s="97"/>
      <c r="C36" s="97"/>
      <c r="D36" s="97"/>
      <c r="E36" s="97"/>
      <c r="F36" s="97"/>
      <c r="G36" s="97"/>
      <c r="H36" s="97"/>
      <c r="I36" s="97"/>
    </row>
    <row r="37" spans="1:9" x14ac:dyDescent="0.25">
      <c r="A37" s="97"/>
      <c r="B37" s="97"/>
      <c r="C37" s="97"/>
      <c r="D37" s="97"/>
      <c r="E37" s="97"/>
      <c r="F37" s="97"/>
      <c r="G37" s="97"/>
      <c r="H37" s="97"/>
      <c r="I37" s="97"/>
    </row>
    <row r="38" spans="1:9" x14ac:dyDescent="0.25">
      <c r="A38" s="97"/>
      <c r="B38" s="97"/>
      <c r="C38" s="97"/>
      <c r="D38" s="97"/>
      <c r="E38" s="97"/>
      <c r="F38" s="97"/>
      <c r="G38" s="97"/>
      <c r="H38" s="97"/>
      <c r="I38" s="97"/>
    </row>
    <row r="39" spans="1:9" x14ac:dyDescent="0.25">
      <c r="A39" s="97"/>
      <c r="B39" s="97"/>
      <c r="C39" s="97"/>
      <c r="D39" s="97"/>
      <c r="E39" s="97"/>
      <c r="F39" s="97"/>
      <c r="G39" s="97"/>
      <c r="H39" s="97"/>
      <c r="I39" s="97"/>
    </row>
    <row r="40" spans="1:9" x14ac:dyDescent="0.25">
      <c r="A40" s="97"/>
      <c r="B40" s="97"/>
      <c r="C40" s="97"/>
      <c r="D40" s="97"/>
      <c r="E40" s="97"/>
      <c r="F40" s="97"/>
      <c r="G40" s="97"/>
      <c r="H40" s="97"/>
      <c r="I40" s="97"/>
    </row>
    <row r="41" spans="1:9" x14ac:dyDescent="0.25">
      <c r="A41" s="97"/>
      <c r="B41" s="97"/>
      <c r="C41" s="97"/>
      <c r="D41" s="97"/>
      <c r="E41" s="97"/>
      <c r="F41" s="97"/>
      <c r="G41" s="97"/>
      <c r="H41" s="97"/>
      <c r="I41" s="97"/>
    </row>
    <row r="42" spans="1:9" x14ac:dyDescent="0.25">
      <c r="A42" s="97"/>
      <c r="B42" s="97"/>
      <c r="C42" s="97"/>
      <c r="D42" s="97"/>
      <c r="E42" s="97"/>
      <c r="F42" s="97"/>
      <c r="G42" s="97"/>
      <c r="H42" s="97"/>
      <c r="I42" s="97"/>
    </row>
    <row r="46" spans="1:9" s="48" customFormat="1" ht="13" x14ac:dyDescent="0.3"/>
  </sheetData>
  <sortState xmlns:xlrd2="http://schemas.microsoft.com/office/spreadsheetml/2017/richdata2" ref="A5:I13">
    <sortCondition descending="1" ref="G5:G13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246"/>
  <sheetViews>
    <sheetView zoomScaleNormal="100" workbookViewId="0">
      <selection activeCell="A4" sqref="A4"/>
    </sheetView>
  </sheetViews>
  <sheetFormatPr defaultColWidth="6.6328125" defaultRowHeight="12.5" x14ac:dyDescent="0.25"/>
  <cols>
    <col min="1" max="1" width="50.08984375" style="40" customWidth="1"/>
    <col min="2" max="2" width="18.453125" style="129" bestFit="1" customWidth="1"/>
    <col min="3" max="3" width="8.08984375" style="129" customWidth="1"/>
    <col min="4" max="4" width="16.90625" style="129" customWidth="1"/>
    <col min="5" max="5" width="7.90625" style="129" customWidth="1"/>
    <col min="6" max="6" width="15.6328125" style="129" bestFit="1" customWidth="1"/>
    <col min="7" max="7" width="10.90625" style="129" customWidth="1"/>
    <col min="8" max="8" width="11.26953125" style="129" bestFit="1" customWidth="1"/>
    <col min="9" max="9" width="12.1796875" style="129" customWidth="1"/>
    <col min="10" max="10" width="8.6328125" style="40" bestFit="1" customWidth="1"/>
    <col min="11" max="11" width="7.81640625" style="40" customWidth="1"/>
    <col min="12" max="16384" width="6.6328125" style="40"/>
  </cols>
  <sheetData>
    <row r="1" spans="1:13" ht="13" x14ac:dyDescent="0.3">
      <c r="A1" s="106" t="s">
        <v>509</v>
      </c>
      <c r="B1" s="227"/>
      <c r="C1" s="227"/>
      <c r="D1" s="227"/>
      <c r="E1" s="227"/>
      <c r="F1" s="227"/>
      <c r="G1" s="227"/>
      <c r="H1" s="227"/>
      <c r="I1" s="227"/>
      <c r="L1" s="402" t="s">
        <v>313</v>
      </c>
      <c r="M1" s="402"/>
    </row>
    <row r="2" spans="1:13" ht="13" x14ac:dyDescent="0.3">
      <c r="A2" s="212" t="s">
        <v>319</v>
      </c>
      <c r="B2" s="212" t="s">
        <v>610</v>
      </c>
      <c r="C2" s="212" t="s">
        <v>318</v>
      </c>
      <c r="D2" s="212" t="s">
        <v>609</v>
      </c>
      <c r="E2" s="212" t="s">
        <v>317</v>
      </c>
      <c r="F2" s="212" t="s">
        <v>618</v>
      </c>
      <c r="G2" s="212" t="s">
        <v>315</v>
      </c>
      <c r="H2" s="212" t="s">
        <v>316</v>
      </c>
      <c r="I2" s="212" t="s">
        <v>582</v>
      </c>
      <c r="J2" s="212" t="s">
        <v>591</v>
      </c>
    </row>
    <row r="3" spans="1:13" x14ac:dyDescent="0.25">
      <c r="A3" s="208" t="s">
        <v>97</v>
      </c>
      <c r="B3" s="204">
        <v>0</v>
      </c>
      <c r="C3" s="204">
        <v>22.441417390000002</v>
      </c>
      <c r="D3" s="204">
        <v>167.62950215000001</v>
      </c>
      <c r="E3" s="204">
        <v>36.794523310000002</v>
      </c>
      <c r="F3" s="204">
        <v>167.62950215000001</v>
      </c>
      <c r="G3" s="204">
        <v>3.9148121900000001</v>
      </c>
      <c r="H3" s="204">
        <v>1.2821744799999999</v>
      </c>
      <c r="I3" s="204">
        <v>0</v>
      </c>
      <c r="J3" s="204">
        <v>7.8430660300000001</v>
      </c>
    </row>
    <row r="4" spans="1:13" x14ac:dyDescent="0.25">
      <c r="A4" s="208" t="s">
        <v>68</v>
      </c>
      <c r="B4" s="204">
        <v>0</v>
      </c>
      <c r="C4" s="204">
        <v>0</v>
      </c>
      <c r="D4" s="204">
        <v>118.59170666</v>
      </c>
      <c r="E4" s="204">
        <v>0</v>
      </c>
      <c r="F4" s="204">
        <v>118.59170666</v>
      </c>
      <c r="G4" s="204">
        <v>0</v>
      </c>
      <c r="H4" s="204">
        <v>0</v>
      </c>
      <c r="I4" s="204">
        <v>0</v>
      </c>
      <c r="J4" s="204">
        <v>0</v>
      </c>
    </row>
    <row r="5" spans="1:13" x14ac:dyDescent="0.25">
      <c r="A5" s="208" t="s">
        <v>33</v>
      </c>
      <c r="B5" s="204">
        <v>0</v>
      </c>
      <c r="C5" s="204">
        <v>66.105448249999995</v>
      </c>
      <c r="D5" s="204">
        <v>25.455243070000002</v>
      </c>
      <c r="E5" s="204">
        <v>2.0444794900000001</v>
      </c>
      <c r="F5" s="204">
        <v>24.500468600000001</v>
      </c>
      <c r="G5" s="204">
        <v>8.2782399999999992E-2</v>
      </c>
      <c r="H5" s="204">
        <v>1.3120164599999999</v>
      </c>
      <c r="I5" s="204">
        <v>0</v>
      </c>
      <c r="J5" s="204">
        <v>1.71047386</v>
      </c>
    </row>
    <row r="6" spans="1:13" x14ac:dyDescent="0.25">
      <c r="A6" s="208" t="s">
        <v>106</v>
      </c>
      <c r="B6" s="204">
        <v>7.8388999999999998E-4</v>
      </c>
      <c r="C6" s="204">
        <v>18.867132079999998</v>
      </c>
      <c r="D6" s="204">
        <v>0</v>
      </c>
      <c r="E6" s="204">
        <v>1.134069E-2</v>
      </c>
      <c r="F6" s="204">
        <v>15.478684789999999</v>
      </c>
      <c r="G6" s="204">
        <v>3.2889999999999997E-4</v>
      </c>
      <c r="H6" s="204">
        <v>0.1017675</v>
      </c>
      <c r="I6" s="204">
        <v>3.0162E-4</v>
      </c>
      <c r="J6" s="204">
        <v>0.11903464</v>
      </c>
    </row>
    <row r="7" spans="1:13" x14ac:dyDescent="0.25">
      <c r="A7" s="208" t="s">
        <v>26</v>
      </c>
      <c r="B7" s="204">
        <v>0</v>
      </c>
      <c r="C7" s="204">
        <v>132.15566176999999</v>
      </c>
      <c r="D7" s="204">
        <v>7.2298703200000007</v>
      </c>
      <c r="E7" s="204">
        <v>0.38754283</v>
      </c>
      <c r="F7" s="204">
        <v>14.72240467</v>
      </c>
      <c r="G7" s="204">
        <v>0</v>
      </c>
      <c r="H7" s="204">
        <v>1.5639489999999999E-2</v>
      </c>
      <c r="I7" s="204">
        <v>0.38344899999999998</v>
      </c>
      <c r="J7" s="204">
        <v>1.82428E-2</v>
      </c>
    </row>
    <row r="8" spans="1:13" x14ac:dyDescent="0.25">
      <c r="A8" s="208" t="s">
        <v>123</v>
      </c>
      <c r="B8" s="204">
        <v>0</v>
      </c>
      <c r="C8" s="204">
        <v>44.754334700000001</v>
      </c>
      <c r="D8" s="204">
        <v>0</v>
      </c>
      <c r="E8" s="204">
        <v>11.92185948</v>
      </c>
      <c r="F8" s="204">
        <v>13.36988045</v>
      </c>
      <c r="G8" s="204">
        <v>0.13365126000000002</v>
      </c>
      <c r="H8" s="204">
        <v>27.014949420000001</v>
      </c>
      <c r="I8" s="204">
        <v>0</v>
      </c>
      <c r="J8" s="204">
        <v>69.287133969999999</v>
      </c>
    </row>
    <row r="9" spans="1:13" x14ac:dyDescent="0.25">
      <c r="A9" s="208" t="s">
        <v>152</v>
      </c>
      <c r="B9" s="204">
        <v>0</v>
      </c>
      <c r="C9" s="204">
        <v>2.4507351699999997</v>
      </c>
      <c r="D9" s="204">
        <v>10.149713869999999</v>
      </c>
      <c r="E9" s="204">
        <v>6.5906800000000007E-3</v>
      </c>
      <c r="F9" s="204">
        <v>10.149713869999999</v>
      </c>
      <c r="G9" s="204">
        <v>0</v>
      </c>
      <c r="H9" s="204">
        <v>0</v>
      </c>
      <c r="I9" s="204">
        <v>0</v>
      </c>
      <c r="J9" s="204">
        <v>0</v>
      </c>
    </row>
    <row r="10" spans="1:13" x14ac:dyDescent="0.25">
      <c r="A10" s="208" t="s">
        <v>35</v>
      </c>
      <c r="B10" s="204">
        <v>4.9016000000000001E-4</v>
      </c>
      <c r="C10" s="204">
        <v>110.66204543000001</v>
      </c>
      <c r="D10" s="204">
        <v>3.6436317300000001</v>
      </c>
      <c r="E10" s="204">
        <v>4.4343204500000004</v>
      </c>
      <c r="F10" s="204">
        <v>5.5457012699999995</v>
      </c>
      <c r="G10" s="204">
        <v>0.59276346999999996</v>
      </c>
      <c r="H10" s="204">
        <v>1.6061978400000001</v>
      </c>
      <c r="I10" s="204">
        <v>0</v>
      </c>
      <c r="J10" s="204">
        <v>3.1192544</v>
      </c>
    </row>
    <row r="11" spans="1:13" x14ac:dyDescent="0.25">
      <c r="A11" s="208" t="s">
        <v>50</v>
      </c>
      <c r="B11" s="204">
        <v>0</v>
      </c>
      <c r="C11" s="204">
        <v>18.244271149999999</v>
      </c>
      <c r="D11" s="204">
        <v>1.3035676599999999</v>
      </c>
      <c r="E11" s="204">
        <v>3.0585299999999999E-2</v>
      </c>
      <c r="F11" s="204">
        <v>5.0760933000000001</v>
      </c>
      <c r="G11" s="204">
        <v>0</v>
      </c>
      <c r="H11" s="204">
        <v>0.22392353000000001</v>
      </c>
      <c r="I11" s="204">
        <v>3.0585299999999999E-2</v>
      </c>
      <c r="J11" s="204">
        <v>0.22392353000000001</v>
      </c>
    </row>
    <row r="12" spans="1:13" x14ac:dyDescent="0.25">
      <c r="A12" s="208" t="s">
        <v>231</v>
      </c>
      <c r="B12" s="204">
        <v>1.4878999999999999E-4</v>
      </c>
      <c r="C12" s="204">
        <v>31.083833250000001</v>
      </c>
      <c r="D12" s="204">
        <v>4.2572506900000002</v>
      </c>
      <c r="E12" s="204">
        <v>7.4584627800000005</v>
      </c>
      <c r="F12" s="204">
        <v>4.6890261900000008</v>
      </c>
      <c r="G12" s="204">
        <v>1.7356429999999999E-2</v>
      </c>
      <c r="H12" s="204">
        <v>1.9008169999999998E-2</v>
      </c>
      <c r="I12" s="204">
        <v>0</v>
      </c>
      <c r="J12" s="204">
        <v>7.9938979999999993E-2</v>
      </c>
    </row>
    <row r="13" spans="1:13" x14ac:dyDescent="0.25">
      <c r="A13" s="208" t="s">
        <v>105</v>
      </c>
      <c r="B13" s="204">
        <v>0</v>
      </c>
      <c r="C13" s="204">
        <v>62.825384240000005</v>
      </c>
      <c r="D13" s="204">
        <v>3.2182018599999997</v>
      </c>
      <c r="E13" s="204">
        <v>32.417738749999998</v>
      </c>
      <c r="F13" s="204">
        <v>3.2202283599999997</v>
      </c>
      <c r="G13" s="204">
        <v>2.5042802400000004</v>
      </c>
      <c r="H13" s="204">
        <v>26.413978520000001</v>
      </c>
      <c r="I13" s="204">
        <v>4.8753930000000001E-2</v>
      </c>
      <c r="J13" s="204">
        <v>31.150866609999998</v>
      </c>
    </row>
    <row r="14" spans="1:13" x14ac:dyDescent="0.25">
      <c r="A14" s="208" t="s">
        <v>0</v>
      </c>
      <c r="B14" s="204">
        <v>0</v>
      </c>
      <c r="C14" s="204">
        <v>0.1274816</v>
      </c>
      <c r="D14" s="204">
        <v>3.1731540099999997</v>
      </c>
      <c r="E14" s="204">
        <v>0</v>
      </c>
      <c r="F14" s="204">
        <v>3.1731540099999997</v>
      </c>
      <c r="G14" s="204">
        <v>0</v>
      </c>
      <c r="H14" s="204">
        <v>0.72544111</v>
      </c>
      <c r="I14" s="204">
        <v>0</v>
      </c>
      <c r="J14" s="204">
        <v>0.76068420999999997</v>
      </c>
    </row>
    <row r="15" spans="1:13" x14ac:dyDescent="0.25">
      <c r="A15" s="208" t="s">
        <v>39</v>
      </c>
      <c r="B15" s="204">
        <v>0</v>
      </c>
      <c r="C15" s="204">
        <v>43.208664380000002</v>
      </c>
      <c r="D15" s="204">
        <v>3.4882454100000002</v>
      </c>
      <c r="E15" s="204">
        <v>0.90475695</v>
      </c>
      <c r="F15" s="204">
        <v>1.6951551599999999</v>
      </c>
      <c r="G15" s="204">
        <v>10.04903285</v>
      </c>
      <c r="H15" s="204">
        <v>0.12713528999999998</v>
      </c>
      <c r="I15" s="204">
        <v>0</v>
      </c>
      <c r="J15" s="204">
        <v>10.2793549</v>
      </c>
    </row>
    <row r="16" spans="1:13" x14ac:dyDescent="0.25">
      <c r="A16" s="208" t="s">
        <v>36</v>
      </c>
      <c r="B16" s="204">
        <v>4.4046499999999995E-3</v>
      </c>
      <c r="C16" s="204">
        <v>44.61419042</v>
      </c>
      <c r="D16" s="204">
        <v>1.8453814399999999</v>
      </c>
      <c r="E16" s="204">
        <v>5.8560029999999999E-2</v>
      </c>
      <c r="F16" s="204">
        <v>1.6845171200000002</v>
      </c>
      <c r="G16" s="204">
        <v>0.77359554000000008</v>
      </c>
      <c r="H16" s="204">
        <v>4.1923742300000004</v>
      </c>
      <c r="I16" s="204">
        <v>0</v>
      </c>
      <c r="J16" s="204">
        <v>5.4725550399999996</v>
      </c>
    </row>
    <row r="17" spans="1:10" x14ac:dyDescent="0.25">
      <c r="A17" s="208" t="s">
        <v>235</v>
      </c>
      <c r="B17" s="204">
        <v>4.3598700000000001E-3</v>
      </c>
      <c r="C17" s="204">
        <v>49.853792370000001</v>
      </c>
      <c r="D17" s="204">
        <v>1.1439941</v>
      </c>
      <c r="E17" s="204">
        <v>21.101808769999998</v>
      </c>
      <c r="F17" s="204">
        <v>1.3703274299999999</v>
      </c>
      <c r="G17" s="204">
        <v>0.37392458000000001</v>
      </c>
      <c r="H17" s="204">
        <v>1.96419327</v>
      </c>
      <c r="I17" s="204">
        <v>2.4372E-4</v>
      </c>
      <c r="J17" s="204">
        <v>1.4229441299999999</v>
      </c>
    </row>
    <row r="18" spans="1:10" x14ac:dyDescent="0.25">
      <c r="A18" s="208" t="s">
        <v>168</v>
      </c>
      <c r="B18" s="204">
        <v>0</v>
      </c>
      <c r="C18" s="204">
        <v>16.42383933</v>
      </c>
      <c r="D18" s="204">
        <v>1.01319355</v>
      </c>
      <c r="E18" s="204">
        <v>5.4599380999999996</v>
      </c>
      <c r="F18" s="204">
        <v>1.01319355</v>
      </c>
      <c r="G18" s="204">
        <v>0.3292059</v>
      </c>
      <c r="H18" s="204">
        <v>1.24337673</v>
      </c>
      <c r="I18" s="204">
        <v>0</v>
      </c>
      <c r="J18" s="204">
        <v>1.5528408600000001</v>
      </c>
    </row>
    <row r="19" spans="1:10" x14ac:dyDescent="0.25">
      <c r="A19" s="208" t="s">
        <v>25</v>
      </c>
      <c r="B19" s="204">
        <v>0</v>
      </c>
      <c r="C19" s="204">
        <v>41.448670560000004</v>
      </c>
      <c r="D19" s="204">
        <v>1.00538455</v>
      </c>
      <c r="E19" s="204">
        <v>3.9957199999999995E-3</v>
      </c>
      <c r="F19" s="204">
        <v>0.98391099000000004</v>
      </c>
      <c r="G19" s="204">
        <v>1.3383959999999999E-2</v>
      </c>
      <c r="H19" s="204">
        <v>2.8335860000000001E-2</v>
      </c>
      <c r="I19" s="204">
        <v>0</v>
      </c>
      <c r="J19" s="204">
        <v>4.1719819999999998E-2</v>
      </c>
    </row>
    <row r="20" spans="1:10" x14ac:dyDescent="0.25">
      <c r="A20" s="208" t="s">
        <v>146</v>
      </c>
      <c r="B20" s="204">
        <v>0</v>
      </c>
      <c r="C20" s="204">
        <v>17.745135600000001</v>
      </c>
      <c r="D20" s="204">
        <v>0.95713514</v>
      </c>
      <c r="E20" s="204">
        <v>0.91289584999999995</v>
      </c>
      <c r="F20" s="204">
        <v>0.95713514</v>
      </c>
      <c r="G20" s="204">
        <v>0</v>
      </c>
      <c r="H20" s="204">
        <v>0.58139437000000005</v>
      </c>
      <c r="I20" s="204">
        <v>0</v>
      </c>
      <c r="J20" s="204">
        <v>0.58735123</v>
      </c>
    </row>
    <row r="21" spans="1:10" x14ac:dyDescent="0.25">
      <c r="A21" s="208" t="s">
        <v>143</v>
      </c>
      <c r="B21" s="204">
        <v>1.022785E-2</v>
      </c>
      <c r="C21" s="204">
        <v>37.67720783</v>
      </c>
      <c r="D21" s="204">
        <v>0.93270050999999998</v>
      </c>
      <c r="E21" s="204">
        <v>6.1096993399999997</v>
      </c>
      <c r="F21" s="204">
        <v>0.94292836000000002</v>
      </c>
      <c r="G21" s="204">
        <v>0.78710703000000004</v>
      </c>
      <c r="H21" s="204">
        <v>0.43496545000000003</v>
      </c>
      <c r="I21" s="204">
        <v>1.53042E-3</v>
      </c>
      <c r="J21" s="204">
        <v>1.6643943799999998</v>
      </c>
    </row>
    <row r="22" spans="1:10" x14ac:dyDescent="0.25">
      <c r="A22" s="208" t="s">
        <v>121</v>
      </c>
      <c r="B22" s="204">
        <v>0</v>
      </c>
      <c r="C22" s="204">
        <v>18.524757399999999</v>
      </c>
      <c r="D22" s="204">
        <v>0.94114763000000001</v>
      </c>
      <c r="E22" s="204">
        <v>4.0883000000000003E-2</v>
      </c>
      <c r="F22" s="204">
        <v>0.94114763000000001</v>
      </c>
      <c r="G22" s="204">
        <v>0</v>
      </c>
      <c r="H22" s="204">
        <v>1.0633624399999999</v>
      </c>
      <c r="I22" s="204">
        <v>0</v>
      </c>
      <c r="J22" s="204">
        <v>1.0737288700000001</v>
      </c>
    </row>
    <row r="23" spans="1:10" x14ac:dyDescent="0.25">
      <c r="A23" s="208" t="s">
        <v>233</v>
      </c>
      <c r="B23" s="204">
        <v>0</v>
      </c>
      <c r="C23" s="204">
        <v>14.60154659</v>
      </c>
      <c r="D23" s="204">
        <v>0.59553003999999998</v>
      </c>
      <c r="E23" s="204">
        <v>4.6255602199999997</v>
      </c>
      <c r="F23" s="204">
        <v>0.86328958</v>
      </c>
      <c r="G23" s="204">
        <v>0.10062809</v>
      </c>
      <c r="H23" s="204">
        <v>3.5324429999999997E-2</v>
      </c>
      <c r="I23" s="204">
        <v>0</v>
      </c>
      <c r="J23" s="204">
        <v>0.21036473</v>
      </c>
    </row>
    <row r="24" spans="1:10" x14ac:dyDescent="0.25">
      <c r="A24" s="208" t="s">
        <v>16</v>
      </c>
      <c r="B24" s="204">
        <v>0</v>
      </c>
      <c r="C24" s="204">
        <v>104.10385794</v>
      </c>
      <c r="D24" s="204">
        <v>0.69855117</v>
      </c>
      <c r="E24" s="204">
        <v>0</v>
      </c>
      <c r="F24" s="204">
        <v>0.69855117</v>
      </c>
      <c r="G24" s="204">
        <v>0</v>
      </c>
      <c r="H24" s="204">
        <v>0</v>
      </c>
      <c r="I24" s="204">
        <v>0</v>
      </c>
      <c r="J24" s="204">
        <v>0</v>
      </c>
    </row>
    <row r="25" spans="1:10" x14ac:dyDescent="0.25">
      <c r="A25" s="208" t="s">
        <v>145</v>
      </c>
      <c r="B25" s="204">
        <v>0.68668737000000002</v>
      </c>
      <c r="C25" s="204">
        <v>12.39423588</v>
      </c>
      <c r="D25" s="204">
        <v>0</v>
      </c>
      <c r="E25" s="204">
        <v>2.7446189999999999E-2</v>
      </c>
      <c r="F25" s="204">
        <v>0.68668737000000002</v>
      </c>
      <c r="G25" s="204">
        <v>7.3886289999999993E-2</v>
      </c>
      <c r="H25" s="204">
        <v>5.98024646</v>
      </c>
      <c r="I25" s="204">
        <v>1.5399999999999999E-3</v>
      </c>
      <c r="J25" s="204">
        <v>6.6563704000000001</v>
      </c>
    </row>
    <row r="26" spans="1:10" x14ac:dyDescent="0.25">
      <c r="A26" s="208" t="s">
        <v>232</v>
      </c>
      <c r="B26" s="204">
        <v>3.5956999999999997E-4</v>
      </c>
      <c r="C26" s="204">
        <v>25.757261620000001</v>
      </c>
      <c r="D26" s="204">
        <v>0.53807284999999994</v>
      </c>
      <c r="E26" s="204">
        <v>10.708578839999999</v>
      </c>
      <c r="F26" s="204">
        <v>0.65037323000000002</v>
      </c>
      <c r="G26" s="204">
        <v>0</v>
      </c>
      <c r="H26" s="204">
        <v>6.4160099999999998E-2</v>
      </c>
      <c r="I26" s="204">
        <v>0</v>
      </c>
      <c r="J26" s="204">
        <v>0.16944471999999999</v>
      </c>
    </row>
    <row r="27" spans="1:10" x14ac:dyDescent="0.25">
      <c r="A27" s="208" t="s">
        <v>24</v>
      </c>
      <c r="B27" s="204">
        <v>3.8732399999999996E-3</v>
      </c>
      <c r="C27" s="204">
        <v>15.155822669999999</v>
      </c>
      <c r="D27" s="204">
        <v>0</v>
      </c>
      <c r="E27" s="204">
        <v>0.10095516</v>
      </c>
      <c r="F27" s="204">
        <v>0.58314906999999994</v>
      </c>
      <c r="G27" s="204">
        <v>0</v>
      </c>
      <c r="H27" s="204">
        <v>0.50900558000000007</v>
      </c>
      <c r="I27" s="204">
        <v>0</v>
      </c>
      <c r="J27" s="204">
        <v>0.50900558000000007</v>
      </c>
    </row>
    <row r="28" spans="1:10" x14ac:dyDescent="0.25">
      <c r="A28" s="208" t="s">
        <v>27</v>
      </c>
      <c r="B28" s="204">
        <v>0</v>
      </c>
      <c r="C28" s="204">
        <v>21.684110629999999</v>
      </c>
      <c r="D28" s="204">
        <v>0.58182</v>
      </c>
      <c r="E28" s="204">
        <v>4.2765959999999999E-2</v>
      </c>
      <c r="F28" s="204">
        <v>0.58182</v>
      </c>
      <c r="G28" s="204">
        <v>8.5251809999999997E-2</v>
      </c>
      <c r="H28" s="204">
        <v>0.98433051999999999</v>
      </c>
      <c r="I28" s="204">
        <v>8.9838899999999996E-3</v>
      </c>
      <c r="J28" s="204">
        <v>1.09510693</v>
      </c>
    </row>
    <row r="29" spans="1:10" x14ac:dyDescent="0.25">
      <c r="A29" s="208" t="s">
        <v>64</v>
      </c>
      <c r="B29" s="204">
        <v>0.50136736000000004</v>
      </c>
      <c r="C29" s="204">
        <v>4.4854550199999998</v>
      </c>
      <c r="D29" s="204">
        <v>0</v>
      </c>
      <c r="E29" s="204">
        <v>4.1876700000000001E-3</v>
      </c>
      <c r="F29" s="204">
        <v>0.50136736000000004</v>
      </c>
      <c r="G29" s="204">
        <v>0</v>
      </c>
      <c r="H29" s="204">
        <v>2.737065E-2</v>
      </c>
      <c r="I29" s="204">
        <v>0</v>
      </c>
      <c r="J29" s="204">
        <v>31.130641609999998</v>
      </c>
    </row>
    <row r="30" spans="1:10" x14ac:dyDescent="0.25">
      <c r="A30" s="208" t="s">
        <v>23</v>
      </c>
      <c r="B30" s="204">
        <v>0</v>
      </c>
      <c r="C30" s="204">
        <v>37.007562749999998</v>
      </c>
      <c r="D30" s="204">
        <v>0.59978796000000001</v>
      </c>
      <c r="E30" s="204">
        <v>3.5630999999999998E-4</v>
      </c>
      <c r="F30" s="204">
        <v>0.39958559999999999</v>
      </c>
      <c r="G30" s="204">
        <v>1.1918799999999998E-2</v>
      </c>
      <c r="H30" s="204">
        <v>5.4057100000000002E-3</v>
      </c>
      <c r="I30" s="204">
        <v>0</v>
      </c>
      <c r="J30" s="204">
        <v>1.742463E-2</v>
      </c>
    </row>
    <row r="31" spans="1:10" x14ac:dyDescent="0.25">
      <c r="A31" s="208" t="s">
        <v>196</v>
      </c>
      <c r="B31" s="204">
        <v>9.4258090000000003E-2</v>
      </c>
      <c r="C31" s="204">
        <v>27.180044819999999</v>
      </c>
      <c r="D31" s="204">
        <v>1.798667E-2</v>
      </c>
      <c r="E31" s="204">
        <v>18.90311535</v>
      </c>
      <c r="F31" s="204">
        <v>0.37419334000000004</v>
      </c>
      <c r="G31" s="204">
        <v>1.86609856</v>
      </c>
      <c r="H31" s="204">
        <v>15.878420500000001</v>
      </c>
      <c r="I31" s="204">
        <v>0.28765061999999997</v>
      </c>
      <c r="J31" s="204">
        <v>28.472848969999998</v>
      </c>
    </row>
    <row r="32" spans="1:10" x14ac:dyDescent="0.25">
      <c r="A32" s="208" t="s">
        <v>80</v>
      </c>
      <c r="B32" s="204">
        <v>0</v>
      </c>
      <c r="C32" s="204">
        <v>70.357368909999991</v>
      </c>
      <c r="D32" s="204">
        <v>4.0416973399999998</v>
      </c>
      <c r="E32" s="204">
        <v>1141.8321270599999</v>
      </c>
      <c r="F32" s="204">
        <v>0.35165700999999999</v>
      </c>
      <c r="G32" s="204">
        <v>40.982894549999997</v>
      </c>
      <c r="H32" s="204">
        <v>204.49378111000001</v>
      </c>
      <c r="I32" s="204">
        <v>0</v>
      </c>
      <c r="J32" s="204">
        <v>247.43937682000001</v>
      </c>
    </row>
    <row r="33" spans="1:10" x14ac:dyDescent="0.25">
      <c r="A33" s="208" t="s">
        <v>134</v>
      </c>
      <c r="B33" s="204">
        <v>0.32271439000000002</v>
      </c>
      <c r="C33" s="204">
        <v>64.927620289999993</v>
      </c>
      <c r="D33" s="204">
        <v>2.0233000000000002E-4</v>
      </c>
      <c r="E33" s="204">
        <v>0.45535232000000003</v>
      </c>
      <c r="F33" s="204">
        <v>0.32271439000000002</v>
      </c>
      <c r="G33" s="204">
        <v>2.2342069999999999E-2</v>
      </c>
      <c r="H33" s="204">
        <v>7.7067531599999999</v>
      </c>
      <c r="I33" s="204">
        <v>0</v>
      </c>
      <c r="J33" s="204">
        <v>7.9363929400000002</v>
      </c>
    </row>
    <row r="34" spans="1:10" x14ac:dyDescent="0.25">
      <c r="A34" s="208" t="s">
        <v>258</v>
      </c>
      <c r="B34" s="204">
        <v>1.59323E-3</v>
      </c>
      <c r="C34" s="204">
        <v>5.8255621199999998</v>
      </c>
      <c r="D34" s="204">
        <v>0.32123421999999996</v>
      </c>
      <c r="E34" s="204">
        <v>1.01925511</v>
      </c>
      <c r="F34" s="204">
        <v>0.30945691999999997</v>
      </c>
      <c r="G34" s="204">
        <v>0.29677583000000002</v>
      </c>
      <c r="H34" s="204">
        <v>10.913223609999999</v>
      </c>
      <c r="I34" s="204">
        <v>0</v>
      </c>
      <c r="J34" s="204">
        <v>13.881048369999998</v>
      </c>
    </row>
    <row r="35" spans="1:10" x14ac:dyDescent="0.25">
      <c r="A35" s="208" t="s">
        <v>234</v>
      </c>
      <c r="B35" s="204">
        <v>1.0681099999999999E-3</v>
      </c>
      <c r="C35" s="204">
        <v>10.315129480000001</v>
      </c>
      <c r="D35" s="204">
        <v>0.15186482000000001</v>
      </c>
      <c r="E35" s="204">
        <v>5.8905406600000001</v>
      </c>
      <c r="F35" s="204">
        <v>0.2768526</v>
      </c>
      <c r="G35" s="204">
        <v>0</v>
      </c>
      <c r="H35" s="204">
        <v>2.193343E-2</v>
      </c>
      <c r="I35" s="204">
        <v>0</v>
      </c>
      <c r="J35" s="204">
        <v>5.7928260000000002E-2</v>
      </c>
    </row>
    <row r="36" spans="1:10" x14ac:dyDescent="0.25">
      <c r="A36" s="208" t="s">
        <v>95</v>
      </c>
      <c r="B36" s="204">
        <v>0</v>
      </c>
      <c r="C36" s="204">
        <v>0.45806229999999998</v>
      </c>
      <c r="D36" s="204">
        <v>0</v>
      </c>
      <c r="E36" s="204">
        <v>0.80516643999999993</v>
      </c>
      <c r="F36" s="204">
        <v>0.22583400000000001</v>
      </c>
      <c r="G36" s="204">
        <v>2.3615549999999999E-2</v>
      </c>
      <c r="H36" s="204">
        <v>0.47507552000000003</v>
      </c>
      <c r="I36" s="204">
        <v>0</v>
      </c>
      <c r="J36" s="204">
        <v>0.50507274000000002</v>
      </c>
    </row>
    <row r="37" spans="1:10" x14ac:dyDescent="0.25">
      <c r="A37" s="208" t="s">
        <v>30</v>
      </c>
      <c r="B37" s="204">
        <v>0.21587201</v>
      </c>
      <c r="C37" s="204">
        <v>18.748828850000002</v>
      </c>
      <c r="D37" s="204">
        <v>0</v>
      </c>
      <c r="E37" s="204">
        <v>0</v>
      </c>
      <c r="F37" s="204">
        <v>0.21587201</v>
      </c>
      <c r="G37" s="204">
        <v>0.23080970000000001</v>
      </c>
      <c r="H37" s="204">
        <v>1.0572371999999999</v>
      </c>
      <c r="I37" s="204">
        <v>0</v>
      </c>
      <c r="J37" s="204">
        <v>1.34169546</v>
      </c>
    </row>
    <row r="38" spans="1:10" x14ac:dyDescent="0.25">
      <c r="A38" s="208" t="s">
        <v>182</v>
      </c>
      <c r="B38" s="204">
        <v>0</v>
      </c>
      <c r="C38" s="204">
        <v>15.54424317</v>
      </c>
      <c r="D38" s="204">
        <v>0.20571998999999999</v>
      </c>
      <c r="E38" s="204">
        <v>8.5577386600000001</v>
      </c>
      <c r="F38" s="204">
        <v>0.20571998999999999</v>
      </c>
      <c r="G38" s="204">
        <v>0</v>
      </c>
      <c r="H38" s="204">
        <v>0.98602922999999998</v>
      </c>
      <c r="I38" s="204">
        <v>7.7010200000000003E-3</v>
      </c>
      <c r="J38" s="204">
        <v>1.3467538999999999</v>
      </c>
    </row>
    <row r="39" spans="1:10" x14ac:dyDescent="0.25">
      <c r="A39" s="208" t="s">
        <v>222</v>
      </c>
      <c r="B39" s="204">
        <v>0</v>
      </c>
      <c r="C39" s="204">
        <v>24.35723398</v>
      </c>
      <c r="D39" s="204">
        <v>1.0213899100000001</v>
      </c>
      <c r="E39" s="204">
        <v>2.371378</v>
      </c>
      <c r="F39" s="204">
        <v>0.16895762</v>
      </c>
      <c r="G39" s="204">
        <v>0</v>
      </c>
      <c r="H39" s="204">
        <v>0.11510972999999999</v>
      </c>
      <c r="I39" s="204">
        <v>0</v>
      </c>
      <c r="J39" s="204">
        <v>4.6209667000000003</v>
      </c>
    </row>
    <row r="40" spans="1:10" x14ac:dyDescent="0.25">
      <c r="A40" s="208" t="s">
        <v>93</v>
      </c>
      <c r="B40" s="204">
        <v>0</v>
      </c>
      <c r="C40" s="204">
        <v>1.27016124</v>
      </c>
      <c r="D40" s="204">
        <v>0</v>
      </c>
      <c r="E40" s="204">
        <v>0.61594931000000008</v>
      </c>
      <c r="F40" s="204">
        <v>0.13493864999999999</v>
      </c>
      <c r="G40" s="204">
        <v>2.1877319999999999E-2</v>
      </c>
      <c r="H40" s="204">
        <v>7.7942200000000001E-3</v>
      </c>
      <c r="I40" s="204">
        <v>0</v>
      </c>
      <c r="J40" s="204">
        <v>3.3912589999999999E-2</v>
      </c>
    </row>
    <row r="41" spans="1:10" x14ac:dyDescent="0.25">
      <c r="A41" s="208" t="s">
        <v>178</v>
      </c>
      <c r="B41" s="204">
        <v>0</v>
      </c>
      <c r="C41" s="204">
        <v>8.1415277599999989</v>
      </c>
      <c r="D41" s="204">
        <v>4.4691050000000003E-2</v>
      </c>
      <c r="E41" s="204">
        <v>1.97310107</v>
      </c>
      <c r="F41" s="204">
        <v>0.12843967000000001</v>
      </c>
      <c r="G41" s="204">
        <v>1.104174E-2</v>
      </c>
      <c r="H41" s="204">
        <v>5.6970623499999995</v>
      </c>
      <c r="I41" s="204">
        <v>0.10610983</v>
      </c>
      <c r="J41" s="204">
        <v>38.517995620000001</v>
      </c>
    </row>
    <row r="42" spans="1:10" x14ac:dyDescent="0.25">
      <c r="A42" s="208" t="s">
        <v>20</v>
      </c>
      <c r="B42" s="204">
        <v>4.3049860000000002E-2</v>
      </c>
      <c r="C42" s="204">
        <v>57.832231180000001</v>
      </c>
      <c r="D42" s="204">
        <v>0.23123770000000002</v>
      </c>
      <c r="E42" s="204">
        <v>1.31061585</v>
      </c>
      <c r="F42" s="204">
        <v>0.12056295</v>
      </c>
      <c r="G42" s="204">
        <v>5.9534239999999995E-2</v>
      </c>
      <c r="H42" s="204">
        <v>60.756982180000001</v>
      </c>
      <c r="I42" s="204">
        <v>0</v>
      </c>
      <c r="J42" s="204">
        <v>60.827023670000003</v>
      </c>
    </row>
    <row r="43" spans="1:10" x14ac:dyDescent="0.25">
      <c r="A43" s="208" t="s">
        <v>49</v>
      </c>
      <c r="B43" s="204">
        <v>0</v>
      </c>
      <c r="C43" s="204">
        <v>13.944209019999999</v>
      </c>
      <c r="D43" s="204">
        <v>0.11593133999999999</v>
      </c>
      <c r="E43" s="204">
        <v>0</v>
      </c>
      <c r="F43" s="204">
        <v>0.11593133999999999</v>
      </c>
      <c r="G43" s="204">
        <v>0</v>
      </c>
      <c r="H43" s="204">
        <v>0</v>
      </c>
      <c r="I43" s="204">
        <v>0</v>
      </c>
      <c r="J43" s="204">
        <v>0</v>
      </c>
    </row>
    <row r="44" spans="1:10" x14ac:dyDescent="0.25">
      <c r="A44" s="208" t="s">
        <v>209</v>
      </c>
      <c r="B44" s="204">
        <v>0</v>
      </c>
      <c r="C44" s="204">
        <v>28.115348359999999</v>
      </c>
      <c r="D44" s="204">
        <v>9.2540699999999997E-3</v>
      </c>
      <c r="E44" s="204">
        <v>115.61773991</v>
      </c>
      <c r="F44" s="204">
        <v>0.10443358</v>
      </c>
      <c r="G44" s="204">
        <v>4.4904970199999994</v>
      </c>
      <c r="H44" s="204">
        <v>2.8808551099999997</v>
      </c>
      <c r="I44" s="204">
        <v>0</v>
      </c>
      <c r="J44" s="204">
        <v>11.250053599999999</v>
      </c>
    </row>
    <row r="45" spans="1:10" x14ac:dyDescent="0.25">
      <c r="A45" s="208" t="s">
        <v>21</v>
      </c>
      <c r="B45" s="204">
        <v>0</v>
      </c>
      <c r="C45" s="204">
        <v>36.401634899999998</v>
      </c>
      <c r="D45" s="204">
        <v>0.10163053</v>
      </c>
      <c r="E45" s="204">
        <v>0</v>
      </c>
      <c r="F45" s="204">
        <v>0.1008</v>
      </c>
      <c r="G45" s="204">
        <v>6.4010299999999994E-3</v>
      </c>
      <c r="H45" s="204">
        <v>2.6806713799999997</v>
      </c>
      <c r="I45" s="204">
        <v>0</v>
      </c>
      <c r="J45" s="204">
        <v>2.6870724100000003</v>
      </c>
    </row>
    <row r="46" spans="1:10" x14ac:dyDescent="0.25">
      <c r="A46" s="208" t="s">
        <v>230</v>
      </c>
      <c r="B46" s="204">
        <v>1.5454959999999998E-2</v>
      </c>
      <c r="C46" s="204">
        <v>11.20197551</v>
      </c>
      <c r="D46" s="204">
        <v>8.0898509999999993E-2</v>
      </c>
      <c r="E46" s="204">
        <v>19.03791713</v>
      </c>
      <c r="F46" s="204">
        <v>9.5172729999999997E-2</v>
      </c>
      <c r="G46" s="204">
        <v>2.9775E-4</v>
      </c>
      <c r="H46" s="204">
        <v>0.13222917000000001</v>
      </c>
      <c r="I46" s="204">
        <v>0</v>
      </c>
      <c r="J46" s="204">
        <v>0.28790175000000001</v>
      </c>
    </row>
    <row r="47" spans="1:10" x14ac:dyDescent="0.25">
      <c r="A47" s="208" t="s">
        <v>238</v>
      </c>
      <c r="B47" s="204">
        <v>3.29715E-3</v>
      </c>
      <c r="C47" s="204">
        <v>54.601258000000001</v>
      </c>
      <c r="D47" s="204">
        <v>8.889728999999999E-2</v>
      </c>
      <c r="E47" s="204">
        <v>8.7332921500000005</v>
      </c>
      <c r="F47" s="204">
        <v>8.9660379999999998E-2</v>
      </c>
      <c r="G47" s="204">
        <v>0.30602317000000001</v>
      </c>
      <c r="H47" s="204">
        <v>0.17157842000000001</v>
      </c>
      <c r="I47" s="204">
        <v>0.15522169</v>
      </c>
      <c r="J47" s="204">
        <v>0.69040509999999999</v>
      </c>
    </row>
    <row r="48" spans="1:10" x14ac:dyDescent="0.25">
      <c r="A48" s="208" t="s">
        <v>216</v>
      </c>
      <c r="B48" s="204">
        <v>2.6784999999999999E-3</v>
      </c>
      <c r="C48" s="204">
        <v>41.637063990000001</v>
      </c>
      <c r="D48" s="204">
        <v>5.4771999999999998E-3</v>
      </c>
      <c r="E48" s="204">
        <v>18.088844640000001</v>
      </c>
      <c r="F48" s="204">
        <v>8.766017999999999E-2</v>
      </c>
      <c r="G48" s="204">
        <v>1.72661522</v>
      </c>
      <c r="H48" s="204">
        <v>4.5801784100000003</v>
      </c>
      <c r="I48" s="204">
        <v>5.1251999999999999E-2</v>
      </c>
      <c r="J48" s="204">
        <v>18.012396829999997</v>
      </c>
    </row>
    <row r="49" spans="1:10" x14ac:dyDescent="0.25">
      <c r="A49" s="208" t="s">
        <v>242</v>
      </c>
      <c r="B49" s="204">
        <v>0</v>
      </c>
      <c r="C49" s="204">
        <v>14.220983179999999</v>
      </c>
      <c r="D49" s="204">
        <v>3.7819999999999998E-4</v>
      </c>
      <c r="E49" s="204">
        <v>3.7377699999999998</v>
      </c>
      <c r="F49" s="204">
        <v>7.5949520000000006E-2</v>
      </c>
      <c r="G49" s="204">
        <v>0.46981346999999996</v>
      </c>
      <c r="H49" s="204">
        <v>13.58258702</v>
      </c>
      <c r="I49" s="204">
        <v>0.28666997999999999</v>
      </c>
      <c r="J49" s="204">
        <v>85.724916319999991</v>
      </c>
    </row>
    <row r="50" spans="1:10" x14ac:dyDescent="0.25">
      <c r="A50" s="208" t="s">
        <v>211</v>
      </c>
      <c r="B50" s="204">
        <v>6.4944189999999999E-2</v>
      </c>
      <c r="C50" s="204">
        <v>33.113897659999999</v>
      </c>
      <c r="D50" s="204">
        <v>1.235441E-2</v>
      </c>
      <c r="E50" s="204">
        <v>8.95664996</v>
      </c>
      <c r="F50" s="204">
        <v>6.5100389999999994E-2</v>
      </c>
      <c r="G50" s="204">
        <v>0.43876799</v>
      </c>
      <c r="H50" s="204">
        <v>2.7721918900000002</v>
      </c>
      <c r="I50" s="204">
        <v>8.1187099999999995E-3</v>
      </c>
      <c r="J50" s="204">
        <v>11.764511259999999</v>
      </c>
    </row>
    <row r="51" spans="1:10" x14ac:dyDescent="0.25">
      <c r="A51" s="208" t="s">
        <v>22</v>
      </c>
      <c r="B51" s="204">
        <v>0</v>
      </c>
      <c r="C51" s="204">
        <v>31.835918120000002</v>
      </c>
      <c r="D51" s="204">
        <v>0</v>
      </c>
      <c r="E51" s="204">
        <v>0.14517943999999999</v>
      </c>
      <c r="F51" s="204">
        <v>5.9841600000000002E-2</v>
      </c>
      <c r="G51" s="204">
        <v>7.1249300000000007E-3</v>
      </c>
      <c r="H51" s="204">
        <v>1.2964851899999998</v>
      </c>
      <c r="I51" s="204">
        <v>0</v>
      </c>
      <c r="J51" s="204">
        <v>1.3065281499999999</v>
      </c>
    </row>
    <row r="52" spans="1:10" x14ac:dyDescent="0.25">
      <c r="A52" s="208" t="s">
        <v>32</v>
      </c>
      <c r="B52" s="204">
        <v>1.302E-3</v>
      </c>
      <c r="C52" s="204">
        <v>19.986241960000001</v>
      </c>
      <c r="D52" s="204">
        <v>5.5166720000000002E-2</v>
      </c>
      <c r="E52" s="204">
        <v>6.6778909999999997E-2</v>
      </c>
      <c r="F52" s="204">
        <v>5.646872E-2</v>
      </c>
      <c r="G52" s="204">
        <v>9.4973660000000001E-2</v>
      </c>
      <c r="H52" s="204">
        <v>7.1032270000000008E-2</v>
      </c>
      <c r="I52" s="204">
        <v>0</v>
      </c>
      <c r="J52" s="204">
        <v>0.16748848000000002</v>
      </c>
    </row>
    <row r="53" spans="1:10" x14ac:dyDescent="0.25">
      <c r="A53" s="208" t="s">
        <v>130</v>
      </c>
      <c r="B53" s="204">
        <v>0</v>
      </c>
      <c r="C53" s="204">
        <v>10.2785455</v>
      </c>
      <c r="D53" s="204">
        <v>4.9003669999999999E-2</v>
      </c>
      <c r="E53" s="204">
        <v>2.1303767400000004</v>
      </c>
      <c r="F53" s="204">
        <v>4.9003669999999999E-2</v>
      </c>
      <c r="G53" s="204">
        <v>0.49800236999999997</v>
      </c>
      <c r="H53" s="204">
        <v>3.3793010299999997</v>
      </c>
      <c r="I53" s="204">
        <v>4.6164669999999998E-2</v>
      </c>
      <c r="J53" s="204">
        <v>10.06664685</v>
      </c>
    </row>
    <row r="54" spans="1:10" x14ac:dyDescent="0.25">
      <c r="A54" s="208" t="s">
        <v>175</v>
      </c>
      <c r="B54" s="204">
        <v>2.0980720000000001E-2</v>
      </c>
      <c r="C54" s="204">
        <v>63.802079020000001</v>
      </c>
      <c r="D54" s="204">
        <v>1.9427842900000001</v>
      </c>
      <c r="E54" s="204">
        <v>26.2874607</v>
      </c>
      <c r="F54" s="204">
        <v>4.8688189999999999E-2</v>
      </c>
      <c r="G54" s="204">
        <v>6.9692589199999997</v>
      </c>
      <c r="H54" s="204">
        <v>7.0163216100000003</v>
      </c>
      <c r="I54" s="204">
        <v>4.2398499999999999E-2</v>
      </c>
      <c r="J54" s="204">
        <v>21.9959712</v>
      </c>
    </row>
    <row r="55" spans="1:10" x14ac:dyDescent="0.25">
      <c r="A55" s="208" t="s">
        <v>122</v>
      </c>
      <c r="B55" s="204">
        <v>0</v>
      </c>
      <c r="C55" s="204">
        <v>7.2761799299999996</v>
      </c>
      <c r="D55" s="204">
        <v>1.895E-5</v>
      </c>
      <c r="E55" s="204">
        <v>4.302653E-2</v>
      </c>
      <c r="F55" s="204">
        <v>4.8210030000000001E-2</v>
      </c>
      <c r="G55" s="204">
        <v>0.80226268999999995</v>
      </c>
      <c r="H55" s="204">
        <v>1.87163097</v>
      </c>
      <c r="I55" s="204">
        <v>0</v>
      </c>
      <c r="J55" s="204">
        <v>5.4057071500000005</v>
      </c>
    </row>
    <row r="56" spans="1:10" x14ac:dyDescent="0.25">
      <c r="A56" s="208" t="s">
        <v>254</v>
      </c>
      <c r="B56" s="204">
        <v>0</v>
      </c>
      <c r="C56" s="204">
        <v>4.7541472000000002</v>
      </c>
      <c r="D56" s="204">
        <v>4.2864269999999996E-2</v>
      </c>
      <c r="E56" s="204">
        <v>1.52875951</v>
      </c>
      <c r="F56" s="204">
        <v>4.2864269999999996E-2</v>
      </c>
      <c r="G56" s="204">
        <v>0</v>
      </c>
      <c r="H56" s="204">
        <v>0.39557602000000003</v>
      </c>
      <c r="I56" s="204">
        <v>0</v>
      </c>
      <c r="J56" s="204">
        <v>1.3736703000000001</v>
      </c>
    </row>
    <row r="57" spans="1:10" x14ac:dyDescent="0.25">
      <c r="A57" s="208" t="s">
        <v>42</v>
      </c>
      <c r="B57" s="204">
        <v>0</v>
      </c>
      <c r="C57" s="204">
        <v>0.16152892999999999</v>
      </c>
      <c r="D57" s="204">
        <v>4.0815540000000004E-2</v>
      </c>
      <c r="E57" s="204">
        <v>0</v>
      </c>
      <c r="F57" s="204">
        <v>4.0815540000000004E-2</v>
      </c>
      <c r="G57" s="204">
        <v>0</v>
      </c>
      <c r="H57" s="204">
        <v>0</v>
      </c>
      <c r="I57" s="204">
        <v>0</v>
      </c>
      <c r="J57" s="204">
        <v>3.87661E-3</v>
      </c>
    </row>
    <row r="58" spans="1:10" x14ac:dyDescent="0.25">
      <c r="A58" s="208" t="s">
        <v>108</v>
      </c>
      <c r="B58" s="204">
        <v>3.440348E-2</v>
      </c>
      <c r="C58" s="204">
        <v>91.497598440000004</v>
      </c>
      <c r="D58" s="204">
        <v>1.9038E-3</v>
      </c>
      <c r="E58" s="204">
        <v>2.74207081</v>
      </c>
      <c r="F58" s="204">
        <v>4.0808749999999998E-2</v>
      </c>
      <c r="G58" s="204">
        <v>1.6148357199999999</v>
      </c>
      <c r="H58" s="204">
        <v>7.7171475000000003</v>
      </c>
      <c r="I58" s="204">
        <v>0</v>
      </c>
      <c r="J58" s="204">
        <v>13.07693006</v>
      </c>
    </row>
    <row r="59" spans="1:10" x14ac:dyDescent="0.25">
      <c r="A59" s="208" t="s">
        <v>236</v>
      </c>
      <c r="B59" s="204">
        <v>5.1561E-4</v>
      </c>
      <c r="C59" s="204">
        <v>8.1238244399999999</v>
      </c>
      <c r="D59" s="204">
        <v>3.9549299999999997E-3</v>
      </c>
      <c r="E59" s="204">
        <v>4.1017599799999998</v>
      </c>
      <c r="F59" s="204">
        <v>4.0307339999999997E-2</v>
      </c>
      <c r="G59" s="204">
        <v>0</v>
      </c>
      <c r="H59" s="204">
        <v>4.10827E-2</v>
      </c>
      <c r="I59" s="204">
        <v>0</v>
      </c>
      <c r="J59" s="204">
        <v>0.25510114</v>
      </c>
    </row>
    <row r="60" spans="1:10" x14ac:dyDescent="0.25">
      <c r="A60" s="208" t="s">
        <v>221</v>
      </c>
      <c r="B60" s="204">
        <v>0</v>
      </c>
      <c r="C60" s="204">
        <v>3.3130864</v>
      </c>
      <c r="D60" s="204">
        <v>4.6827760000000003E-2</v>
      </c>
      <c r="E60" s="204">
        <v>1.8766706100000001</v>
      </c>
      <c r="F60" s="204">
        <v>4.0027760000000003E-2</v>
      </c>
      <c r="G60" s="204">
        <v>0</v>
      </c>
      <c r="H60" s="204">
        <v>1.15874254</v>
      </c>
      <c r="I60" s="204">
        <v>0</v>
      </c>
      <c r="J60" s="204">
        <v>2.7644243799999999</v>
      </c>
    </row>
    <row r="61" spans="1:10" x14ac:dyDescent="0.25">
      <c r="A61" s="208" t="s">
        <v>189</v>
      </c>
      <c r="B61" s="204">
        <v>1.561383E-2</v>
      </c>
      <c r="C61" s="204">
        <v>26.742308510000001</v>
      </c>
      <c r="D61" s="204">
        <v>1.7149650000000002E-2</v>
      </c>
      <c r="E61" s="204">
        <v>11.49419475</v>
      </c>
      <c r="F61" s="204">
        <v>3.0698169999999997E-2</v>
      </c>
      <c r="G61" s="204">
        <v>11.53585494</v>
      </c>
      <c r="H61" s="204">
        <v>192.51536362000002</v>
      </c>
      <c r="I61" s="204">
        <v>1.06506715</v>
      </c>
      <c r="J61" s="204">
        <v>236.07264143</v>
      </c>
    </row>
    <row r="62" spans="1:10" x14ac:dyDescent="0.25">
      <c r="A62" s="208" t="s">
        <v>94</v>
      </c>
      <c r="B62" s="204">
        <v>0</v>
      </c>
      <c r="C62" s="204">
        <v>2.3284275099999996</v>
      </c>
      <c r="D62" s="204">
        <v>0</v>
      </c>
      <c r="E62" s="204">
        <v>1.1088066000000001</v>
      </c>
      <c r="F62" s="204">
        <v>3.0551849999999998E-2</v>
      </c>
      <c r="G62" s="204">
        <v>0.55262226000000003</v>
      </c>
      <c r="H62" s="204">
        <v>5.51149003</v>
      </c>
      <c r="I62" s="204">
        <v>0</v>
      </c>
      <c r="J62" s="204">
        <v>7.9321101900000004</v>
      </c>
    </row>
    <row r="63" spans="1:10" x14ac:dyDescent="0.25">
      <c r="A63" s="208" t="s">
        <v>251</v>
      </c>
      <c r="B63" s="204">
        <v>2.2097020000000002E-2</v>
      </c>
      <c r="C63" s="204">
        <v>11.45847565</v>
      </c>
      <c r="D63" s="204">
        <v>5.8616700000000002E-3</v>
      </c>
      <c r="E63" s="204">
        <v>9.7455891500000007</v>
      </c>
      <c r="F63" s="204">
        <v>2.7958689999999998E-2</v>
      </c>
      <c r="G63" s="204">
        <v>0.35919089000000004</v>
      </c>
      <c r="H63" s="204">
        <v>1.09881311</v>
      </c>
      <c r="I63" s="204">
        <v>0</v>
      </c>
      <c r="J63" s="204">
        <v>2.74924737</v>
      </c>
    </row>
    <row r="64" spans="1:10" x14ac:dyDescent="0.25">
      <c r="A64" s="208" t="s">
        <v>229</v>
      </c>
      <c r="B64" s="204">
        <v>0</v>
      </c>
      <c r="C64" s="204">
        <v>61.608231600000003</v>
      </c>
      <c r="D64" s="204">
        <v>0.20170357</v>
      </c>
      <c r="E64" s="204">
        <v>11.18978199</v>
      </c>
      <c r="F64" s="204">
        <v>2.161623E-2</v>
      </c>
      <c r="G64" s="204">
        <v>0.32700152000000005</v>
      </c>
      <c r="H64" s="204">
        <v>0.68225782999999995</v>
      </c>
      <c r="I64" s="204">
        <v>1.8179521699999999</v>
      </c>
      <c r="J64" s="204">
        <v>3.43699288</v>
      </c>
    </row>
    <row r="65" spans="1:10" x14ac:dyDescent="0.25">
      <c r="A65" s="208" t="s">
        <v>212</v>
      </c>
      <c r="B65" s="204">
        <v>0</v>
      </c>
      <c r="C65" s="204">
        <v>23.338304340000001</v>
      </c>
      <c r="D65" s="204">
        <v>0.20788029</v>
      </c>
      <c r="E65" s="204">
        <v>4.0489161200000003</v>
      </c>
      <c r="F65" s="204">
        <v>1.990097E-2</v>
      </c>
      <c r="G65" s="204">
        <v>5.1710370000000005E-2</v>
      </c>
      <c r="H65" s="204">
        <v>1.46468357</v>
      </c>
      <c r="I65" s="204">
        <v>2.0934600000000001E-3</v>
      </c>
      <c r="J65" s="204">
        <v>4.1325358899999998</v>
      </c>
    </row>
    <row r="66" spans="1:10" x14ac:dyDescent="0.25">
      <c r="A66" s="208" t="s">
        <v>250</v>
      </c>
      <c r="B66" s="204">
        <v>1.4600739999999999E-2</v>
      </c>
      <c r="C66" s="204">
        <v>99.731107190000003</v>
      </c>
      <c r="D66" s="204">
        <v>2.2450619999999998E-2</v>
      </c>
      <c r="E66" s="204">
        <v>18.54696655</v>
      </c>
      <c r="F66" s="204">
        <v>1.6641880000000001E-2</v>
      </c>
      <c r="G66" s="204">
        <v>0.36941653000000002</v>
      </c>
      <c r="H66" s="204">
        <v>6.2920890800000002</v>
      </c>
      <c r="I66" s="204">
        <v>1.55002E-3</v>
      </c>
      <c r="J66" s="204">
        <v>11.25404129</v>
      </c>
    </row>
    <row r="67" spans="1:10" x14ac:dyDescent="0.25">
      <c r="A67" s="208" t="s">
        <v>256</v>
      </c>
      <c r="B67" s="204">
        <v>0</v>
      </c>
      <c r="C67" s="204">
        <v>41.995891189999995</v>
      </c>
      <c r="D67" s="204">
        <v>1.3200959999999999E-2</v>
      </c>
      <c r="E67" s="204">
        <v>5.3361404000000006</v>
      </c>
      <c r="F67" s="204">
        <v>1.5831830000000002E-2</v>
      </c>
      <c r="G67" s="204">
        <v>3.8324980000000002E-2</v>
      </c>
      <c r="H67" s="204">
        <v>1.1158100500000001</v>
      </c>
      <c r="I67" s="204">
        <v>1.126309E-2</v>
      </c>
      <c r="J67" s="204">
        <v>5.5599754699999995</v>
      </c>
    </row>
    <row r="68" spans="1:10" x14ac:dyDescent="0.25">
      <c r="A68" s="208" t="s">
        <v>255</v>
      </c>
      <c r="B68" s="204">
        <v>3.9001999999999998E-4</v>
      </c>
      <c r="C68" s="204">
        <v>2.8813706099999998</v>
      </c>
      <c r="D68" s="204">
        <v>1.3694719999999999E-2</v>
      </c>
      <c r="E68" s="204">
        <v>4.9587901299999997</v>
      </c>
      <c r="F68" s="204">
        <v>1.4086540000000002E-2</v>
      </c>
      <c r="G68" s="204">
        <v>1.4269999999999999E-5</v>
      </c>
      <c r="H68" s="204">
        <v>0.62955354000000008</v>
      </c>
      <c r="I68" s="204">
        <v>0</v>
      </c>
      <c r="J68" s="204">
        <v>0.81912871999999992</v>
      </c>
    </row>
    <row r="69" spans="1:10" x14ac:dyDescent="0.25">
      <c r="A69" s="208" t="s">
        <v>107</v>
      </c>
      <c r="B69" s="204">
        <v>6.9229700000000005E-3</v>
      </c>
      <c r="C69" s="204">
        <v>104.87663759</v>
      </c>
      <c r="D69" s="204">
        <v>1.132039E-2</v>
      </c>
      <c r="E69" s="204">
        <v>2.1974076400000002</v>
      </c>
      <c r="F69" s="204">
        <v>1.2923749999999999E-2</v>
      </c>
      <c r="G69" s="204">
        <v>0.20724004999999998</v>
      </c>
      <c r="H69" s="204">
        <v>13.99599781</v>
      </c>
      <c r="I69" s="204">
        <v>1.6024129999999998E-2</v>
      </c>
      <c r="J69" s="204">
        <v>16.85552465</v>
      </c>
    </row>
    <row r="70" spans="1:10" x14ac:dyDescent="0.25">
      <c r="A70" s="208" t="s">
        <v>220</v>
      </c>
      <c r="B70" s="204">
        <v>0</v>
      </c>
      <c r="C70" s="204">
        <v>43.429852409999995</v>
      </c>
      <c r="D70" s="204">
        <v>6.9443199999999995E-3</v>
      </c>
      <c r="E70" s="204">
        <v>8.6797137200000005</v>
      </c>
      <c r="F70" s="204">
        <v>1.0624440000000001E-2</v>
      </c>
      <c r="G70" s="204">
        <v>4.0237199999999997E-3</v>
      </c>
      <c r="H70" s="204">
        <v>11.593974449999999</v>
      </c>
      <c r="I70" s="204">
        <v>0.53550380000000009</v>
      </c>
      <c r="J70" s="204">
        <v>27.002239020000001</v>
      </c>
    </row>
    <row r="71" spans="1:10" x14ac:dyDescent="0.25">
      <c r="A71" s="208" t="s">
        <v>195</v>
      </c>
      <c r="B71" s="204">
        <v>0</v>
      </c>
      <c r="C71" s="204">
        <v>35.45708063</v>
      </c>
      <c r="D71" s="204">
        <v>9.8223700000000004E-3</v>
      </c>
      <c r="E71" s="204">
        <v>11.764244609999999</v>
      </c>
      <c r="F71" s="204">
        <v>9.8223700000000004E-3</v>
      </c>
      <c r="G71" s="204">
        <v>6.3933279900000004</v>
      </c>
      <c r="H71" s="204">
        <v>13.051205400000001</v>
      </c>
      <c r="I71" s="204">
        <v>0.12918935000000001</v>
      </c>
      <c r="J71" s="204">
        <v>73.951800000000006</v>
      </c>
    </row>
    <row r="72" spans="1:10" x14ac:dyDescent="0.25">
      <c r="A72" s="208" t="s">
        <v>114</v>
      </c>
      <c r="B72" s="204">
        <v>0</v>
      </c>
      <c r="C72" s="204">
        <v>7.1088338899999997</v>
      </c>
      <c r="D72" s="204">
        <v>0</v>
      </c>
      <c r="E72" s="204">
        <v>17.118185390000001</v>
      </c>
      <c r="F72" s="204">
        <v>9.2541000000000012E-3</v>
      </c>
      <c r="G72" s="204">
        <v>0</v>
      </c>
      <c r="H72" s="204">
        <v>5.5724266900000003</v>
      </c>
      <c r="I72" s="204">
        <v>8.8863999999999999E-2</v>
      </c>
      <c r="J72" s="204">
        <v>6.3887180999999993</v>
      </c>
    </row>
    <row r="73" spans="1:10" x14ac:dyDescent="0.25">
      <c r="A73" s="208" t="s">
        <v>9</v>
      </c>
      <c r="B73" s="204">
        <v>0</v>
      </c>
      <c r="C73" s="204">
        <v>15.230785259999999</v>
      </c>
      <c r="D73" s="204">
        <v>9.0232200000000002E-3</v>
      </c>
      <c r="E73" s="204">
        <v>5.6822919999999999E-2</v>
      </c>
      <c r="F73" s="204">
        <v>9.0232200000000002E-3</v>
      </c>
      <c r="G73" s="204">
        <v>2.6156758199999999</v>
      </c>
      <c r="H73" s="204">
        <v>1.9424123100000001</v>
      </c>
      <c r="I73" s="204">
        <v>5.6822919999999999E-2</v>
      </c>
      <c r="J73" s="204">
        <v>5.9272835700000002</v>
      </c>
    </row>
    <row r="74" spans="1:10" x14ac:dyDescent="0.25">
      <c r="A74" s="208" t="s">
        <v>173</v>
      </c>
      <c r="B74" s="204">
        <v>0</v>
      </c>
      <c r="C74" s="204">
        <v>5.54918508</v>
      </c>
      <c r="D74" s="204">
        <v>0</v>
      </c>
      <c r="E74" s="204">
        <v>1.9635475600000001</v>
      </c>
      <c r="F74" s="204">
        <v>8.6318599999999999E-3</v>
      </c>
      <c r="G74" s="204">
        <v>6.6189529999999996E-2</v>
      </c>
      <c r="H74" s="204">
        <v>0.92828743999999996</v>
      </c>
      <c r="I74" s="204">
        <v>0</v>
      </c>
      <c r="J74" s="204">
        <v>1.0837821999999999</v>
      </c>
    </row>
    <row r="75" spans="1:10" x14ac:dyDescent="0.25">
      <c r="A75" s="208" t="s">
        <v>133</v>
      </c>
      <c r="B75" s="204">
        <v>0</v>
      </c>
      <c r="C75" s="204">
        <v>16.880906070000002</v>
      </c>
      <c r="D75" s="204">
        <v>8.2031200000000012E-3</v>
      </c>
      <c r="E75" s="204">
        <v>0.73468016000000003</v>
      </c>
      <c r="F75" s="204">
        <v>8.2031200000000012E-3</v>
      </c>
      <c r="G75" s="204">
        <v>2.4341900000000001E-3</v>
      </c>
      <c r="H75" s="204">
        <v>0.40155728000000002</v>
      </c>
      <c r="I75" s="204">
        <v>0</v>
      </c>
      <c r="J75" s="204">
        <v>0.42959259000000005</v>
      </c>
    </row>
    <row r="76" spans="1:10" x14ac:dyDescent="0.25">
      <c r="A76" s="208" t="s">
        <v>116</v>
      </c>
      <c r="B76" s="204">
        <v>0</v>
      </c>
      <c r="C76" s="204">
        <v>23.086130420000003</v>
      </c>
      <c r="D76" s="204">
        <v>4.3276269999999999E-2</v>
      </c>
      <c r="E76" s="204">
        <v>0.87648094999999993</v>
      </c>
      <c r="F76" s="204">
        <v>7.9547100000000003E-3</v>
      </c>
      <c r="G76" s="204">
        <v>0.16327106</v>
      </c>
      <c r="H76" s="204">
        <v>1.6470581299999998</v>
      </c>
      <c r="I76" s="204">
        <v>5.909793E-2</v>
      </c>
      <c r="J76" s="204">
        <v>2.4146598699999999</v>
      </c>
    </row>
    <row r="77" spans="1:10" x14ac:dyDescent="0.25">
      <c r="A77" s="208" t="s">
        <v>237</v>
      </c>
      <c r="B77" s="204">
        <v>0</v>
      </c>
      <c r="C77" s="204">
        <v>10.588413539999999</v>
      </c>
      <c r="D77" s="204">
        <v>4.5948999999999999E-3</v>
      </c>
      <c r="E77" s="204">
        <v>3.7177882700000002</v>
      </c>
      <c r="F77" s="204">
        <v>6.1558199999999993E-3</v>
      </c>
      <c r="G77" s="204">
        <v>0.21273307</v>
      </c>
      <c r="H77" s="204">
        <v>6.5984559999999998E-2</v>
      </c>
      <c r="I77" s="204">
        <v>0</v>
      </c>
      <c r="J77" s="204">
        <v>0.44520006000000001</v>
      </c>
    </row>
    <row r="78" spans="1:10" x14ac:dyDescent="0.25">
      <c r="A78" s="208" t="s">
        <v>199</v>
      </c>
      <c r="B78" s="204">
        <v>0</v>
      </c>
      <c r="C78" s="204">
        <v>3.438882</v>
      </c>
      <c r="D78" s="204">
        <v>0</v>
      </c>
      <c r="E78" s="204">
        <v>1.9520815900000001</v>
      </c>
      <c r="F78" s="204">
        <v>5.9599300000000004E-3</v>
      </c>
      <c r="G78" s="204">
        <v>4.0774060000000001E-2</v>
      </c>
      <c r="H78" s="204">
        <v>1.73325182</v>
      </c>
      <c r="I78" s="204">
        <v>3.8921910000000004E-2</v>
      </c>
      <c r="J78" s="204">
        <v>5.3350566399999995</v>
      </c>
    </row>
    <row r="79" spans="1:10" x14ac:dyDescent="0.25">
      <c r="A79" s="208" t="s">
        <v>174</v>
      </c>
      <c r="B79" s="204">
        <v>3.7803699999999999E-3</v>
      </c>
      <c r="C79" s="204">
        <v>12.362387199999999</v>
      </c>
      <c r="D79" s="204">
        <v>0.21777752</v>
      </c>
      <c r="E79" s="204">
        <v>2.71783252</v>
      </c>
      <c r="F79" s="204">
        <v>5.1619600000000002E-3</v>
      </c>
      <c r="G79" s="204">
        <v>0</v>
      </c>
      <c r="H79" s="204">
        <v>0.19189226000000001</v>
      </c>
      <c r="I79" s="204">
        <v>2.05938E-3</v>
      </c>
      <c r="J79" s="204">
        <v>0.64238194999999998</v>
      </c>
    </row>
    <row r="80" spans="1:10" x14ac:dyDescent="0.25">
      <c r="A80" s="208" t="s">
        <v>150</v>
      </c>
      <c r="B80" s="204">
        <v>4.9349799999999994E-3</v>
      </c>
      <c r="C80" s="204">
        <v>2.03891329</v>
      </c>
      <c r="D80" s="204">
        <v>0</v>
      </c>
      <c r="E80" s="204">
        <v>2.10820907</v>
      </c>
      <c r="F80" s="204">
        <v>4.9349799999999994E-3</v>
      </c>
      <c r="G80" s="204">
        <v>0</v>
      </c>
      <c r="H80" s="204">
        <v>0.24758868000000001</v>
      </c>
      <c r="I80" s="204">
        <v>0</v>
      </c>
      <c r="J80" s="204">
        <v>0.26758604999999996</v>
      </c>
    </row>
    <row r="81" spans="1:10" x14ac:dyDescent="0.25">
      <c r="A81" s="208" t="s">
        <v>75</v>
      </c>
      <c r="B81" s="204">
        <v>4.679E-3</v>
      </c>
      <c r="C81" s="204">
        <v>21.992335359999998</v>
      </c>
      <c r="D81" s="204">
        <v>3.8570999999999999E-4</v>
      </c>
      <c r="E81" s="204">
        <v>5.9686650000000001E-2</v>
      </c>
      <c r="F81" s="204">
        <v>4.679E-3</v>
      </c>
      <c r="G81" s="204">
        <v>0</v>
      </c>
      <c r="H81" s="204">
        <v>1.7013750000000001E-2</v>
      </c>
      <c r="I81" s="204">
        <v>3.3454502499999998</v>
      </c>
      <c r="J81" s="204">
        <v>0.66642480000000004</v>
      </c>
    </row>
    <row r="82" spans="1:10" x14ac:dyDescent="0.25">
      <c r="A82" s="208" t="s">
        <v>59</v>
      </c>
      <c r="B82" s="204">
        <v>0</v>
      </c>
      <c r="C82" s="204">
        <v>0.88625966</v>
      </c>
      <c r="D82" s="204">
        <v>2.1234659999999999E-2</v>
      </c>
      <c r="E82" s="204">
        <v>0.1726685</v>
      </c>
      <c r="F82" s="204">
        <v>4.6707399999999996E-3</v>
      </c>
      <c r="G82" s="204">
        <v>0</v>
      </c>
      <c r="H82" s="204">
        <v>1.6667339999999999E-2</v>
      </c>
      <c r="I82" s="204">
        <v>4.0200000000000001E-3</v>
      </c>
      <c r="J82" s="204">
        <v>3.8543750000000002E-2</v>
      </c>
    </row>
    <row r="83" spans="1:10" x14ac:dyDescent="0.25">
      <c r="A83" s="208" t="s">
        <v>132</v>
      </c>
      <c r="B83" s="204">
        <v>0</v>
      </c>
      <c r="C83" s="204">
        <v>15.0628378</v>
      </c>
      <c r="D83" s="204">
        <v>7.4006240000000001E-2</v>
      </c>
      <c r="E83" s="204">
        <v>0.29971248</v>
      </c>
      <c r="F83" s="204">
        <v>4.2749499999999996E-3</v>
      </c>
      <c r="G83" s="204">
        <v>0</v>
      </c>
      <c r="H83" s="204">
        <v>9.5675830000000003E-2</v>
      </c>
      <c r="I83" s="204">
        <v>0</v>
      </c>
      <c r="J83" s="204">
        <v>9.5675830000000003E-2</v>
      </c>
    </row>
    <row r="84" spans="1:10" x14ac:dyDescent="0.25">
      <c r="A84" s="208" t="s">
        <v>210</v>
      </c>
      <c r="B84" s="204">
        <v>0</v>
      </c>
      <c r="C84" s="204">
        <v>22.955095649999997</v>
      </c>
      <c r="D84" s="204">
        <v>5.746900000000001E-4</v>
      </c>
      <c r="E84" s="204">
        <v>25.207935070000001</v>
      </c>
      <c r="F84" s="204">
        <v>4.0711999999999996E-3</v>
      </c>
      <c r="G84" s="204">
        <v>0.58986349999999999</v>
      </c>
      <c r="H84" s="204">
        <v>26.78148762</v>
      </c>
      <c r="I84" s="204">
        <v>0.10769018</v>
      </c>
      <c r="J84" s="204">
        <v>33.650971490000003</v>
      </c>
    </row>
    <row r="85" spans="1:10" x14ac:dyDescent="0.25">
      <c r="A85" s="208" t="s">
        <v>128</v>
      </c>
      <c r="B85" s="204">
        <v>3.6465100000000004E-3</v>
      </c>
      <c r="C85" s="204">
        <v>4.7815837699999992</v>
      </c>
      <c r="D85" s="204">
        <v>0</v>
      </c>
      <c r="E85" s="204">
        <v>0.52873265000000003</v>
      </c>
      <c r="F85" s="204">
        <v>3.6465100000000004E-3</v>
      </c>
      <c r="G85" s="204">
        <v>4.68103538</v>
      </c>
      <c r="H85" s="204">
        <v>3.38994558</v>
      </c>
      <c r="I85" s="204">
        <v>2.3822060000000003E-2</v>
      </c>
      <c r="J85" s="204">
        <v>9.4612964399999999</v>
      </c>
    </row>
    <row r="86" spans="1:10" x14ac:dyDescent="0.25">
      <c r="A86" s="208" t="s">
        <v>241</v>
      </c>
      <c r="B86" s="204">
        <v>0</v>
      </c>
      <c r="C86" s="204">
        <v>1.01021914</v>
      </c>
      <c r="D86" s="204">
        <v>0</v>
      </c>
      <c r="E86" s="204">
        <v>7.3154589999999992E-2</v>
      </c>
      <c r="F86" s="204">
        <v>3.3143000000000001E-3</v>
      </c>
      <c r="G86" s="204">
        <v>0</v>
      </c>
      <c r="H86" s="204">
        <v>1.77041965</v>
      </c>
      <c r="I86" s="204">
        <v>0</v>
      </c>
      <c r="J86" s="204">
        <v>1.95455058</v>
      </c>
    </row>
    <row r="87" spans="1:10" x14ac:dyDescent="0.25">
      <c r="A87" s="208" t="s">
        <v>224</v>
      </c>
      <c r="B87" s="204">
        <v>0</v>
      </c>
      <c r="C87" s="204">
        <v>3.4162051</v>
      </c>
      <c r="D87" s="204">
        <v>3.0000000000000001E-3</v>
      </c>
      <c r="E87" s="204">
        <v>6.1523629999999996E-2</v>
      </c>
      <c r="F87" s="204">
        <v>3.0000000000000001E-3</v>
      </c>
      <c r="G87" s="204">
        <v>0</v>
      </c>
      <c r="H87" s="204">
        <v>88.016798420000001</v>
      </c>
      <c r="I87" s="204">
        <v>3.6150000000000002E-2</v>
      </c>
      <c r="J87" s="204">
        <v>94.72453981999999</v>
      </c>
    </row>
    <row r="88" spans="1:10" x14ac:dyDescent="0.25">
      <c r="A88" s="208" t="s">
        <v>109</v>
      </c>
      <c r="B88" s="204">
        <v>0</v>
      </c>
      <c r="C88" s="204">
        <v>66.981610039999993</v>
      </c>
      <c r="D88" s="204">
        <v>0</v>
      </c>
      <c r="E88" s="204">
        <v>19.889165390000002</v>
      </c>
      <c r="F88" s="204">
        <v>2.9247499999999998E-3</v>
      </c>
      <c r="G88" s="204">
        <v>0.44116118999999998</v>
      </c>
      <c r="H88" s="204">
        <v>6.8902099999999999E-3</v>
      </c>
      <c r="I88" s="204">
        <v>0</v>
      </c>
      <c r="J88" s="204">
        <v>0.45280410999999998</v>
      </c>
    </row>
    <row r="89" spans="1:10" x14ac:dyDescent="0.25">
      <c r="A89" s="208" t="s">
        <v>74</v>
      </c>
      <c r="B89" s="204">
        <v>2.6534000000000002E-3</v>
      </c>
      <c r="C89" s="204">
        <v>3.9106261899999999</v>
      </c>
      <c r="D89" s="204">
        <v>6.6557000000000009E-4</v>
      </c>
      <c r="E89" s="204">
        <v>1.7070982299999999</v>
      </c>
      <c r="F89" s="204">
        <v>2.6534000000000002E-3</v>
      </c>
      <c r="G89" s="204">
        <v>0</v>
      </c>
      <c r="H89" s="204">
        <v>0.54854681999999999</v>
      </c>
      <c r="I89" s="204">
        <v>0</v>
      </c>
      <c r="J89" s="204">
        <v>0.85979681999999991</v>
      </c>
    </row>
    <row r="90" spans="1:10" x14ac:dyDescent="0.25">
      <c r="A90" s="208" t="s">
        <v>139</v>
      </c>
      <c r="B90" s="204">
        <v>2.6534000000000002E-3</v>
      </c>
      <c r="C90" s="204">
        <v>2.4392401100000001</v>
      </c>
      <c r="D90" s="204">
        <v>0</v>
      </c>
      <c r="E90" s="204">
        <v>0.18294085999999998</v>
      </c>
      <c r="F90" s="204">
        <v>2.6534000000000002E-3</v>
      </c>
      <c r="G90" s="204">
        <v>0</v>
      </c>
      <c r="H90" s="204">
        <v>0.10361905</v>
      </c>
      <c r="I90" s="204">
        <v>0</v>
      </c>
      <c r="J90" s="204">
        <v>0.10401519000000001</v>
      </c>
    </row>
    <row r="91" spans="1:10" x14ac:dyDescent="0.25">
      <c r="A91" s="208" t="s">
        <v>172</v>
      </c>
      <c r="B91" s="204">
        <v>0</v>
      </c>
      <c r="C91" s="204">
        <v>16.296748310000002</v>
      </c>
      <c r="D91" s="204">
        <v>4.4122900000000001E-3</v>
      </c>
      <c r="E91" s="204">
        <v>12.031175339999999</v>
      </c>
      <c r="F91" s="204">
        <v>2.6374899999999997E-3</v>
      </c>
      <c r="G91" s="204">
        <v>5.6758430099999995</v>
      </c>
      <c r="H91" s="204">
        <v>2.6468924</v>
      </c>
      <c r="I91" s="204">
        <v>0</v>
      </c>
      <c r="J91" s="204">
        <v>12.86156182</v>
      </c>
    </row>
    <row r="92" spans="1:10" x14ac:dyDescent="0.25">
      <c r="A92" s="208" t="s">
        <v>204</v>
      </c>
      <c r="B92" s="204">
        <v>0</v>
      </c>
      <c r="C92" s="204">
        <v>11.813458800000001</v>
      </c>
      <c r="D92" s="204">
        <v>2.3853200000000002E-3</v>
      </c>
      <c r="E92" s="204">
        <v>56.350471290000002</v>
      </c>
      <c r="F92" s="204">
        <v>2.3853200000000002E-3</v>
      </c>
      <c r="G92" s="204">
        <v>1.43734703</v>
      </c>
      <c r="H92" s="204">
        <v>2.7956565899999997</v>
      </c>
      <c r="I92" s="204">
        <v>0</v>
      </c>
      <c r="J92" s="204">
        <v>6.0582189</v>
      </c>
    </row>
    <row r="93" spans="1:10" x14ac:dyDescent="0.25">
      <c r="A93" s="208" t="s">
        <v>202</v>
      </c>
      <c r="B93" s="204">
        <v>4.5269E-4</v>
      </c>
      <c r="C93" s="204">
        <v>1.89282102</v>
      </c>
      <c r="D93" s="204">
        <v>1.9641300000000001E-3</v>
      </c>
      <c r="E93" s="204">
        <v>0.90583941000000001</v>
      </c>
      <c r="F93" s="204">
        <v>2.3592600000000002E-3</v>
      </c>
      <c r="G93" s="204">
        <v>5.0383974699999996</v>
      </c>
      <c r="H93" s="204">
        <v>5.9381653700000001</v>
      </c>
      <c r="I93" s="204">
        <v>1.9873299999999998E-3</v>
      </c>
      <c r="J93" s="204">
        <v>14.28922517</v>
      </c>
    </row>
    <row r="94" spans="1:10" x14ac:dyDescent="0.25">
      <c r="A94" s="208" t="s">
        <v>171</v>
      </c>
      <c r="B94" s="204">
        <v>0</v>
      </c>
      <c r="C94" s="204">
        <v>16.598635609999999</v>
      </c>
      <c r="D94" s="204">
        <v>1.5854719999999999E-2</v>
      </c>
      <c r="E94" s="204">
        <v>12.422880749999999</v>
      </c>
      <c r="F94" s="204">
        <v>1.92366E-3</v>
      </c>
      <c r="G94" s="204">
        <v>9.673785E-2</v>
      </c>
      <c r="H94" s="204">
        <v>1.49017559</v>
      </c>
      <c r="I94" s="204">
        <v>1.175053E-2</v>
      </c>
      <c r="J94" s="204">
        <v>4.6158738699999997</v>
      </c>
    </row>
    <row r="95" spans="1:10" x14ac:dyDescent="0.25">
      <c r="A95" s="208" t="s">
        <v>227</v>
      </c>
      <c r="B95" s="204">
        <v>1.76957E-3</v>
      </c>
      <c r="C95" s="204">
        <v>3.8519773500000003</v>
      </c>
      <c r="D95" s="204">
        <v>0</v>
      </c>
      <c r="E95" s="204">
        <v>6.8101839999999997E-2</v>
      </c>
      <c r="F95" s="204">
        <v>1.76957E-3</v>
      </c>
      <c r="G95" s="204">
        <v>0</v>
      </c>
      <c r="H95" s="204">
        <v>9.7227720000000004E-2</v>
      </c>
      <c r="I95" s="204">
        <v>0</v>
      </c>
      <c r="J95" s="204">
        <v>9.8721160000000002E-2</v>
      </c>
    </row>
    <row r="96" spans="1:10" x14ac:dyDescent="0.25">
      <c r="A96" s="208" t="s">
        <v>194</v>
      </c>
      <c r="B96" s="204">
        <v>0</v>
      </c>
      <c r="C96" s="204">
        <v>18.699997670000002</v>
      </c>
      <c r="D96" s="204">
        <v>2.7537500000000001E-3</v>
      </c>
      <c r="E96" s="204">
        <v>5.1198973099999998</v>
      </c>
      <c r="F96" s="204">
        <v>1.5161500000000002E-3</v>
      </c>
      <c r="G96" s="204">
        <v>5.1190199999999998E-2</v>
      </c>
      <c r="H96" s="204">
        <v>2.5148583700000002</v>
      </c>
      <c r="I96" s="204">
        <v>8.3155999999999996E-4</v>
      </c>
      <c r="J96" s="204">
        <v>11.76855894</v>
      </c>
    </row>
    <row r="97" spans="1:10" x14ac:dyDescent="0.25">
      <c r="A97" s="208" t="s">
        <v>206</v>
      </c>
      <c r="B97" s="204">
        <v>0</v>
      </c>
      <c r="C97" s="204">
        <v>14.8638303</v>
      </c>
      <c r="D97" s="204">
        <v>2.6948899999999997E-3</v>
      </c>
      <c r="E97" s="204">
        <v>4.7156271799999994</v>
      </c>
      <c r="F97" s="204">
        <v>1.46542E-3</v>
      </c>
      <c r="G97" s="204">
        <v>0.35599190999999997</v>
      </c>
      <c r="H97" s="204">
        <v>0.17172348999999998</v>
      </c>
      <c r="I97" s="204">
        <v>0</v>
      </c>
      <c r="J97" s="204">
        <v>1.27020888</v>
      </c>
    </row>
    <row r="98" spans="1:10" x14ac:dyDescent="0.25">
      <c r="A98" s="208" t="s">
        <v>138</v>
      </c>
      <c r="B98" s="204">
        <v>0</v>
      </c>
      <c r="C98" s="204">
        <v>2.1510746800000002</v>
      </c>
      <c r="D98" s="204">
        <v>1.31003E-3</v>
      </c>
      <c r="E98" s="204">
        <v>3.5911314399999998</v>
      </c>
      <c r="F98" s="204">
        <v>1.31003E-3</v>
      </c>
      <c r="G98" s="204">
        <v>0</v>
      </c>
      <c r="H98" s="204">
        <v>0</v>
      </c>
      <c r="I98" s="204">
        <v>0</v>
      </c>
      <c r="J98" s="204">
        <v>2.0371000000000001E-4</v>
      </c>
    </row>
    <row r="99" spans="1:10" x14ac:dyDescent="0.25">
      <c r="A99" s="208" t="s">
        <v>252</v>
      </c>
      <c r="B99" s="204">
        <v>1.24022E-3</v>
      </c>
      <c r="C99" s="204">
        <v>9.3266731099999998</v>
      </c>
      <c r="D99" s="204">
        <v>0</v>
      </c>
      <c r="E99" s="204">
        <v>1.93065614</v>
      </c>
      <c r="F99" s="204">
        <v>1.24022E-3</v>
      </c>
      <c r="G99" s="204">
        <v>0.12888526</v>
      </c>
      <c r="H99" s="204">
        <v>7.5141860000000005E-2</v>
      </c>
      <c r="I99" s="204">
        <v>0</v>
      </c>
      <c r="J99" s="204">
        <v>0.80338264000000004</v>
      </c>
    </row>
    <row r="100" spans="1:10" x14ac:dyDescent="0.25">
      <c r="A100" s="208" t="s">
        <v>10</v>
      </c>
      <c r="B100" s="204">
        <v>0</v>
      </c>
      <c r="C100" s="204">
        <v>0.24391619</v>
      </c>
      <c r="D100" s="204">
        <v>1.1000000000000001E-3</v>
      </c>
      <c r="E100" s="204">
        <v>0</v>
      </c>
      <c r="F100" s="204">
        <v>1.1000000000000001E-3</v>
      </c>
      <c r="G100" s="204">
        <v>0</v>
      </c>
      <c r="H100" s="204">
        <v>0.11938511</v>
      </c>
      <c r="I100" s="204">
        <v>0</v>
      </c>
      <c r="J100" s="204">
        <v>0.11938511</v>
      </c>
    </row>
    <row r="101" spans="1:10" x14ac:dyDescent="0.25">
      <c r="A101" s="208" t="s">
        <v>253</v>
      </c>
      <c r="B101" s="204">
        <v>0</v>
      </c>
      <c r="C101" s="204">
        <v>0.24950608999999999</v>
      </c>
      <c r="D101" s="204">
        <v>1.00362E-3</v>
      </c>
      <c r="E101" s="204">
        <v>3.0210000000000001E-2</v>
      </c>
      <c r="F101" s="204">
        <v>1.00362E-3</v>
      </c>
      <c r="G101" s="204">
        <v>0</v>
      </c>
      <c r="H101" s="204">
        <v>0</v>
      </c>
      <c r="I101" s="204">
        <v>0</v>
      </c>
      <c r="J101" s="204">
        <v>1.016777E-2</v>
      </c>
    </row>
    <row r="102" spans="1:10" x14ac:dyDescent="0.25">
      <c r="A102" s="208" t="s">
        <v>200</v>
      </c>
      <c r="B102" s="204">
        <v>0</v>
      </c>
      <c r="C102" s="204">
        <v>18.987808709999999</v>
      </c>
      <c r="D102" s="204">
        <v>5.5943900000000003E-3</v>
      </c>
      <c r="E102" s="204">
        <v>2.9262807099999999</v>
      </c>
      <c r="F102" s="204">
        <v>6.0167999999999994E-4</v>
      </c>
      <c r="G102" s="204">
        <v>3.6364817299999999</v>
      </c>
      <c r="H102" s="204">
        <v>8.6003148000000014</v>
      </c>
      <c r="I102" s="204">
        <v>1.7338019999999999E-2</v>
      </c>
      <c r="J102" s="204">
        <v>91.855438489999997</v>
      </c>
    </row>
    <row r="103" spans="1:10" x14ac:dyDescent="0.25">
      <c r="A103" s="208" t="s">
        <v>201</v>
      </c>
      <c r="B103" s="204">
        <v>0</v>
      </c>
      <c r="C103" s="204">
        <v>7.6109484900000002</v>
      </c>
      <c r="D103" s="204">
        <v>1.81884E-3</v>
      </c>
      <c r="E103" s="204">
        <v>19.862970799999999</v>
      </c>
      <c r="F103" s="204">
        <v>5.5817999999999992E-4</v>
      </c>
      <c r="G103" s="204">
        <v>2.914038E-2</v>
      </c>
      <c r="H103" s="204">
        <v>8.5221800200000004</v>
      </c>
      <c r="I103" s="204">
        <v>5.3534739999999997E-2</v>
      </c>
      <c r="J103" s="204">
        <v>13.865515670000001</v>
      </c>
    </row>
    <row r="104" spans="1:10" x14ac:dyDescent="0.25">
      <c r="A104" s="208" t="s">
        <v>104</v>
      </c>
      <c r="B104" s="204">
        <v>0</v>
      </c>
      <c r="C104" s="204">
        <v>33.953302149999999</v>
      </c>
      <c r="D104" s="204">
        <v>1.6874409999999999E-2</v>
      </c>
      <c r="E104" s="204">
        <v>6.7952386300000001</v>
      </c>
      <c r="F104" s="204">
        <v>4.7401999999999996E-4</v>
      </c>
      <c r="G104" s="204">
        <v>9.633311E-2</v>
      </c>
      <c r="H104" s="204">
        <v>14.606846920000001</v>
      </c>
      <c r="I104" s="204">
        <v>2.7307009999999998</v>
      </c>
      <c r="J104" s="204">
        <v>16.219158050000001</v>
      </c>
    </row>
    <row r="105" spans="1:10" x14ac:dyDescent="0.25">
      <c r="A105" s="208" t="s">
        <v>169</v>
      </c>
      <c r="B105" s="204">
        <v>0</v>
      </c>
      <c r="C105" s="204">
        <v>14.528576839999999</v>
      </c>
      <c r="D105" s="204">
        <v>4.3323999999999999E-4</v>
      </c>
      <c r="E105" s="204">
        <v>0.31017349</v>
      </c>
      <c r="F105" s="204">
        <v>4.3323999999999999E-4</v>
      </c>
      <c r="G105" s="204">
        <v>0</v>
      </c>
      <c r="H105" s="204">
        <v>5.6765540000000003E-2</v>
      </c>
      <c r="I105" s="204">
        <v>0</v>
      </c>
      <c r="J105" s="204">
        <v>1.9629789099999999</v>
      </c>
    </row>
    <row r="106" spans="1:10" x14ac:dyDescent="0.25">
      <c r="A106" s="208" t="s">
        <v>137</v>
      </c>
      <c r="B106" s="204">
        <v>0</v>
      </c>
      <c r="C106" s="204">
        <v>0.38727993999999999</v>
      </c>
      <c r="D106" s="204">
        <v>4.0560000000000005E-4</v>
      </c>
      <c r="E106" s="204">
        <v>4.3025819999999999E-2</v>
      </c>
      <c r="F106" s="204">
        <v>4.0560000000000005E-4</v>
      </c>
      <c r="G106" s="204">
        <v>0</v>
      </c>
      <c r="H106" s="204">
        <v>2.2568999999999999E-4</v>
      </c>
      <c r="I106" s="204">
        <v>0</v>
      </c>
      <c r="J106" s="204">
        <v>2.2568999999999999E-4</v>
      </c>
    </row>
    <row r="107" spans="1:10" x14ac:dyDescent="0.25">
      <c r="A107" s="208" t="s">
        <v>249</v>
      </c>
      <c r="B107" s="204">
        <v>1.8806999999999998E-4</v>
      </c>
      <c r="C107" s="204">
        <v>27.659735379999997</v>
      </c>
      <c r="D107" s="204">
        <v>1.8280999999999999E-4</v>
      </c>
      <c r="E107" s="204">
        <v>0.76478895999999996</v>
      </c>
      <c r="F107" s="204">
        <v>3.7087999999999997E-4</v>
      </c>
      <c r="G107" s="204">
        <v>4.680028E-2</v>
      </c>
      <c r="H107" s="204">
        <v>1.5200531000000002</v>
      </c>
      <c r="I107" s="204">
        <v>0</v>
      </c>
      <c r="J107" s="204">
        <v>18.240802609999999</v>
      </c>
    </row>
    <row r="108" spans="1:10" x14ac:dyDescent="0.25">
      <c r="A108" s="208" t="s">
        <v>142</v>
      </c>
      <c r="B108" s="204">
        <v>3.3187000000000001E-4</v>
      </c>
      <c r="C108" s="204">
        <v>13.518267160000001</v>
      </c>
      <c r="D108" s="204">
        <v>0</v>
      </c>
      <c r="E108" s="204">
        <v>5.6583946599999999</v>
      </c>
      <c r="F108" s="204">
        <v>3.3187000000000001E-4</v>
      </c>
      <c r="G108" s="204">
        <v>3.9476009999999999E-2</v>
      </c>
      <c r="H108" s="204">
        <v>1.3085120100000001</v>
      </c>
      <c r="I108" s="204">
        <v>5.1683000000000002E-4</v>
      </c>
      <c r="J108" s="204">
        <v>1.97381622</v>
      </c>
    </row>
    <row r="109" spans="1:10" x14ac:dyDescent="0.25">
      <c r="A109" s="208" t="s">
        <v>135</v>
      </c>
      <c r="B109" s="204">
        <v>1.9522999999999999E-4</v>
      </c>
      <c r="C109" s="204">
        <v>91.591488760000004</v>
      </c>
      <c r="D109" s="204">
        <v>7.1024E-4</v>
      </c>
      <c r="E109" s="204">
        <v>1.4296724299999999</v>
      </c>
      <c r="F109" s="204">
        <v>2.7888000000000001E-4</v>
      </c>
      <c r="G109" s="204">
        <v>1.157972E-2</v>
      </c>
      <c r="H109" s="204">
        <v>3.58265572</v>
      </c>
      <c r="I109" s="204">
        <v>1.24431E-3</v>
      </c>
      <c r="J109" s="204">
        <v>3.7795378099999999</v>
      </c>
    </row>
    <row r="110" spans="1:10" x14ac:dyDescent="0.25">
      <c r="A110" s="208" t="s">
        <v>99</v>
      </c>
      <c r="B110" s="204">
        <v>0</v>
      </c>
      <c r="C110" s="204">
        <v>31.439130420000001</v>
      </c>
      <c r="D110" s="204">
        <v>2.2071000000000002E-4</v>
      </c>
      <c r="E110" s="204">
        <v>0.12620058000000001</v>
      </c>
      <c r="F110" s="204">
        <v>2.2071000000000002E-4</v>
      </c>
      <c r="G110" s="204">
        <v>0</v>
      </c>
      <c r="H110" s="204">
        <v>3.9397571899999999</v>
      </c>
      <c r="I110" s="204">
        <v>0</v>
      </c>
      <c r="J110" s="204">
        <v>4.0481502000000003</v>
      </c>
    </row>
    <row r="111" spans="1:10" x14ac:dyDescent="0.25">
      <c r="A111" s="208" t="s">
        <v>184</v>
      </c>
      <c r="B111" s="204">
        <v>0</v>
      </c>
      <c r="C111" s="204">
        <v>57.144773880000002</v>
      </c>
      <c r="D111" s="204">
        <v>0</v>
      </c>
      <c r="E111" s="204">
        <v>116.84456591</v>
      </c>
      <c r="F111" s="204">
        <v>0</v>
      </c>
      <c r="G111" s="204">
        <v>26.931705699999998</v>
      </c>
      <c r="H111" s="204">
        <v>30.835574709999999</v>
      </c>
      <c r="I111" s="204">
        <v>1.3728309999999999E-2</v>
      </c>
      <c r="J111" s="204">
        <v>129.53669118000002</v>
      </c>
    </row>
    <row r="112" spans="1:10" x14ac:dyDescent="0.25">
      <c r="A112" s="208" t="s">
        <v>129</v>
      </c>
      <c r="B112" s="204">
        <v>0</v>
      </c>
      <c r="C112" s="204">
        <v>28.909690219999998</v>
      </c>
      <c r="D112" s="204">
        <v>0</v>
      </c>
      <c r="E112" s="204">
        <v>14.859761460000001</v>
      </c>
      <c r="F112" s="204">
        <v>0</v>
      </c>
      <c r="G112" s="204">
        <v>0</v>
      </c>
      <c r="H112" s="204">
        <v>27.623260420000001</v>
      </c>
      <c r="I112" s="204">
        <v>3.7012982799999996</v>
      </c>
      <c r="J112" s="204">
        <v>106.24946301</v>
      </c>
    </row>
    <row r="113" spans="1:10" x14ac:dyDescent="0.25">
      <c r="A113" s="208" t="s">
        <v>217</v>
      </c>
      <c r="B113" s="204">
        <v>0</v>
      </c>
      <c r="C113" s="204">
        <v>52.093877729999996</v>
      </c>
      <c r="D113" s="204">
        <v>0</v>
      </c>
      <c r="E113" s="204">
        <v>19.758926489999997</v>
      </c>
      <c r="F113" s="204">
        <v>0</v>
      </c>
      <c r="G113" s="204">
        <v>0</v>
      </c>
      <c r="H113" s="204">
        <v>25.185433070000002</v>
      </c>
      <c r="I113" s="204">
        <v>0</v>
      </c>
      <c r="J113" s="204">
        <v>89.573591300000004</v>
      </c>
    </row>
    <row r="114" spans="1:10" x14ac:dyDescent="0.25">
      <c r="A114" s="208" t="s">
        <v>71</v>
      </c>
      <c r="B114" s="204">
        <v>0</v>
      </c>
      <c r="C114" s="204">
        <v>0</v>
      </c>
      <c r="D114" s="204">
        <v>0</v>
      </c>
      <c r="E114" s="204">
        <v>0</v>
      </c>
      <c r="F114" s="204">
        <v>0</v>
      </c>
      <c r="G114" s="204">
        <v>0</v>
      </c>
      <c r="H114" s="204">
        <v>22.66890343</v>
      </c>
      <c r="I114" s="204">
        <v>0</v>
      </c>
      <c r="J114" s="204">
        <v>22.66890343</v>
      </c>
    </row>
    <row r="115" spans="1:10" x14ac:dyDescent="0.25">
      <c r="A115" s="208" t="s">
        <v>11</v>
      </c>
      <c r="B115" s="204">
        <v>0</v>
      </c>
      <c r="C115" s="204">
        <v>1.3331532099999999</v>
      </c>
      <c r="D115" s="204">
        <v>0</v>
      </c>
      <c r="E115" s="204">
        <v>0</v>
      </c>
      <c r="F115" s="204">
        <v>0</v>
      </c>
      <c r="G115" s="204">
        <v>0</v>
      </c>
      <c r="H115" s="204">
        <v>19.415647620000001</v>
      </c>
      <c r="I115" s="204">
        <v>0</v>
      </c>
      <c r="J115" s="204">
        <v>19.415647620000001</v>
      </c>
    </row>
    <row r="116" spans="1:10" x14ac:dyDescent="0.25">
      <c r="A116" s="208" t="s">
        <v>2</v>
      </c>
      <c r="B116" s="204">
        <v>0</v>
      </c>
      <c r="C116" s="204">
        <v>7.5588612099999999</v>
      </c>
      <c r="D116" s="204">
        <v>0</v>
      </c>
      <c r="E116" s="204">
        <v>9.6605079700000012</v>
      </c>
      <c r="F116" s="204">
        <v>0</v>
      </c>
      <c r="G116" s="204">
        <v>2.3704580000000003E-2</v>
      </c>
      <c r="H116" s="204">
        <v>17.16076541</v>
      </c>
      <c r="I116" s="204">
        <v>12.73849981</v>
      </c>
      <c r="J116" s="204">
        <v>17.551736959999999</v>
      </c>
    </row>
    <row r="117" spans="1:10" x14ac:dyDescent="0.25">
      <c r="A117" s="208" t="s">
        <v>183</v>
      </c>
      <c r="B117" s="204">
        <v>0</v>
      </c>
      <c r="C117" s="204">
        <v>32.706454030000003</v>
      </c>
      <c r="D117" s="204">
        <v>0</v>
      </c>
      <c r="E117" s="204">
        <v>5.0082437300000002</v>
      </c>
      <c r="F117" s="204">
        <v>0</v>
      </c>
      <c r="G117" s="204">
        <v>0</v>
      </c>
      <c r="H117" s="204">
        <v>15.430529</v>
      </c>
      <c r="I117" s="204">
        <v>0</v>
      </c>
      <c r="J117" s="204">
        <v>34.287752189999999</v>
      </c>
    </row>
    <row r="118" spans="1:10" x14ac:dyDescent="0.25">
      <c r="A118" s="208" t="s">
        <v>37</v>
      </c>
      <c r="B118" s="204">
        <v>0</v>
      </c>
      <c r="C118" s="204">
        <v>210.18450215000001</v>
      </c>
      <c r="D118" s="204">
        <v>5.435181E-2</v>
      </c>
      <c r="E118" s="204">
        <v>0</v>
      </c>
      <c r="F118" s="204">
        <v>0</v>
      </c>
      <c r="G118" s="204">
        <v>8.4614240000000007E-2</v>
      </c>
      <c r="H118" s="204">
        <v>13.324183919999999</v>
      </c>
      <c r="I118" s="204">
        <v>0</v>
      </c>
      <c r="J118" s="204">
        <v>21.63772363</v>
      </c>
    </row>
    <row r="119" spans="1:10" x14ac:dyDescent="0.25">
      <c r="A119" s="208" t="s">
        <v>218</v>
      </c>
      <c r="B119" s="204">
        <v>0</v>
      </c>
      <c r="C119" s="204">
        <v>140.07794457</v>
      </c>
      <c r="D119" s="204">
        <v>0</v>
      </c>
      <c r="E119" s="204">
        <v>159.31106191999999</v>
      </c>
      <c r="F119" s="204">
        <v>0</v>
      </c>
      <c r="G119" s="204">
        <v>0</v>
      </c>
      <c r="H119" s="204">
        <v>11.90816317</v>
      </c>
      <c r="I119" s="204">
        <v>0.466673</v>
      </c>
      <c r="J119" s="204">
        <v>48.141975739999999</v>
      </c>
    </row>
    <row r="120" spans="1:10" x14ac:dyDescent="0.25">
      <c r="A120" s="208" t="s">
        <v>213</v>
      </c>
      <c r="B120" s="204">
        <v>0</v>
      </c>
      <c r="C120" s="204">
        <v>15.20269433</v>
      </c>
      <c r="D120" s="204">
        <v>0</v>
      </c>
      <c r="E120" s="204">
        <v>1.5607911299999999</v>
      </c>
      <c r="F120" s="204">
        <v>0</v>
      </c>
      <c r="G120" s="204">
        <v>0</v>
      </c>
      <c r="H120" s="204">
        <v>8.071692839999999</v>
      </c>
      <c r="I120" s="204">
        <v>0</v>
      </c>
      <c r="J120" s="204">
        <v>10.087676070000001</v>
      </c>
    </row>
    <row r="121" spans="1:10" x14ac:dyDescent="0.25">
      <c r="A121" s="208" t="s">
        <v>198</v>
      </c>
      <c r="B121" s="204">
        <v>0</v>
      </c>
      <c r="C121" s="204">
        <v>9.8679698599999988</v>
      </c>
      <c r="D121" s="204">
        <v>4.20842E-3</v>
      </c>
      <c r="E121" s="204">
        <v>1.65628877</v>
      </c>
      <c r="F121" s="204">
        <v>0</v>
      </c>
      <c r="G121" s="204">
        <v>5.1253476999999998</v>
      </c>
      <c r="H121" s="204">
        <v>7.6208716399999998</v>
      </c>
      <c r="I121" s="204">
        <v>7.5172580000000003E-2</v>
      </c>
      <c r="J121" s="204">
        <v>14.183563710000001</v>
      </c>
    </row>
    <row r="122" spans="1:10" x14ac:dyDescent="0.25">
      <c r="A122" s="208" t="s">
        <v>240</v>
      </c>
      <c r="B122" s="204">
        <v>0</v>
      </c>
      <c r="C122" s="204">
        <v>21.58784794</v>
      </c>
      <c r="D122" s="204">
        <v>0</v>
      </c>
      <c r="E122" s="204">
        <v>2.6115920499999996</v>
      </c>
      <c r="F122" s="204">
        <v>0</v>
      </c>
      <c r="G122" s="204">
        <v>0.69329746999999997</v>
      </c>
      <c r="H122" s="204">
        <v>7.1847776300000001</v>
      </c>
      <c r="I122" s="204">
        <v>7.3150799999999998E-3</v>
      </c>
      <c r="J122" s="204">
        <v>14.442453220000001</v>
      </c>
    </row>
    <row r="123" spans="1:10" x14ac:dyDescent="0.25">
      <c r="A123" s="208" t="s">
        <v>103</v>
      </c>
      <c r="B123" s="204">
        <v>0</v>
      </c>
      <c r="C123" s="204">
        <v>18.4853527</v>
      </c>
      <c r="D123" s="204">
        <v>0</v>
      </c>
      <c r="E123" s="204">
        <v>0.66155326999999997</v>
      </c>
      <c r="F123" s="204">
        <v>0</v>
      </c>
      <c r="G123" s="204">
        <v>0</v>
      </c>
      <c r="H123" s="204">
        <v>5.3555935999999997</v>
      </c>
      <c r="I123" s="204">
        <v>0</v>
      </c>
      <c r="J123" s="204">
        <v>7.83338322</v>
      </c>
    </row>
    <row r="124" spans="1:10" x14ac:dyDescent="0.25">
      <c r="A124" s="208" t="s">
        <v>244</v>
      </c>
      <c r="B124" s="204">
        <v>0</v>
      </c>
      <c r="C124" s="204">
        <v>8.1407729999999998E-2</v>
      </c>
      <c r="D124" s="204">
        <v>0</v>
      </c>
      <c r="E124" s="204">
        <v>4.097514E-2</v>
      </c>
      <c r="F124" s="204">
        <v>0</v>
      </c>
      <c r="G124" s="204">
        <v>0</v>
      </c>
      <c r="H124" s="204">
        <v>4.9000300000000001</v>
      </c>
      <c r="I124" s="204">
        <v>0</v>
      </c>
      <c r="J124" s="204">
        <v>4.9419382900000004</v>
      </c>
    </row>
    <row r="125" spans="1:10" x14ac:dyDescent="0.25">
      <c r="A125" s="208" t="s">
        <v>160</v>
      </c>
      <c r="B125" s="204">
        <v>0</v>
      </c>
      <c r="C125" s="204">
        <v>38.957507970000002</v>
      </c>
      <c r="D125" s="204">
        <v>0</v>
      </c>
      <c r="E125" s="204">
        <v>6.9935275900000002</v>
      </c>
      <c r="F125" s="204">
        <v>0</v>
      </c>
      <c r="G125" s="204">
        <v>0.96970676</v>
      </c>
      <c r="H125" s="204">
        <v>4.4011961299999998</v>
      </c>
      <c r="I125" s="204">
        <v>1.0115300000000001E-3</v>
      </c>
      <c r="J125" s="204">
        <v>95.893085980000009</v>
      </c>
    </row>
    <row r="126" spans="1:10" x14ac:dyDescent="0.25">
      <c r="A126" s="208" t="s">
        <v>197</v>
      </c>
      <c r="B126" s="204">
        <v>0</v>
      </c>
      <c r="C126" s="204">
        <v>9.8052945200000003</v>
      </c>
      <c r="D126" s="204">
        <v>4.1103480000000005E-2</v>
      </c>
      <c r="E126" s="204">
        <v>18.974505149999999</v>
      </c>
      <c r="F126" s="204">
        <v>0</v>
      </c>
      <c r="G126" s="204">
        <v>0</v>
      </c>
      <c r="H126" s="204">
        <v>3.8120508799999997</v>
      </c>
      <c r="I126" s="204">
        <v>0</v>
      </c>
      <c r="J126" s="204">
        <v>9.1000114199999995</v>
      </c>
    </row>
    <row r="127" spans="1:10" x14ac:dyDescent="0.25">
      <c r="A127" s="208" t="s">
        <v>181</v>
      </c>
      <c r="B127" s="204">
        <v>0</v>
      </c>
      <c r="C127" s="204">
        <v>2.5638101</v>
      </c>
      <c r="D127" s="204">
        <v>0</v>
      </c>
      <c r="E127" s="204">
        <v>0.51424223999999996</v>
      </c>
      <c r="F127" s="204">
        <v>0</v>
      </c>
      <c r="G127" s="204">
        <v>0.54737259999999999</v>
      </c>
      <c r="H127" s="204">
        <v>3.7940135399999999</v>
      </c>
      <c r="I127" s="204">
        <v>1.3870199999999999E-3</v>
      </c>
      <c r="J127" s="204">
        <v>9.0266029799999998</v>
      </c>
    </row>
    <row r="128" spans="1:10" x14ac:dyDescent="0.25">
      <c r="A128" s="208" t="s">
        <v>170</v>
      </c>
      <c r="B128" s="204">
        <v>0</v>
      </c>
      <c r="C128" s="204">
        <v>21.127489309999998</v>
      </c>
      <c r="D128" s="204">
        <v>3.809825E-2</v>
      </c>
      <c r="E128" s="204">
        <v>1.3988375500000001</v>
      </c>
      <c r="F128" s="204">
        <v>0</v>
      </c>
      <c r="G128" s="204">
        <v>0.31709317999999997</v>
      </c>
      <c r="H128" s="204">
        <v>3.5184570600000002</v>
      </c>
      <c r="I128" s="204">
        <v>0</v>
      </c>
      <c r="J128" s="204">
        <v>5.7209841799999994</v>
      </c>
    </row>
    <row r="129" spans="1:10" x14ac:dyDescent="0.25">
      <c r="A129" s="208" t="s">
        <v>5</v>
      </c>
      <c r="B129" s="204">
        <v>0</v>
      </c>
      <c r="C129" s="204">
        <v>35.025112219999997</v>
      </c>
      <c r="D129" s="204">
        <v>7.7278999999999998E-4</v>
      </c>
      <c r="E129" s="204">
        <v>3.4177999999999997E-4</v>
      </c>
      <c r="F129" s="204">
        <v>0</v>
      </c>
      <c r="G129" s="204">
        <v>0</v>
      </c>
      <c r="H129" s="204">
        <v>2.9636367000000003</v>
      </c>
      <c r="I129" s="204">
        <v>0</v>
      </c>
      <c r="J129" s="204">
        <v>2.9636367000000003</v>
      </c>
    </row>
    <row r="130" spans="1:10" x14ac:dyDescent="0.25">
      <c r="A130" s="208" t="s">
        <v>28</v>
      </c>
      <c r="B130" s="204">
        <v>0</v>
      </c>
      <c r="C130" s="204">
        <v>9.4354527499999996</v>
      </c>
      <c r="D130" s="204">
        <v>0</v>
      </c>
      <c r="E130" s="204">
        <v>1.4987500000000001E-3</v>
      </c>
      <c r="F130" s="204">
        <v>0</v>
      </c>
      <c r="G130" s="204">
        <v>0.62352772999999995</v>
      </c>
      <c r="H130" s="204">
        <v>2.5138634199999998</v>
      </c>
      <c r="I130" s="204">
        <v>0</v>
      </c>
      <c r="J130" s="204">
        <v>3.1433873999999999</v>
      </c>
    </row>
    <row r="131" spans="1:10" x14ac:dyDescent="0.25">
      <c r="A131" s="208" t="s">
        <v>214</v>
      </c>
      <c r="B131" s="204">
        <v>0</v>
      </c>
      <c r="C131" s="204">
        <v>37.384397590000006</v>
      </c>
      <c r="D131" s="204">
        <v>0</v>
      </c>
      <c r="E131" s="204">
        <v>9.9982700700000002</v>
      </c>
      <c r="F131" s="204">
        <v>0</v>
      </c>
      <c r="G131" s="204">
        <v>0.57362591000000007</v>
      </c>
      <c r="H131" s="204">
        <v>2.4379098300000002</v>
      </c>
      <c r="I131" s="204">
        <v>4.2168500000000003E-3</v>
      </c>
      <c r="J131" s="204">
        <v>5.0892557199999997</v>
      </c>
    </row>
    <row r="132" spans="1:10" x14ac:dyDescent="0.25">
      <c r="A132" s="208" t="s">
        <v>7</v>
      </c>
      <c r="B132" s="204">
        <v>0</v>
      </c>
      <c r="C132" s="204">
        <v>17.702609840000001</v>
      </c>
      <c r="D132" s="204">
        <v>0</v>
      </c>
      <c r="E132" s="204">
        <v>0</v>
      </c>
      <c r="F132" s="204">
        <v>0</v>
      </c>
      <c r="G132" s="204">
        <v>0.12784519</v>
      </c>
      <c r="H132" s="204">
        <v>2.18987832</v>
      </c>
      <c r="I132" s="204">
        <v>0</v>
      </c>
      <c r="J132" s="204">
        <v>2.31772351</v>
      </c>
    </row>
    <row r="133" spans="1:10" x14ac:dyDescent="0.25">
      <c r="A133" s="208" t="s">
        <v>180</v>
      </c>
      <c r="B133" s="204">
        <v>0</v>
      </c>
      <c r="C133" s="204">
        <v>23.297132170000001</v>
      </c>
      <c r="D133" s="204">
        <v>1.9072619999999998E-2</v>
      </c>
      <c r="E133" s="204">
        <v>1.6731916899999999</v>
      </c>
      <c r="F133" s="204">
        <v>0</v>
      </c>
      <c r="G133" s="204">
        <v>1.19100421</v>
      </c>
      <c r="H133" s="204">
        <v>2.1783441099999998</v>
      </c>
      <c r="I133" s="204">
        <v>0.67178287999999997</v>
      </c>
      <c r="J133" s="204">
        <v>4.8269984599999995</v>
      </c>
    </row>
    <row r="134" spans="1:10" x14ac:dyDescent="0.25">
      <c r="A134" s="208" t="s">
        <v>34</v>
      </c>
      <c r="B134" s="204">
        <v>0</v>
      </c>
      <c r="C134" s="204">
        <v>11.012216840000001</v>
      </c>
      <c r="D134" s="204">
        <v>0</v>
      </c>
      <c r="E134" s="204">
        <v>0</v>
      </c>
      <c r="F134" s="204">
        <v>0</v>
      </c>
      <c r="G134" s="204">
        <v>0</v>
      </c>
      <c r="H134" s="204">
        <v>2.1146672299999998</v>
      </c>
      <c r="I134" s="204">
        <v>0</v>
      </c>
      <c r="J134" s="204">
        <v>2.1146672299999998</v>
      </c>
    </row>
    <row r="135" spans="1:10" x14ac:dyDescent="0.25">
      <c r="A135" s="208" t="s">
        <v>101</v>
      </c>
      <c r="B135" s="204">
        <v>0</v>
      </c>
      <c r="C135" s="204">
        <v>0.43653802000000003</v>
      </c>
      <c r="D135" s="204">
        <v>0</v>
      </c>
      <c r="E135" s="204">
        <v>3.9616660000000005E-2</v>
      </c>
      <c r="F135" s="204">
        <v>0</v>
      </c>
      <c r="G135" s="204">
        <v>0</v>
      </c>
      <c r="H135" s="204">
        <v>1.74450566</v>
      </c>
      <c r="I135" s="204">
        <v>0</v>
      </c>
      <c r="J135" s="204">
        <v>1.7518752099999999</v>
      </c>
    </row>
    <row r="136" spans="1:10" x14ac:dyDescent="0.25">
      <c r="A136" s="208" t="s">
        <v>188</v>
      </c>
      <c r="B136" s="204">
        <v>0</v>
      </c>
      <c r="C136" s="204">
        <v>4.2732648900000001</v>
      </c>
      <c r="D136" s="204">
        <v>0</v>
      </c>
      <c r="E136" s="204">
        <v>1.03500126</v>
      </c>
      <c r="F136" s="204">
        <v>0</v>
      </c>
      <c r="G136" s="204">
        <v>3.0746661500000001</v>
      </c>
      <c r="H136" s="204">
        <v>1.6469600099999999</v>
      </c>
      <c r="I136" s="204">
        <v>0</v>
      </c>
      <c r="J136" s="204">
        <v>4.7079879400000006</v>
      </c>
    </row>
    <row r="137" spans="1:10" x14ac:dyDescent="0.25">
      <c r="A137" s="208" t="s">
        <v>88</v>
      </c>
      <c r="B137" s="204">
        <v>0</v>
      </c>
      <c r="C137" s="204">
        <v>51.960190600000004</v>
      </c>
      <c r="D137" s="204">
        <v>0</v>
      </c>
      <c r="E137" s="204">
        <v>0</v>
      </c>
      <c r="F137" s="204">
        <v>0</v>
      </c>
      <c r="G137" s="204">
        <v>0</v>
      </c>
      <c r="H137" s="204">
        <v>1.5275847199999999</v>
      </c>
      <c r="I137" s="204">
        <v>0</v>
      </c>
      <c r="J137" s="204">
        <v>1.5275847199999999</v>
      </c>
    </row>
    <row r="138" spans="1:10" x14ac:dyDescent="0.25">
      <c r="A138" s="208" t="s">
        <v>102</v>
      </c>
      <c r="B138" s="204">
        <v>0</v>
      </c>
      <c r="C138" s="204">
        <v>0.32366487999999999</v>
      </c>
      <c r="D138" s="204">
        <v>0</v>
      </c>
      <c r="E138" s="204">
        <v>0</v>
      </c>
      <c r="F138" s="204">
        <v>0</v>
      </c>
      <c r="G138" s="204">
        <v>0</v>
      </c>
      <c r="H138" s="204">
        <v>1.51358159</v>
      </c>
      <c r="I138" s="204">
        <v>0</v>
      </c>
      <c r="J138" s="204">
        <v>1.51358159</v>
      </c>
    </row>
    <row r="139" spans="1:10" x14ac:dyDescent="0.25">
      <c r="A139" s="208" t="s">
        <v>248</v>
      </c>
      <c r="B139" s="204">
        <v>0</v>
      </c>
      <c r="C139" s="204">
        <v>0.64488769999999995</v>
      </c>
      <c r="D139" s="204">
        <v>0</v>
      </c>
      <c r="E139" s="204">
        <v>3.7191980000000006E-2</v>
      </c>
      <c r="F139" s="204">
        <v>0</v>
      </c>
      <c r="G139" s="204">
        <v>0</v>
      </c>
      <c r="H139" s="204">
        <v>1.5054456100000002</v>
      </c>
      <c r="I139" s="204">
        <v>0</v>
      </c>
      <c r="J139" s="204">
        <v>2.9860188399999998</v>
      </c>
    </row>
    <row r="140" spans="1:10" x14ac:dyDescent="0.25">
      <c r="A140" s="208" t="s">
        <v>98</v>
      </c>
      <c r="B140" s="204">
        <v>0</v>
      </c>
      <c r="C140" s="204">
        <v>9.7743153800000009</v>
      </c>
      <c r="D140" s="204">
        <v>0</v>
      </c>
      <c r="E140" s="204">
        <v>8.4270011300000007</v>
      </c>
      <c r="F140" s="204">
        <v>0</v>
      </c>
      <c r="G140" s="204">
        <v>2.6081799999999999E-3</v>
      </c>
      <c r="H140" s="204">
        <v>0.90945354</v>
      </c>
      <c r="I140" s="204">
        <v>0</v>
      </c>
      <c r="J140" s="204">
        <v>17.510701430000001</v>
      </c>
    </row>
    <row r="141" spans="1:10" x14ac:dyDescent="0.25">
      <c r="A141" s="208" t="s">
        <v>219</v>
      </c>
      <c r="B141" s="204">
        <v>0</v>
      </c>
      <c r="C141" s="204">
        <v>27.0810754</v>
      </c>
      <c r="D141" s="204">
        <v>0</v>
      </c>
      <c r="E141" s="204">
        <v>0</v>
      </c>
      <c r="F141" s="204">
        <v>0</v>
      </c>
      <c r="G141" s="204">
        <v>0</v>
      </c>
      <c r="H141" s="204">
        <v>0.85975000000000001</v>
      </c>
      <c r="I141" s="204">
        <v>0</v>
      </c>
      <c r="J141" s="204">
        <v>3.1191527900000002</v>
      </c>
    </row>
    <row r="142" spans="1:10" x14ac:dyDescent="0.25">
      <c r="A142" s="208" t="s">
        <v>155</v>
      </c>
      <c r="B142" s="204">
        <v>0</v>
      </c>
      <c r="C142" s="204">
        <v>18.219436079999998</v>
      </c>
      <c r="D142" s="204">
        <v>0</v>
      </c>
      <c r="E142" s="204">
        <v>9.9618465999999994</v>
      </c>
      <c r="F142" s="204">
        <v>0</v>
      </c>
      <c r="G142" s="204">
        <v>0.17415932000000001</v>
      </c>
      <c r="H142" s="204">
        <v>0.80846437000000004</v>
      </c>
      <c r="I142" s="204">
        <v>0</v>
      </c>
      <c r="J142" s="204">
        <v>1.1978414499999999</v>
      </c>
    </row>
    <row r="143" spans="1:10" x14ac:dyDescent="0.25">
      <c r="A143" s="208" t="s">
        <v>205</v>
      </c>
      <c r="B143" s="204">
        <v>0</v>
      </c>
      <c r="C143" s="204">
        <v>1.52089243</v>
      </c>
      <c r="D143" s="204">
        <v>0</v>
      </c>
      <c r="E143" s="204">
        <v>2.5917481499999999</v>
      </c>
      <c r="F143" s="204">
        <v>0</v>
      </c>
      <c r="G143" s="204">
        <v>1.0232420000000001E-2</v>
      </c>
      <c r="H143" s="204">
        <v>0.80149899000000002</v>
      </c>
      <c r="I143" s="204">
        <v>0</v>
      </c>
      <c r="J143" s="204">
        <v>0.80392699000000001</v>
      </c>
    </row>
    <row r="144" spans="1:10" x14ac:dyDescent="0.25">
      <c r="A144" s="208" t="s">
        <v>147</v>
      </c>
      <c r="B144" s="204">
        <v>0</v>
      </c>
      <c r="C144" s="204">
        <v>8.1503073099999988</v>
      </c>
      <c r="D144" s="204">
        <v>0</v>
      </c>
      <c r="E144" s="204">
        <v>2.2855668799999997</v>
      </c>
      <c r="F144" s="204">
        <v>0</v>
      </c>
      <c r="G144" s="204">
        <v>0.18979489000000002</v>
      </c>
      <c r="H144" s="204">
        <v>0.65216810999999997</v>
      </c>
      <c r="I144" s="204">
        <v>4.6636540000000004E-2</v>
      </c>
      <c r="J144" s="204">
        <v>1.6804430400000001</v>
      </c>
    </row>
    <row r="145" spans="1:10" x14ac:dyDescent="0.25">
      <c r="A145" s="208" t="s">
        <v>136</v>
      </c>
      <c r="B145" s="204">
        <v>0</v>
      </c>
      <c r="C145" s="204">
        <v>0.83237627000000003</v>
      </c>
      <c r="D145" s="204">
        <v>0</v>
      </c>
      <c r="E145" s="204">
        <v>0.19254973</v>
      </c>
      <c r="F145" s="204">
        <v>0</v>
      </c>
      <c r="G145" s="204">
        <v>2.3578499999999999E-3</v>
      </c>
      <c r="H145" s="204">
        <v>0.63777775000000003</v>
      </c>
      <c r="I145" s="204">
        <v>0</v>
      </c>
      <c r="J145" s="204">
        <v>0.64840293999999998</v>
      </c>
    </row>
    <row r="146" spans="1:10" x14ac:dyDescent="0.25">
      <c r="A146" s="208" t="s">
        <v>110</v>
      </c>
      <c r="B146" s="204">
        <v>0</v>
      </c>
      <c r="C146" s="204">
        <v>4.3167869999999997</v>
      </c>
      <c r="D146" s="204">
        <v>0</v>
      </c>
      <c r="E146" s="204">
        <v>0</v>
      </c>
      <c r="F146" s="204">
        <v>0</v>
      </c>
      <c r="G146" s="204">
        <v>0</v>
      </c>
      <c r="H146" s="204">
        <v>0.60013174000000002</v>
      </c>
      <c r="I146" s="204">
        <v>0</v>
      </c>
      <c r="J146" s="204">
        <v>15.66281816</v>
      </c>
    </row>
    <row r="147" spans="1:10" x14ac:dyDescent="0.25">
      <c r="A147" s="208" t="s">
        <v>119</v>
      </c>
      <c r="B147" s="204">
        <v>0</v>
      </c>
      <c r="C147" s="204">
        <v>18.851067579999999</v>
      </c>
      <c r="D147" s="204">
        <v>0</v>
      </c>
      <c r="E147" s="204">
        <v>0.11304285</v>
      </c>
      <c r="F147" s="204">
        <v>0</v>
      </c>
      <c r="G147" s="204">
        <v>1.821352E-2</v>
      </c>
      <c r="H147" s="204">
        <v>0.59408000000000005</v>
      </c>
      <c r="I147" s="204">
        <v>8.376017999999999E-2</v>
      </c>
      <c r="J147" s="204">
        <v>0.61657253000000001</v>
      </c>
    </row>
    <row r="148" spans="1:10" x14ac:dyDescent="0.25">
      <c r="A148" s="208" t="s">
        <v>149</v>
      </c>
      <c r="B148" s="204">
        <v>0</v>
      </c>
      <c r="C148" s="204">
        <v>19.753445510000002</v>
      </c>
      <c r="D148" s="204">
        <v>23.346324829999997</v>
      </c>
      <c r="E148" s="204">
        <v>1.4535857599999999</v>
      </c>
      <c r="F148" s="204">
        <v>0</v>
      </c>
      <c r="G148" s="204">
        <v>0</v>
      </c>
      <c r="H148" s="204">
        <v>0.57236656000000008</v>
      </c>
      <c r="I148" s="204">
        <v>5.8341599999999997E-3</v>
      </c>
      <c r="J148" s="204">
        <v>0.80883502000000007</v>
      </c>
    </row>
    <row r="149" spans="1:10" x14ac:dyDescent="0.25">
      <c r="A149" s="208" t="s">
        <v>148</v>
      </c>
      <c r="B149" s="204">
        <v>0</v>
      </c>
      <c r="C149" s="204">
        <v>5.3367235700000002</v>
      </c>
      <c r="D149" s="204">
        <v>0</v>
      </c>
      <c r="E149" s="204">
        <v>1.1774394099999999</v>
      </c>
      <c r="F149" s="204">
        <v>0</v>
      </c>
      <c r="G149" s="204">
        <v>0</v>
      </c>
      <c r="H149" s="204">
        <v>0.56412399000000002</v>
      </c>
      <c r="I149" s="204">
        <v>5.7808900000000003E-3</v>
      </c>
      <c r="J149" s="204">
        <v>2.2917598300000002</v>
      </c>
    </row>
    <row r="150" spans="1:10" x14ac:dyDescent="0.25">
      <c r="A150" s="208" t="s">
        <v>239</v>
      </c>
      <c r="B150" s="204">
        <v>0</v>
      </c>
      <c r="C150" s="204">
        <v>0.35234234999999997</v>
      </c>
      <c r="D150" s="204">
        <v>0</v>
      </c>
      <c r="E150" s="204">
        <v>0.54310446999999995</v>
      </c>
      <c r="F150" s="204">
        <v>0</v>
      </c>
      <c r="G150" s="204">
        <v>0</v>
      </c>
      <c r="H150" s="204">
        <v>0.55779344999999991</v>
      </c>
      <c r="I150" s="204">
        <v>0</v>
      </c>
      <c r="J150" s="204">
        <v>0.59963727</v>
      </c>
    </row>
    <row r="151" spans="1:10" x14ac:dyDescent="0.25">
      <c r="A151" s="208" t="s">
        <v>246</v>
      </c>
      <c r="B151" s="204">
        <v>0</v>
      </c>
      <c r="C151" s="204">
        <v>6.8570452099999999</v>
      </c>
      <c r="D151" s="204">
        <v>0</v>
      </c>
      <c r="E151" s="204">
        <v>1.8076953899999999</v>
      </c>
      <c r="F151" s="204">
        <v>0</v>
      </c>
      <c r="G151" s="204">
        <v>8.4080999999999999E-4</v>
      </c>
      <c r="H151" s="204">
        <v>0.45970014000000003</v>
      </c>
      <c r="I151" s="204">
        <v>1.2024900000000001E-3</v>
      </c>
      <c r="J151" s="204">
        <v>1.0174240299999999</v>
      </c>
    </row>
    <row r="152" spans="1:10" x14ac:dyDescent="0.25">
      <c r="A152" s="208" t="s">
        <v>185</v>
      </c>
      <c r="B152" s="204">
        <v>0</v>
      </c>
      <c r="C152" s="204">
        <v>1.8602858799999999</v>
      </c>
      <c r="D152" s="204">
        <v>0</v>
      </c>
      <c r="E152" s="204">
        <v>0.66987713000000004</v>
      </c>
      <c r="F152" s="204">
        <v>0</v>
      </c>
      <c r="G152" s="204">
        <v>0.25359028</v>
      </c>
      <c r="H152" s="204">
        <v>0.39830074999999998</v>
      </c>
      <c r="I152" s="204">
        <v>0</v>
      </c>
      <c r="J152" s="204">
        <v>0.72332192000000006</v>
      </c>
    </row>
    <row r="153" spans="1:10" x14ac:dyDescent="0.25">
      <c r="A153" s="208" t="s">
        <v>215</v>
      </c>
      <c r="B153" s="204">
        <v>0</v>
      </c>
      <c r="C153" s="204">
        <v>1.61461904</v>
      </c>
      <c r="D153" s="204">
        <v>0</v>
      </c>
      <c r="E153" s="204">
        <v>1.83636731</v>
      </c>
      <c r="F153" s="204">
        <v>0</v>
      </c>
      <c r="G153" s="204">
        <v>7.0477559999999995E-2</v>
      </c>
      <c r="H153" s="204">
        <v>0.33855052000000002</v>
      </c>
      <c r="I153" s="204">
        <v>0</v>
      </c>
      <c r="J153" s="204">
        <v>0.8174028000000001</v>
      </c>
    </row>
    <row r="154" spans="1:10" x14ac:dyDescent="0.25">
      <c r="A154" s="208" t="s">
        <v>120</v>
      </c>
      <c r="B154" s="204">
        <v>0</v>
      </c>
      <c r="C154" s="204">
        <v>11.375145640000001</v>
      </c>
      <c r="D154" s="204">
        <v>0</v>
      </c>
      <c r="E154" s="204">
        <v>1.0686968999999999</v>
      </c>
      <c r="F154" s="204">
        <v>0</v>
      </c>
      <c r="G154" s="204">
        <v>0</v>
      </c>
      <c r="H154" s="204">
        <v>0.33138287999999999</v>
      </c>
      <c r="I154" s="204">
        <v>1.06532E-3</v>
      </c>
      <c r="J154" s="204">
        <v>0.79304104000000009</v>
      </c>
    </row>
    <row r="155" spans="1:10" x14ac:dyDescent="0.25">
      <c r="A155" s="208" t="s">
        <v>203</v>
      </c>
      <c r="B155" s="204">
        <v>0</v>
      </c>
      <c r="C155" s="204">
        <v>9.3799161600000005</v>
      </c>
      <c r="D155" s="204">
        <v>0</v>
      </c>
      <c r="E155" s="204">
        <v>3.5333563799999999</v>
      </c>
      <c r="F155" s="204">
        <v>0</v>
      </c>
      <c r="G155" s="204">
        <v>2.10735E-3</v>
      </c>
      <c r="H155" s="204">
        <v>0.33018696999999997</v>
      </c>
      <c r="I155" s="204">
        <v>0</v>
      </c>
      <c r="J155" s="204">
        <v>4.2229780799999999</v>
      </c>
    </row>
    <row r="156" spans="1:10" x14ac:dyDescent="0.25">
      <c r="A156" s="208" t="s">
        <v>156</v>
      </c>
      <c r="B156" s="204">
        <v>0</v>
      </c>
      <c r="C156" s="204">
        <v>1.5500524499999999</v>
      </c>
      <c r="D156" s="204">
        <v>0</v>
      </c>
      <c r="E156" s="204">
        <v>0</v>
      </c>
      <c r="F156" s="204">
        <v>0</v>
      </c>
      <c r="G156" s="204">
        <v>0</v>
      </c>
      <c r="H156" s="204">
        <v>0.31729431000000002</v>
      </c>
      <c r="I156" s="204">
        <v>0</v>
      </c>
      <c r="J156" s="204">
        <v>0.31729431000000002</v>
      </c>
    </row>
    <row r="157" spans="1:10" x14ac:dyDescent="0.25">
      <c r="A157" s="208" t="s">
        <v>157</v>
      </c>
      <c r="B157" s="204">
        <v>0</v>
      </c>
      <c r="C157" s="204">
        <v>31.990591260000002</v>
      </c>
      <c r="D157" s="204">
        <v>0</v>
      </c>
      <c r="E157" s="204">
        <v>71.165066120000006</v>
      </c>
      <c r="F157" s="204">
        <v>0</v>
      </c>
      <c r="G157" s="204">
        <v>4.0285599999999996E-3</v>
      </c>
      <c r="H157" s="204">
        <v>0.26628208000000003</v>
      </c>
      <c r="I157" s="204">
        <v>0</v>
      </c>
      <c r="J157" s="204">
        <v>0.30439708000000004</v>
      </c>
    </row>
    <row r="158" spans="1:10" x14ac:dyDescent="0.25">
      <c r="A158" s="208" t="s">
        <v>228</v>
      </c>
      <c r="B158" s="204">
        <v>0</v>
      </c>
      <c r="C158" s="204">
        <v>9.04435784</v>
      </c>
      <c r="D158" s="204">
        <v>0</v>
      </c>
      <c r="E158" s="204">
        <v>3.04657036</v>
      </c>
      <c r="F158" s="204">
        <v>0</v>
      </c>
      <c r="G158" s="204">
        <v>2.8427890000000001E-2</v>
      </c>
      <c r="H158" s="204">
        <v>0.24965510000000002</v>
      </c>
      <c r="I158" s="204">
        <v>0</v>
      </c>
      <c r="J158" s="204">
        <v>0.37151130999999998</v>
      </c>
    </row>
    <row r="159" spans="1:10" x14ac:dyDescent="0.25">
      <c r="A159" s="208" t="s">
        <v>193</v>
      </c>
      <c r="B159" s="204">
        <v>0</v>
      </c>
      <c r="C159" s="204">
        <v>2.7432709800000001</v>
      </c>
      <c r="D159" s="204">
        <v>6.3033000000000002E-4</v>
      </c>
      <c r="E159" s="204">
        <v>0.49914586999999999</v>
      </c>
      <c r="F159" s="204">
        <v>0</v>
      </c>
      <c r="G159" s="204">
        <v>3.4698449999999999E-2</v>
      </c>
      <c r="H159" s="204">
        <v>0.20120360000000001</v>
      </c>
      <c r="I159" s="204">
        <v>0</v>
      </c>
      <c r="J159" s="204">
        <v>0.28190888000000003</v>
      </c>
    </row>
    <row r="160" spans="1:10" x14ac:dyDescent="0.25">
      <c r="A160" s="208" t="s">
        <v>572</v>
      </c>
      <c r="B160" s="204">
        <v>0</v>
      </c>
      <c r="C160" s="204">
        <v>4.9814212500000004</v>
      </c>
      <c r="D160" s="204">
        <v>1.5572617799999999</v>
      </c>
      <c r="E160" s="204">
        <v>1.0606776599999999</v>
      </c>
      <c r="F160" s="204">
        <v>0</v>
      </c>
      <c r="G160" s="204">
        <v>3.5782319999999999E-2</v>
      </c>
      <c r="H160" s="204">
        <v>0.18022827999999999</v>
      </c>
      <c r="I160" s="204">
        <v>0</v>
      </c>
      <c r="J160" s="204">
        <v>0.35357638000000002</v>
      </c>
    </row>
    <row r="161" spans="1:10" x14ac:dyDescent="0.25">
      <c r="A161" s="208" t="s">
        <v>192</v>
      </c>
      <c r="B161" s="204">
        <v>0</v>
      </c>
      <c r="C161" s="204">
        <v>0.17952935</v>
      </c>
      <c r="D161" s="204">
        <v>0</v>
      </c>
      <c r="E161" s="204">
        <v>2.11773E-2</v>
      </c>
      <c r="F161" s="204">
        <v>0</v>
      </c>
      <c r="G161" s="204">
        <v>1.1089699999999999E-3</v>
      </c>
      <c r="H161" s="204">
        <v>0.17438345000000002</v>
      </c>
      <c r="I161" s="204">
        <v>0</v>
      </c>
      <c r="J161" s="204">
        <v>0.31597993000000002</v>
      </c>
    </row>
    <row r="162" spans="1:10" x14ac:dyDescent="0.25">
      <c r="A162" s="208" t="s">
        <v>177</v>
      </c>
      <c r="B162" s="204">
        <v>0</v>
      </c>
      <c r="C162" s="204">
        <v>7.3067000000000002E-3</v>
      </c>
      <c r="D162" s="204">
        <v>0</v>
      </c>
      <c r="E162" s="204">
        <v>0</v>
      </c>
      <c r="F162" s="204">
        <v>0</v>
      </c>
      <c r="G162" s="204">
        <v>0</v>
      </c>
      <c r="H162" s="204">
        <v>0.16612315</v>
      </c>
      <c r="I162" s="204">
        <v>0</v>
      </c>
      <c r="J162" s="204">
        <v>0.16612315</v>
      </c>
    </row>
    <row r="163" spans="1:10" x14ac:dyDescent="0.25">
      <c r="A163" s="208" t="s">
        <v>117</v>
      </c>
      <c r="B163" s="204">
        <v>0</v>
      </c>
      <c r="C163" s="204">
        <v>13.922528550000001</v>
      </c>
      <c r="D163" s="204">
        <v>2.3884000000000002E-3</v>
      </c>
      <c r="E163" s="204">
        <v>1.2146903899999999</v>
      </c>
      <c r="F163" s="204">
        <v>0</v>
      </c>
      <c r="G163" s="204">
        <v>8.4937299999999997E-3</v>
      </c>
      <c r="H163" s="204">
        <v>0.15834048000000001</v>
      </c>
      <c r="I163" s="204">
        <v>1.7478E-4</v>
      </c>
      <c r="J163" s="204">
        <v>0.75917568999999996</v>
      </c>
    </row>
    <row r="164" spans="1:10" x14ac:dyDescent="0.25">
      <c r="A164" s="208" t="s">
        <v>96</v>
      </c>
      <c r="B164" s="204">
        <v>0</v>
      </c>
      <c r="C164" s="204">
        <v>0.74507355000000008</v>
      </c>
      <c r="D164" s="204">
        <v>0</v>
      </c>
      <c r="E164" s="204">
        <v>1.78119E-3</v>
      </c>
      <c r="F164" s="204">
        <v>0</v>
      </c>
      <c r="G164" s="204">
        <v>0</v>
      </c>
      <c r="H164" s="204">
        <v>0.15180052999999999</v>
      </c>
      <c r="I164" s="204">
        <v>0</v>
      </c>
      <c r="J164" s="204">
        <v>0.19312839000000001</v>
      </c>
    </row>
    <row r="165" spans="1:10" x14ac:dyDescent="0.25">
      <c r="A165" s="208" t="s">
        <v>87</v>
      </c>
      <c r="B165" s="204">
        <v>0</v>
      </c>
      <c r="C165" s="204">
        <v>3.3569309999999998E-2</v>
      </c>
      <c r="D165" s="204">
        <v>0</v>
      </c>
      <c r="E165" s="204">
        <v>0</v>
      </c>
      <c r="F165" s="204">
        <v>0</v>
      </c>
      <c r="G165" s="204">
        <v>6.3381809999999997E-2</v>
      </c>
      <c r="H165" s="204">
        <v>0.11082692999999999</v>
      </c>
      <c r="I165" s="204">
        <v>0</v>
      </c>
      <c r="J165" s="204">
        <v>0.17420874</v>
      </c>
    </row>
    <row r="166" spans="1:10" x14ac:dyDescent="0.25">
      <c r="A166" s="208" t="s">
        <v>77</v>
      </c>
      <c r="B166" s="204">
        <v>0</v>
      </c>
      <c r="C166" s="204">
        <v>0.39929772999999996</v>
      </c>
      <c r="D166" s="204">
        <v>0</v>
      </c>
      <c r="E166" s="204">
        <v>0</v>
      </c>
      <c r="F166" s="204">
        <v>0</v>
      </c>
      <c r="G166" s="204">
        <v>0</v>
      </c>
      <c r="H166" s="204">
        <v>0.10360066</v>
      </c>
      <c r="I166" s="204">
        <v>0</v>
      </c>
      <c r="J166" s="204">
        <v>0.10360066</v>
      </c>
    </row>
    <row r="167" spans="1:10" x14ac:dyDescent="0.25">
      <c r="A167" s="208" t="s">
        <v>186</v>
      </c>
      <c r="B167" s="204">
        <v>0</v>
      </c>
      <c r="C167" s="204">
        <v>0.28230536000000001</v>
      </c>
      <c r="D167" s="204">
        <v>0</v>
      </c>
      <c r="E167" s="204">
        <v>3.44886567</v>
      </c>
      <c r="F167" s="204">
        <v>0</v>
      </c>
      <c r="G167" s="204">
        <v>0</v>
      </c>
      <c r="H167" s="204">
        <v>8.0621410000000004E-2</v>
      </c>
      <c r="I167" s="204">
        <v>0</v>
      </c>
      <c r="J167" s="204">
        <v>8.0621410000000004E-2</v>
      </c>
    </row>
    <row r="168" spans="1:10" x14ac:dyDescent="0.25">
      <c r="A168" s="208" t="s">
        <v>92</v>
      </c>
      <c r="B168" s="204">
        <v>0</v>
      </c>
      <c r="C168" s="204">
        <v>0.45539978999999997</v>
      </c>
      <c r="D168" s="204">
        <v>0</v>
      </c>
      <c r="E168" s="204">
        <v>0</v>
      </c>
      <c r="F168" s="204">
        <v>0</v>
      </c>
      <c r="G168" s="204">
        <v>0</v>
      </c>
      <c r="H168" s="204">
        <v>7.1456990000000012E-2</v>
      </c>
      <c r="I168" s="204">
        <v>0</v>
      </c>
      <c r="J168" s="204">
        <v>0.14269117000000001</v>
      </c>
    </row>
    <row r="169" spans="1:10" x14ac:dyDescent="0.25">
      <c r="A169" s="208" t="s">
        <v>243</v>
      </c>
      <c r="B169" s="204">
        <v>0</v>
      </c>
      <c r="C169" s="204">
        <v>1.31664743</v>
      </c>
      <c r="D169" s="204">
        <v>0</v>
      </c>
      <c r="E169" s="204">
        <v>0.67739112000000001</v>
      </c>
      <c r="F169" s="204">
        <v>0</v>
      </c>
      <c r="G169" s="204">
        <v>0</v>
      </c>
      <c r="H169" s="204">
        <v>5.5489519999999994E-2</v>
      </c>
      <c r="I169" s="204">
        <v>0</v>
      </c>
      <c r="J169" s="204">
        <v>0.19790092000000001</v>
      </c>
    </row>
    <row r="170" spans="1:10" x14ac:dyDescent="0.25">
      <c r="A170" s="208" t="s">
        <v>187</v>
      </c>
      <c r="B170" s="204">
        <v>0</v>
      </c>
      <c r="C170" s="204">
        <v>1.84378223</v>
      </c>
      <c r="D170" s="204">
        <v>0</v>
      </c>
      <c r="E170" s="204">
        <v>0.44182157999999999</v>
      </c>
      <c r="F170" s="204">
        <v>0</v>
      </c>
      <c r="G170" s="204">
        <v>0</v>
      </c>
      <c r="H170" s="204">
        <v>5.5472500000000001E-2</v>
      </c>
      <c r="I170" s="204">
        <v>0</v>
      </c>
      <c r="J170" s="204">
        <v>1.3999074299999998</v>
      </c>
    </row>
    <row r="171" spans="1:10" x14ac:dyDescent="0.25">
      <c r="A171" s="208" t="s">
        <v>144</v>
      </c>
      <c r="B171" s="204">
        <v>0</v>
      </c>
      <c r="C171" s="204">
        <v>2.31232441</v>
      </c>
      <c r="D171" s="204">
        <v>0</v>
      </c>
      <c r="E171" s="204">
        <v>0.69433593999999998</v>
      </c>
      <c r="F171" s="204">
        <v>0</v>
      </c>
      <c r="G171" s="204">
        <v>1.467737E-2</v>
      </c>
      <c r="H171" s="204">
        <v>5.5455870000000004E-2</v>
      </c>
      <c r="I171" s="204">
        <v>0</v>
      </c>
      <c r="J171" s="204">
        <v>0.21084064000000002</v>
      </c>
    </row>
    <row r="172" spans="1:10" x14ac:dyDescent="0.25">
      <c r="A172" s="208" t="s">
        <v>4</v>
      </c>
      <c r="B172" s="204">
        <v>0</v>
      </c>
      <c r="C172" s="204">
        <v>25.396687539999999</v>
      </c>
      <c r="D172" s="204">
        <v>0</v>
      </c>
      <c r="E172" s="204">
        <v>0.16380375</v>
      </c>
      <c r="F172" s="204">
        <v>0</v>
      </c>
      <c r="G172" s="204">
        <v>2.1810330000000003E-2</v>
      </c>
      <c r="H172" s="204">
        <v>5.4986379999999994E-2</v>
      </c>
      <c r="I172" s="204">
        <v>0.16360902999999999</v>
      </c>
      <c r="J172" s="204">
        <v>7.6796710000000004E-2</v>
      </c>
    </row>
    <row r="173" spans="1:10" x14ac:dyDescent="0.25">
      <c r="A173" s="208" t="s">
        <v>223</v>
      </c>
      <c r="B173" s="204">
        <v>0</v>
      </c>
      <c r="C173" s="204">
        <v>2.8190954100000001</v>
      </c>
      <c r="D173" s="204">
        <v>0</v>
      </c>
      <c r="E173" s="204">
        <v>5.2150050000000003E-2</v>
      </c>
      <c r="F173" s="204">
        <v>0</v>
      </c>
      <c r="G173" s="204">
        <v>0</v>
      </c>
      <c r="H173" s="204">
        <v>4.8393400000000003E-2</v>
      </c>
      <c r="I173" s="204">
        <v>0</v>
      </c>
      <c r="J173" s="204">
        <v>4.8393400000000003E-2</v>
      </c>
    </row>
    <row r="174" spans="1:10" x14ac:dyDescent="0.25">
      <c r="A174" s="208" t="s">
        <v>19</v>
      </c>
      <c r="B174" s="204">
        <v>0</v>
      </c>
      <c r="C174" s="204">
        <v>1.99631581</v>
      </c>
      <c r="D174" s="204">
        <v>0</v>
      </c>
      <c r="E174" s="204">
        <v>0</v>
      </c>
      <c r="F174" s="204">
        <v>0</v>
      </c>
      <c r="G174" s="204">
        <v>0</v>
      </c>
      <c r="H174" s="204">
        <v>4.3974440000000004E-2</v>
      </c>
      <c r="I174" s="204">
        <v>0</v>
      </c>
      <c r="J174" s="204">
        <v>4.3974440000000004E-2</v>
      </c>
    </row>
    <row r="175" spans="1:10" x14ac:dyDescent="0.25">
      <c r="A175" s="208" t="s">
        <v>163</v>
      </c>
      <c r="B175" s="204">
        <v>0</v>
      </c>
      <c r="C175" s="204">
        <v>2.5657774600000001</v>
      </c>
      <c r="D175" s="204">
        <v>0</v>
      </c>
      <c r="E175" s="204">
        <v>2.0202464500000001</v>
      </c>
      <c r="F175" s="204">
        <v>0</v>
      </c>
      <c r="G175" s="204">
        <v>3.3024870000000005E-2</v>
      </c>
      <c r="H175" s="204">
        <v>3.2359729999999996E-2</v>
      </c>
      <c r="I175" s="204">
        <v>0</v>
      </c>
      <c r="J175" s="204">
        <v>0.17245929000000002</v>
      </c>
    </row>
    <row r="176" spans="1:10" x14ac:dyDescent="0.25">
      <c r="A176" s="208" t="s">
        <v>31</v>
      </c>
      <c r="B176" s="204">
        <v>0</v>
      </c>
      <c r="C176" s="204">
        <v>5.3827803099999993</v>
      </c>
      <c r="D176" s="204">
        <v>3.964E-5</v>
      </c>
      <c r="E176" s="204">
        <v>6.3180600000000003E-3</v>
      </c>
      <c r="F176" s="204">
        <v>0</v>
      </c>
      <c r="G176" s="204">
        <v>0</v>
      </c>
      <c r="H176" s="204">
        <v>3.0455019999999999E-2</v>
      </c>
      <c r="I176" s="204">
        <v>0</v>
      </c>
      <c r="J176" s="204">
        <v>5.127367E-2</v>
      </c>
    </row>
    <row r="177" spans="1:10" x14ac:dyDescent="0.25">
      <c r="A177" s="208" t="s">
        <v>154</v>
      </c>
      <c r="B177" s="204">
        <v>0</v>
      </c>
      <c r="C177" s="204">
        <v>8.5707810700000007</v>
      </c>
      <c r="D177" s="204">
        <v>0</v>
      </c>
      <c r="E177" s="204">
        <v>24.897708809999997</v>
      </c>
      <c r="F177" s="204">
        <v>0</v>
      </c>
      <c r="G177" s="204">
        <v>0</v>
      </c>
      <c r="H177" s="204">
        <v>2.6577E-2</v>
      </c>
      <c r="I177" s="204">
        <v>0</v>
      </c>
      <c r="J177" s="204">
        <v>2.6577E-2</v>
      </c>
    </row>
    <row r="178" spans="1:10" x14ac:dyDescent="0.25">
      <c r="A178" s="208" t="s">
        <v>12</v>
      </c>
      <c r="B178" s="204">
        <v>0</v>
      </c>
      <c r="C178" s="204">
        <v>7.4387602900000003</v>
      </c>
      <c r="D178" s="204">
        <v>0</v>
      </c>
      <c r="E178" s="204">
        <v>0.61139667000000009</v>
      </c>
      <c r="F178" s="204">
        <v>0</v>
      </c>
      <c r="G178" s="204">
        <v>6.5155350000000001E-2</v>
      </c>
      <c r="H178" s="204">
        <v>2.6458330000000002E-2</v>
      </c>
      <c r="I178" s="204">
        <v>0</v>
      </c>
      <c r="J178" s="204">
        <v>9.1613679999999989E-2</v>
      </c>
    </row>
    <row r="179" spans="1:10" x14ac:dyDescent="0.25">
      <c r="A179" s="208" t="s">
        <v>45</v>
      </c>
      <c r="B179" s="204">
        <v>0</v>
      </c>
      <c r="C179" s="204">
        <v>0.56001835</v>
      </c>
      <c r="D179" s="204">
        <v>0</v>
      </c>
      <c r="E179" s="204">
        <v>2.8947270000000001E-2</v>
      </c>
      <c r="F179" s="204">
        <v>0</v>
      </c>
      <c r="G179" s="204">
        <v>0</v>
      </c>
      <c r="H179" s="204">
        <v>2.5549659999999998E-2</v>
      </c>
      <c r="I179" s="204">
        <v>0</v>
      </c>
      <c r="J179" s="204">
        <v>2.5549659999999998E-2</v>
      </c>
    </row>
    <row r="180" spans="1:10" x14ac:dyDescent="0.25">
      <c r="A180" s="208" t="s">
        <v>55</v>
      </c>
      <c r="B180" s="204">
        <v>0</v>
      </c>
      <c r="C180" s="204">
        <v>0.38140321000000005</v>
      </c>
      <c r="D180" s="204">
        <v>0</v>
      </c>
      <c r="E180" s="204">
        <v>0</v>
      </c>
      <c r="F180" s="204">
        <v>0</v>
      </c>
      <c r="G180" s="204">
        <v>0</v>
      </c>
      <c r="H180" s="204">
        <v>1.8179479999999998E-2</v>
      </c>
      <c r="I180" s="204">
        <v>0</v>
      </c>
      <c r="J180" s="204">
        <v>1.8179479999999998E-2</v>
      </c>
    </row>
    <row r="181" spans="1:10" x14ac:dyDescent="0.25">
      <c r="A181" s="208" t="s">
        <v>190</v>
      </c>
      <c r="B181" s="204">
        <v>0</v>
      </c>
      <c r="C181" s="204">
        <v>1.1720167399999999</v>
      </c>
      <c r="D181" s="204">
        <v>6.5553999999999992E-4</v>
      </c>
      <c r="E181" s="204">
        <v>0.91633001999999997</v>
      </c>
      <c r="F181" s="204">
        <v>0</v>
      </c>
      <c r="G181" s="204">
        <v>0</v>
      </c>
      <c r="H181" s="204">
        <v>1.7328700000000002E-2</v>
      </c>
      <c r="I181" s="204">
        <v>0</v>
      </c>
      <c r="J181" s="204">
        <v>2.1913574100000002</v>
      </c>
    </row>
    <row r="182" spans="1:10" x14ac:dyDescent="0.25">
      <c r="A182" s="208" t="s">
        <v>125</v>
      </c>
      <c r="B182" s="204">
        <v>0</v>
      </c>
      <c r="C182" s="204">
        <v>8.5846060000000002E-2</v>
      </c>
      <c r="D182" s="204">
        <v>0</v>
      </c>
      <c r="E182" s="204">
        <v>4.1749799999999991E-3</v>
      </c>
      <c r="F182" s="204">
        <v>0</v>
      </c>
      <c r="G182" s="204">
        <v>0</v>
      </c>
      <c r="H182" s="204">
        <v>1.7222369999999997E-2</v>
      </c>
      <c r="I182" s="204">
        <v>0</v>
      </c>
      <c r="J182" s="204">
        <v>3.0097000000000001E-4</v>
      </c>
    </row>
    <row r="183" spans="1:10" x14ac:dyDescent="0.25">
      <c r="A183" s="208" t="s">
        <v>113</v>
      </c>
      <c r="B183" s="204">
        <v>0</v>
      </c>
      <c r="C183" s="204">
        <v>3.2703084700000002</v>
      </c>
      <c r="D183" s="204">
        <v>0</v>
      </c>
      <c r="E183" s="204">
        <v>0.48588829</v>
      </c>
      <c r="F183" s="204">
        <v>0</v>
      </c>
      <c r="G183" s="204">
        <v>0</v>
      </c>
      <c r="H183" s="204">
        <v>1.3281920000000001E-2</v>
      </c>
      <c r="I183" s="204">
        <v>0</v>
      </c>
      <c r="J183" s="204">
        <v>5.0289500000000001E-2</v>
      </c>
    </row>
    <row r="184" spans="1:10" x14ac:dyDescent="0.25">
      <c r="A184" s="208" t="s">
        <v>140</v>
      </c>
      <c r="B184" s="204">
        <v>0</v>
      </c>
      <c r="C184" s="204">
        <v>0.41140272999999999</v>
      </c>
      <c r="D184" s="204">
        <v>0</v>
      </c>
      <c r="E184" s="204">
        <v>9.9805199999999997E-2</v>
      </c>
      <c r="F184" s="204">
        <v>0</v>
      </c>
      <c r="G184" s="204">
        <v>0</v>
      </c>
      <c r="H184" s="204">
        <v>1.3270780000000001E-2</v>
      </c>
      <c r="I184" s="204">
        <v>0</v>
      </c>
      <c r="J184" s="204">
        <v>1.462318E-2</v>
      </c>
    </row>
    <row r="185" spans="1:10" x14ac:dyDescent="0.25">
      <c r="A185" s="208" t="s">
        <v>247</v>
      </c>
      <c r="B185" s="204">
        <v>0</v>
      </c>
      <c r="C185" s="204">
        <v>1.8640074099999999</v>
      </c>
      <c r="D185" s="204">
        <v>0</v>
      </c>
      <c r="E185" s="204">
        <v>2.2478232200000003</v>
      </c>
      <c r="F185" s="204">
        <v>0</v>
      </c>
      <c r="G185" s="204">
        <v>2.7460000000000002E-3</v>
      </c>
      <c r="H185" s="204">
        <v>1.304984E-2</v>
      </c>
      <c r="I185" s="204">
        <v>0</v>
      </c>
      <c r="J185" s="204">
        <v>9.9383899999999997E-2</v>
      </c>
    </row>
    <row r="186" spans="1:10" x14ac:dyDescent="0.25">
      <c r="A186" s="208" t="s">
        <v>208</v>
      </c>
      <c r="B186" s="204">
        <v>0</v>
      </c>
      <c r="C186" s="204">
        <v>0.59628037</v>
      </c>
      <c r="D186" s="204">
        <v>0</v>
      </c>
      <c r="E186" s="204">
        <v>0.93924454000000002</v>
      </c>
      <c r="F186" s="204">
        <v>0</v>
      </c>
      <c r="G186" s="204">
        <v>0</v>
      </c>
      <c r="H186" s="204">
        <v>9.8714599999999986E-3</v>
      </c>
      <c r="I186" s="204">
        <v>0</v>
      </c>
      <c r="J186" s="204">
        <v>5.6273169999999997E-2</v>
      </c>
    </row>
    <row r="187" spans="1:10" x14ac:dyDescent="0.25">
      <c r="A187" s="208" t="s">
        <v>112</v>
      </c>
      <c r="B187" s="204">
        <v>0</v>
      </c>
      <c r="C187" s="204">
        <v>1.9547566000000001</v>
      </c>
      <c r="D187" s="204">
        <v>0</v>
      </c>
      <c r="E187" s="204">
        <v>1.88751734</v>
      </c>
      <c r="F187" s="204">
        <v>0</v>
      </c>
      <c r="G187" s="204">
        <v>0</v>
      </c>
      <c r="H187" s="204">
        <v>9.24584E-3</v>
      </c>
      <c r="I187" s="204">
        <v>0</v>
      </c>
      <c r="J187" s="204">
        <v>9.24584E-3</v>
      </c>
    </row>
    <row r="188" spans="1:10" x14ac:dyDescent="0.25">
      <c r="A188" s="208" t="s">
        <v>118</v>
      </c>
      <c r="B188" s="204">
        <v>0</v>
      </c>
      <c r="C188" s="204">
        <v>0.34075548</v>
      </c>
      <c r="D188" s="204">
        <v>0</v>
      </c>
      <c r="E188" s="204">
        <v>2.3003269999999999E-2</v>
      </c>
      <c r="F188" s="204">
        <v>0</v>
      </c>
      <c r="G188" s="204">
        <v>0</v>
      </c>
      <c r="H188" s="204">
        <v>9.16259E-3</v>
      </c>
      <c r="I188" s="204">
        <v>0</v>
      </c>
      <c r="J188" s="204">
        <v>1.8874720000000001E-2</v>
      </c>
    </row>
    <row r="189" spans="1:10" x14ac:dyDescent="0.25">
      <c r="A189" s="208" t="s">
        <v>61</v>
      </c>
      <c r="B189" s="204">
        <v>0</v>
      </c>
      <c r="C189" s="204">
        <v>2.28868764</v>
      </c>
      <c r="D189" s="204">
        <v>4.3431099999999999E-3</v>
      </c>
      <c r="E189" s="204">
        <v>4.15133E-3</v>
      </c>
      <c r="F189" s="204">
        <v>0</v>
      </c>
      <c r="G189" s="204">
        <v>0</v>
      </c>
      <c r="H189" s="204">
        <v>5.1877700000000004E-3</v>
      </c>
      <c r="I189" s="204">
        <v>0</v>
      </c>
      <c r="J189" s="204">
        <v>0.11146799</v>
      </c>
    </row>
    <row r="190" spans="1:10" x14ac:dyDescent="0.25">
      <c r="A190" s="208" t="s">
        <v>81</v>
      </c>
      <c r="B190" s="204">
        <v>0</v>
      </c>
      <c r="C190" s="204">
        <v>9.0340418800000002</v>
      </c>
      <c r="D190" s="204">
        <v>0</v>
      </c>
      <c r="E190" s="204">
        <v>3.2743000000000003E-4</v>
      </c>
      <c r="F190" s="204">
        <v>0</v>
      </c>
      <c r="G190" s="204">
        <v>0</v>
      </c>
      <c r="H190" s="204">
        <v>4.57326E-3</v>
      </c>
      <c r="I190" s="204">
        <v>0</v>
      </c>
      <c r="J190" s="204">
        <v>4.57326E-3</v>
      </c>
    </row>
    <row r="191" spans="1:10" x14ac:dyDescent="0.25">
      <c r="A191" s="208" t="s">
        <v>131</v>
      </c>
      <c r="B191" s="204">
        <v>0</v>
      </c>
      <c r="C191" s="204">
        <v>5.7089379999999995E-2</v>
      </c>
      <c r="D191" s="204">
        <v>0</v>
      </c>
      <c r="E191" s="204">
        <v>4.5404399999999998E-3</v>
      </c>
      <c r="F191" s="204">
        <v>0</v>
      </c>
      <c r="G191" s="204">
        <v>0</v>
      </c>
      <c r="H191" s="204">
        <v>4.4237799999999996E-3</v>
      </c>
      <c r="I191" s="204">
        <v>0</v>
      </c>
      <c r="J191" s="204">
        <v>4.4393599999999998E-3</v>
      </c>
    </row>
    <row r="192" spans="1:10" x14ac:dyDescent="0.25">
      <c r="A192" s="208" t="s">
        <v>111</v>
      </c>
      <c r="B192" s="204">
        <v>0</v>
      </c>
      <c r="C192" s="204">
        <v>1.2760093400000001</v>
      </c>
      <c r="D192" s="204">
        <v>0</v>
      </c>
      <c r="E192" s="204">
        <v>3.72266E-3</v>
      </c>
      <c r="F192" s="204">
        <v>0</v>
      </c>
      <c r="G192" s="204">
        <v>0</v>
      </c>
      <c r="H192" s="204">
        <v>3.60773E-3</v>
      </c>
      <c r="I192" s="204">
        <v>0</v>
      </c>
      <c r="J192" s="204">
        <v>3.60773E-3</v>
      </c>
    </row>
    <row r="193" spans="1:10" x14ac:dyDescent="0.25">
      <c r="A193" s="208" t="s">
        <v>124</v>
      </c>
      <c r="B193" s="204">
        <v>0</v>
      </c>
      <c r="C193" s="204">
        <v>1.72935E-2</v>
      </c>
      <c r="D193" s="204">
        <v>0</v>
      </c>
      <c r="E193" s="204">
        <v>7.5686000000000004E-4</v>
      </c>
      <c r="F193" s="204">
        <v>0</v>
      </c>
      <c r="G193" s="204">
        <v>0</v>
      </c>
      <c r="H193" s="204">
        <v>2.2649000000000002E-3</v>
      </c>
      <c r="I193" s="204">
        <v>0</v>
      </c>
      <c r="J193" s="204">
        <v>2.2649000000000002E-3</v>
      </c>
    </row>
    <row r="194" spans="1:10" x14ac:dyDescent="0.25">
      <c r="A194" s="208" t="s">
        <v>151</v>
      </c>
      <c r="B194" s="204">
        <v>0</v>
      </c>
      <c r="C194" s="204">
        <v>0.25619939000000003</v>
      </c>
      <c r="D194" s="204">
        <v>0</v>
      </c>
      <c r="E194" s="204">
        <v>1.7381600000000001E-3</v>
      </c>
      <c r="F194" s="204">
        <v>0</v>
      </c>
      <c r="G194" s="204">
        <v>0</v>
      </c>
      <c r="H194" s="204">
        <v>2.2000000000000001E-3</v>
      </c>
      <c r="I194" s="204">
        <v>0</v>
      </c>
      <c r="J194" s="204">
        <v>2.2000000000000001E-3</v>
      </c>
    </row>
    <row r="195" spans="1:10" x14ac:dyDescent="0.25">
      <c r="A195" s="208" t="s">
        <v>66</v>
      </c>
      <c r="B195" s="204">
        <v>0</v>
      </c>
      <c r="C195" s="204">
        <v>1.73547E-3</v>
      </c>
      <c r="D195" s="204">
        <v>0</v>
      </c>
      <c r="E195" s="204">
        <v>0</v>
      </c>
      <c r="F195" s="204">
        <v>0</v>
      </c>
      <c r="G195" s="204">
        <v>0</v>
      </c>
      <c r="H195" s="204">
        <v>1.6314000000000001E-3</v>
      </c>
      <c r="I195" s="204">
        <v>0</v>
      </c>
      <c r="J195" s="204">
        <v>1.6314000000000001E-3</v>
      </c>
    </row>
    <row r="196" spans="1:10" x14ac:dyDescent="0.25">
      <c r="A196" s="208" t="s">
        <v>76</v>
      </c>
      <c r="B196" s="204">
        <v>0</v>
      </c>
      <c r="C196" s="204">
        <v>6.8561695999999994</v>
      </c>
      <c r="D196" s="204">
        <v>0</v>
      </c>
      <c r="E196" s="204">
        <v>0</v>
      </c>
      <c r="F196" s="204">
        <v>0</v>
      </c>
      <c r="G196" s="204">
        <v>0</v>
      </c>
      <c r="H196" s="204">
        <v>1.25E-3</v>
      </c>
      <c r="I196" s="204">
        <v>0</v>
      </c>
      <c r="J196" s="204">
        <v>1.25E-3</v>
      </c>
    </row>
    <row r="197" spans="1:10" x14ac:dyDescent="0.25">
      <c r="A197" s="208" t="s">
        <v>29</v>
      </c>
      <c r="B197" s="204">
        <v>0</v>
      </c>
      <c r="C197" s="204">
        <v>0.25550453000000001</v>
      </c>
      <c r="D197" s="204">
        <v>0</v>
      </c>
      <c r="E197" s="204">
        <v>0</v>
      </c>
      <c r="F197" s="204">
        <v>0</v>
      </c>
      <c r="G197" s="204">
        <v>0</v>
      </c>
      <c r="H197" s="204">
        <v>8.6969E-4</v>
      </c>
      <c r="I197" s="204">
        <v>0</v>
      </c>
      <c r="J197" s="204">
        <v>8.6969E-4</v>
      </c>
    </row>
    <row r="198" spans="1:10" x14ac:dyDescent="0.25">
      <c r="A198" s="208" t="s">
        <v>159</v>
      </c>
      <c r="B198" s="204">
        <v>0</v>
      </c>
      <c r="C198" s="204">
        <v>7.5856685800000001</v>
      </c>
      <c r="D198" s="204">
        <v>4.5717899999999999E-2</v>
      </c>
      <c r="E198" s="204">
        <v>1.3678298799999999</v>
      </c>
      <c r="F198" s="204">
        <v>0</v>
      </c>
      <c r="G198" s="204">
        <v>7.2052000000000001E-3</v>
      </c>
      <c r="H198" s="204">
        <v>6.4544000000000005E-4</v>
      </c>
      <c r="I198" s="204">
        <v>0</v>
      </c>
      <c r="J198" s="204">
        <v>9.9286900000000004E-3</v>
      </c>
    </row>
    <row r="199" spans="1:10" x14ac:dyDescent="0.25">
      <c r="A199" s="208" t="s">
        <v>89</v>
      </c>
      <c r="B199" s="204">
        <v>0</v>
      </c>
      <c r="C199" s="204">
        <v>3.9603762300000001</v>
      </c>
      <c r="D199" s="204">
        <v>0</v>
      </c>
      <c r="E199" s="204">
        <v>2.4018200000000003E-3</v>
      </c>
      <c r="F199" s="204">
        <v>0</v>
      </c>
      <c r="G199" s="204">
        <v>0</v>
      </c>
      <c r="H199" s="204">
        <v>5.7811000000000006E-4</v>
      </c>
      <c r="I199" s="204">
        <v>0</v>
      </c>
      <c r="J199" s="204">
        <v>5.7811000000000006E-4</v>
      </c>
    </row>
    <row r="200" spans="1:10" x14ac:dyDescent="0.25">
      <c r="A200" s="208" t="s">
        <v>72</v>
      </c>
      <c r="B200" s="204">
        <v>0</v>
      </c>
      <c r="C200" s="204">
        <v>4.142E-5</v>
      </c>
      <c r="D200" s="204">
        <v>0</v>
      </c>
      <c r="E200" s="204">
        <v>0</v>
      </c>
      <c r="F200" s="204">
        <v>0</v>
      </c>
      <c r="G200" s="204">
        <v>0</v>
      </c>
      <c r="H200" s="204">
        <v>3.8908999999999998E-4</v>
      </c>
      <c r="I200" s="204">
        <v>0</v>
      </c>
      <c r="J200" s="204">
        <v>3.8908999999999998E-4</v>
      </c>
    </row>
    <row r="201" spans="1:10" x14ac:dyDescent="0.25">
      <c r="A201" s="208" t="s">
        <v>141</v>
      </c>
      <c r="B201" s="204">
        <v>0</v>
      </c>
      <c r="C201" s="204">
        <v>1.94874769</v>
      </c>
      <c r="D201" s="204">
        <v>0</v>
      </c>
      <c r="E201" s="204">
        <v>0.23840482000000002</v>
      </c>
      <c r="F201" s="204">
        <v>0</v>
      </c>
      <c r="G201" s="204">
        <v>0</v>
      </c>
      <c r="H201" s="204">
        <v>2.0264999999999999E-4</v>
      </c>
      <c r="I201" s="204">
        <v>0</v>
      </c>
      <c r="J201" s="204">
        <v>1.5549000000000001E-3</v>
      </c>
    </row>
    <row r="202" spans="1:10" x14ac:dyDescent="0.25">
      <c r="A202" s="208" t="s">
        <v>226</v>
      </c>
      <c r="B202" s="204">
        <v>0</v>
      </c>
      <c r="C202" s="204">
        <v>2.4937500000000001E-2</v>
      </c>
      <c r="D202" s="204">
        <v>0</v>
      </c>
      <c r="E202" s="204">
        <v>0.32780434000000003</v>
      </c>
      <c r="F202" s="204">
        <v>0</v>
      </c>
      <c r="G202" s="204">
        <v>7.7399956799999998</v>
      </c>
      <c r="H202" s="204">
        <v>0</v>
      </c>
      <c r="I202" s="204">
        <v>0</v>
      </c>
      <c r="J202" s="204">
        <v>7.7399956799999998</v>
      </c>
    </row>
    <row r="203" spans="1:10" x14ac:dyDescent="0.25">
      <c r="A203" s="208" t="s">
        <v>100</v>
      </c>
      <c r="B203" s="204">
        <v>0</v>
      </c>
      <c r="C203" s="204">
        <v>0.10705588000000001</v>
      </c>
      <c r="D203" s="204">
        <v>0</v>
      </c>
      <c r="E203" s="204">
        <v>0</v>
      </c>
      <c r="F203" s="204">
        <v>0</v>
      </c>
      <c r="G203" s="204">
        <v>0</v>
      </c>
      <c r="H203" s="204">
        <v>0</v>
      </c>
      <c r="I203" s="204">
        <v>0</v>
      </c>
      <c r="J203" s="204">
        <v>0.99225775999999999</v>
      </c>
    </row>
    <row r="204" spans="1:10" x14ac:dyDescent="0.25">
      <c r="A204" s="208" t="s">
        <v>225</v>
      </c>
      <c r="B204" s="204">
        <v>0</v>
      </c>
      <c r="C204" s="204">
        <v>0.14652685000000001</v>
      </c>
      <c r="D204" s="204">
        <v>0</v>
      </c>
      <c r="E204" s="204">
        <v>1.3261120000000001E-2</v>
      </c>
      <c r="F204" s="204">
        <v>0</v>
      </c>
      <c r="G204" s="204">
        <v>0</v>
      </c>
      <c r="H204" s="204">
        <v>0</v>
      </c>
      <c r="I204" s="204">
        <v>0</v>
      </c>
      <c r="J204" s="204">
        <v>0.16208820000000002</v>
      </c>
    </row>
    <row r="205" spans="1:10" x14ac:dyDescent="0.25">
      <c r="A205" s="208" t="s">
        <v>1</v>
      </c>
      <c r="B205" s="204">
        <v>0</v>
      </c>
      <c r="C205" s="204">
        <v>9.2001299999999991E-3</v>
      </c>
      <c r="D205" s="204">
        <v>0</v>
      </c>
      <c r="E205" s="204">
        <v>0</v>
      </c>
      <c r="F205" s="204">
        <v>0</v>
      </c>
      <c r="G205" s="204">
        <v>9.1069170000000005E-2</v>
      </c>
      <c r="H205" s="204">
        <v>0</v>
      </c>
      <c r="I205" s="204">
        <v>0</v>
      </c>
      <c r="J205" s="204">
        <v>9.1069170000000005E-2</v>
      </c>
    </row>
    <row r="206" spans="1:10" x14ac:dyDescent="0.25">
      <c r="A206" s="208" t="s">
        <v>207</v>
      </c>
      <c r="B206" s="204">
        <v>0</v>
      </c>
      <c r="C206" s="204">
        <v>0.27243772999999999</v>
      </c>
      <c r="D206" s="204">
        <v>0</v>
      </c>
      <c r="E206" s="204">
        <v>1.0754708500000001</v>
      </c>
      <c r="F206" s="204">
        <v>0</v>
      </c>
      <c r="G206" s="204">
        <v>0</v>
      </c>
      <c r="H206" s="204">
        <v>0</v>
      </c>
      <c r="I206" s="204">
        <v>0</v>
      </c>
      <c r="J206" s="204">
        <v>3.5059089999999994E-2</v>
      </c>
    </row>
    <row r="207" spans="1:10" x14ac:dyDescent="0.25">
      <c r="A207" s="208" t="s">
        <v>126</v>
      </c>
      <c r="B207" s="204">
        <v>0</v>
      </c>
      <c r="C207" s="204">
        <v>0.70733725999999997</v>
      </c>
      <c r="D207" s="204">
        <v>0</v>
      </c>
      <c r="E207" s="204">
        <v>1.2075489999999999E-2</v>
      </c>
      <c r="F207" s="204">
        <v>0</v>
      </c>
      <c r="G207" s="204">
        <v>0</v>
      </c>
      <c r="H207" s="204">
        <v>0</v>
      </c>
      <c r="I207" s="204">
        <v>0</v>
      </c>
      <c r="J207" s="204">
        <v>1.806315E-2</v>
      </c>
    </row>
    <row r="208" spans="1:10" x14ac:dyDescent="0.25">
      <c r="A208" s="208" t="s">
        <v>91</v>
      </c>
      <c r="B208" s="204">
        <v>0</v>
      </c>
      <c r="C208" s="204">
        <v>0.83145983999999995</v>
      </c>
      <c r="D208" s="204">
        <v>0</v>
      </c>
      <c r="E208" s="204">
        <v>1.13546E-3</v>
      </c>
      <c r="F208" s="204">
        <v>0</v>
      </c>
      <c r="G208" s="204">
        <v>1.1025E-2</v>
      </c>
      <c r="H208" s="204">
        <v>0</v>
      </c>
      <c r="I208" s="204">
        <v>0</v>
      </c>
      <c r="J208" s="204">
        <v>1.22834E-2</v>
      </c>
    </row>
    <row r="209" spans="1:10" x14ac:dyDescent="0.25">
      <c r="A209" s="208" t="s">
        <v>82</v>
      </c>
      <c r="B209" s="204">
        <v>0</v>
      </c>
      <c r="C209" s="204">
        <v>14.39680351</v>
      </c>
      <c r="D209" s="204">
        <v>0.80407709999999999</v>
      </c>
      <c r="E209" s="204">
        <v>4.89925E-3</v>
      </c>
      <c r="F209" s="204">
        <v>0</v>
      </c>
      <c r="G209" s="204">
        <v>0</v>
      </c>
      <c r="H209" s="204">
        <v>0</v>
      </c>
      <c r="I209" s="204">
        <v>0</v>
      </c>
      <c r="J209" s="204">
        <v>6.2400699999999995E-3</v>
      </c>
    </row>
    <row r="210" spans="1:10" x14ac:dyDescent="0.25">
      <c r="A210" s="208" t="s">
        <v>90</v>
      </c>
      <c r="B210" s="204">
        <v>0</v>
      </c>
      <c r="C210" s="204">
        <v>0.74190328999999999</v>
      </c>
      <c r="D210" s="204">
        <v>0</v>
      </c>
      <c r="E210" s="204">
        <v>0</v>
      </c>
      <c r="F210" s="204">
        <v>0</v>
      </c>
      <c r="G210" s="204">
        <v>4.9046800000000007E-3</v>
      </c>
      <c r="H210" s="204">
        <v>0</v>
      </c>
      <c r="I210" s="204">
        <v>0</v>
      </c>
      <c r="J210" s="204">
        <v>4.9046800000000007E-3</v>
      </c>
    </row>
    <row r="211" spans="1:10" x14ac:dyDescent="0.25">
      <c r="A211" s="208" t="s">
        <v>58</v>
      </c>
      <c r="B211" s="204">
        <v>0</v>
      </c>
      <c r="C211" s="204">
        <v>4.8052050000000006E-2</v>
      </c>
      <c r="D211" s="204">
        <v>0</v>
      </c>
      <c r="E211" s="204">
        <v>0</v>
      </c>
      <c r="F211" s="204">
        <v>0</v>
      </c>
      <c r="G211" s="204">
        <v>0</v>
      </c>
      <c r="H211" s="204">
        <v>0</v>
      </c>
      <c r="I211" s="204">
        <v>0</v>
      </c>
      <c r="J211" s="204">
        <v>4.5057700000000001E-3</v>
      </c>
    </row>
    <row r="212" spans="1:10" x14ac:dyDescent="0.25">
      <c r="A212" s="208" t="s">
        <v>176</v>
      </c>
      <c r="B212" s="204">
        <v>0</v>
      </c>
      <c r="C212" s="204">
        <v>0.14649813</v>
      </c>
      <c r="D212" s="204">
        <v>0</v>
      </c>
      <c r="E212" s="204">
        <v>2.3834999999999999E-4</v>
      </c>
      <c r="F212" s="204">
        <v>0</v>
      </c>
      <c r="G212" s="204">
        <v>0</v>
      </c>
      <c r="H212" s="204">
        <v>0</v>
      </c>
      <c r="I212" s="204">
        <v>0</v>
      </c>
      <c r="J212" s="204">
        <v>2.9933799999999999E-3</v>
      </c>
    </row>
    <row r="213" spans="1:10" x14ac:dyDescent="0.25">
      <c r="A213" s="208" t="s">
        <v>3</v>
      </c>
      <c r="B213" s="204">
        <v>0</v>
      </c>
      <c r="C213" s="204">
        <v>1.42288174</v>
      </c>
      <c r="D213" s="204">
        <v>0</v>
      </c>
      <c r="E213" s="204">
        <v>0</v>
      </c>
      <c r="F213" s="204">
        <v>0</v>
      </c>
      <c r="G213" s="204">
        <v>2.4208400000000001E-3</v>
      </c>
      <c r="H213" s="204">
        <v>0</v>
      </c>
      <c r="I213" s="204">
        <v>0</v>
      </c>
      <c r="J213" s="204">
        <v>2.4208400000000001E-3</v>
      </c>
    </row>
    <row r="214" spans="1:10" x14ac:dyDescent="0.25">
      <c r="A214" s="208" t="s">
        <v>179</v>
      </c>
      <c r="B214" s="204">
        <v>0</v>
      </c>
      <c r="C214" s="204">
        <v>0.10780600999999999</v>
      </c>
      <c r="D214" s="204">
        <v>0</v>
      </c>
      <c r="E214" s="204">
        <v>1.1104020000000001E-2</v>
      </c>
      <c r="F214" s="204">
        <v>0</v>
      </c>
      <c r="G214" s="204">
        <v>0</v>
      </c>
      <c r="H214" s="204">
        <v>0</v>
      </c>
      <c r="I214" s="204">
        <v>0</v>
      </c>
      <c r="J214" s="204">
        <v>2.0517600000000001E-3</v>
      </c>
    </row>
    <row r="215" spans="1:10" x14ac:dyDescent="0.25">
      <c r="A215" s="208" t="s">
        <v>165</v>
      </c>
      <c r="B215" s="204">
        <v>0</v>
      </c>
      <c r="C215" s="204">
        <v>5.7759999999999999E-2</v>
      </c>
      <c r="D215" s="204">
        <v>0</v>
      </c>
      <c r="E215" s="204">
        <v>4.0707999999999999E-4</v>
      </c>
      <c r="F215" s="204">
        <v>0</v>
      </c>
      <c r="G215" s="204">
        <v>0</v>
      </c>
      <c r="H215" s="204">
        <v>0</v>
      </c>
      <c r="I215" s="204">
        <v>0</v>
      </c>
      <c r="J215" s="204">
        <v>9.3454999999999992E-4</v>
      </c>
    </row>
    <row r="216" spans="1:10" x14ac:dyDescent="0.25">
      <c r="A216" s="208" t="s">
        <v>161</v>
      </c>
      <c r="B216" s="204">
        <v>0</v>
      </c>
      <c r="C216" s="204">
        <v>0</v>
      </c>
      <c r="D216" s="204">
        <v>0</v>
      </c>
      <c r="E216" s="204">
        <v>0</v>
      </c>
      <c r="F216" s="204">
        <v>0</v>
      </c>
      <c r="G216" s="204">
        <v>0</v>
      </c>
      <c r="H216" s="204">
        <v>0</v>
      </c>
      <c r="I216" s="204">
        <v>0</v>
      </c>
      <c r="J216" s="204">
        <v>5.9687E-4</v>
      </c>
    </row>
    <row r="217" spans="1:10" x14ac:dyDescent="0.25">
      <c r="A217" s="208" t="s">
        <v>6</v>
      </c>
      <c r="B217" s="204">
        <v>0</v>
      </c>
      <c r="C217" s="204">
        <v>3.4287804500000001</v>
      </c>
      <c r="D217" s="204">
        <v>0</v>
      </c>
      <c r="E217" s="204">
        <v>0</v>
      </c>
      <c r="F217" s="204">
        <v>0</v>
      </c>
      <c r="G217" s="204">
        <v>0</v>
      </c>
      <c r="H217" s="204">
        <v>0</v>
      </c>
      <c r="I217" s="204">
        <v>0</v>
      </c>
      <c r="J217" s="204">
        <v>1.6683E-4</v>
      </c>
    </row>
    <row r="218" spans="1:10" x14ac:dyDescent="0.25">
      <c r="A218" s="208" t="s">
        <v>14</v>
      </c>
      <c r="B218" s="204">
        <v>0</v>
      </c>
      <c r="C218" s="204">
        <v>17.249955</v>
      </c>
      <c r="D218" s="204">
        <v>0</v>
      </c>
      <c r="E218" s="204">
        <v>49.900548880000002</v>
      </c>
      <c r="F218" s="204">
        <v>0</v>
      </c>
      <c r="G218" s="204">
        <v>0</v>
      </c>
      <c r="H218" s="204">
        <v>0</v>
      </c>
      <c r="I218" s="204">
        <v>0</v>
      </c>
      <c r="J218" s="204">
        <v>0</v>
      </c>
    </row>
    <row r="219" spans="1:10" x14ac:dyDescent="0.25">
      <c r="A219" s="208" t="s">
        <v>56</v>
      </c>
      <c r="B219" s="204">
        <v>0</v>
      </c>
      <c r="C219" s="204">
        <v>6.1994170000000001E-2</v>
      </c>
      <c r="D219" s="204">
        <v>0</v>
      </c>
      <c r="E219" s="204">
        <v>1.9635060000000003E-2</v>
      </c>
      <c r="F219" s="204">
        <v>0</v>
      </c>
      <c r="G219" s="204">
        <v>0</v>
      </c>
      <c r="H219" s="204">
        <v>0</v>
      </c>
      <c r="I219" s="204">
        <v>0</v>
      </c>
      <c r="J219" s="204">
        <v>0</v>
      </c>
    </row>
    <row r="220" spans="1:10" x14ac:dyDescent="0.25">
      <c r="A220" s="208" t="s">
        <v>191</v>
      </c>
      <c r="B220" s="204">
        <v>0</v>
      </c>
      <c r="C220" s="204">
        <v>0.55246256999999999</v>
      </c>
      <c r="D220" s="204">
        <v>0</v>
      </c>
      <c r="E220" s="204">
        <v>7.1547799999999995E-3</v>
      </c>
      <c r="F220" s="204">
        <v>0</v>
      </c>
      <c r="G220" s="204">
        <v>0</v>
      </c>
      <c r="H220" s="204">
        <v>0</v>
      </c>
      <c r="I220" s="204">
        <v>0</v>
      </c>
      <c r="J220" s="204">
        <v>0</v>
      </c>
    </row>
    <row r="221" spans="1:10" x14ac:dyDescent="0.25">
      <c r="A221" s="208" t="s">
        <v>53</v>
      </c>
      <c r="B221" s="204">
        <v>0</v>
      </c>
      <c r="C221" s="204">
        <v>0.10957204</v>
      </c>
      <c r="D221" s="204">
        <v>0</v>
      </c>
      <c r="E221" s="204">
        <v>1.7766400000000001E-3</v>
      </c>
      <c r="F221" s="204">
        <v>0</v>
      </c>
      <c r="G221" s="204">
        <v>0</v>
      </c>
      <c r="H221" s="204">
        <v>0</v>
      </c>
      <c r="I221" s="204">
        <v>0</v>
      </c>
      <c r="J221" s="204">
        <v>0</v>
      </c>
    </row>
    <row r="222" spans="1:10" x14ac:dyDescent="0.25">
      <c r="A222" s="208" t="s">
        <v>153</v>
      </c>
      <c r="B222" s="204">
        <v>0</v>
      </c>
      <c r="C222" s="204">
        <v>0.11005186</v>
      </c>
      <c r="D222" s="204">
        <v>0</v>
      </c>
      <c r="E222" s="204">
        <v>1.28115E-3</v>
      </c>
      <c r="F222" s="204">
        <v>0</v>
      </c>
      <c r="G222" s="204">
        <v>0</v>
      </c>
      <c r="H222" s="204">
        <v>0</v>
      </c>
      <c r="I222" s="204">
        <v>0</v>
      </c>
      <c r="J222" s="204">
        <v>0</v>
      </c>
    </row>
    <row r="223" spans="1:10" x14ac:dyDescent="0.25">
      <c r="A223" s="208" t="s">
        <v>46</v>
      </c>
      <c r="B223" s="204">
        <v>0</v>
      </c>
      <c r="C223" s="204">
        <v>1.8903159999999999E-2</v>
      </c>
      <c r="D223" s="204">
        <v>0</v>
      </c>
      <c r="E223" s="204">
        <v>6.0240000000000001E-4</v>
      </c>
      <c r="F223" s="204">
        <v>0</v>
      </c>
      <c r="G223" s="204">
        <v>0</v>
      </c>
      <c r="H223" s="204">
        <v>0</v>
      </c>
      <c r="I223" s="204">
        <v>0</v>
      </c>
      <c r="J223" s="204">
        <v>0</v>
      </c>
    </row>
    <row r="224" spans="1:10" x14ac:dyDescent="0.25">
      <c r="A224" s="208" t="s">
        <v>48</v>
      </c>
      <c r="B224" s="204">
        <v>0</v>
      </c>
      <c r="C224" s="204">
        <v>0.32225121000000001</v>
      </c>
      <c r="D224" s="204">
        <v>0</v>
      </c>
      <c r="E224" s="204">
        <v>3.6652000000000001E-4</v>
      </c>
      <c r="F224" s="204">
        <v>0</v>
      </c>
      <c r="G224" s="204">
        <v>0</v>
      </c>
      <c r="H224" s="204">
        <v>0</v>
      </c>
      <c r="I224" s="204">
        <v>0</v>
      </c>
      <c r="J224" s="204">
        <v>0</v>
      </c>
    </row>
    <row r="225" spans="1:10" x14ac:dyDescent="0.25">
      <c r="A225" s="208" t="s">
        <v>260</v>
      </c>
      <c r="B225" s="204">
        <v>0</v>
      </c>
      <c r="C225" s="204">
        <v>0</v>
      </c>
      <c r="D225" s="204">
        <v>0</v>
      </c>
      <c r="E225" s="204">
        <v>3.1250000000000001E-4</v>
      </c>
      <c r="F225" s="204">
        <v>0</v>
      </c>
      <c r="G225" s="204">
        <v>0</v>
      </c>
      <c r="H225" s="204">
        <v>0</v>
      </c>
      <c r="I225" s="204">
        <v>0</v>
      </c>
      <c r="J225" s="204">
        <v>0</v>
      </c>
    </row>
    <row r="226" spans="1:10" x14ac:dyDescent="0.25">
      <c r="A226" s="208" t="s">
        <v>44</v>
      </c>
      <c r="B226" s="204">
        <v>0</v>
      </c>
      <c r="C226" s="204">
        <v>1.359143E-2</v>
      </c>
      <c r="D226" s="204">
        <v>0</v>
      </c>
      <c r="E226" s="204">
        <v>5.0009999999999997E-5</v>
      </c>
      <c r="F226" s="204">
        <v>0</v>
      </c>
      <c r="G226" s="204">
        <v>0</v>
      </c>
      <c r="H226" s="204">
        <v>0</v>
      </c>
      <c r="I226" s="204">
        <v>0</v>
      </c>
      <c r="J226" s="204">
        <v>0</v>
      </c>
    </row>
    <row r="227" spans="1:10" x14ac:dyDescent="0.25">
      <c r="A227" s="208" t="s">
        <v>84</v>
      </c>
      <c r="B227" s="204">
        <v>0</v>
      </c>
      <c r="C227" s="204">
        <v>5.6728995400000004</v>
      </c>
      <c r="D227" s="204">
        <v>0</v>
      </c>
      <c r="E227" s="204">
        <v>0</v>
      </c>
      <c r="F227" s="204">
        <v>0</v>
      </c>
      <c r="G227" s="204">
        <v>0</v>
      </c>
      <c r="H227" s="204">
        <v>0</v>
      </c>
      <c r="I227" s="204">
        <v>0</v>
      </c>
      <c r="J227" s="204">
        <v>0</v>
      </c>
    </row>
    <row r="228" spans="1:10" x14ac:dyDescent="0.25">
      <c r="A228" s="208" t="s">
        <v>83</v>
      </c>
      <c r="B228" s="204">
        <v>0</v>
      </c>
      <c r="C228" s="204">
        <v>4.0799421699999998</v>
      </c>
      <c r="D228" s="204">
        <v>0</v>
      </c>
      <c r="E228" s="204">
        <v>0</v>
      </c>
      <c r="F228" s="204">
        <v>0</v>
      </c>
      <c r="G228" s="204">
        <v>0</v>
      </c>
      <c r="H228" s="204">
        <v>0</v>
      </c>
      <c r="I228" s="204">
        <v>0</v>
      </c>
      <c r="J228" s="204">
        <v>0</v>
      </c>
    </row>
    <row r="229" spans="1:10" x14ac:dyDescent="0.25">
      <c r="A229" s="208" t="s">
        <v>43</v>
      </c>
      <c r="B229" s="204">
        <v>0</v>
      </c>
      <c r="C229" s="204">
        <v>2.6012061499999999</v>
      </c>
      <c r="D229" s="204">
        <v>0</v>
      </c>
      <c r="E229" s="204">
        <v>0</v>
      </c>
      <c r="F229" s="204">
        <v>0</v>
      </c>
      <c r="G229" s="204">
        <v>0</v>
      </c>
      <c r="H229" s="204">
        <v>0</v>
      </c>
      <c r="I229" s="204">
        <v>0</v>
      </c>
      <c r="J229" s="204">
        <v>0</v>
      </c>
    </row>
    <row r="230" spans="1:10" x14ac:dyDescent="0.25">
      <c r="A230" s="208" t="s">
        <v>17</v>
      </c>
      <c r="B230" s="204">
        <v>0</v>
      </c>
      <c r="C230" s="204">
        <v>2.4773294100000003</v>
      </c>
      <c r="D230" s="204">
        <v>0.11572</v>
      </c>
      <c r="E230" s="204">
        <v>0</v>
      </c>
      <c r="F230" s="204">
        <v>0</v>
      </c>
      <c r="G230" s="204">
        <v>0</v>
      </c>
      <c r="H230" s="204">
        <v>0</v>
      </c>
      <c r="I230" s="204">
        <v>0</v>
      </c>
      <c r="J230" s="204">
        <v>0</v>
      </c>
    </row>
    <row r="231" spans="1:10" x14ac:dyDescent="0.25">
      <c r="A231" s="208" t="s">
        <v>13</v>
      </c>
      <c r="B231" s="204">
        <v>0</v>
      </c>
      <c r="C231" s="204">
        <v>2.1990932500000002</v>
      </c>
      <c r="D231" s="204">
        <v>0</v>
      </c>
      <c r="E231" s="204">
        <v>0</v>
      </c>
      <c r="F231" s="204">
        <v>0</v>
      </c>
      <c r="G231" s="204">
        <v>0</v>
      </c>
      <c r="H231" s="204">
        <v>0</v>
      </c>
      <c r="I231" s="204">
        <v>0</v>
      </c>
      <c r="J231" s="204">
        <v>0</v>
      </c>
    </row>
    <row r="232" spans="1:10" x14ac:dyDescent="0.25">
      <c r="A232" s="208" t="s">
        <v>40</v>
      </c>
      <c r="B232" s="204">
        <v>0</v>
      </c>
      <c r="C232" s="204">
        <v>1.35107884</v>
      </c>
      <c r="D232" s="204">
        <v>0</v>
      </c>
      <c r="E232" s="204">
        <v>0</v>
      </c>
      <c r="F232" s="204">
        <v>0</v>
      </c>
      <c r="G232" s="204">
        <v>0</v>
      </c>
      <c r="H232" s="204">
        <v>0</v>
      </c>
      <c r="I232" s="204">
        <v>0</v>
      </c>
      <c r="J232" s="204">
        <v>0</v>
      </c>
    </row>
    <row r="233" spans="1:10" x14ac:dyDescent="0.25">
      <c r="A233" s="208" t="s">
        <v>158</v>
      </c>
      <c r="B233" s="204">
        <v>0</v>
      </c>
      <c r="C233" s="204">
        <v>0.80514678000000006</v>
      </c>
      <c r="D233" s="204">
        <v>0</v>
      </c>
      <c r="E233" s="204">
        <v>0</v>
      </c>
      <c r="F233" s="204">
        <v>0</v>
      </c>
      <c r="G233" s="204">
        <v>0</v>
      </c>
      <c r="H233" s="204">
        <v>0</v>
      </c>
      <c r="I233" s="204">
        <v>0</v>
      </c>
      <c r="J233" s="204">
        <v>0</v>
      </c>
    </row>
    <row r="234" spans="1:10" x14ac:dyDescent="0.25">
      <c r="A234" s="208" t="s">
        <v>18</v>
      </c>
      <c r="B234" s="204">
        <v>0</v>
      </c>
      <c r="C234" s="204">
        <v>0.30978557000000001</v>
      </c>
      <c r="D234" s="204">
        <v>0</v>
      </c>
      <c r="E234" s="204">
        <v>0</v>
      </c>
      <c r="F234" s="204">
        <v>0</v>
      </c>
      <c r="G234" s="204">
        <v>0</v>
      </c>
      <c r="H234" s="204">
        <v>0</v>
      </c>
      <c r="I234" s="204">
        <v>0</v>
      </c>
      <c r="J234" s="204">
        <v>0</v>
      </c>
    </row>
    <row r="235" spans="1:10" x14ac:dyDescent="0.25">
      <c r="A235" s="208" t="s">
        <v>60</v>
      </c>
      <c r="B235" s="204">
        <v>0</v>
      </c>
      <c r="C235" s="204">
        <v>0.29912512000000002</v>
      </c>
      <c r="D235" s="204">
        <v>0</v>
      </c>
      <c r="E235" s="204">
        <v>0</v>
      </c>
      <c r="F235" s="204">
        <v>0</v>
      </c>
      <c r="G235" s="204">
        <v>0</v>
      </c>
      <c r="H235" s="204">
        <v>0</v>
      </c>
      <c r="I235" s="204">
        <v>0</v>
      </c>
      <c r="J235" s="204">
        <v>0</v>
      </c>
    </row>
    <row r="236" spans="1:10" x14ac:dyDescent="0.25">
      <c r="A236" s="208" t="s">
        <v>63</v>
      </c>
      <c r="B236" s="204">
        <v>0</v>
      </c>
      <c r="C236" s="204">
        <v>0.27576340000000005</v>
      </c>
      <c r="D236" s="204">
        <v>0</v>
      </c>
      <c r="E236" s="204">
        <v>0</v>
      </c>
      <c r="F236" s="204">
        <v>0</v>
      </c>
      <c r="G236" s="204">
        <v>0</v>
      </c>
      <c r="H236" s="204">
        <v>0</v>
      </c>
      <c r="I236" s="204">
        <v>0</v>
      </c>
      <c r="J236" s="204">
        <v>0</v>
      </c>
    </row>
    <row r="237" spans="1:10" x14ac:dyDescent="0.25">
      <c r="A237" s="208" t="s">
        <v>47</v>
      </c>
      <c r="B237" s="204">
        <v>0</v>
      </c>
      <c r="C237" s="204">
        <v>0.20498185999999999</v>
      </c>
      <c r="D237" s="204">
        <v>0</v>
      </c>
      <c r="E237" s="204">
        <v>0</v>
      </c>
      <c r="F237" s="204">
        <v>0</v>
      </c>
      <c r="G237" s="204">
        <v>0</v>
      </c>
      <c r="H237" s="204">
        <v>0</v>
      </c>
      <c r="I237" s="204">
        <v>0</v>
      </c>
      <c r="J237" s="204">
        <v>0</v>
      </c>
    </row>
    <row r="238" spans="1:10" x14ac:dyDescent="0.25">
      <c r="A238" s="208" t="s">
        <v>8</v>
      </c>
      <c r="B238" s="204">
        <v>0</v>
      </c>
      <c r="C238" s="204">
        <v>0.19621863</v>
      </c>
      <c r="D238" s="204">
        <v>0</v>
      </c>
      <c r="E238" s="204">
        <v>0</v>
      </c>
      <c r="F238" s="204">
        <v>0</v>
      </c>
      <c r="G238" s="204">
        <v>0</v>
      </c>
      <c r="H238" s="204">
        <v>0</v>
      </c>
      <c r="I238" s="204">
        <v>0</v>
      </c>
      <c r="J238" s="204">
        <v>0</v>
      </c>
    </row>
    <row r="239" spans="1:10" x14ac:dyDescent="0.25">
      <c r="A239" s="208" t="s">
        <v>65</v>
      </c>
      <c r="B239" s="204">
        <v>0</v>
      </c>
      <c r="C239" s="204">
        <v>0.1673</v>
      </c>
      <c r="D239" s="204">
        <v>0</v>
      </c>
      <c r="E239" s="204">
        <v>0</v>
      </c>
      <c r="F239" s="204">
        <v>0</v>
      </c>
      <c r="G239" s="204">
        <v>0</v>
      </c>
      <c r="H239" s="204">
        <v>0</v>
      </c>
      <c r="I239" s="204">
        <v>0</v>
      </c>
      <c r="J239" s="204">
        <v>0</v>
      </c>
    </row>
    <row r="240" spans="1:10" x14ac:dyDescent="0.25">
      <c r="A240" s="208" t="s">
        <v>62</v>
      </c>
      <c r="B240" s="204">
        <v>0</v>
      </c>
      <c r="C240" s="204">
        <v>0.15005582999999997</v>
      </c>
      <c r="D240" s="204">
        <v>0</v>
      </c>
      <c r="E240" s="204">
        <v>0</v>
      </c>
      <c r="F240" s="204">
        <v>0</v>
      </c>
      <c r="G240" s="204">
        <v>0</v>
      </c>
      <c r="H240" s="204">
        <v>0</v>
      </c>
      <c r="I240" s="204">
        <v>0</v>
      </c>
      <c r="J240" s="204">
        <v>0</v>
      </c>
    </row>
    <row r="241" spans="1:10" x14ac:dyDescent="0.25">
      <c r="A241" s="208" t="s">
        <v>51</v>
      </c>
      <c r="B241" s="204">
        <v>0</v>
      </c>
      <c r="C241" s="204">
        <v>2.506951E-2</v>
      </c>
      <c r="D241" s="204">
        <v>0</v>
      </c>
      <c r="E241" s="204">
        <v>0</v>
      </c>
      <c r="F241" s="204">
        <v>0</v>
      </c>
      <c r="G241" s="204">
        <v>0</v>
      </c>
      <c r="H241" s="204">
        <v>0</v>
      </c>
      <c r="I241" s="204">
        <v>0</v>
      </c>
      <c r="J241" s="204">
        <v>0</v>
      </c>
    </row>
    <row r="242" spans="1:10" x14ac:dyDescent="0.25">
      <c r="A242" s="208" t="s">
        <v>162</v>
      </c>
      <c r="B242" s="204">
        <v>0</v>
      </c>
      <c r="C242" s="204">
        <v>1.5983129999999998E-2</v>
      </c>
      <c r="D242" s="204">
        <v>0</v>
      </c>
      <c r="E242" s="204">
        <v>0</v>
      </c>
      <c r="F242" s="204">
        <v>0</v>
      </c>
      <c r="G242" s="204">
        <v>0</v>
      </c>
      <c r="H242" s="204">
        <v>0</v>
      </c>
      <c r="I242" s="204">
        <v>0</v>
      </c>
      <c r="J242" s="204">
        <v>0</v>
      </c>
    </row>
    <row r="243" spans="1:10" x14ac:dyDescent="0.25">
      <c r="A243" s="208" t="s">
        <v>41</v>
      </c>
      <c r="B243" s="204">
        <v>0</v>
      </c>
      <c r="C243" s="204">
        <v>1.0625620000000001E-2</v>
      </c>
      <c r="D243" s="204">
        <v>0</v>
      </c>
      <c r="E243" s="204">
        <v>0</v>
      </c>
      <c r="F243" s="204">
        <v>0</v>
      </c>
      <c r="G243" s="204">
        <v>0</v>
      </c>
      <c r="H243" s="204">
        <v>0</v>
      </c>
      <c r="I243" s="204">
        <v>0</v>
      </c>
      <c r="J243" s="204">
        <v>0</v>
      </c>
    </row>
    <row r="244" spans="1:10" x14ac:dyDescent="0.25">
      <c r="A244" s="208" t="s">
        <v>70</v>
      </c>
      <c r="B244" s="204">
        <v>0</v>
      </c>
      <c r="C244" s="204">
        <v>7.9489999999999995E-3</v>
      </c>
      <c r="D244" s="204">
        <v>0</v>
      </c>
      <c r="E244" s="204">
        <v>0</v>
      </c>
      <c r="F244" s="204">
        <v>0</v>
      </c>
      <c r="G244" s="204">
        <v>0</v>
      </c>
      <c r="H244" s="204">
        <v>0</v>
      </c>
      <c r="I244" s="204">
        <v>0</v>
      </c>
      <c r="J244" s="204">
        <v>0</v>
      </c>
    </row>
    <row r="245" spans="1:10" x14ac:dyDescent="0.25">
      <c r="A245" s="208" t="s">
        <v>164</v>
      </c>
      <c r="B245" s="204">
        <v>0</v>
      </c>
      <c r="C245" s="204">
        <v>7.0260299999999999E-3</v>
      </c>
      <c r="D245" s="204">
        <v>0</v>
      </c>
      <c r="E245" s="204">
        <v>0</v>
      </c>
      <c r="F245" s="204">
        <v>0</v>
      </c>
      <c r="G245" s="204">
        <v>0</v>
      </c>
      <c r="H245" s="204">
        <v>0</v>
      </c>
      <c r="I245" s="204">
        <v>0</v>
      </c>
      <c r="J245" s="204">
        <v>0</v>
      </c>
    </row>
    <row r="246" spans="1:10" x14ac:dyDescent="0.25">
      <c r="A246" s="209" t="s">
        <v>73</v>
      </c>
      <c r="B246" s="210">
        <v>0</v>
      </c>
      <c r="C246" s="210">
        <v>3.5280000000000001E-4</v>
      </c>
      <c r="D246" s="210">
        <v>0</v>
      </c>
      <c r="E246" s="210">
        <v>0</v>
      </c>
      <c r="F246" s="210">
        <v>0</v>
      </c>
      <c r="G246" s="210">
        <v>0</v>
      </c>
      <c r="H246" s="210">
        <v>0</v>
      </c>
      <c r="I246" s="210">
        <v>0</v>
      </c>
      <c r="J246" s="210">
        <v>0</v>
      </c>
    </row>
  </sheetData>
  <sortState xmlns:xlrd2="http://schemas.microsoft.com/office/spreadsheetml/2017/richdata2" ref="A3:I246">
    <sortCondition descending="1" ref="E3:E246"/>
  </sortState>
  <mergeCells count="1">
    <mergeCell ref="L1:M1"/>
  </mergeCells>
  <hyperlinks>
    <hyperlink ref="L1" location="'Table of Content'!A1" display="Table of Content" xr:uid="{00000000-0004-0000-1500-000000000000}"/>
  </hyperlink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49"/>
  <sheetViews>
    <sheetView zoomScaleNormal="100" workbookViewId="0">
      <selection activeCell="A13" sqref="A13"/>
    </sheetView>
  </sheetViews>
  <sheetFormatPr defaultColWidth="9.1796875" defaultRowHeight="12.5" x14ac:dyDescent="0.25"/>
  <cols>
    <col min="1" max="1" width="30.36328125" style="97" customWidth="1"/>
    <col min="2" max="2" width="12.36328125" style="97" bestFit="1" customWidth="1"/>
    <col min="3" max="3" width="10.08984375" style="97" bestFit="1" customWidth="1"/>
    <col min="4" max="4" width="12.36328125" style="97" bestFit="1" customWidth="1"/>
    <col min="5" max="5" width="10.08984375" style="97" bestFit="1" customWidth="1"/>
    <col min="6" max="6" width="12.36328125" style="97" bestFit="1" customWidth="1"/>
    <col min="7" max="7" width="10.08984375" style="97" bestFit="1" customWidth="1"/>
    <col min="8" max="8" width="8.81640625" style="97" bestFit="1" customWidth="1"/>
    <col min="9" max="9" width="8.453125" style="97" bestFit="1" customWidth="1"/>
    <col min="10" max="10" width="9.1796875" style="97"/>
    <col min="11" max="11" width="9.1796875" style="40"/>
    <col min="12" max="12" width="12.81640625" style="40" customWidth="1"/>
    <col min="13" max="16384" width="9.1796875" style="97"/>
  </cols>
  <sheetData>
    <row r="1" spans="1:13" ht="13" x14ac:dyDescent="0.3">
      <c r="A1" s="96" t="s">
        <v>676</v>
      </c>
      <c r="C1" s="101"/>
      <c r="D1" s="101"/>
      <c r="E1" s="101"/>
      <c r="F1" s="101"/>
      <c r="G1" s="101"/>
      <c r="K1" s="402" t="s">
        <v>313</v>
      </c>
      <c r="L1" s="402"/>
    </row>
    <row r="2" spans="1:13" s="106" customFormat="1" ht="14.5" customHeight="1" x14ac:dyDescent="0.3">
      <c r="A2" s="389" t="s">
        <v>321</v>
      </c>
      <c r="B2" s="401">
        <v>44896</v>
      </c>
      <c r="C2" s="401"/>
      <c r="D2" s="401">
        <v>45231</v>
      </c>
      <c r="E2" s="401"/>
      <c r="F2" s="401">
        <v>45261</v>
      </c>
      <c r="G2" s="401"/>
      <c r="H2" s="400" t="s">
        <v>323</v>
      </c>
      <c r="I2" s="400" t="s">
        <v>322</v>
      </c>
      <c r="M2" s="48"/>
    </row>
    <row r="3" spans="1:13" s="106" customFormat="1" ht="13" x14ac:dyDescent="0.3">
      <c r="A3" s="405"/>
      <c r="B3" s="74" t="s">
        <v>549</v>
      </c>
      <c r="C3" s="74" t="s">
        <v>295</v>
      </c>
      <c r="D3" s="74" t="s">
        <v>549</v>
      </c>
      <c r="E3" s="74" t="s">
        <v>295</v>
      </c>
      <c r="F3" s="74" t="s">
        <v>549</v>
      </c>
      <c r="G3" s="74" t="s">
        <v>295</v>
      </c>
      <c r="H3" s="406"/>
      <c r="I3" s="406"/>
      <c r="M3" s="48"/>
    </row>
    <row r="4" spans="1:13" x14ac:dyDescent="0.25">
      <c r="A4" s="64" t="s">
        <v>612</v>
      </c>
      <c r="B4" s="104">
        <v>3447.25323153</v>
      </c>
      <c r="C4" s="66">
        <f>(B4/$B$9)*100</f>
        <v>36.85631331681595</v>
      </c>
      <c r="D4" s="104">
        <v>4046.0484295799997</v>
      </c>
      <c r="E4" s="66">
        <f>(D4/$D$9)*100</f>
        <v>34.428062375345156</v>
      </c>
      <c r="F4" s="104">
        <v>5511.5149835600005</v>
      </c>
      <c r="G4" s="66">
        <f>(F4/$F$9)*100</f>
        <v>47.821105254862204</v>
      </c>
      <c r="H4" s="80">
        <f>((F4/D4)-1)*100</f>
        <v>36.219698787246692</v>
      </c>
      <c r="I4" s="81">
        <f>((F4/B4)-1)*100</f>
        <v>59.881349392885078</v>
      </c>
      <c r="K4" s="103"/>
      <c r="L4" s="97"/>
      <c r="M4" s="40"/>
    </row>
    <row r="5" spans="1:13" x14ac:dyDescent="0.25">
      <c r="A5" s="65" t="s">
        <v>613</v>
      </c>
      <c r="B5" s="104">
        <v>2988.7482738899998</v>
      </c>
      <c r="C5" s="66">
        <f t="shared" ref="C5:C7" si="0">(B5/$B$9)*100</f>
        <v>31.954206845051754</v>
      </c>
      <c r="D5" s="104">
        <v>2775.4997448700001</v>
      </c>
      <c r="E5" s="66">
        <f t="shared" ref="E5:E7" si="1">(D5/$D$9)*100</f>
        <v>23.616889417474919</v>
      </c>
      <c r="F5" s="104">
        <v>3113.3009246199999</v>
      </c>
      <c r="G5" s="66">
        <f t="shared" ref="G5:G8" si="2">(F5/$F$9)*100</f>
        <v>27.012807122978593</v>
      </c>
      <c r="H5" s="80">
        <f t="shared" ref="H5:H7" si="3">((F5/D5)-1)*100</f>
        <v>12.170823664255881</v>
      </c>
      <c r="I5" s="81">
        <f>((F5/B5)-1)*100</f>
        <v>4.1673851163078757</v>
      </c>
      <c r="K5" s="97"/>
      <c r="L5" s="97"/>
      <c r="M5" s="40"/>
    </row>
    <row r="6" spans="1:13" x14ac:dyDescent="0.25">
      <c r="A6" s="65" t="s">
        <v>602</v>
      </c>
      <c r="B6" s="104">
        <v>2916.1764773600003</v>
      </c>
      <c r="C6" s="66">
        <f t="shared" si="0"/>
        <v>31.178305368940361</v>
      </c>
      <c r="D6" s="104">
        <v>4930.2790342299995</v>
      </c>
      <c r="E6" s="66">
        <f t="shared" si="1"/>
        <v>41.952032229121571</v>
      </c>
      <c r="F6" s="104">
        <v>2899.5133352399998</v>
      </c>
      <c r="G6" s="66">
        <f t="shared" si="2"/>
        <v>25.157861823107407</v>
      </c>
      <c r="H6" s="80">
        <f>((F6/D6)-1)*100</f>
        <v>-41.18967070404689</v>
      </c>
      <c r="I6" s="81">
        <f t="shared" ref="I6" si="4">((F6/B6)-1)*100</f>
        <v>-0.57140376274776861</v>
      </c>
      <c r="K6" s="97"/>
      <c r="L6" s="97"/>
      <c r="M6" s="40"/>
    </row>
    <row r="7" spans="1:13" x14ac:dyDescent="0.25">
      <c r="A7" s="65" t="s">
        <v>669</v>
      </c>
      <c r="B7" s="104">
        <v>1.0451730400000001</v>
      </c>
      <c r="C7" s="66">
        <f t="shared" si="0"/>
        <v>1.1174469191934612E-2</v>
      </c>
      <c r="D7" s="104">
        <v>0.35444321999999995</v>
      </c>
      <c r="E7" s="66">
        <f t="shared" si="1"/>
        <v>3.0159780583607337E-3</v>
      </c>
      <c r="F7" s="104">
        <v>0.72124615000000003</v>
      </c>
      <c r="G7" s="66">
        <f t="shared" si="2"/>
        <v>6.257950519357171E-3</v>
      </c>
      <c r="H7" s="80">
        <f t="shared" si="3"/>
        <v>103.48707756350936</v>
      </c>
      <c r="I7" s="81">
        <f>((F7/B7)-1)*100</f>
        <v>-30.992656488728421</v>
      </c>
      <c r="K7" s="97"/>
      <c r="L7" s="97"/>
    </row>
    <row r="8" spans="1:13" s="106" customFormat="1" ht="13" x14ac:dyDescent="0.3">
      <c r="A8" s="65" t="s">
        <v>670</v>
      </c>
      <c r="B8" s="295" t="s">
        <v>314</v>
      </c>
      <c r="C8" s="80" t="s">
        <v>314</v>
      </c>
      <c r="D8" s="295" t="s">
        <v>314</v>
      </c>
      <c r="E8" s="80" t="s">
        <v>314</v>
      </c>
      <c r="F8" s="104">
        <v>0.2268</v>
      </c>
      <c r="G8" s="66">
        <f t="shared" si="2"/>
        <v>1.9678485324187952E-3</v>
      </c>
      <c r="H8" s="80" t="s">
        <v>314</v>
      </c>
      <c r="I8" s="81" t="s">
        <v>314</v>
      </c>
    </row>
    <row r="9" spans="1:13" s="106" customFormat="1" ht="13" x14ac:dyDescent="0.3">
      <c r="A9" s="253" t="s">
        <v>262</v>
      </c>
      <c r="B9" s="254">
        <f>SUM(B4:B8)</f>
        <v>9353.2231558200001</v>
      </c>
      <c r="C9" s="255" t="s">
        <v>314</v>
      </c>
      <c r="D9" s="256">
        <f t="shared" ref="D9:G9" si="5">SUM(D4:D8)</f>
        <v>11752.181651899999</v>
      </c>
      <c r="E9" s="255" t="s">
        <v>314</v>
      </c>
      <c r="F9" s="83">
        <f>SUM(F4:F8)</f>
        <v>11525.277289570002</v>
      </c>
      <c r="G9" s="83">
        <f t="shared" si="5"/>
        <v>99.999999999999972</v>
      </c>
      <c r="H9" s="84">
        <f>((F9/D9)-1)*100</f>
        <v>-1.9307424702145637</v>
      </c>
      <c r="I9" s="85">
        <f>((F9/B9)-1)*100</f>
        <v>23.222520168338455</v>
      </c>
      <c r="K9" s="48"/>
      <c r="L9" s="48"/>
    </row>
    <row r="10" spans="1:13" x14ac:dyDescent="0.25">
      <c r="F10" s="296"/>
      <c r="G10" s="100"/>
      <c r="H10" s="100"/>
      <c r="I10" s="100"/>
    </row>
    <row r="11" spans="1:13" x14ac:dyDescent="0.25">
      <c r="G11" s="57"/>
      <c r="H11" s="100"/>
      <c r="I11" s="100"/>
    </row>
    <row r="12" spans="1:13" x14ac:dyDescent="0.25">
      <c r="G12" s="100"/>
      <c r="H12" s="100"/>
      <c r="I12" s="100"/>
    </row>
    <row r="13" spans="1:13" x14ac:dyDescent="0.25">
      <c r="G13" s="100"/>
      <c r="H13" s="100"/>
      <c r="I13" s="100"/>
    </row>
    <row r="14" spans="1:13" x14ac:dyDescent="0.25">
      <c r="G14" s="100"/>
      <c r="H14" s="100"/>
      <c r="I14" s="100"/>
    </row>
    <row r="15" spans="1:13" x14ac:dyDescent="0.25">
      <c r="G15" s="100"/>
      <c r="H15" s="100"/>
      <c r="I15" s="100"/>
    </row>
    <row r="16" spans="1:13" x14ac:dyDescent="0.25">
      <c r="D16" s="296"/>
    </row>
    <row r="17" spans="3:12" x14ac:dyDescent="0.25">
      <c r="F17" s="296"/>
    </row>
    <row r="29" spans="3:12" x14ac:dyDescent="0.25">
      <c r="K29" s="97"/>
      <c r="L29" s="97"/>
    </row>
    <row r="31" spans="3:12" x14ac:dyDescent="0.25">
      <c r="C31" s="297"/>
      <c r="K31" s="97"/>
      <c r="L31" s="97"/>
    </row>
    <row r="32" spans="3:12" x14ac:dyDescent="0.25">
      <c r="K32" s="97"/>
      <c r="L32" s="97"/>
    </row>
    <row r="33" spans="1:12" x14ac:dyDescent="0.25">
      <c r="E33" s="298"/>
      <c r="F33" s="40"/>
      <c r="G33" s="40"/>
      <c r="H33" s="404"/>
      <c r="I33" s="404"/>
      <c r="K33" s="97"/>
      <c r="L33" s="97"/>
    </row>
    <row r="34" spans="1:12" x14ac:dyDescent="0.25">
      <c r="F34" s="40"/>
      <c r="G34" s="40"/>
      <c r="H34" s="40"/>
      <c r="I34" s="40"/>
      <c r="K34" s="97"/>
      <c r="L34" s="97"/>
    </row>
    <row r="35" spans="1:12" x14ac:dyDescent="0.25">
      <c r="E35" s="100"/>
      <c r="F35" s="40"/>
      <c r="G35" s="93"/>
      <c r="H35" s="93"/>
      <c r="I35" s="93"/>
      <c r="K35" s="97"/>
      <c r="L35" s="97"/>
    </row>
    <row r="36" spans="1:12" x14ac:dyDescent="0.25">
      <c r="E36" s="100"/>
      <c r="F36" s="40"/>
      <c r="G36" s="93"/>
      <c r="H36" s="93"/>
      <c r="I36" s="93"/>
      <c r="K36" s="97"/>
      <c r="L36" s="97"/>
    </row>
    <row r="37" spans="1:12" x14ac:dyDescent="0.25">
      <c r="F37" s="40"/>
      <c r="G37" s="93"/>
      <c r="H37" s="93"/>
      <c r="I37" s="93"/>
      <c r="K37" s="97"/>
      <c r="L37" s="97"/>
    </row>
    <row r="38" spans="1:12" x14ac:dyDescent="0.25">
      <c r="F38" s="40"/>
      <c r="G38" s="93"/>
      <c r="H38" s="93"/>
      <c r="I38" s="93"/>
      <c r="K38" s="97"/>
      <c r="L38" s="97"/>
    </row>
    <row r="39" spans="1:12" x14ac:dyDescent="0.25">
      <c r="F39" s="40"/>
      <c r="G39" s="93"/>
      <c r="H39" s="93"/>
      <c r="I39" s="93"/>
      <c r="K39" s="97"/>
      <c r="L39" s="97"/>
    </row>
    <row r="40" spans="1:12" x14ac:dyDescent="0.25">
      <c r="F40" s="40"/>
      <c r="G40" s="93"/>
      <c r="H40" s="93"/>
      <c r="I40" s="93"/>
      <c r="K40" s="97"/>
      <c r="L40" s="97"/>
    </row>
    <row r="41" spans="1:12" x14ac:dyDescent="0.25">
      <c r="E41" s="93"/>
      <c r="F41" s="93"/>
      <c r="G41" s="93"/>
      <c r="K41" s="97"/>
      <c r="L41" s="97"/>
    </row>
    <row r="42" spans="1:12" x14ac:dyDescent="0.25">
      <c r="E42" s="93"/>
      <c r="F42" s="93"/>
      <c r="G42" s="93"/>
      <c r="K42" s="97"/>
      <c r="L42" s="97"/>
    </row>
    <row r="43" spans="1:12" x14ac:dyDescent="0.25">
      <c r="A43" s="40"/>
      <c r="B43" s="40"/>
      <c r="C43" s="40"/>
      <c r="D43" s="40"/>
      <c r="E43" s="93"/>
      <c r="F43" s="93"/>
      <c r="G43" s="93"/>
      <c r="K43" s="97"/>
      <c r="L43" s="97"/>
    </row>
    <row r="44" spans="1:12" x14ac:dyDescent="0.25">
      <c r="A44" s="40"/>
      <c r="B44" s="93"/>
      <c r="C44" s="93"/>
      <c r="D44" s="93"/>
      <c r="E44" s="93"/>
      <c r="F44" s="93"/>
      <c r="G44" s="93"/>
      <c r="K44" s="97"/>
      <c r="L44" s="97"/>
    </row>
    <row r="45" spans="1:12" x14ac:dyDescent="0.25">
      <c r="A45" s="40"/>
      <c r="B45" s="93"/>
      <c r="C45" s="93"/>
      <c r="D45" s="93"/>
      <c r="E45" s="93"/>
      <c r="F45" s="93"/>
      <c r="G45" s="93"/>
      <c r="K45" s="97"/>
      <c r="L45" s="97"/>
    </row>
    <row r="46" spans="1:12" x14ac:dyDescent="0.25">
      <c r="A46" s="40"/>
      <c r="B46" s="93"/>
      <c r="C46" s="93"/>
      <c r="D46" s="93"/>
      <c r="E46" s="93"/>
      <c r="F46" s="93"/>
      <c r="G46" s="93"/>
      <c r="K46" s="97"/>
      <c r="L46" s="97"/>
    </row>
    <row r="47" spans="1:12" x14ac:dyDescent="0.25">
      <c r="A47" s="40"/>
      <c r="B47" s="93"/>
      <c r="C47" s="93"/>
      <c r="D47" s="93"/>
      <c r="K47" s="97"/>
      <c r="L47" s="97"/>
    </row>
    <row r="48" spans="1:12" x14ac:dyDescent="0.25">
      <c r="A48" s="40"/>
      <c r="B48" s="93"/>
      <c r="C48" s="93"/>
      <c r="D48" s="93"/>
      <c r="K48" s="97"/>
      <c r="L48" s="97"/>
    </row>
    <row r="49" spans="1:12" x14ac:dyDescent="0.25">
      <c r="A49" s="40"/>
      <c r="B49" s="93"/>
      <c r="C49" s="93"/>
      <c r="D49" s="93"/>
      <c r="K49" s="97"/>
      <c r="L49" s="97"/>
    </row>
  </sheetData>
  <mergeCells count="8">
    <mergeCell ref="A2:A3"/>
    <mergeCell ref="H2:H3"/>
    <mergeCell ref="I2:I3"/>
    <mergeCell ref="K1:L1"/>
    <mergeCell ref="B2:C2"/>
    <mergeCell ref="H33:I33"/>
    <mergeCell ref="D2:E2"/>
    <mergeCell ref="F2:G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671"/>
  <sheetViews>
    <sheetView zoomScaleNormal="100" workbookViewId="0">
      <selection activeCell="A3" sqref="A3"/>
    </sheetView>
  </sheetViews>
  <sheetFormatPr defaultColWidth="8.81640625" defaultRowHeight="12.5" x14ac:dyDescent="0.25"/>
  <cols>
    <col min="1" max="1" width="14.453125" style="40" customWidth="1"/>
    <col min="2" max="4" width="9.1796875" style="40" bestFit="1" customWidth="1"/>
    <col min="5" max="5" width="5" style="40" bestFit="1" customWidth="1"/>
    <col min="6" max="6" width="12.90625" style="40" customWidth="1"/>
    <col min="7" max="8" width="9.1796875" style="40" bestFit="1" customWidth="1"/>
    <col min="9" max="9" width="8.453125" style="40" customWidth="1"/>
    <col min="10" max="10" width="5" style="40" bestFit="1" customWidth="1"/>
    <col min="11" max="11" width="13.08984375" style="40" customWidth="1"/>
    <col min="12" max="13" width="9.1796875" style="40" bestFit="1" customWidth="1"/>
    <col min="14" max="14" width="8.7265625" style="40" customWidth="1"/>
    <col min="15" max="16384" width="8.81640625" style="40"/>
  </cols>
  <sheetData>
    <row r="1" spans="1:20" ht="13" x14ac:dyDescent="0.3">
      <c r="A1" s="377" t="s">
        <v>550</v>
      </c>
      <c r="B1" s="377"/>
      <c r="C1" s="377"/>
      <c r="D1" s="377"/>
      <c r="E1" s="377"/>
      <c r="F1" s="377"/>
      <c r="G1" s="377"/>
      <c r="P1" s="87" t="s">
        <v>313</v>
      </c>
    </row>
    <row r="2" spans="1:20" ht="13" x14ac:dyDescent="0.3">
      <c r="A2" s="407" t="s">
        <v>602</v>
      </c>
      <c r="B2" s="407"/>
      <c r="C2" s="407"/>
      <c r="D2" s="407"/>
      <c r="E2" s="88"/>
      <c r="F2" s="408" t="s">
        <v>601</v>
      </c>
      <c r="G2" s="409"/>
      <c r="H2" s="409"/>
      <c r="I2" s="410"/>
      <c r="J2" s="89"/>
      <c r="K2" s="411" t="s">
        <v>559</v>
      </c>
      <c r="L2" s="411"/>
      <c r="M2" s="411"/>
      <c r="N2" s="411"/>
    </row>
    <row r="3" spans="1:20" ht="13" x14ac:dyDescent="0.3">
      <c r="A3" s="74" t="s">
        <v>338</v>
      </c>
      <c r="B3" s="74">
        <v>2022</v>
      </c>
      <c r="C3" s="412">
        <v>2023</v>
      </c>
      <c r="D3" s="412"/>
      <c r="E3" s="88"/>
      <c r="F3" s="74" t="s">
        <v>338</v>
      </c>
      <c r="G3" s="74">
        <v>2022</v>
      </c>
      <c r="H3" s="408">
        <v>2023</v>
      </c>
      <c r="I3" s="410"/>
      <c r="J3" s="89"/>
      <c r="K3" s="74" t="s">
        <v>338</v>
      </c>
      <c r="L3" s="74">
        <v>2022</v>
      </c>
      <c r="M3" s="412">
        <v>2023</v>
      </c>
      <c r="N3" s="412"/>
    </row>
    <row r="4" spans="1:20" s="48" customFormat="1" ht="13" x14ac:dyDescent="0.3">
      <c r="A4" s="258" t="s">
        <v>268</v>
      </c>
      <c r="B4" s="258" t="s">
        <v>641</v>
      </c>
      <c r="C4" s="258" t="s">
        <v>642</v>
      </c>
      <c r="D4" s="258" t="s">
        <v>643</v>
      </c>
      <c r="E4" s="90"/>
      <c r="F4" s="258" t="s">
        <v>268</v>
      </c>
      <c r="G4" s="258" t="s">
        <v>641</v>
      </c>
      <c r="H4" s="258" t="s">
        <v>642</v>
      </c>
      <c r="I4" s="258" t="s">
        <v>643</v>
      </c>
      <c r="J4" s="91"/>
      <c r="K4" s="258" t="s">
        <v>268</v>
      </c>
      <c r="L4" s="258" t="s">
        <v>641</v>
      </c>
      <c r="M4" s="258" t="s">
        <v>642</v>
      </c>
      <c r="N4" s="258" t="s">
        <v>643</v>
      </c>
      <c r="O4" s="40"/>
      <c r="P4" s="40"/>
      <c r="Q4" s="40"/>
      <c r="R4" s="40"/>
      <c r="S4" s="40"/>
      <c r="T4" s="40"/>
    </row>
    <row r="5" spans="1:20" x14ac:dyDescent="0.25">
      <c r="A5" s="75" t="s">
        <v>70</v>
      </c>
      <c r="B5" s="76">
        <v>1185.61504648</v>
      </c>
      <c r="C5" s="76">
        <v>2751.79113723</v>
      </c>
      <c r="D5" s="76">
        <v>638.85294913999996</v>
      </c>
      <c r="E5" s="259"/>
      <c r="F5" s="75" t="s">
        <v>151</v>
      </c>
      <c r="G5" s="76">
        <v>2431.3070604699997</v>
      </c>
      <c r="H5" s="76">
        <v>2409.9342488000002</v>
      </c>
      <c r="I5" s="76">
        <v>4076.4693904000001</v>
      </c>
      <c r="J5" s="64"/>
      <c r="K5" s="75" t="s">
        <v>23</v>
      </c>
      <c r="L5" s="76">
        <v>733.88782777999995</v>
      </c>
      <c r="M5" s="76">
        <v>417.71168382000002</v>
      </c>
      <c r="N5" s="76">
        <v>699.35899827999992</v>
      </c>
      <c r="P5" s="45"/>
    </row>
    <row r="6" spans="1:20" x14ac:dyDescent="0.25">
      <c r="A6" s="77" t="s">
        <v>572</v>
      </c>
      <c r="B6" s="78">
        <v>0.62849331000000008</v>
      </c>
      <c r="C6" s="78">
        <v>615.41555361999997</v>
      </c>
      <c r="D6" s="78">
        <v>605.62572564000004</v>
      </c>
      <c r="E6" s="260"/>
      <c r="F6" s="77" t="s">
        <v>260</v>
      </c>
      <c r="G6" s="78">
        <v>791.92970000000003</v>
      </c>
      <c r="H6" s="78">
        <v>1450.9756507300001</v>
      </c>
      <c r="I6" s="78">
        <v>1288.1536433900001</v>
      </c>
      <c r="J6" s="65"/>
      <c r="K6" s="77" t="s">
        <v>9</v>
      </c>
      <c r="L6" s="78">
        <v>333.20559610999999</v>
      </c>
      <c r="M6" s="78">
        <v>359.72817075</v>
      </c>
      <c r="N6" s="78">
        <v>508.41727186999998</v>
      </c>
    </row>
    <row r="7" spans="1:20" x14ac:dyDescent="0.25">
      <c r="A7" s="77" t="s">
        <v>9</v>
      </c>
      <c r="B7" s="78">
        <v>626.23649622000005</v>
      </c>
      <c r="C7" s="78">
        <v>299.77427482999997</v>
      </c>
      <c r="D7" s="78">
        <v>596.87406237000005</v>
      </c>
      <c r="E7" s="260"/>
      <c r="F7" s="77" t="s">
        <v>249</v>
      </c>
      <c r="G7" s="78">
        <v>189.41057918000001</v>
      </c>
      <c r="H7" s="78">
        <v>108.13296756999999</v>
      </c>
      <c r="I7" s="78">
        <v>105.34150294</v>
      </c>
      <c r="J7" s="65"/>
      <c r="K7" s="77" t="s">
        <v>80</v>
      </c>
      <c r="L7" s="78">
        <v>490.65953135000001</v>
      </c>
      <c r="M7" s="78">
        <v>447.21004780999999</v>
      </c>
      <c r="N7" s="78">
        <v>390.97134836999999</v>
      </c>
    </row>
    <row r="8" spans="1:20" ht="13" x14ac:dyDescent="0.3">
      <c r="A8" s="77" t="s">
        <v>71</v>
      </c>
      <c r="B8" s="78">
        <v>277.87268666</v>
      </c>
      <c r="C8" s="78">
        <v>159.27489302999999</v>
      </c>
      <c r="D8" s="78">
        <v>153.63741847</v>
      </c>
      <c r="E8" s="260"/>
      <c r="F8" s="77" t="s">
        <v>224</v>
      </c>
      <c r="G8" s="78">
        <v>9.4745999999999997E-2</v>
      </c>
      <c r="H8" s="78">
        <v>37.050487329999996</v>
      </c>
      <c r="I8" s="78">
        <v>0.10720200000000001</v>
      </c>
      <c r="J8" s="261"/>
      <c r="K8" s="77" t="s">
        <v>189</v>
      </c>
      <c r="L8" s="78">
        <v>11.89340391</v>
      </c>
      <c r="M8" s="78">
        <v>1.31679433</v>
      </c>
      <c r="N8" s="78">
        <v>172.23877937999998</v>
      </c>
      <c r="O8" s="48"/>
      <c r="P8" s="48"/>
      <c r="Q8" s="48"/>
      <c r="R8" s="48"/>
      <c r="S8" s="48"/>
      <c r="T8" s="48"/>
    </row>
    <row r="9" spans="1:20" ht="13" x14ac:dyDescent="0.3">
      <c r="A9" s="77" t="s">
        <v>80</v>
      </c>
      <c r="B9" s="78">
        <v>32.898810920000003</v>
      </c>
      <c r="C9" s="78">
        <v>24.396942370000001</v>
      </c>
      <c r="D9" s="78">
        <v>123.13429293999999</v>
      </c>
      <c r="E9" s="260"/>
      <c r="F9" s="77" t="s">
        <v>11</v>
      </c>
      <c r="G9" s="78">
        <v>7.5756525799999999</v>
      </c>
      <c r="H9" s="78">
        <v>15.20261825</v>
      </c>
      <c r="I9" s="78">
        <v>17.231272000000001</v>
      </c>
      <c r="J9" s="261"/>
      <c r="K9" s="77" t="s">
        <v>109</v>
      </c>
      <c r="L9" s="78">
        <v>0.16693072</v>
      </c>
      <c r="M9" s="78">
        <v>69.976942629999996</v>
      </c>
      <c r="N9" s="78">
        <v>165.38081947000001</v>
      </c>
      <c r="O9" s="48"/>
      <c r="P9" s="48"/>
      <c r="Q9" s="48"/>
      <c r="R9" s="48"/>
      <c r="S9" s="48"/>
      <c r="T9" s="48"/>
    </row>
    <row r="10" spans="1:20" x14ac:dyDescent="0.25">
      <c r="A10" s="77" t="s">
        <v>47</v>
      </c>
      <c r="B10" s="78">
        <v>72.78008681</v>
      </c>
      <c r="C10" s="78">
        <v>93.029156349999994</v>
      </c>
      <c r="D10" s="78">
        <v>65.184554039999995</v>
      </c>
      <c r="E10" s="260"/>
      <c r="F10" s="77" t="s">
        <v>253</v>
      </c>
      <c r="G10" s="78">
        <v>3.8882123100000001</v>
      </c>
      <c r="H10" s="78">
        <v>6.2221506900000003</v>
      </c>
      <c r="I10" s="78">
        <v>3.18299581</v>
      </c>
      <c r="J10" s="65"/>
      <c r="K10" s="77" t="s">
        <v>37</v>
      </c>
      <c r="L10" s="78">
        <v>160.07279274000001</v>
      </c>
      <c r="M10" s="78">
        <v>84.258808180000003</v>
      </c>
      <c r="N10" s="78">
        <v>132.37142553000001</v>
      </c>
    </row>
    <row r="11" spans="1:20" x14ac:dyDescent="0.25">
      <c r="A11" s="77" t="s">
        <v>23</v>
      </c>
      <c r="B11" s="78">
        <v>0.59610592000000007</v>
      </c>
      <c r="C11" s="78">
        <v>53.735339400000001</v>
      </c>
      <c r="D11" s="78">
        <v>63.896110659999998</v>
      </c>
      <c r="E11" s="260"/>
      <c r="F11" s="77" t="s">
        <v>240</v>
      </c>
      <c r="G11" s="78">
        <v>2.8723782299999998</v>
      </c>
      <c r="H11" s="78">
        <v>2.4359667799999998</v>
      </c>
      <c r="I11" s="78">
        <v>0.10150674000000001</v>
      </c>
      <c r="J11" s="65"/>
      <c r="K11" s="77" t="s">
        <v>0</v>
      </c>
      <c r="L11" s="78">
        <v>100.6800755</v>
      </c>
      <c r="M11" s="78">
        <v>173.0347606</v>
      </c>
      <c r="N11" s="78">
        <v>102.30558725</v>
      </c>
    </row>
    <row r="12" spans="1:20" x14ac:dyDescent="0.25">
      <c r="A12" s="77" t="s">
        <v>242</v>
      </c>
      <c r="B12" s="78">
        <v>1.8379039999999999E-2</v>
      </c>
      <c r="C12" s="78">
        <v>0.23641860000000001</v>
      </c>
      <c r="D12" s="78">
        <v>62.550797960000004</v>
      </c>
      <c r="E12" s="260"/>
      <c r="F12" s="77" t="s">
        <v>64</v>
      </c>
      <c r="G12" s="78">
        <v>0.47474300000000003</v>
      </c>
      <c r="H12" s="78">
        <v>2.2708217099999999</v>
      </c>
      <c r="I12" s="78">
        <v>1.3215333999999999</v>
      </c>
      <c r="J12" s="65"/>
      <c r="K12" s="77" t="s">
        <v>123</v>
      </c>
      <c r="L12" s="78">
        <v>104.59132181</v>
      </c>
      <c r="M12" s="78">
        <v>88.255090580000001</v>
      </c>
      <c r="N12" s="78">
        <v>99.308111230000009</v>
      </c>
    </row>
    <row r="13" spans="1:20" x14ac:dyDescent="0.25">
      <c r="A13" s="77" t="s">
        <v>184</v>
      </c>
      <c r="B13" s="78">
        <v>8.9331891300000006</v>
      </c>
      <c r="C13" s="78">
        <v>25.309126829999997</v>
      </c>
      <c r="D13" s="78">
        <v>54.392377570000001</v>
      </c>
      <c r="E13" s="260"/>
      <c r="F13" s="77" t="s">
        <v>74</v>
      </c>
      <c r="G13" s="78">
        <v>0.38487278999999996</v>
      </c>
      <c r="H13" s="78">
        <v>1.1319878700000001</v>
      </c>
      <c r="I13" s="78">
        <v>2.0966135399999999</v>
      </c>
      <c r="J13" s="65"/>
      <c r="K13" s="77" t="s">
        <v>183</v>
      </c>
      <c r="L13" s="78">
        <v>7.2832753600000002</v>
      </c>
      <c r="M13" s="78">
        <v>67.437040260000003</v>
      </c>
      <c r="N13" s="78">
        <v>73.207777759999999</v>
      </c>
    </row>
    <row r="14" spans="1:20" x14ac:dyDescent="0.25">
      <c r="A14" s="77" t="s">
        <v>109</v>
      </c>
      <c r="B14" s="78" t="s">
        <v>314</v>
      </c>
      <c r="C14" s="78">
        <v>3.8297370499999999</v>
      </c>
      <c r="D14" s="78">
        <v>51.797981020000002</v>
      </c>
      <c r="E14" s="260"/>
      <c r="F14" s="77" t="s">
        <v>258</v>
      </c>
      <c r="G14" s="78">
        <v>0.37796345000000003</v>
      </c>
      <c r="H14" s="78">
        <v>1.08908973</v>
      </c>
      <c r="I14" s="78">
        <v>9.5386330000000005E-2</v>
      </c>
      <c r="J14" s="65"/>
      <c r="K14" s="77" t="s">
        <v>218</v>
      </c>
      <c r="L14" s="78">
        <v>148.87801052</v>
      </c>
      <c r="M14" s="78">
        <v>30.390345309999997</v>
      </c>
      <c r="N14" s="78">
        <v>72.571077700000004</v>
      </c>
    </row>
    <row r="15" spans="1:20" x14ac:dyDescent="0.25">
      <c r="A15" s="77" t="s">
        <v>1</v>
      </c>
      <c r="B15" s="78">
        <v>45.331498429999996</v>
      </c>
      <c r="C15" s="78">
        <v>74.587713680000007</v>
      </c>
      <c r="D15" s="78">
        <v>50.835455400000001</v>
      </c>
      <c r="E15" s="260"/>
      <c r="F15" s="77" t="s">
        <v>127</v>
      </c>
      <c r="G15" s="78">
        <v>8.2055719999999999E-2</v>
      </c>
      <c r="H15" s="78">
        <v>1.06183692</v>
      </c>
      <c r="I15" s="78">
        <v>0.65253679000000009</v>
      </c>
      <c r="J15" s="65"/>
      <c r="K15" s="77" t="s">
        <v>157</v>
      </c>
      <c r="L15" s="78">
        <v>89.841110420000007</v>
      </c>
      <c r="M15" s="78">
        <v>46.584465380000005</v>
      </c>
      <c r="N15" s="78">
        <v>68.674660849999995</v>
      </c>
    </row>
    <row r="16" spans="1:20" x14ac:dyDescent="0.25">
      <c r="A16" s="77" t="s">
        <v>210</v>
      </c>
      <c r="B16" s="78" t="s">
        <v>314</v>
      </c>
      <c r="C16" s="78">
        <v>8.8224940000000002E-2</v>
      </c>
      <c r="D16" s="78">
        <v>45.74834705</v>
      </c>
      <c r="E16" s="260"/>
      <c r="F16" s="77" t="s">
        <v>105</v>
      </c>
      <c r="G16" s="78">
        <v>0.39283600000000002</v>
      </c>
      <c r="H16" s="78">
        <v>1.04821736</v>
      </c>
      <c r="I16" s="78">
        <v>0.15160213</v>
      </c>
      <c r="J16" s="65"/>
      <c r="K16" s="77" t="s">
        <v>215</v>
      </c>
      <c r="L16" s="78">
        <v>50.747583210000002</v>
      </c>
      <c r="M16" s="78">
        <v>24.552682699999998</v>
      </c>
      <c r="N16" s="78">
        <v>51.172416439999999</v>
      </c>
    </row>
    <row r="17" spans="1:14" x14ac:dyDescent="0.25">
      <c r="A17" s="77" t="s">
        <v>11</v>
      </c>
      <c r="B17" s="78">
        <v>108.84575359</v>
      </c>
      <c r="C17" s="78">
        <v>24.75370843</v>
      </c>
      <c r="D17" s="78">
        <v>43.830956790000002</v>
      </c>
      <c r="E17" s="260"/>
      <c r="F17" s="77" t="s">
        <v>178</v>
      </c>
      <c r="G17" s="78">
        <v>4.1700000000000001E-2</v>
      </c>
      <c r="H17" s="78">
        <v>1.00737206</v>
      </c>
      <c r="I17" s="78">
        <v>2.64590484</v>
      </c>
      <c r="J17" s="65"/>
      <c r="K17" s="77" t="s">
        <v>129</v>
      </c>
      <c r="L17" s="78">
        <v>7.3109633600000006</v>
      </c>
      <c r="M17" s="78">
        <v>146.33542488000001</v>
      </c>
      <c r="N17" s="78">
        <v>50.298254909999997</v>
      </c>
    </row>
    <row r="18" spans="1:14" x14ac:dyDescent="0.25">
      <c r="A18" s="77" t="s">
        <v>61</v>
      </c>
      <c r="B18" s="78">
        <v>19.471094390000001</v>
      </c>
      <c r="C18" s="78">
        <v>80.356251220000004</v>
      </c>
      <c r="D18" s="78">
        <v>36.958247390000004</v>
      </c>
      <c r="E18" s="260"/>
      <c r="F18" s="77" t="s">
        <v>40</v>
      </c>
      <c r="G18" s="78" t="s">
        <v>314</v>
      </c>
      <c r="H18" s="78">
        <v>0.93450591999999999</v>
      </c>
      <c r="I18" s="78">
        <v>0.53208511000000003</v>
      </c>
      <c r="J18" s="65"/>
      <c r="K18" s="77" t="s">
        <v>35</v>
      </c>
      <c r="L18" s="78">
        <v>19.641402979999999</v>
      </c>
      <c r="M18" s="78">
        <v>37.88807319</v>
      </c>
      <c r="N18" s="78">
        <v>33.457661520000002</v>
      </c>
    </row>
    <row r="19" spans="1:14" x14ac:dyDescent="0.25">
      <c r="A19" s="77" t="s">
        <v>66</v>
      </c>
      <c r="B19" s="78">
        <v>24.66721257</v>
      </c>
      <c r="C19" s="78">
        <v>46.426391189999997</v>
      </c>
      <c r="D19" s="78">
        <v>36.637942539999997</v>
      </c>
      <c r="E19" s="260"/>
      <c r="F19" s="77" t="s">
        <v>125</v>
      </c>
      <c r="G19" s="78" t="s">
        <v>314</v>
      </c>
      <c r="H19" s="78">
        <v>0.86302395999999992</v>
      </c>
      <c r="I19" s="78">
        <v>0.48882154</v>
      </c>
      <c r="J19" s="65"/>
      <c r="K19" s="77" t="s">
        <v>71</v>
      </c>
      <c r="L19" s="78">
        <v>3.1E-4</v>
      </c>
      <c r="M19" s="78">
        <v>4.8933099000000002</v>
      </c>
      <c r="N19" s="78">
        <v>32.71290243</v>
      </c>
    </row>
    <row r="20" spans="1:14" x14ac:dyDescent="0.25">
      <c r="A20" s="77" t="s">
        <v>97</v>
      </c>
      <c r="B20" s="78">
        <v>39.304656469999998</v>
      </c>
      <c r="C20" s="78">
        <v>0.37724711</v>
      </c>
      <c r="D20" s="78">
        <v>33.7140165</v>
      </c>
      <c r="E20" s="260"/>
      <c r="F20" s="77" t="s">
        <v>195</v>
      </c>
      <c r="G20" s="78">
        <v>0.225493</v>
      </c>
      <c r="H20" s="78">
        <v>0.67981232999999996</v>
      </c>
      <c r="I20" s="78">
        <v>4.7090420000000001E-2</v>
      </c>
      <c r="J20" s="65"/>
      <c r="K20" s="77" t="s">
        <v>20</v>
      </c>
      <c r="L20" s="78">
        <v>36.604472639999997</v>
      </c>
      <c r="M20" s="78">
        <v>36.760512079999998</v>
      </c>
      <c r="N20" s="78">
        <v>32.235659320000003</v>
      </c>
    </row>
    <row r="21" spans="1:14" x14ac:dyDescent="0.25">
      <c r="A21" s="77" t="s">
        <v>64</v>
      </c>
      <c r="B21" s="78">
        <v>47.240228000000002</v>
      </c>
      <c r="C21" s="78">
        <v>178.61730491999998</v>
      </c>
      <c r="D21" s="78">
        <v>28.779453420000003</v>
      </c>
      <c r="E21" s="260"/>
      <c r="F21" s="77" t="s">
        <v>209</v>
      </c>
      <c r="G21" s="78">
        <v>1.06861048</v>
      </c>
      <c r="H21" s="78">
        <v>0.64634921000000001</v>
      </c>
      <c r="I21" s="78">
        <v>2.9001776100000001</v>
      </c>
      <c r="J21" s="65"/>
      <c r="K21" s="77" t="s">
        <v>248</v>
      </c>
      <c r="L21" s="78">
        <v>6.9180919999999993E-2</v>
      </c>
      <c r="M21" s="78">
        <v>89.017601260000006</v>
      </c>
      <c r="N21" s="78">
        <v>27.739277820000002</v>
      </c>
    </row>
    <row r="22" spans="1:14" x14ac:dyDescent="0.25">
      <c r="A22" s="77" t="s">
        <v>77</v>
      </c>
      <c r="B22" s="78" t="s">
        <v>314</v>
      </c>
      <c r="C22" s="78">
        <v>36.545496020000002</v>
      </c>
      <c r="D22" s="78">
        <v>24.841128770000001</v>
      </c>
      <c r="E22" s="260"/>
      <c r="F22" s="77" t="s">
        <v>242</v>
      </c>
      <c r="G22" s="78">
        <v>0.13277600000000001</v>
      </c>
      <c r="H22" s="78">
        <v>0.56155675999999999</v>
      </c>
      <c r="I22" s="78">
        <v>0.14242145</v>
      </c>
      <c r="J22" s="65"/>
      <c r="K22" s="77" t="s">
        <v>62</v>
      </c>
      <c r="L22" s="78">
        <v>22.884807300000002</v>
      </c>
      <c r="M22" s="78">
        <v>42.83072568</v>
      </c>
      <c r="N22" s="78">
        <v>27.109870899999997</v>
      </c>
    </row>
    <row r="23" spans="1:14" x14ac:dyDescent="0.25">
      <c r="A23" s="77" t="s">
        <v>258</v>
      </c>
      <c r="B23" s="78">
        <v>12.260725900000001</v>
      </c>
      <c r="C23" s="78">
        <v>10.59853845</v>
      </c>
      <c r="D23" s="78">
        <v>24.749764450000001</v>
      </c>
      <c r="E23" s="260"/>
      <c r="F23" s="77" t="s">
        <v>22</v>
      </c>
      <c r="G23" s="78" t="s">
        <v>314</v>
      </c>
      <c r="H23" s="78">
        <v>0.433141</v>
      </c>
      <c r="I23" s="78">
        <v>7.2000000000000002E-5</v>
      </c>
      <c r="J23" s="65"/>
      <c r="K23" s="77" t="s">
        <v>47</v>
      </c>
      <c r="L23" s="78">
        <v>22.727868739999998</v>
      </c>
      <c r="M23" s="78">
        <v>33.95443916</v>
      </c>
      <c r="N23" s="78">
        <v>25.17157821</v>
      </c>
    </row>
    <row r="24" spans="1:14" x14ac:dyDescent="0.25">
      <c r="A24" s="77" t="s">
        <v>215</v>
      </c>
      <c r="B24" s="78" t="s">
        <v>314</v>
      </c>
      <c r="C24" s="78">
        <v>29.495892000000001</v>
      </c>
      <c r="D24" s="78">
        <v>18.784889270000001</v>
      </c>
      <c r="E24" s="260"/>
      <c r="F24" s="77" t="s">
        <v>250</v>
      </c>
      <c r="G24" s="78">
        <v>1.1765459999999998E-2</v>
      </c>
      <c r="H24" s="78">
        <v>0.37491703000000004</v>
      </c>
      <c r="I24" s="78">
        <v>1.2085479999999999E-2</v>
      </c>
      <c r="J24" s="65"/>
      <c r="K24" s="77" t="s">
        <v>2</v>
      </c>
      <c r="L24" s="78">
        <v>52.791622400000001</v>
      </c>
      <c r="M24" s="78">
        <v>25.40779423</v>
      </c>
      <c r="N24" s="78">
        <v>24.44462214</v>
      </c>
    </row>
    <row r="25" spans="1:14" x14ac:dyDescent="0.25">
      <c r="A25" s="77" t="s">
        <v>196</v>
      </c>
      <c r="B25" s="78">
        <v>4.6875200000000006E-3</v>
      </c>
      <c r="C25" s="78">
        <v>2.8561087599999997</v>
      </c>
      <c r="D25" s="78">
        <v>11.13552164</v>
      </c>
      <c r="E25" s="260"/>
      <c r="F25" s="77" t="s">
        <v>200</v>
      </c>
      <c r="G25" s="78">
        <v>2.1791999999999999E-2</v>
      </c>
      <c r="H25" s="78">
        <v>0.36940268999999998</v>
      </c>
      <c r="I25" s="78">
        <v>2.453574E-2</v>
      </c>
      <c r="J25" s="65"/>
      <c r="K25" s="77" t="s">
        <v>11</v>
      </c>
      <c r="L25" s="78">
        <v>24.069790640000001</v>
      </c>
      <c r="M25" s="78">
        <v>15.64523301</v>
      </c>
      <c r="N25" s="78">
        <v>16.998062280000003</v>
      </c>
    </row>
    <row r="26" spans="1:14" x14ac:dyDescent="0.25">
      <c r="A26" s="77" t="s">
        <v>202</v>
      </c>
      <c r="B26" s="78" t="s">
        <v>314</v>
      </c>
      <c r="C26" s="78">
        <v>0.70294584999999998</v>
      </c>
      <c r="D26" s="78">
        <v>11.08584959</v>
      </c>
      <c r="E26" s="260"/>
      <c r="F26" s="77" t="s">
        <v>256</v>
      </c>
      <c r="G26" s="78">
        <v>1.0971E-2</v>
      </c>
      <c r="H26" s="78">
        <v>0.35835600000000001</v>
      </c>
      <c r="I26" s="78">
        <v>0.104282</v>
      </c>
      <c r="J26" s="65"/>
      <c r="K26" s="77" t="s">
        <v>145</v>
      </c>
      <c r="L26" s="78">
        <v>15.559091279999999</v>
      </c>
      <c r="M26" s="78">
        <v>41.73322288</v>
      </c>
      <c r="N26" s="78">
        <v>16.68968473</v>
      </c>
    </row>
    <row r="27" spans="1:14" x14ac:dyDescent="0.25">
      <c r="A27" s="77" t="s">
        <v>145</v>
      </c>
      <c r="B27" s="78">
        <v>5.1124680599999994</v>
      </c>
      <c r="C27" s="78">
        <v>29.725291309999999</v>
      </c>
      <c r="D27" s="78">
        <v>10.39904149</v>
      </c>
      <c r="E27" s="260"/>
      <c r="F27" s="77" t="s">
        <v>211</v>
      </c>
      <c r="G27" s="78">
        <v>7.0935300000000007E-2</v>
      </c>
      <c r="H27" s="78">
        <v>0.34843057</v>
      </c>
      <c r="I27" s="78">
        <v>2.2435500000000001E-2</v>
      </c>
      <c r="J27" s="65"/>
      <c r="K27" s="77" t="s">
        <v>1</v>
      </c>
      <c r="L27" s="78">
        <v>16.901314670000001</v>
      </c>
      <c r="M27" s="78">
        <v>16.450324810000001</v>
      </c>
      <c r="N27" s="78">
        <v>16.52473801</v>
      </c>
    </row>
    <row r="28" spans="1:14" x14ac:dyDescent="0.25">
      <c r="A28" s="77" t="s">
        <v>75</v>
      </c>
      <c r="B28" s="78">
        <v>3.9908610499999999</v>
      </c>
      <c r="C28" s="78">
        <v>0.1132224</v>
      </c>
      <c r="D28" s="78">
        <v>9.1233153500000004</v>
      </c>
      <c r="E28" s="260"/>
      <c r="F28" s="77" t="s">
        <v>104</v>
      </c>
      <c r="G28" s="78">
        <v>9.2709999999999997E-3</v>
      </c>
      <c r="H28" s="78">
        <v>0.29057168</v>
      </c>
      <c r="I28" s="78">
        <v>0.32445236</v>
      </c>
      <c r="J28" s="65"/>
      <c r="K28" s="77" t="s">
        <v>72</v>
      </c>
      <c r="L28" s="78">
        <v>11.829633880000001</v>
      </c>
      <c r="M28" s="78">
        <v>19.76684328</v>
      </c>
      <c r="N28" s="78">
        <v>15.090263369999999</v>
      </c>
    </row>
    <row r="29" spans="1:14" x14ac:dyDescent="0.25">
      <c r="A29" s="77" t="s">
        <v>175</v>
      </c>
      <c r="B29" s="78">
        <v>25.367836539999999</v>
      </c>
      <c r="C29" s="78">
        <v>1.88962154</v>
      </c>
      <c r="D29" s="78">
        <v>7.7693435599999994</v>
      </c>
      <c r="E29" s="260"/>
      <c r="F29" s="77" t="s">
        <v>175</v>
      </c>
      <c r="G29" s="78">
        <v>2.3697240000000001E-2</v>
      </c>
      <c r="H29" s="78">
        <v>0.28002327000000005</v>
      </c>
      <c r="I29" s="78">
        <v>5.058E-3</v>
      </c>
      <c r="J29" s="65"/>
      <c r="K29" s="77" t="s">
        <v>96</v>
      </c>
      <c r="L29" s="78">
        <v>1.307693E-2</v>
      </c>
      <c r="M29" s="78">
        <v>23.006470910000001</v>
      </c>
      <c r="N29" s="78">
        <v>14.524140730000001</v>
      </c>
    </row>
    <row r="30" spans="1:14" x14ac:dyDescent="0.25">
      <c r="A30" s="77" t="s">
        <v>213</v>
      </c>
      <c r="B30" s="78">
        <v>1.0499999999999999E-3</v>
      </c>
      <c r="C30" s="78" t="s">
        <v>314</v>
      </c>
      <c r="D30" s="78">
        <v>7.6700290000000004</v>
      </c>
      <c r="E30" s="260"/>
      <c r="F30" s="77" t="s">
        <v>35</v>
      </c>
      <c r="G30" s="78">
        <v>9.4279999999999999E-5</v>
      </c>
      <c r="H30" s="78">
        <v>0.25623804</v>
      </c>
      <c r="I30" s="78">
        <v>4.47E-3</v>
      </c>
      <c r="J30" s="65"/>
      <c r="K30" s="77" t="s">
        <v>64</v>
      </c>
      <c r="L30" s="78">
        <v>49.59738591</v>
      </c>
      <c r="M30" s="78">
        <v>24.72534684</v>
      </c>
      <c r="N30" s="78">
        <v>14.19273448</v>
      </c>
    </row>
    <row r="31" spans="1:14" x14ac:dyDescent="0.25">
      <c r="A31" s="77" t="s">
        <v>33</v>
      </c>
      <c r="B31" s="78">
        <v>2.90363959</v>
      </c>
      <c r="C31" s="78">
        <v>11.432822509999999</v>
      </c>
      <c r="D31" s="78">
        <v>7.3396629600000001</v>
      </c>
      <c r="E31" s="260"/>
      <c r="F31" s="77" t="s">
        <v>204</v>
      </c>
      <c r="G31" s="78">
        <v>0.155949</v>
      </c>
      <c r="H31" s="78">
        <v>0.24038552999999999</v>
      </c>
      <c r="I31" s="78">
        <v>0.39687545000000002</v>
      </c>
      <c r="J31" s="65"/>
      <c r="K31" s="77" t="s">
        <v>21</v>
      </c>
      <c r="L31" s="78">
        <v>6.9175378499999995</v>
      </c>
      <c r="M31" s="78">
        <v>29.4822369</v>
      </c>
      <c r="N31" s="78">
        <v>14.055696320000001</v>
      </c>
    </row>
    <row r="32" spans="1:14" x14ac:dyDescent="0.25">
      <c r="A32" s="77" t="s">
        <v>222</v>
      </c>
      <c r="B32" s="78" t="s">
        <v>314</v>
      </c>
      <c r="C32" s="78">
        <v>1.1099962700000001</v>
      </c>
      <c r="D32" s="78">
        <v>5.91324863</v>
      </c>
      <c r="E32" s="260"/>
      <c r="F32" s="77" t="s">
        <v>205</v>
      </c>
      <c r="G32" s="78">
        <v>1.6673675299999999</v>
      </c>
      <c r="H32" s="78">
        <v>0.20164048000000001</v>
      </c>
      <c r="I32" s="78">
        <v>0.22299785</v>
      </c>
      <c r="J32" s="65"/>
      <c r="K32" s="77" t="s">
        <v>143</v>
      </c>
      <c r="L32" s="78">
        <v>3.4996587300000002</v>
      </c>
      <c r="M32" s="78">
        <v>7.3052644600000001</v>
      </c>
      <c r="N32" s="78">
        <v>13.441903589999999</v>
      </c>
    </row>
    <row r="33" spans="1:14" x14ac:dyDescent="0.25">
      <c r="A33" s="77" t="s">
        <v>128</v>
      </c>
      <c r="B33" s="78">
        <v>9.9225000000000008E-4</v>
      </c>
      <c r="C33" s="78">
        <v>0.12945818000000001</v>
      </c>
      <c r="D33" s="78">
        <v>4.6904501900000009</v>
      </c>
      <c r="E33" s="260"/>
      <c r="F33" s="77" t="s">
        <v>210</v>
      </c>
      <c r="G33" s="78">
        <v>2.2000000000000001E-3</v>
      </c>
      <c r="H33" s="78">
        <v>0.19552190999999999</v>
      </c>
      <c r="I33" s="78">
        <v>4.8227410000000005E-2</v>
      </c>
      <c r="J33" s="65"/>
      <c r="K33" s="77" t="s">
        <v>114</v>
      </c>
      <c r="L33" s="78">
        <v>44.96556614</v>
      </c>
      <c r="M33" s="78">
        <v>33.124536559999996</v>
      </c>
      <c r="N33" s="78">
        <v>11.879918050000001</v>
      </c>
    </row>
    <row r="34" spans="1:14" x14ac:dyDescent="0.25">
      <c r="A34" s="77" t="s">
        <v>10</v>
      </c>
      <c r="B34" s="78">
        <v>0.93710051000000005</v>
      </c>
      <c r="C34" s="78">
        <v>2.93655176</v>
      </c>
      <c r="D34" s="78">
        <v>4.3043064699999993</v>
      </c>
      <c r="E34" s="260"/>
      <c r="F34" s="77" t="s">
        <v>106</v>
      </c>
      <c r="G34" s="78">
        <v>0.56385399999999997</v>
      </c>
      <c r="H34" s="78">
        <v>0.16809735999999997</v>
      </c>
      <c r="I34" s="78">
        <v>0.57086400000000004</v>
      </c>
      <c r="J34" s="65"/>
      <c r="K34" s="77" t="s">
        <v>175</v>
      </c>
      <c r="L34" s="78">
        <v>21.529192550000001</v>
      </c>
      <c r="M34" s="78">
        <v>26.18925643</v>
      </c>
      <c r="N34" s="78">
        <v>11.667929119999998</v>
      </c>
    </row>
    <row r="35" spans="1:14" x14ac:dyDescent="0.25">
      <c r="A35" s="77" t="s">
        <v>12</v>
      </c>
      <c r="B35" s="78">
        <v>10.25988274</v>
      </c>
      <c r="C35" s="78">
        <v>13.254975960000001</v>
      </c>
      <c r="D35" s="78">
        <v>4.2131189899999999</v>
      </c>
      <c r="E35" s="260"/>
      <c r="F35" s="77" t="s">
        <v>198</v>
      </c>
      <c r="G35" s="78">
        <v>1.0959E-2</v>
      </c>
      <c r="H35" s="78">
        <v>0.12522814999999998</v>
      </c>
      <c r="I35" s="78">
        <v>5.114192E-2</v>
      </c>
      <c r="J35" s="65"/>
      <c r="K35" s="77" t="s">
        <v>222</v>
      </c>
      <c r="L35" s="78">
        <v>2.2046048499999999</v>
      </c>
      <c r="M35" s="78">
        <v>17.380951270000001</v>
      </c>
      <c r="N35" s="78">
        <v>10.961068340000001</v>
      </c>
    </row>
    <row r="36" spans="1:14" x14ac:dyDescent="0.25">
      <c r="A36" s="77" t="s">
        <v>152</v>
      </c>
      <c r="B36" s="78">
        <v>4.7041629299999999</v>
      </c>
      <c r="C36" s="78">
        <v>3.3530082700000001</v>
      </c>
      <c r="D36" s="78">
        <v>3.45199737</v>
      </c>
      <c r="E36" s="260"/>
      <c r="F36" s="77" t="s">
        <v>184</v>
      </c>
      <c r="G36" s="78" t="s">
        <v>314</v>
      </c>
      <c r="H36" s="78">
        <v>0.10114864999999999</v>
      </c>
      <c r="I36" s="78" t="s">
        <v>314</v>
      </c>
      <c r="J36" s="65"/>
      <c r="K36" s="77" t="s">
        <v>250</v>
      </c>
      <c r="L36" s="78">
        <v>8.7918138199999998</v>
      </c>
      <c r="M36" s="78">
        <v>16.996066079999999</v>
      </c>
      <c r="N36" s="78">
        <v>10.80779474</v>
      </c>
    </row>
    <row r="37" spans="1:14" x14ac:dyDescent="0.25">
      <c r="A37" s="77" t="s">
        <v>212</v>
      </c>
      <c r="B37" s="78" t="s">
        <v>314</v>
      </c>
      <c r="C37" s="78">
        <v>0.33683881999999998</v>
      </c>
      <c r="D37" s="78">
        <v>3.3590882099999999</v>
      </c>
      <c r="E37" s="260"/>
      <c r="F37" s="77" t="s">
        <v>201</v>
      </c>
      <c r="G37" s="78">
        <v>2.0502779999999998E-2</v>
      </c>
      <c r="H37" s="78">
        <v>8.6807529999999994E-2</v>
      </c>
      <c r="I37" s="78">
        <v>0.45563115999999998</v>
      </c>
      <c r="J37" s="65"/>
      <c r="K37" s="77" t="s">
        <v>178</v>
      </c>
      <c r="L37" s="78">
        <v>10.068948089999999</v>
      </c>
      <c r="M37" s="78">
        <v>8.2933760099999994</v>
      </c>
      <c r="N37" s="78">
        <v>7.9963199400000002</v>
      </c>
    </row>
    <row r="38" spans="1:14" x14ac:dyDescent="0.25">
      <c r="A38" s="77" t="s">
        <v>197</v>
      </c>
      <c r="B38" s="78">
        <v>17.134433000000001</v>
      </c>
      <c r="C38" s="78">
        <v>1.1135775000000001</v>
      </c>
      <c r="D38" s="78">
        <v>3.2928641299999999</v>
      </c>
      <c r="E38" s="260"/>
      <c r="F38" s="77" t="s">
        <v>144</v>
      </c>
      <c r="G38" s="78">
        <v>3.7895999999999999E-2</v>
      </c>
      <c r="H38" s="78">
        <v>8.5608770000000001E-2</v>
      </c>
      <c r="I38" s="78">
        <v>3.7600000000000001E-2</v>
      </c>
      <c r="J38" s="65"/>
      <c r="K38" s="77" t="s">
        <v>226</v>
      </c>
      <c r="L38" s="78">
        <v>0.60150000000000003</v>
      </c>
      <c r="M38" s="78">
        <v>0.84499343000000005</v>
      </c>
      <c r="N38" s="78">
        <v>7.6742720199999992</v>
      </c>
    </row>
    <row r="39" spans="1:14" x14ac:dyDescent="0.25">
      <c r="A39" s="77" t="s">
        <v>67</v>
      </c>
      <c r="B39" s="78">
        <v>283.45290107</v>
      </c>
      <c r="C39" s="78">
        <v>3.49074909</v>
      </c>
      <c r="D39" s="78">
        <v>3.0317663100000001</v>
      </c>
      <c r="E39" s="260"/>
      <c r="F39" s="77" t="s">
        <v>230</v>
      </c>
      <c r="G39" s="78">
        <v>2.4295300000000001E-3</v>
      </c>
      <c r="H39" s="78">
        <v>6.714059E-2</v>
      </c>
      <c r="I39" s="78">
        <v>1.9425000000000001E-2</v>
      </c>
      <c r="J39" s="65"/>
      <c r="K39" s="77" t="s">
        <v>104</v>
      </c>
      <c r="L39" s="78">
        <v>2.1317020699999998</v>
      </c>
      <c r="M39" s="78">
        <v>7.1891313600000002</v>
      </c>
      <c r="N39" s="78">
        <v>7.5135811200000004</v>
      </c>
    </row>
    <row r="40" spans="1:14" x14ac:dyDescent="0.25">
      <c r="A40" s="77" t="s">
        <v>125</v>
      </c>
      <c r="B40" s="78">
        <v>1.5068550000000001</v>
      </c>
      <c r="C40" s="78">
        <v>1.4203741399999998</v>
      </c>
      <c r="D40" s="78">
        <v>2.63302236</v>
      </c>
      <c r="E40" s="260"/>
      <c r="F40" s="77" t="s">
        <v>206</v>
      </c>
      <c r="G40" s="78" t="s">
        <v>314</v>
      </c>
      <c r="H40" s="78">
        <v>5.9753150000000005E-2</v>
      </c>
      <c r="I40" s="78">
        <v>2.91452E-2</v>
      </c>
      <c r="J40" s="65"/>
      <c r="K40" s="77" t="s">
        <v>33</v>
      </c>
      <c r="L40" s="78">
        <v>8.3678430299999995</v>
      </c>
      <c r="M40" s="78">
        <v>6.2755915899999994</v>
      </c>
      <c r="N40" s="78">
        <v>7.4369915300000002</v>
      </c>
    </row>
    <row r="41" spans="1:14" x14ac:dyDescent="0.25">
      <c r="A41" s="77" t="s">
        <v>22</v>
      </c>
      <c r="B41" s="78">
        <v>1.5452E-2</v>
      </c>
      <c r="C41" s="78">
        <v>12.283862689999999</v>
      </c>
      <c r="D41" s="78">
        <v>2.2835919599999999</v>
      </c>
      <c r="E41" s="260"/>
      <c r="F41" s="77" t="s">
        <v>123</v>
      </c>
      <c r="G41" s="78">
        <v>9.0913000000000001E-3</v>
      </c>
      <c r="H41" s="78">
        <v>5.7213E-2</v>
      </c>
      <c r="I41" s="78">
        <v>1.2999999999999999E-4</v>
      </c>
      <c r="J41" s="65"/>
      <c r="K41" s="77" t="s">
        <v>125</v>
      </c>
      <c r="L41" s="78">
        <v>3.99835926</v>
      </c>
      <c r="M41" s="78">
        <v>9.2838410199999988</v>
      </c>
      <c r="N41" s="78">
        <v>7.3278317199999998</v>
      </c>
    </row>
    <row r="42" spans="1:14" x14ac:dyDescent="0.25">
      <c r="A42" s="77" t="s">
        <v>200</v>
      </c>
      <c r="B42" s="78">
        <v>7.4209000000000005E-4</v>
      </c>
      <c r="C42" s="78">
        <v>2.4841216099999999</v>
      </c>
      <c r="D42" s="78">
        <v>2.2671927799999998</v>
      </c>
      <c r="E42" s="260"/>
      <c r="F42" s="77" t="s">
        <v>172</v>
      </c>
      <c r="G42" s="78">
        <v>3.2369999999999999E-3</v>
      </c>
      <c r="H42" s="78">
        <v>5.5734660000000005E-2</v>
      </c>
      <c r="I42" s="78">
        <v>0.24476829</v>
      </c>
      <c r="J42" s="65"/>
      <c r="K42" s="77" t="s">
        <v>217</v>
      </c>
      <c r="L42" s="78">
        <v>12.683195830000001</v>
      </c>
      <c r="M42" s="78">
        <v>6.2722341100000003</v>
      </c>
      <c r="N42" s="78">
        <v>7.0947931999999998</v>
      </c>
    </row>
    <row r="43" spans="1:14" x14ac:dyDescent="0.25">
      <c r="A43" s="77" t="s">
        <v>151</v>
      </c>
      <c r="B43" s="78">
        <v>1.3344859499999999</v>
      </c>
      <c r="C43" s="78">
        <v>1.8227143100000001</v>
      </c>
      <c r="D43" s="78">
        <v>1.9478459399999999</v>
      </c>
      <c r="E43" s="260"/>
      <c r="F43" s="77" t="s">
        <v>135</v>
      </c>
      <c r="G43" s="78">
        <v>1.0820000000000001E-3</v>
      </c>
      <c r="H43" s="78">
        <v>5.009533E-2</v>
      </c>
      <c r="I43" s="78">
        <v>5.0051230000000002E-2</v>
      </c>
      <c r="J43" s="65"/>
      <c r="K43" s="77" t="s">
        <v>172</v>
      </c>
      <c r="L43" s="78">
        <v>0.66607943000000003</v>
      </c>
      <c r="M43" s="78">
        <v>2.9738152200000001</v>
      </c>
      <c r="N43" s="78">
        <v>5.5476829199999997</v>
      </c>
    </row>
    <row r="44" spans="1:14" x14ac:dyDescent="0.25">
      <c r="A44" s="77" t="s">
        <v>76</v>
      </c>
      <c r="B44" s="78">
        <v>23.770354000000001</v>
      </c>
      <c r="C44" s="78" t="s">
        <v>314</v>
      </c>
      <c r="D44" s="78">
        <v>1.8578699999999999</v>
      </c>
      <c r="E44" s="260"/>
      <c r="F44" s="77" t="s">
        <v>190</v>
      </c>
      <c r="G44" s="78" t="s">
        <v>314</v>
      </c>
      <c r="H44" s="78">
        <v>4.1921460000000001E-2</v>
      </c>
      <c r="I44" s="78" t="s">
        <v>314</v>
      </c>
      <c r="J44" s="65"/>
      <c r="K44" s="77" t="s">
        <v>229</v>
      </c>
      <c r="L44" s="78">
        <v>5.9672200799999997</v>
      </c>
      <c r="M44" s="78">
        <v>5.7067048099999997</v>
      </c>
      <c r="N44" s="78">
        <v>5.5404662300000007</v>
      </c>
    </row>
    <row r="45" spans="1:14" x14ac:dyDescent="0.25">
      <c r="A45" s="77" t="s">
        <v>50</v>
      </c>
      <c r="B45" s="78">
        <v>1.4987744700000001</v>
      </c>
      <c r="C45" s="78">
        <v>3.2698051600000002</v>
      </c>
      <c r="D45" s="78">
        <v>1.6753967700000001</v>
      </c>
      <c r="E45" s="260"/>
      <c r="F45" s="77" t="s">
        <v>215</v>
      </c>
      <c r="G45" s="78" t="s">
        <v>314</v>
      </c>
      <c r="H45" s="78">
        <v>3.7379999999999997E-2</v>
      </c>
      <c r="I45" s="78">
        <v>3.0000000000000001E-3</v>
      </c>
      <c r="J45" s="65"/>
      <c r="K45" s="77" t="s">
        <v>184</v>
      </c>
      <c r="L45" s="78">
        <v>71.185847659999993</v>
      </c>
      <c r="M45" s="78">
        <v>53.330144529999998</v>
      </c>
      <c r="N45" s="78">
        <v>4.5550245599999997</v>
      </c>
    </row>
    <row r="46" spans="1:14" x14ac:dyDescent="0.25">
      <c r="A46" s="77" t="s">
        <v>74</v>
      </c>
      <c r="B46" s="78">
        <v>1.101766</v>
      </c>
      <c r="C46" s="78">
        <v>0.20613904</v>
      </c>
      <c r="D46" s="78">
        <v>1.64126276</v>
      </c>
      <c r="E46" s="260"/>
      <c r="F46" s="77" t="s">
        <v>238</v>
      </c>
      <c r="G46" s="78">
        <v>2.3305590000000001E-2</v>
      </c>
      <c r="H46" s="78">
        <v>3.5243139999999999E-2</v>
      </c>
      <c r="I46" s="78">
        <v>0.33014271999999995</v>
      </c>
      <c r="J46" s="65"/>
      <c r="K46" s="77" t="s">
        <v>155</v>
      </c>
      <c r="L46" s="78">
        <v>4.4805480800000002</v>
      </c>
      <c r="M46" s="78">
        <v>8.0017887900000009</v>
      </c>
      <c r="N46" s="78">
        <v>4.4807632899999996</v>
      </c>
    </row>
    <row r="47" spans="1:14" x14ac:dyDescent="0.25">
      <c r="A47" s="77" t="s">
        <v>60</v>
      </c>
      <c r="B47" s="78">
        <v>1.7186101599999999</v>
      </c>
      <c r="C47" s="78">
        <v>0.16446515</v>
      </c>
      <c r="D47" s="78">
        <v>1.5052518400000001</v>
      </c>
      <c r="E47" s="260"/>
      <c r="F47" s="77" t="s">
        <v>237</v>
      </c>
      <c r="G47" s="78">
        <v>2.1028000000000002E-3</v>
      </c>
      <c r="H47" s="78">
        <v>3.4300999999999998E-2</v>
      </c>
      <c r="I47" s="78">
        <v>9.9489500000000015E-3</v>
      </c>
      <c r="J47" s="65"/>
      <c r="K47" s="77" t="s">
        <v>19</v>
      </c>
      <c r="L47" s="78">
        <v>6.1067820000000002E-2</v>
      </c>
      <c r="M47" s="78">
        <v>5.7754209900000006</v>
      </c>
      <c r="N47" s="78">
        <v>4.4080625599999994</v>
      </c>
    </row>
    <row r="48" spans="1:14" x14ac:dyDescent="0.25">
      <c r="A48" s="77" t="s">
        <v>180</v>
      </c>
      <c r="B48" s="78">
        <v>1.5925946499999999</v>
      </c>
      <c r="C48" s="78">
        <v>0.44761133000000003</v>
      </c>
      <c r="D48" s="78">
        <v>1.46208469</v>
      </c>
      <c r="E48" s="260"/>
      <c r="F48" s="77" t="s">
        <v>254</v>
      </c>
      <c r="G48" s="78">
        <v>9.5367939999999998E-2</v>
      </c>
      <c r="H48" s="78">
        <v>3.37176E-2</v>
      </c>
      <c r="I48" s="78">
        <v>1.6992E-2</v>
      </c>
      <c r="J48" s="65"/>
      <c r="K48" s="77" t="s">
        <v>220</v>
      </c>
      <c r="L48" s="78">
        <v>4.7091630100000001</v>
      </c>
      <c r="M48" s="78">
        <v>5.03725807</v>
      </c>
      <c r="N48" s="78">
        <v>4.31492612</v>
      </c>
    </row>
    <row r="49" spans="1:14" x14ac:dyDescent="0.25">
      <c r="A49" s="77" t="s">
        <v>193</v>
      </c>
      <c r="B49" s="78" t="s">
        <v>314</v>
      </c>
      <c r="C49" s="78">
        <v>1.1328410000000001E-2</v>
      </c>
      <c r="D49" s="78">
        <v>1.36296851</v>
      </c>
      <c r="E49" s="260"/>
      <c r="F49" s="77" t="s">
        <v>216</v>
      </c>
      <c r="G49" s="78">
        <v>8.7350000000000004E-4</v>
      </c>
      <c r="H49" s="78">
        <v>2.8532999999999999E-2</v>
      </c>
      <c r="I49" s="78">
        <v>0.30485635999999999</v>
      </c>
      <c r="J49" s="65"/>
      <c r="K49" s="77" t="s">
        <v>133</v>
      </c>
      <c r="L49" s="78">
        <v>6.5143874500000001</v>
      </c>
      <c r="M49" s="78">
        <v>5.1562210400000001</v>
      </c>
      <c r="N49" s="78">
        <v>4.2704746900000004</v>
      </c>
    </row>
    <row r="50" spans="1:14" x14ac:dyDescent="0.25">
      <c r="A50" s="77" t="s">
        <v>2</v>
      </c>
      <c r="B50" s="78">
        <v>5.9755809299999996</v>
      </c>
      <c r="C50" s="78" t="s">
        <v>314</v>
      </c>
      <c r="D50" s="78">
        <v>1.3247959199999999</v>
      </c>
      <c r="E50" s="260"/>
      <c r="F50" s="77" t="s">
        <v>235</v>
      </c>
      <c r="G50" s="78">
        <v>7.2236699999999997E-3</v>
      </c>
      <c r="H50" s="78">
        <v>2.6940540000000002E-2</v>
      </c>
      <c r="I50" s="78">
        <v>2.4640789999999999E-2</v>
      </c>
      <c r="J50" s="65"/>
      <c r="K50" s="77" t="s">
        <v>149</v>
      </c>
      <c r="L50" s="78">
        <v>2.3398050099999996</v>
      </c>
      <c r="M50" s="78">
        <v>2.44463031</v>
      </c>
      <c r="N50" s="78">
        <v>3.70244448</v>
      </c>
    </row>
    <row r="51" spans="1:14" x14ac:dyDescent="0.25">
      <c r="A51" s="77" t="s">
        <v>172</v>
      </c>
      <c r="B51" s="78">
        <v>1.68313522</v>
      </c>
      <c r="C51" s="78">
        <v>0.12065319000000001</v>
      </c>
      <c r="D51" s="78">
        <v>1.2923357600000001</v>
      </c>
      <c r="E51" s="260"/>
      <c r="F51" s="77" t="s">
        <v>181</v>
      </c>
      <c r="G51" s="78">
        <v>7.5523999999999994E-2</v>
      </c>
      <c r="H51" s="78">
        <v>2.4039999999999999E-2</v>
      </c>
      <c r="I51" s="78">
        <v>2E-3</v>
      </c>
      <c r="J51" s="65"/>
      <c r="K51" s="77" t="s">
        <v>258</v>
      </c>
      <c r="L51" s="78">
        <v>4.5415984500000004</v>
      </c>
      <c r="M51" s="78">
        <v>1.9756973100000002</v>
      </c>
      <c r="N51" s="78">
        <v>3.4213590599999999</v>
      </c>
    </row>
    <row r="52" spans="1:14" x14ac:dyDescent="0.25">
      <c r="A52" s="77" t="s">
        <v>160</v>
      </c>
      <c r="B52" s="78">
        <v>2.2155E-3</v>
      </c>
      <c r="C52" s="78">
        <v>0.93234185000000003</v>
      </c>
      <c r="D52" s="78">
        <v>1.07152157</v>
      </c>
      <c r="E52" s="260"/>
      <c r="F52" s="77" t="s">
        <v>133</v>
      </c>
      <c r="G52" s="78" t="s">
        <v>314</v>
      </c>
      <c r="H52" s="78">
        <v>1.8591E-2</v>
      </c>
      <c r="I52" s="78">
        <v>0.29141915999999995</v>
      </c>
      <c r="J52" s="65"/>
      <c r="K52" s="77" t="s">
        <v>132</v>
      </c>
      <c r="L52" s="78">
        <v>0.19702507</v>
      </c>
      <c r="M52" s="78">
        <v>3.7312002200000003</v>
      </c>
      <c r="N52" s="78">
        <v>3.1817368799999999</v>
      </c>
    </row>
    <row r="53" spans="1:14" x14ac:dyDescent="0.25">
      <c r="A53" s="77" t="s">
        <v>195</v>
      </c>
      <c r="B53" s="78" t="s">
        <v>314</v>
      </c>
      <c r="C53" s="78">
        <v>0.36534881000000002</v>
      </c>
      <c r="D53" s="78">
        <v>1.0481233299999999</v>
      </c>
      <c r="E53" s="260"/>
      <c r="F53" s="77" t="s">
        <v>202</v>
      </c>
      <c r="G53" s="78">
        <v>0.13426057</v>
      </c>
      <c r="H53" s="78">
        <v>1.8488999999999998E-2</v>
      </c>
      <c r="I53" s="78">
        <v>3.6488600000000003E-3</v>
      </c>
      <c r="J53" s="65"/>
      <c r="K53" s="77" t="s">
        <v>49</v>
      </c>
      <c r="L53" s="78">
        <v>1.6729546799999999</v>
      </c>
      <c r="M53" s="78">
        <v>3.3931498100000002</v>
      </c>
      <c r="N53" s="78">
        <v>3.1802522999999998</v>
      </c>
    </row>
    <row r="54" spans="1:14" x14ac:dyDescent="0.25">
      <c r="A54" s="77" t="s">
        <v>181</v>
      </c>
      <c r="B54" s="78">
        <v>3.5181999999999998E-2</v>
      </c>
      <c r="C54" s="78">
        <v>6.9158049999999999E-2</v>
      </c>
      <c r="D54" s="78">
        <v>0.97775081000000008</v>
      </c>
      <c r="E54" s="260"/>
      <c r="F54" s="77" t="s">
        <v>239</v>
      </c>
      <c r="G54" s="78" t="s">
        <v>314</v>
      </c>
      <c r="H54" s="78">
        <v>1.6041670000000001E-2</v>
      </c>
      <c r="I54" s="78" t="s">
        <v>314</v>
      </c>
      <c r="J54" s="65"/>
      <c r="K54" s="77" t="s">
        <v>216</v>
      </c>
      <c r="L54" s="78">
        <v>8.2418268300000008</v>
      </c>
      <c r="M54" s="78">
        <v>4.9432805599999998</v>
      </c>
      <c r="N54" s="78">
        <v>2.6170039199999997</v>
      </c>
    </row>
    <row r="55" spans="1:14" x14ac:dyDescent="0.25">
      <c r="A55" s="77" t="s">
        <v>252</v>
      </c>
      <c r="B55" s="78">
        <v>4.6500960000000001E-2</v>
      </c>
      <c r="C55" s="78">
        <v>3.6967230000000004E-2</v>
      </c>
      <c r="D55" s="78">
        <v>0.95184232999999996</v>
      </c>
      <c r="E55" s="260"/>
      <c r="F55" s="77" t="s">
        <v>94</v>
      </c>
      <c r="G55" s="78" t="s">
        <v>314</v>
      </c>
      <c r="H55" s="78">
        <v>1.5651000000000002E-2</v>
      </c>
      <c r="I55" s="78">
        <v>1.4779999999999999E-3</v>
      </c>
      <c r="J55" s="65"/>
      <c r="K55" s="77" t="s">
        <v>26</v>
      </c>
      <c r="L55" s="78">
        <v>2.44710399</v>
      </c>
      <c r="M55" s="78">
        <v>7.2487264800000002</v>
      </c>
      <c r="N55" s="78">
        <v>2.5580517200000004</v>
      </c>
    </row>
    <row r="56" spans="1:14" x14ac:dyDescent="0.25">
      <c r="A56" s="77" t="s">
        <v>130</v>
      </c>
      <c r="B56" s="78">
        <v>8.6705800000000006E-3</v>
      </c>
      <c r="C56" s="78">
        <v>1.0751126499999999</v>
      </c>
      <c r="D56" s="78">
        <v>0.94876402000000004</v>
      </c>
      <c r="E56" s="260"/>
      <c r="F56" s="77" t="s">
        <v>67</v>
      </c>
      <c r="G56" s="78">
        <v>1.1E-4</v>
      </c>
      <c r="H56" s="78">
        <v>1.553156E-2</v>
      </c>
      <c r="I56" s="78">
        <v>6.3730000000000002E-3</v>
      </c>
      <c r="J56" s="65"/>
      <c r="K56" s="77" t="s">
        <v>75</v>
      </c>
      <c r="L56" s="78">
        <v>0.80541265000000006</v>
      </c>
      <c r="M56" s="78">
        <v>2.9682813700000001</v>
      </c>
      <c r="N56" s="78">
        <v>2.4422498399999997</v>
      </c>
    </row>
    <row r="57" spans="1:14" x14ac:dyDescent="0.25">
      <c r="A57" s="77" t="s">
        <v>26</v>
      </c>
      <c r="B57" s="78">
        <v>0.34741915000000001</v>
      </c>
      <c r="C57" s="78">
        <v>4.6952227899999999</v>
      </c>
      <c r="D57" s="78">
        <v>0.91492048999999998</v>
      </c>
      <c r="E57" s="260"/>
      <c r="F57" s="77" t="s">
        <v>143</v>
      </c>
      <c r="G57" s="78">
        <v>4.9557900000000002E-2</v>
      </c>
      <c r="H57" s="78">
        <v>1.4388E-2</v>
      </c>
      <c r="I57" s="78">
        <v>8.6750000000000004E-3</v>
      </c>
      <c r="J57" s="65"/>
      <c r="K57" s="77" t="s">
        <v>154</v>
      </c>
      <c r="L57" s="78">
        <v>5.4226986200000002</v>
      </c>
      <c r="M57" s="78">
        <v>5.4747050000000005E-2</v>
      </c>
      <c r="N57" s="78">
        <v>2.4276684500000001</v>
      </c>
    </row>
    <row r="58" spans="1:14" x14ac:dyDescent="0.25">
      <c r="A58" s="77" t="s">
        <v>198</v>
      </c>
      <c r="B58" s="78">
        <v>0.32854316</v>
      </c>
      <c r="C58" s="78">
        <v>0.13161498999999999</v>
      </c>
      <c r="D58" s="78">
        <v>0.81043096999999997</v>
      </c>
      <c r="E58" s="260"/>
      <c r="F58" s="77" t="s">
        <v>147</v>
      </c>
      <c r="G58" s="78">
        <v>2.0600000000000002E-3</v>
      </c>
      <c r="H58" s="78">
        <v>1.21549E-2</v>
      </c>
      <c r="I58" s="78">
        <v>2.0000000000000001E-4</v>
      </c>
      <c r="J58" s="65"/>
      <c r="K58" s="77" t="s">
        <v>61</v>
      </c>
      <c r="L58" s="78">
        <v>3.5489057400000004</v>
      </c>
      <c r="M58" s="78">
        <v>5.2446687000000001</v>
      </c>
      <c r="N58" s="78">
        <v>2.4263627400000001</v>
      </c>
    </row>
    <row r="59" spans="1:14" x14ac:dyDescent="0.25">
      <c r="A59" s="77" t="s">
        <v>122</v>
      </c>
      <c r="B59" s="78">
        <v>0.17497652999999999</v>
      </c>
      <c r="C59" s="78">
        <v>8.0854330000000002E-2</v>
      </c>
      <c r="D59" s="78">
        <v>0.72123988999999999</v>
      </c>
      <c r="E59" s="260"/>
      <c r="F59" s="77" t="s">
        <v>234</v>
      </c>
      <c r="G59" s="78">
        <v>1.87119E-3</v>
      </c>
      <c r="H59" s="78">
        <v>1.1976000000000001E-2</v>
      </c>
      <c r="I59" s="78">
        <v>1.4300000000000001E-3</v>
      </c>
      <c r="J59" s="65"/>
      <c r="K59" s="77" t="s">
        <v>112</v>
      </c>
      <c r="L59" s="78">
        <v>3.5381774700000004</v>
      </c>
      <c r="M59" s="78">
        <v>2.9309796499999998</v>
      </c>
      <c r="N59" s="78">
        <v>2.03566695</v>
      </c>
    </row>
    <row r="60" spans="1:14" x14ac:dyDescent="0.25">
      <c r="A60" s="77" t="s">
        <v>170</v>
      </c>
      <c r="B60" s="78">
        <v>2.7581720000000001E-2</v>
      </c>
      <c r="C60" s="78">
        <v>0.52399037999999998</v>
      </c>
      <c r="D60" s="78">
        <v>0.71820211999999994</v>
      </c>
      <c r="E60" s="260"/>
      <c r="F60" s="77" t="s">
        <v>203</v>
      </c>
      <c r="G60" s="78" t="s">
        <v>314</v>
      </c>
      <c r="H60" s="78">
        <v>1.1919379999999999E-2</v>
      </c>
      <c r="I60" s="78">
        <v>2.47E-3</v>
      </c>
      <c r="J60" s="65"/>
      <c r="K60" s="77" t="s">
        <v>39</v>
      </c>
      <c r="L60" s="78">
        <v>1.3120499999999999E-3</v>
      </c>
      <c r="M60" s="78">
        <v>4.0117758300000004</v>
      </c>
      <c r="N60" s="78">
        <v>1.9948741200000002</v>
      </c>
    </row>
    <row r="61" spans="1:14" x14ac:dyDescent="0.25">
      <c r="A61" s="77" t="s">
        <v>179</v>
      </c>
      <c r="B61" s="78" t="s">
        <v>314</v>
      </c>
      <c r="C61" s="78" t="s">
        <v>314</v>
      </c>
      <c r="D61" s="78">
        <v>0.63953314000000006</v>
      </c>
      <c r="E61" s="260"/>
      <c r="F61" s="77" t="s">
        <v>75</v>
      </c>
      <c r="G61" s="78">
        <v>6.0000000000000002E-5</v>
      </c>
      <c r="H61" s="78">
        <v>1.114245E-2</v>
      </c>
      <c r="I61" s="78">
        <v>1.7000000000000001E-4</v>
      </c>
      <c r="J61" s="65"/>
      <c r="K61" s="77" t="s">
        <v>228</v>
      </c>
      <c r="L61" s="78">
        <v>1.9234606299999999</v>
      </c>
      <c r="M61" s="78">
        <v>1.36133594</v>
      </c>
      <c r="N61" s="78">
        <v>1.88517625</v>
      </c>
    </row>
    <row r="62" spans="1:14" x14ac:dyDescent="0.25">
      <c r="A62" s="77" t="s">
        <v>220</v>
      </c>
      <c r="B62" s="78">
        <v>0.90072399999999997</v>
      </c>
      <c r="C62" s="78">
        <v>0.18242017000000002</v>
      </c>
      <c r="D62" s="78">
        <v>0.63059723000000001</v>
      </c>
      <c r="E62" s="260"/>
      <c r="F62" s="77" t="s">
        <v>246</v>
      </c>
      <c r="G62" s="78">
        <v>8.9712699999999992E-2</v>
      </c>
      <c r="H62" s="78">
        <v>9.9500000000000005E-3</v>
      </c>
      <c r="I62" s="78">
        <v>7.4720000000000003E-3</v>
      </c>
      <c r="J62" s="65"/>
      <c r="K62" s="77" t="s">
        <v>195</v>
      </c>
      <c r="L62" s="78">
        <v>0.90674425999999997</v>
      </c>
      <c r="M62" s="78">
        <v>2.1282054100000001</v>
      </c>
      <c r="N62" s="78">
        <v>1.8214306899999999</v>
      </c>
    </row>
    <row r="63" spans="1:14" x14ac:dyDescent="0.25">
      <c r="A63" s="77" t="s">
        <v>178</v>
      </c>
      <c r="B63" s="78">
        <v>0.19053840999999999</v>
      </c>
      <c r="C63" s="78">
        <v>5.3018043499999994</v>
      </c>
      <c r="D63" s="78">
        <v>0.62084231000000001</v>
      </c>
      <c r="E63" s="260"/>
      <c r="F63" s="77" t="s">
        <v>236</v>
      </c>
      <c r="G63" s="78">
        <v>1.1821799999999999E-2</v>
      </c>
      <c r="H63" s="78">
        <v>9.6349999999999995E-3</v>
      </c>
      <c r="I63" s="78">
        <v>1.5349E-2</v>
      </c>
      <c r="J63" s="65"/>
      <c r="K63" s="77" t="s">
        <v>168</v>
      </c>
      <c r="L63" s="78">
        <v>1.78057336</v>
      </c>
      <c r="M63" s="78">
        <v>4.6114443400000003</v>
      </c>
      <c r="N63" s="78">
        <v>1.6794731200000002</v>
      </c>
    </row>
    <row r="64" spans="1:14" x14ac:dyDescent="0.25">
      <c r="A64" s="77" t="s">
        <v>168</v>
      </c>
      <c r="B64" s="78">
        <v>0.74200449999999996</v>
      </c>
      <c r="C64" s="78">
        <v>6.3363489599999996</v>
      </c>
      <c r="D64" s="78">
        <v>0.60931650000000004</v>
      </c>
      <c r="E64" s="260"/>
      <c r="F64" s="77" t="s">
        <v>80</v>
      </c>
      <c r="G64" s="78">
        <v>1.3699999999999999E-3</v>
      </c>
      <c r="H64" s="78">
        <v>9.6266800000000003E-3</v>
      </c>
      <c r="I64" s="78">
        <v>5.2810399999999999E-3</v>
      </c>
      <c r="J64" s="65"/>
      <c r="K64" s="77" t="s">
        <v>240</v>
      </c>
      <c r="L64" s="78">
        <v>0.11051325999999999</v>
      </c>
      <c r="M64" s="78">
        <v>1.88167901</v>
      </c>
      <c r="N64" s="78">
        <v>1.676264</v>
      </c>
    </row>
    <row r="65" spans="1:14" x14ac:dyDescent="0.25">
      <c r="A65" s="77" t="s">
        <v>49</v>
      </c>
      <c r="B65" s="78">
        <v>1.22858234</v>
      </c>
      <c r="C65" s="78">
        <v>0.24160302</v>
      </c>
      <c r="D65" s="78">
        <v>0.57455902000000003</v>
      </c>
      <c r="E65" s="260"/>
      <c r="F65" s="77" t="s">
        <v>251</v>
      </c>
      <c r="G65" s="78">
        <v>1.7268180000000001E-2</v>
      </c>
      <c r="H65" s="78">
        <v>9.2975000000000002E-3</v>
      </c>
      <c r="I65" s="78">
        <v>2.1354999999999999E-2</v>
      </c>
      <c r="J65" s="65"/>
      <c r="K65" s="77" t="s">
        <v>4</v>
      </c>
      <c r="L65" s="78">
        <v>1.1301108500000001</v>
      </c>
      <c r="M65" s="78">
        <v>1.25522343</v>
      </c>
      <c r="N65" s="78">
        <v>1.61822482</v>
      </c>
    </row>
    <row r="66" spans="1:14" x14ac:dyDescent="0.25">
      <c r="A66" s="77" t="s">
        <v>72</v>
      </c>
      <c r="B66" s="78">
        <v>0.99209426000000001</v>
      </c>
      <c r="C66" s="78">
        <v>0.97285261999999995</v>
      </c>
      <c r="D66" s="78">
        <v>0.56559495999999998</v>
      </c>
      <c r="E66" s="260"/>
      <c r="F66" s="77" t="s">
        <v>37</v>
      </c>
      <c r="G66" s="78">
        <v>0.17442299999999999</v>
      </c>
      <c r="H66" s="78">
        <v>8.51121E-3</v>
      </c>
      <c r="I66" s="78">
        <v>2.0000000000000001E-4</v>
      </c>
      <c r="J66" s="65"/>
      <c r="K66" s="77" t="s">
        <v>209</v>
      </c>
      <c r="L66" s="78">
        <v>76.096231079999995</v>
      </c>
      <c r="M66" s="78">
        <v>0.94293212000000004</v>
      </c>
      <c r="N66" s="78">
        <v>1.5576840600000001</v>
      </c>
    </row>
    <row r="67" spans="1:14" x14ac:dyDescent="0.25">
      <c r="A67" s="77" t="s">
        <v>214</v>
      </c>
      <c r="B67" s="78">
        <v>9.9846399999999995E-3</v>
      </c>
      <c r="C67" s="78">
        <v>0.16219523000000002</v>
      </c>
      <c r="D67" s="78">
        <v>0.55427682</v>
      </c>
      <c r="E67" s="260"/>
      <c r="F67" s="77" t="s">
        <v>61</v>
      </c>
      <c r="G67" s="78" t="s">
        <v>314</v>
      </c>
      <c r="H67" s="78">
        <v>8.3264500000000009E-3</v>
      </c>
      <c r="I67" s="78">
        <v>5.1450000000000003E-3</v>
      </c>
      <c r="J67" s="65"/>
      <c r="K67" s="77" t="s">
        <v>10</v>
      </c>
      <c r="L67" s="78">
        <v>3.4210142000000001</v>
      </c>
      <c r="M67" s="78">
        <v>1.17691546</v>
      </c>
      <c r="N67" s="78">
        <v>1.5492131</v>
      </c>
    </row>
    <row r="68" spans="1:14" x14ac:dyDescent="0.25">
      <c r="A68" s="77" t="s">
        <v>171</v>
      </c>
      <c r="B68" s="78">
        <v>0.25229172</v>
      </c>
      <c r="C68" s="78">
        <v>0.54203481000000009</v>
      </c>
      <c r="D68" s="78">
        <v>0.51600173999999999</v>
      </c>
      <c r="E68" s="260"/>
      <c r="F68" s="77" t="s">
        <v>171</v>
      </c>
      <c r="G68" s="78">
        <v>1.232E-3</v>
      </c>
      <c r="H68" s="78">
        <v>7.6938900000000001E-3</v>
      </c>
      <c r="I68" s="78" t="s">
        <v>314</v>
      </c>
      <c r="J68" s="65"/>
      <c r="K68" s="77" t="s">
        <v>158</v>
      </c>
      <c r="L68" s="78">
        <v>5.9999999999999995E-4</v>
      </c>
      <c r="M68" s="78">
        <v>1.5718399999999999</v>
      </c>
      <c r="N68" s="78">
        <v>1.52434</v>
      </c>
    </row>
    <row r="69" spans="1:14" x14ac:dyDescent="0.25">
      <c r="A69" s="77" t="s">
        <v>250</v>
      </c>
      <c r="B69" s="78">
        <v>0.15707572</v>
      </c>
      <c r="C69" s="78">
        <v>0.22458274</v>
      </c>
      <c r="D69" s="78">
        <v>0.47215578999999996</v>
      </c>
      <c r="E69" s="260"/>
      <c r="F69" s="77" t="s">
        <v>36</v>
      </c>
      <c r="G69" s="78">
        <v>6.6849200000000004E-3</v>
      </c>
      <c r="H69" s="78">
        <v>7.1655299999999998E-3</v>
      </c>
      <c r="I69" s="78">
        <v>1.1986099999999999E-3</v>
      </c>
      <c r="J69" s="65"/>
      <c r="K69" s="77" t="s">
        <v>51</v>
      </c>
      <c r="L69" s="78">
        <v>2.1152565000000001</v>
      </c>
      <c r="M69" s="78">
        <v>2.8696730000000001</v>
      </c>
      <c r="N69" s="78">
        <v>1.4831409</v>
      </c>
    </row>
    <row r="70" spans="1:14" x14ac:dyDescent="0.25">
      <c r="A70" s="77" t="s">
        <v>108</v>
      </c>
      <c r="B70" s="78">
        <v>0.49423835999999999</v>
      </c>
      <c r="C70" s="78">
        <v>0.36034160999999998</v>
      </c>
      <c r="D70" s="78">
        <v>0.46257395000000001</v>
      </c>
      <c r="E70" s="260"/>
      <c r="F70" s="77" t="s">
        <v>141</v>
      </c>
      <c r="G70" s="78" t="s">
        <v>314</v>
      </c>
      <c r="H70" s="78">
        <v>7.1469999999999997E-3</v>
      </c>
      <c r="I70" s="78">
        <v>2.0000000000000001E-4</v>
      </c>
      <c r="J70" s="65"/>
      <c r="K70" s="77" t="s">
        <v>169</v>
      </c>
      <c r="L70" s="78">
        <v>0.13127360000000002</v>
      </c>
      <c r="M70" s="78">
        <v>2.0771716100000002</v>
      </c>
      <c r="N70" s="78">
        <v>1.3823399199999999</v>
      </c>
    </row>
    <row r="71" spans="1:14" x14ac:dyDescent="0.25">
      <c r="A71" s="77" t="s">
        <v>147</v>
      </c>
      <c r="B71" s="78">
        <v>0.48090302000000001</v>
      </c>
      <c r="C71" s="78">
        <v>0.38555844</v>
      </c>
      <c r="D71" s="78">
        <v>0.43558671999999998</v>
      </c>
      <c r="E71" s="260"/>
      <c r="F71" s="77" t="s">
        <v>232</v>
      </c>
      <c r="G71" s="78">
        <v>1E-4</v>
      </c>
      <c r="H71" s="78">
        <v>7.0439999999999999E-3</v>
      </c>
      <c r="I71" s="78">
        <v>8.9200000000000008E-3</v>
      </c>
      <c r="J71" s="65"/>
      <c r="K71" s="77" t="s">
        <v>95</v>
      </c>
      <c r="L71" s="78">
        <v>0.53837188000000002</v>
      </c>
      <c r="M71" s="78">
        <v>4.0000000000000002E-4</v>
      </c>
      <c r="N71" s="78">
        <v>1.3623950600000001</v>
      </c>
    </row>
    <row r="72" spans="1:14" x14ac:dyDescent="0.25">
      <c r="A72" s="77" t="s">
        <v>209</v>
      </c>
      <c r="B72" s="78">
        <v>9.1822299999999996E-3</v>
      </c>
      <c r="C72" s="78">
        <v>0.65497004000000003</v>
      </c>
      <c r="D72" s="78">
        <v>0.42916787000000001</v>
      </c>
      <c r="E72" s="260"/>
      <c r="F72" s="77" t="s">
        <v>107</v>
      </c>
      <c r="G72" s="78">
        <v>1.1142000000000001E-2</v>
      </c>
      <c r="H72" s="78">
        <v>6.4864099999999997E-3</v>
      </c>
      <c r="I72" s="78">
        <v>6.9408000000000004E-3</v>
      </c>
      <c r="J72" s="65"/>
      <c r="K72" s="77" t="s">
        <v>238</v>
      </c>
      <c r="L72" s="78">
        <v>4.9671059999999996E-2</v>
      </c>
      <c r="M72" s="78">
        <v>0.12797766999999999</v>
      </c>
      <c r="N72" s="78">
        <v>1.3469214299999999</v>
      </c>
    </row>
    <row r="73" spans="1:14" x14ac:dyDescent="0.25">
      <c r="A73" s="77" t="s">
        <v>142</v>
      </c>
      <c r="B73" s="78">
        <v>0.32464736999999999</v>
      </c>
      <c r="C73" s="78">
        <v>0.19181576</v>
      </c>
      <c r="D73" s="78">
        <v>0.41263585999999997</v>
      </c>
      <c r="E73" s="260"/>
      <c r="F73" s="77" t="s">
        <v>71</v>
      </c>
      <c r="G73" s="78">
        <v>2.4250000000000001E-3</v>
      </c>
      <c r="H73" s="78">
        <v>6.1500000000000001E-3</v>
      </c>
      <c r="I73" s="78">
        <v>4.9969999999999997E-3</v>
      </c>
      <c r="J73" s="65"/>
      <c r="K73" s="77" t="s">
        <v>66</v>
      </c>
      <c r="L73" s="78">
        <v>0.56810099999999997</v>
      </c>
      <c r="M73" s="78">
        <v>3.1731597200000001</v>
      </c>
      <c r="N73" s="78">
        <v>1.1134146200000001</v>
      </c>
    </row>
    <row r="74" spans="1:14" x14ac:dyDescent="0.25">
      <c r="A74" s="77" t="s">
        <v>35</v>
      </c>
      <c r="B74" s="78">
        <v>1.3614851699999999</v>
      </c>
      <c r="C74" s="78" t="s">
        <v>314</v>
      </c>
      <c r="D74" s="78">
        <v>0.34946149999999998</v>
      </c>
      <c r="E74" s="260"/>
      <c r="F74" s="77" t="s">
        <v>116</v>
      </c>
      <c r="G74" s="78" t="s">
        <v>314</v>
      </c>
      <c r="H74" s="78">
        <v>5.3998000000000006E-3</v>
      </c>
      <c r="I74" s="78">
        <v>1.1E-4</v>
      </c>
      <c r="J74" s="65"/>
      <c r="K74" s="77" t="s">
        <v>151</v>
      </c>
      <c r="L74" s="78">
        <v>0.69940500000000005</v>
      </c>
      <c r="M74" s="78">
        <v>0.39694400000000002</v>
      </c>
      <c r="N74" s="78">
        <v>1.10222</v>
      </c>
    </row>
    <row r="75" spans="1:14" x14ac:dyDescent="0.25">
      <c r="A75" s="77" t="s">
        <v>218</v>
      </c>
      <c r="B75" s="78">
        <v>0.24858505</v>
      </c>
      <c r="C75" s="78">
        <v>9.9947649999999999E-2</v>
      </c>
      <c r="D75" s="78">
        <v>0.33978370000000002</v>
      </c>
      <c r="E75" s="260"/>
      <c r="F75" s="77" t="s">
        <v>247</v>
      </c>
      <c r="G75" s="78">
        <v>6.1570000000000001E-3</v>
      </c>
      <c r="H75" s="78">
        <v>5.1060000000000003E-3</v>
      </c>
      <c r="I75" s="78">
        <v>4.0869999999999997E-2</v>
      </c>
      <c r="J75" s="65"/>
      <c r="K75" s="77" t="s">
        <v>103</v>
      </c>
      <c r="L75" s="78">
        <v>0.54797008999999997</v>
      </c>
      <c r="M75" s="78">
        <v>0.41601402000000004</v>
      </c>
      <c r="N75" s="78">
        <v>1.06281246</v>
      </c>
    </row>
    <row r="76" spans="1:14" x14ac:dyDescent="0.25">
      <c r="A76" s="77" t="s">
        <v>169</v>
      </c>
      <c r="B76" s="78">
        <v>0.27605061999999997</v>
      </c>
      <c r="C76" s="78">
        <v>2.7510549999999998E-2</v>
      </c>
      <c r="D76" s="78">
        <v>0.32208015999999995</v>
      </c>
      <c r="E76" s="260"/>
      <c r="F76" s="77" t="s">
        <v>243</v>
      </c>
      <c r="G76" s="78">
        <v>1.2764909999999999E-2</v>
      </c>
      <c r="H76" s="78">
        <v>4.8999999999999998E-3</v>
      </c>
      <c r="I76" s="78">
        <v>5.0000000000000001E-3</v>
      </c>
      <c r="J76" s="65"/>
      <c r="K76" s="77" t="s">
        <v>130</v>
      </c>
      <c r="L76" s="78">
        <v>1.2629808300000001</v>
      </c>
      <c r="M76" s="78">
        <v>0.63013845999999996</v>
      </c>
      <c r="N76" s="78">
        <v>1.0277451800000001</v>
      </c>
    </row>
    <row r="77" spans="1:14" x14ac:dyDescent="0.25">
      <c r="A77" s="77" t="s">
        <v>211</v>
      </c>
      <c r="B77" s="78" t="s">
        <v>314</v>
      </c>
      <c r="C77" s="78">
        <v>0.19405643</v>
      </c>
      <c r="D77" s="78">
        <v>0.28933578000000004</v>
      </c>
      <c r="E77" s="260"/>
      <c r="F77" s="77" t="s">
        <v>59</v>
      </c>
      <c r="G77" s="78" t="s">
        <v>314</v>
      </c>
      <c r="H77" s="78">
        <v>4.7693599999999994E-3</v>
      </c>
      <c r="I77" s="78" t="s">
        <v>314</v>
      </c>
      <c r="J77" s="65"/>
      <c r="K77" s="77" t="s">
        <v>135</v>
      </c>
      <c r="L77" s="78">
        <v>1.50258968</v>
      </c>
      <c r="M77" s="78">
        <v>0.43357918000000001</v>
      </c>
      <c r="N77" s="78">
        <v>0.97565201000000001</v>
      </c>
    </row>
    <row r="78" spans="1:14" x14ac:dyDescent="0.25">
      <c r="A78" s="77" t="s">
        <v>36</v>
      </c>
      <c r="B78" s="78">
        <v>4.1841199999999995E-2</v>
      </c>
      <c r="C78" s="78">
        <v>0.11541498</v>
      </c>
      <c r="D78" s="78">
        <v>0.28930787000000002</v>
      </c>
      <c r="E78" s="260"/>
      <c r="F78" s="77" t="s">
        <v>229</v>
      </c>
      <c r="G78" s="78">
        <v>4.3924999999999997E-3</v>
      </c>
      <c r="H78" s="78">
        <v>4.5589999999999997E-3</v>
      </c>
      <c r="I78" s="78">
        <v>7.5807799999999996E-3</v>
      </c>
      <c r="J78" s="65"/>
      <c r="K78" s="77" t="s">
        <v>50</v>
      </c>
      <c r="L78" s="78">
        <v>4.8563800000000004E-2</v>
      </c>
      <c r="M78" s="78">
        <v>0.95668058</v>
      </c>
      <c r="N78" s="78">
        <v>0.93980825000000001</v>
      </c>
    </row>
    <row r="79" spans="1:14" x14ac:dyDescent="0.25">
      <c r="A79" s="77" t="s">
        <v>240</v>
      </c>
      <c r="B79" s="78" t="s">
        <v>314</v>
      </c>
      <c r="C79" s="78">
        <v>3.9039000000000001E-3</v>
      </c>
      <c r="D79" s="78">
        <v>0.26920116999999999</v>
      </c>
      <c r="E79" s="260"/>
      <c r="F79" s="77" t="s">
        <v>142</v>
      </c>
      <c r="G79" s="78">
        <v>5.2500000000000003E-3</v>
      </c>
      <c r="H79" s="78">
        <v>4.3412900000000003E-3</v>
      </c>
      <c r="I79" s="78">
        <v>5.8451999999999994E-4</v>
      </c>
      <c r="J79" s="65"/>
      <c r="K79" s="77" t="s">
        <v>8</v>
      </c>
      <c r="L79" s="78">
        <v>4.7280567500000004</v>
      </c>
      <c r="M79" s="78">
        <v>1.3246199999999999</v>
      </c>
      <c r="N79" s="78">
        <v>0.88530713000000005</v>
      </c>
    </row>
    <row r="80" spans="1:14" x14ac:dyDescent="0.25">
      <c r="A80" s="77" t="s">
        <v>144</v>
      </c>
      <c r="B80" s="78" t="s">
        <v>314</v>
      </c>
      <c r="C80" s="78" t="s">
        <v>314</v>
      </c>
      <c r="D80" s="78">
        <v>0.25631986000000001</v>
      </c>
      <c r="E80" s="260"/>
      <c r="F80" s="77" t="s">
        <v>174</v>
      </c>
      <c r="G80" s="78">
        <v>1.0820040000000001E-2</v>
      </c>
      <c r="H80" s="78">
        <v>4.21515E-3</v>
      </c>
      <c r="I80" s="78">
        <v>2.9500000000000001E-4</v>
      </c>
      <c r="J80" s="65"/>
      <c r="K80" s="77" t="s">
        <v>3</v>
      </c>
      <c r="L80" s="78">
        <v>0.73645075999999998</v>
      </c>
      <c r="M80" s="78">
        <v>1.0290453799999999</v>
      </c>
      <c r="N80" s="78">
        <v>0.86930600000000002</v>
      </c>
    </row>
    <row r="81" spans="1:14" x14ac:dyDescent="0.25">
      <c r="A81" s="77" t="s">
        <v>185</v>
      </c>
      <c r="B81" s="78">
        <v>0.13702102999999999</v>
      </c>
      <c r="C81" s="78">
        <v>3.9119300000000001E-3</v>
      </c>
      <c r="D81" s="78">
        <v>0.24749054000000001</v>
      </c>
      <c r="E81" s="260"/>
      <c r="F81" s="77" t="s">
        <v>196</v>
      </c>
      <c r="G81" s="78" t="s">
        <v>314</v>
      </c>
      <c r="H81" s="78">
        <v>4.0465500000000003E-3</v>
      </c>
      <c r="I81" s="78">
        <v>0.10023788</v>
      </c>
      <c r="J81" s="65"/>
      <c r="K81" s="77" t="s">
        <v>36</v>
      </c>
      <c r="L81" s="78">
        <v>0.62388887000000004</v>
      </c>
      <c r="M81" s="78">
        <v>0.53682705000000008</v>
      </c>
      <c r="N81" s="78">
        <v>0.84696834999999993</v>
      </c>
    </row>
    <row r="82" spans="1:14" x14ac:dyDescent="0.25">
      <c r="A82" s="77" t="s">
        <v>216</v>
      </c>
      <c r="B82" s="78">
        <v>1.9282699999999999E-3</v>
      </c>
      <c r="C82" s="78">
        <v>8.8433385399999995</v>
      </c>
      <c r="D82" s="78">
        <v>0.24654504999999999</v>
      </c>
      <c r="E82" s="260"/>
      <c r="F82" s="77" t="s">
        <v>126</v>
      </c>
      <c r="G82" s="78" t="s">
        <v>314</v>
      </c>
      <c r="H82" s="78">
        <v>3.9500000000000004E-3</v>
      </c>
      <c r="I82" s="78" t="s">
        <v>314</v>
      </c>
      <c r="J82" s="65"/>
      <c r="K82" s="77" t="s">
        <v>89</v>
      </c>
      <c r="L82" s="78">
        <v>2.8665050000000001E-2</v>
      </c>
      <c r="M82" s="78">
        <v>4.3799999999999999E-2</v>
      </c>
      <c r="N82" s="78">
        <v>0.77884740000000008</v>
      </c>
    </row>
    <row r="83" spans="1:14" x14ac:dyDescent="0.25">
      <c r="A83" s="77" t="s">
        <v>207</v>
      </c>
      <c r="B83" s="78" t="s">
        <v>314</v>
      </c>
      <c r="C83" s="78" t="s">
        <v>314</v>
      </c>
      <c r="D83" s="78">
        <v>0.19235868</v>
      </c>
      <c r="E83" s="260"/>
      <c r="F83" s="77" t="s">
        <v>63</v>
      </c>
      <c r="G83" s="78">
        <v>6.3264100000000004E-2</v>
      </c>
      <c r="H83" s="78">
        <v>3.8625999999999999E-3</v>
      </c>
      <c r="I83" s="78">
        <v>5.49322E-3</v>
      </c>
      <c r="J83" s="65"/>
      <c r="K83" s="77" t="s">
        <v>214</v>
      </c>
      <c r="L83" s="78">
        <v>3.72755174</v>
      </c>
      <c r="M83" s="78">
        <v>1.76835498</v>
      </c>
      <c r="N83" s="78">
        <v>0.73665716000000003</v>
      </c>
    </row>
    <row r="84" spans="1:14" x14ac:dyDescent="0.25">
      <c r="A84" s="77" t="s">
        <v>251</v>
      </c>
      <c r="B84" s="78">
        <v>1.402875E-2</v>
      </c>
      <c r="C84" s="78">
        <v>0.10024616</v>
      </c>
      <c r="D84" s="78">
        <v>0.18860151</v>
      </c>
      <c r="E84" s="260"/>
      <c r="F84" s="77" t="s">
        <v>259</v>
      </c>
      <c r="G84" s="78" t="s">
        <v>314</v>
      </c>
      <c r="H84" s="78">
        <v>3.4271599999999998E-3</v>
      </c>
      <c r="I84" s="78">
        <v>0</v>
      </c>
      <c r="J84" s="65"/>
      <c r="K84" s="77" t="s">
        <v>107</v>
      </c>
      <c r="L84" s="78">
        <v>0.85938157999999998</v>
      </c>
      <c r="M84" s="78">
        <v>0.78104356999999991</v>
      </c>
      <c r="N84" s="78">
        <v>0.71437437000000004</v>
      </c>
    </row>
    <row r="85" spans="1:14" x14ac:dyDescent="0.25">
      <c r="A85" s="77" t="s">
        <v>132</v>
      </c>
      <c r="B85" s="78">
        <v>0.15888042000000002</v>
      </c>
      <c r="C85" s="78">
        <v>0.3428023</v>
      </c>
      <c r="D85" s="78">
        <v>0.18213546</v>
      </c>
      <c r="E85" s="260"/>
      <c r="F85" s="77" t="s">
        <v>255</v>
      </c>
      <c r="G85" s="78">
        <v>6.3020000000000003E-3</v>
      </c>
      <c r="H85" s="78">
        <v>3.3240000000000001E-3</v>
      </c>
      <c r="I85" s="78">
        <v>5.7300000000000005E-4</v>
      </c>
      <c r="J85" s="65"/>
      <c r="K85" s="77" t="s">
        <v>256</v>
      </c>
      <c r="L85" s="78">
        <v>0.19002782000000001</v>
      </c>
      <c r="M85" s="78">
        <v>0.80039238000000001</v>
      </c>
      <c r="N85" s="78">
        <v>0.67660089000000001</v>
      </c>
    </row>
    <row r="86" spans="1:14" x14ac:dyDescent="0.25">
      <c r="A86" s="77" t="s">
        <v>229</v>
      </c>
      <c r="B86" s="78">
        <v>3.9586999999999999E-3</v>
      </c>
      <c r="C86" s="78">
        <v>0.50128457999999998</v>
      </c>
      <c r="D86" s="78">
        <v>0.15427841</v>
      </c>
      <c r="E86" s="260"/>
      <c r="F86" s="77" t="s">
        <v>233</v>
      </c>
      <c r="G86" s="78">
        <v>2.7659999999999998E-3</v>
      </c>
      <c r="H86" s="78">
        <v>3.1800000000000001E-3</v>
      </c>
      <c r="I86" s="78">
        <v>1.4144E-2</v>
      </c>
      <c r="J86" s="65"/>
      <c r="K86" s="77" t="s">
        <v>74</v>
      </c>
      <c r="L86" s="78">
        <v>4.4000000000000002E-4</v>
      </c>
      <c r="M86" s="78">
        <v>0.5454</v>
      </c>
      <c r="N86" s="78">
        <v>0.59119538999999999</v>
      </c>
    </row>
    <row r="87" spans="1:14" x14ac:dyDescent="0.25">
      <c r="A87" s="77" t="s">
        <v>183</v>
      </c>
      <c r="B87" s="78" t="s">
        <v>314</v>
      </c>
      <c r="C87" s="78">
        <v>0.25834889</v>
      </c>
      <c r="D87" s="78">
        <v>0.15268189999999998</v>
      </c>
      <c r="E87" s="260"/>
      <c r="F87" s="77" t="s">
        <v>160</v>
      </c>
      <c r="G87" s="78">
        <v>8.12E-4</v>
      </c>
      <c r="H87" s="78">
        <v>2.9499999999999999E-3</v>
      </c>
      <c r="I87" s="78" t="s">
        <v>314</v>
      </c>
      <c r="J87" s="65"/>
      <c r="K87" s="77" t="s">
        <v>198</v>
      </c>
      <c r="L87" s="78">
        <v>7.4442223499999995</v>
      </c>
      <c r="M87" s="78">
        <v>0.46027694000000002</v>
      </c>
      <c r="N87" s="78">
        <v>0.58539834000000002</v>
      </c>
    </row>
    <row r="88" spans="1:14" x14ac:dyDescent="0.25">
      <c r="A88" s="77" t="s">
        <v>103</v>
      </c>
      <c r="B88" s="78">
        <v>0.17169147000000001</v>
      </c>
      <c r="C88" s="78">
        <v>0.67242109999999999</v>
      </c>
      <c r="D88" s="78">
        <v>0.12746463999999999</v>
      </c>
      <c r="E88" s="260"/>
      <c r="F88" s="77" t="s">
        <v>12</v>
      </c>
      <c r="G88" s="78">
        <v>3.3777439999999999</v>
      </c>
      <c r="H88" s="78">
        <v>2.89829E-3</v>
      </c>
      <c r="I88" s="78">
        <v>3.921516</v>
      </c>
      <c r="J88" s="65"/>
      <c r="K88" s="77" t="s">
        <v>16</v>
      </c>
      <c r="L88" s="78">
        <v>0.60891249000000003</v>
      </c>
      <c r="M88" s="78">
        <v>0.58319951000000003</v>
      </c>
      <c r="N88" s="78">
        <v>0.57388280000000003</v>
      </c>
    </row>
    <row r="89" spans="1:14" x14ac:dyDescent="0.25">
      <c r="A89" s="77" t="s">
        <v>99</v>
      </c>
      <c r="B89" s="78">
        <v>0.12444155999999999</v>
      </c>
      <c r="C89" s="78">
        <v>8.749852000000001E-2</v>
      </c>
      <c r="D89" s="78">
        <v>0.12699192000000001</v>
      </c>
      <c r="E89" s="260"/>
      <c r="F89" s="77" t="s">
        <v>220</v>
      </c>
      <c r="G89" s="78" t="s">
        <v>314</v>
      </c>
      <c r="H89" s="78">
        <v>2.7639899999999996E-3</v>
      </c>
      <c r="I89" s="78" t="s">
        <v>314</v>
      </c>
      <c r="J89" s="65"/>
      <c r="K89" s="77" t="s">
        <v>6</v>
      </c>
      <c r="L89" s="78">
        <v>0.39692047999999996</v>
      </c>
      <c r="M89" s="78">
        <v>0.1372159</v>
      </c>
      <c r="N89" s="78">
        <v>0.56904393999999991</v>
      </c>
    </row>
    <row r="90" spans="1:14" x14ac:dyDescent="0.25">
      <c r="A90" s="77" t="s">
        <v>225</v>
      </c>
      <c r="B90" s="78">
        <v>1.33117</v>
      </c>
      <c r="C90" s="78">
        <v>0.10464525999999999</v>
      </c>
      <c r="D90" s="78">
        <v>0.122932</v>
      </c>
      <c r="E90" s="260"/>
      <c r="F90" s="77" t="s">
        <v>194</v>
      </c>
      <c r="G90" s="78">
        <v>4.2500000000000003E-3</v>
      </c>
      <c r="H90" s="78">
        <v>2.6315500000000003E-3</v>
      </c>
      <c r="I90" s="78" t="s">
        <v>314</v>
      </c>
      <c r="J90" s="65"/>
      <c r="K90" s="77" t="s">
        <v>210</v>
      </c>
      <c r="L90" s="78">
        <v>0.91374443999999999</v>
      </c>
      <c r="M90" s="78">
        <v>0.23740032</v>
      </c>
      <c r="N90" s="78">
        <v>0.56765994999999991</v>
      </c>
    </row>
    <row r="91" spans="1:14" x14ac:dyDescent="0.25">
      <c r="A91" s="77" t="s">
        <v>117</v>
      </c>
      <c r="B91" s="78">
        <v>3.8098989999999999E-2</v>
      </c>
      <c r="C91" s="78">
        <v>8.2901130000000003E-2</v>
      </c>
      <c r="D91" s="78">
        <v>0.12129543</v>
      </c>
      <c r="E91" s="260"/>
      <c r="F91" s="77" t="s">
        <v>136</v>
      </c>
      <c r="G91" s="78">
        <v>1.0000000000000001E-5</v>
      </c>
      <c r="H91" s="78">
        <v>2.1450000000000002E-3</v>
      </c>
      <c r="I91" s="78" t="s">
        <v>314</v>
      </c>
      <c r="J91" s="65"/>
      <c r="K91" s="77" t="s">
        <v>147</v>
      </c>
      <c r="L91" s="78">
        <v>0.20493079</v>
      </c>
      <c r="M91" s="78">
        <v>1.3424421499999999</v>
      </c>
      <c r="N91" s="78">
        <v>0.52066199999999996</v>
      </c>
    </row>
    <row r="92" spans="1:14" x14ac:dyDescent="0.25">
      <c r="A92" s="77" t="s">
        <v>123</v>
      </c>
      <c r="B92" s="78">
        <v>4.3119987599999998</v>
      </c>
      <c r="C92" s="78">
        <v>6.4641839999999992E-2</v>
      </c>
      <c r="D92" s="78">
        <v>0.11014497999999999</v>
      </c>
      <c r="E92" s="260"/>
      <c r="F92" s="77" t="s">
        <v>97</v>
      </c>
      <c r="G92" s="78" t="s">
        <v>314</v>
      </c>
      <c r="H92" s="78">
        <v>2.0920999999999999E-3</v>
      </c>
      <c r="I92" s="78">
        <v>2.1019000000000003E-3</v>
      </c>
      <c r="J92" s="65"/>
      <c r="K92" s="77" t="s">
        <v>194</v>
      </c>
      <c r="L92" s="78">
        <v>4.3169289199999996</v>
      </c>
      <c r="M92" s="78">
        <v>0.91602088999999998</v>
      </c>
      <c r="N92" s="78">
        <v>0.51371575000000003</v>
      </c>
    </row>
    <row r="93" spans="1:14" x14ac:dyDescent="0.25">
      <c r="A93" s="77" t="s">
        <v>201</v>
      </c>
      <c r="B93" s="78">
        <v>3.0606000000000001E-3</v>
      </c>
      <c r="C93" s="78">
        <v>2.7593077799999999</v>
      </c>
      <c r="D93" s="78">
        <v>0.10392485999999999</v>
      </c>
      <c r="E93" s="260"/>
      <c r="F93" s="77" t="s">
        <v>173</v>
      </c>
      <c r="G93" s="78">
        <v>1.171348E-2</v>
      </c>
      <c r="H93" s="78">
        <v>1.8E-3</v>
      </c>
      <c r="I93" s="78" t="s">
        <v>314</v>
      </c>
      <c r="J93" s="65"/>
      <c r="K93" s="77" t="s">
        <v>219</v>
      </c>
      <c r="L93" s="78">
        <v>0.60715489</v>
      </c>
      <c r="M93" s="78">
        <v>1.2336842800000001</v>
      </c>
      <c r="N93" s="78">
        <v>0.49992814000000002</v>
      </c>
    </row>
    <row r="94" spans="1:14" x14ac:dyDescent="0.25">
      <c r="A94" s="77" t="s">
        <v>116</v>
      </c>
      <c r="B94" s="78">
        <v>1.302E-2</v>
      </c>
      <c r="C94" s="78">
        <v>1.4691540000000001E-2</v>
      </c>
      <c r="D94" s="78">
        <v>0.10312200000000001</v>
      </c>
      <c r="E94" s="260"/>
      <c r="F94" s="77" t="s">
        <v>3</v>
      </c>
      <c r="G94" s="78">
        <v>2.2609000000000001E-2</v>
      </c>
      <c r="H94" s="78">
        <v>1.5E-3</v>
      </c>
      <c r="I94" s="78">
        <v>0.10235232000000001</v>
      </c>
      <c r="J94" s="65"/>
      <c r="K94" s="77" t="s">
        <v>171</v>
      </c>
      <c r="L94" s="78">
        <v>0.88966798000000002</v>
      </c>
      <c r="M94" s="78">
        <v>1.8890488000000001</v>
      </c>
      <c r="N94" s="78">
        <v>0.49961721000000003</v>
      </c>
    </row>
    <row r="95" spans="1:14" x14ac:dyDescent="0.25">
      <c r="A95" s="77" t="s">
        <v>221</v>
      </c>
      <c r="B95" s="78" t="s">
        <v>314</v>
      </c>
      <c r="C95" s="78">
        <v>4.3007519999999994E-2</v>
      </c>
      <c r="D95" s="78">
        <v>7.94213E-2</v>
      </c>
      <c r="E95" s="260"/>
      <c r="F95" s="77" t="s">
        <v>180</v>
      </c>
      <c r="G95" s="78">
        <v>3.1322999999999997E-2</v>
      </c>
      <c r="H95" s="78">
        <v>1.25E-3</v>
      </c>
      <c r="I95" s="78" t="s">
        <v>314</v>
      </c>
      <c r="J95" s="65"/>
      <c r="K95" s="77" t="s">
        <v>174</v>
      </c>
      <c r="L95" s="78">
        <v>1.1728333400000002</v>
      </c>
      <c r="M95" s="78">
        <v>0.65059465000000005</v>
      </c>
      <c r="N95" s="78">
        <v>0.49959184000000001</v>
      </c>
    </row>
    <row r="96" spans="1:14" x14ac:dyDescent="0.25">
      <c r="A96" s="77" t="s">
        <v>154</v>
      </c>
      <c r="B96" s="78">
        <v>6.9105099999999999E-3</v>
      </c>
      <c r="C96" s="78" t="s">
        <v>314</v>
      </c>
      <c r="D96" s="78">
        <v>7.9343820000000009E-2</v>
      </c>
      <c r="E96" s="260"/>
      <c r="F96" s="77" t="s">
        <v>189</v>
      </c>
      <c r="G96" s="78">
        <v>0.34723700000000002</v>
      </c>
      <c r="H96" s="78">
        <v>1.1999999999999999E-3</v>
      </c>
      <c r="I96" s="78">
        <v>1.212E-3</v>
      </c>
      <c r="J96" s="65"/>
      <c r="K96" s="77" t="s">
        <v>32</v>
      </c>
      <c r="L96" s="78">
        <v>0.18186982000000002</v>
      </c>
      <c r="M96" s="78">
        <v>1.4068774499999999</v>
      </c>
      <c r="N96" s="78">
        <v>0.49907384000000005</v>
      </c>
    </row>
    <row r="97" spans="1:14" x14ac:dyDescent="0.25">
      <c r="A97" s="77" t="s">
        <v>237</v>
      </c>
      <c r="B97" s="78">
        <v>0.23519583999999999</v>
      </c>
      <c r="C97" s="78">
        <v>0.12445183</v>
      </c>
      <c r="D97" s="78">
        <v>7.842703999999999E-2</v>
      </c>
      <c r="E97" s="260"/>
      <c r="F97" s="77" t="s">
        <v>157</v>
      </c>
      <c r="G97" s="78" t="s">
        <v>314</v>
      </c>
      <c r="H97" s="78">
        <v>1E-3</v>
      </c>
      <c r="I97" s="78" t="s">
        <v>314</v>
      </c>
      <c r="J97" s="65"/>
      <c r="K97" s="77" t="s">
        <v>120</v>
      </c>
      <c r="L97" s="78">
        <v>4.1699404700000002</v>
      </c>
      <c r="M97" s="78">
        <v>8.5106630000000003E-2</v>
      </c>
      <c r="N97" s="78">
        <v>0.46808222999999999</v>
      </c>
    </row>
    <row r="98" spans="1:14" x14ac:dyDescent="0.25">
      <c r="A98" s="77" t="s">
        <v>194</v>
      </c>
      <c r="B98" s="78">
        <v>2.7771100000000002E-3</v>
      </c>
      <c r="C98" s="78">
        <v>3.6136244199999998</v>
      </c>
      <c r="D98" s="78">
        <v>7.2845580000000007E-2</v>
      </c>
      <c r="E98" s="260"/>
      <c r="F98" s="77" t="s">
        <v>231</v>
      </c>
      <c r="G98" s="78">
        <v>3.2499999999999999E-3</v>
      </c>
      <c r="H98" s="78">
        <v>8.8000000000000003E-4</v>
      </c>
      <c r="I98" s="78">
        <v>2.1984770000000001E-2</v>
      </c>
      <c r="J98" s="65"/>
      <c r="K98" s="77" t="s">
        <v>99</v>
      </c>
      <c r="L98" s="78">
        <v>9.661146000000001E-2</v>
      </c>
      <c r="M98" s="78">
        <v>0.44395909</v>
      </c>
      <c r="N98" s="78">
        <v>0.46467888000000002</v>
      </c>
    </row>
    <row r="99" spans="1:14" x14ac:dyDescent="0.25">
      <c r="A99" s="77" t="s">
        <v>95</v>
      </c>
      <c r="B99" s="78" t="s">
        <v>314</v>
      </c>
      <c r="C99" s="78" t="s">
        <v>314</v>
      </c>
      <c r="D99" s="78">
        <v>6.1349379999999995E-2</v>
      </c>
      <c r="E99" s="260"/>
      <c r="F99" s="77" t="s">
        <v>108</v>
      </c>
      <c r="G99" s="78">
        <v>5.0000000000000004E-6</v>
      </c>
      <c r="H99" s="78">
        <v>8.03E-4</v>
      </c>
      <c r="I99" s="78">
        <v>8.3280999999999991E-4</v>
      </c>
      <c r="J99" s="65"/>
      <c r="K99" s="77" t="s">
        <v>242</v>
      </c>
      <c r="L99" s="78">
        <v>0.27488763999999999</v>
      </c>
      <c r="M99" s="78">
        <v>0.90595741000000007</v>
      </c>
      <c r="N99" s="78">
        <v>0.41921629999999999</v>
      </c>
    </row>
    <row r="100" spans="1:14" x14ac:dyDescent="0.25">
      <c r="A100" s="77" t="s">
        <v>104</v>
      </c>
      <c r="B100" s="78">
        <v>3.7770400000000002E-3</v>
      </c>
      <c r="C100" s="78">
        <v>4.240037E-2</v>
      </c>
      <c r="D100" s="78">
        <v>5.0097790000000003E-2</v>
      </c>
      <c r="E100" s="260"/>
      <c r="F100" s="77" t="s">
        <v>25</v>
      </c>
      <c r="G100" s="78" t="s">
        <v>314</v>
      </c>
      <c r="H100" s="78">
        <v>7.8200000000000003E-4</v>
      </c>
      <c r="I100" s="78">
        <v>2.944E-4</v>
      </c>
      <c r="J100" s="65"/>
      <c r="K100" s="77" t="s">
        <v>235</v>
      </c>
      <c r="L100" s="78">
        <v>0.12157222999999999</v>
      </c>
      <c r="M100" s="78">
        <v>0.51483383999999999</v>
      </c>
      <c r="N100" s="78">
        <v>0.41695103</v>
      </c>
    </row>
    <row r="101" spans="1:14" x14ac:dyDescent="0.25">
      <c r="A101" s="77" t="s">
        <v>8</v>
      </c>
      <c r="B101" s="78" t="s">
        <v>314</v>
      </c>
      <c r="C101" s="78">
        <v>7.1622000000000005E-2</v>
      </c>
      <c r="D101" s="78">
        <v>4.0975320000000003E-2</v>
      </c>
      <c r="E101" s="260"/>
      <c r="F101" s="77" t="s">
        <v>137</v>
      </c>
      <c r="G101" s="78" t="s">
        <v>314</v>
      </c>
      <c r="H101" s="78">
        <v>7.6999999999999996E-4</v>
      </c>
      <c r="I101" s="78">
        <v>3.055E-3</v>
      </c>
      <c r="J101" s="65"/>
      <c r="K101" s="77" t="s">
        <v>108</v>
      </c>
      <c r="L101" s="78">
        <v>25.678257510000002</v>
      </c>
      <c r="M101" s="78">
        <v>24.888059780000003</v>
      </c>
      <c r="N101" s="78">
        <v>0.40890163000000002</v>
      </c>
    </row>
    <row r="102" spans="1:14" x14ac:dyDescent="0.25">
      <c r="A102" s="77" t="s">
        <v>39</v>
      </c>
      <c r="B102" s="78">
        <v>5.6424250000000002E-2</v>
      </c>
      <c r="C102" s="78">
        <v>1.3931457199999999</v>
      </c>
      <c r="D102" s="78">
        <v>4.0556250000000002E-2</v>
      </c>
      <c r="E102" s="260"/>
      <c r="F102" s="77" t="s">
        <v>150</v>
      </c>
      <c r="G102" s="78">
        <v>4.8841700000000002E-3</v>
      </c>
      <c r="H102" s="78">
        <v>7.2599999999999997E-4</v>
      </c>
      <c r="I102" s="78">
        <v>1.3999999999999999E-4</v>
      </c>
      <c r="J102" s="65"/>
      <c r="K102" s="77" t="s">
        <v>25</v>
      </c>
      <c r="L102" s="78">
        <v>0.12457011999999999</v>
      </c>
      <c r="M102" s="78">
        <v>1.0421119999999999</v>
      </c>
      <c r="N102" s="78">
        <v>0.39518550000000002</v>
      </c>
    </row>
    <row r="103" spans="1:14" x14ac:dyDescent="0.25">
      <c r="A103" s="77" t="s">
        <v>105</v>
      </c>
      <c r="B103" s="78">
        <v>2.1053999999999999E-3</v>
      </c>
      <c r="C103" s="78">
        <v>0.63692094999999993</v>
      </c>
      <c r="D103" s="78">
        <v>3.967789E-2</v>
      </c>
      <c r="E103" s="260"/>
      <c r="F103" s="77" t="s">
        <v>197</v>
      </c>
      <c r="G103" s="78">
        <v>9.5879000000000006E-2</v>
      </c>
      <c r="H103" s="78">
        <v>7.2075000000000004E-4</v>
      </c>
      <c r="I103" s="78">
        <v>5.3264150000000003E-2</v>
      </c>
      <c r="J103" s="65"/>
      <c r="K103" s="77" t="s">
        <v>148</v>
      </c>
      <c r="L103" s="78">
        <v>0.48539600999999999</v>
      </c>
      <c r="M103" s="78">
        <v>0.86664753999999999</v>
      </c>
      <c r="N103" s="78">
        <v>0.3855093</v>
      </c>
    </row>
    <row r="104" spans="1:14" x14ac:dyDescent="0.25">
      <c r="A104" s="77" t="s">
        <v>256</v>
      </c>
      <c r="B104" s="78">
        <v>6.6424190000000008E-2</v>
      </c>
      <c r="C104" s="78">
        <v>1.8444540000000002E-2</v>
      </c>
      <c r="D104" s="78">
        <v>3.9363910000000002E-2</v>
      </c>
      <c r="E104" s="260"/>
      <c r="F104" s="77" t="s">
        <v>228</v>
      </c>
      <c r="G104" s="78">
        <v>2.3276999999999999E-2</v>
      </c>
      <c r="H104" s="78">
        <v>6.0899999999999995E-4</v>
      </c>
      <c r="I104" s="78">
        <v>0.247753</v>
      </c>
      <c r="J104" s="65"/>
      <c r="K104" s="77" t="s">
        <v>60</v>
      </c>
      <c r="L104" s="78">
        <v>0.22479099999999999</v>
      </c>
      <c r="M104" s="78">
        <v>0.443554</v>
      </c>
      <c r="N104" s="78">
        <v>0.36716399999999999</v>
      </c>
    </row>
    <row r="105" spans="1:14" x14ac:dyDescent="0.25">
      <c r="A105" s="77" t="s">
        <v>133</v>
      </c>
      <c r="B105" s="78">
        <v>3.2915400000000004E-2</v>
      </c>
      <c r="C105" s="78">
        <v>7.0036099999999995E-3</v>
      </c>
      <c r="D105" s="78">
        <v>3.7505540000000004E-2</v>
      </c>
      <c r="E105" s="260"/>
      <c r="F105" s="77" t="s">
        <v>21</v>
      </c>
      <c r="G105" s="78" t="s">
        <v>314</v>
      </c>
      <c r="H105" s="78">
        <v>5.5000000000000003E-4</v>
      </c>
      <c r="I105" s="78" t="s">
        <v>314</v>
      </c>
      <c r="J105" s="65"/>
      <c r="K105" s="77" t="s">
        <v>255</v>
      </c>
      <c r="L105" s="78">
        <v>0.14982179999999998</v>
      </c>
      <c r="M105" s="78">
        <v>2.3912849999999999E-2</v>
      </c>
      <c r="N105" s="78">
        <v>0.36001230000000001</v>
      </c>
    </row>
    <row r="106" spans="1:14" x14ac:dyDescent="0.25">
      <c r="A106" s="77" t="s">
        <v>21</v>
      </c>
      <c r="B106" s="78">
        <v>1.404E-2</v>
      </c>
      <c r="C106" s="78" t="s">
        <v>314</v>
      </c>
      <c r="D106" s="78">
        <v>3.6524720000000004E-2</v>
      </c>
      <c r="E106" s="260"/>
      <c r="F106" s="77" t="s">
        <v>146</v>
      </c>
      <c r="G106" s="78" t="s">
        <v>314</v>
      </c>
      <c r="H106" s="78">
        <v>5.0000000000000001E-4</v>
      </c>
      <c r="I106" s="78" t="s">
        <v>314</v>
      </c>
      <c r="J106" s="65"/>
      <c r="K106" s="77" t="s">
        <v>201</v>
      </c>
      <c r="L106" s="78">
        <v>4.9608952500000001</v>
      </c>
      <c r="M106" s="78">
        <v>0.78130293999999989</v>
      </c>
      <c r="N106" s="78">
        <v>0.35735055999999998</v>
      </c>
    </row>
    <row r="107" spans="1:14" x14ac:dyDescent="0.25">
      <c r="A107" s="77" t="s">
        <v>235</v>
      </c>
      <c r="B107" s="78">
        <v>4.1522900000000003E-3</v>
      </c>
      <c r="C107" s="78">
        <v>4.0931000000000002E-2</v>
      </c>
      <c r="D107" s="78">
        <v>3.4928160000000007E-2</v>
      </c>
      <c r="E107" s="260"/>
      <c r="F107" s="77" t="s">
        <v>149</v>
      </c>
      <c r="G107" s="78">
        <v>2.8015200000000001E-3</v>
      </c>
      <c r="H107" s="78">
        <v>5.0000000000000001E-4</v>
      </c>
      <c r="I107" s="78">
        <v>1.1022000000000001E-2</v>
      </c>
      <c r="J107" s="65"/>
      <c r="K107" s="77" t="s">
        <v>221</v>
      </c>
      <c r="L107" s="78">
        <v>2.3286226000000001</v>
      </c>
      <c r="M107" s="78">
        <v>0.43462769000000001</v>
      </c>
      <c r="N107" s="78">
        <v>0.34894450999999999</v>
      </c>
    </row>
    <row r="108" spans="1:14" x14ac:dyDescent="0.25">
      <c r="A108" s="77" t="s">
        <v>191</v>
      </c>
      <c r="B108" s="78" t="s">
        <v>314</v>
      </c>
      <c r="C108" s="78" t="s">
        <v>314</v>
      </c>
      <c r="D108" s="78">
        <v>3.489573E-2</v>
      </c>
      <c r="E108" s="260"/>
      <c r="F108" s="77" t="s">
        <v>130</v>
      </c>
      <c r="G108" s="78">
        <v>4.3499999999999997E-3</v>
      </c>
      <c r="H108" s="78">
        <v>4.3399999999999998E-4</v>
      </c>
      <c r="I108" s="78">
        <v>4.1333000000000003E-3</v>
      </c>
      <c r="J108" s="65"/>
      <c r="K108" s="77" t="s">
        <v>7</v>
      </c>
      <c r="L108" s="78">
        <v>0.13005685</v>
      </c>
      <c r="M108" s="78">
        <v>0.24691283</v>
      </c>
      <c r="N108" s="78">
        <v>0.34469184999999997</v>
      </c>
    </row>
    <row r="109" spans="1:14" x14ac:dyDescent="0.25">
      <c r="A109" s="77" t="s">
        <v>141</v>
      </c>
      <c r="B109" s="78" t="s">
        <v>314</v>
      </c>
      <c r="C109" s="78">
        <v>6.9100000000000003E-3</v>
      </c>
      <c r="D109" s="78">
        <v>3.4057179999999999E-2</v>
      </c>
      <c r="E109" s="260"/>
      <c r="F109" s="77" t="s">
        <v>27</v>
      </c>
      <c r="G109" s="78">
        <v>4.2900000000000002E-4</v>
      </c>
      <c r="H109" s="78">
        <v>4.2779999999999999E-4</v>
      </c>
      <c r="I109" s="78">
        <v>1.7160000000000001E-3</v>
      </c>
      <c r="J109" s="65"/>
      <c r="K109" s="77" t="s">
        <v>113</v>
      </c>
      <c r="L109" s="78">
        <v>0.1218085</v>
      </c>
      <c r="M109" s="78">
        <v>0.48987190000000003</v>
      </c>
      <c r="N109" s="78">
        <v>0.33491790999999999</v>
      </c>
    </row>
    <row r="110" spans="1:14" x14ac:dyDescent="0.25">
      <c r="A110" s="77" t="s">
        <v>143</v>
      </c>
      <c r="B110" s="78">
        <v>1.227405E-2</v>
      </c>
      <c r="C110" s="78">
        <v>7.1302100000000007E-2</v>
      </c>
      <c r="D110" s="78">
        <v>3.281129E-2</v>
      </c>
      <c r="E110" s="260"/>
      <c r="F110" s="77" t="s">
        <v>47</v>
      </c>
      <c r="G110" s="78">
        <v>1.2440000000000001E-3</v>
      </c>
      <c r="H110" s="78">
        <v>3.8000000000000002E-4</v>
      </c>
      <c r="I110" s="78">
        <v>6.0000000000000002E-5</v>
      </c>
      <c r="J110" s="65"/>
      <c r="K110" s="77" t="s">
        <v>165</v>
      </c>
      <c r="L110" s="78">
        <v>1.7100000000000001E-2</v>
      </c>
      <c r="M110" s="78">
        <v>3.5056509999999999E-2</v>
      </c>
      <c r="N110" s="78">
        <v>0.33254127</v>
      </c>
    </row>
    <row r="111" spans="1:14" x14ac:dyDescent="0.25">
      <c r="A111" s="77" t="s">
        <v>3</v>
      </c>
      <c r="B111" s="78">
        <v>2.9712199999999997E-3</v>
      </c>
      <c r="C111" s="78" t="s">
        <v>314</v>
      </c>
      <c r="D111" s="78">
        <v>3.1958889999999997E-2</v>
      </c>
      <c r="E111" s="260"/>
      <c r="F111" s="77" t="s">
        <v>33</v>
      </c>
      <c r="G111" s="78">
        <v>4.0200000000000001E-4</v>
      </c>
      <c r="H111" s="78">
        <v>3.6499999999999998E-4</v>
      </c>
      <c r="I111" s="78">
        <v>5.0500000000000002E-4</v>
      </c>
      <c r="J111" s="65"/>
      <c r="K111" s="77" t="s">
        <v>196</v>
      </c>
      <c r="L111" s="78">
        <v>2.92120238</v>
      </c>
      <c r="M111" s="78">
        <v>0.58205091000000009</v>
      </c>
      <c r="N111" s="78">
        <v>0.32305604999999998</v>
      </c>
    </row>
    <row r="112" spans="1:14" x14ac:dyDescent="0.25">
      <c r="A112" s="77" t="s">
        <v>238</v>
      </c>
      <c r="B112" s="78">
        <v>3.7520000000000001E-3</v>
      </c>
      <c r="C112" s="78">
        <v>5.659728E-2</v>
      </c>
      <c r="D112" s="78">
        <v>2.7136449999999999E-2</v>
      </c>
      <c r="E112" s="260"/>
      <c r="F112" s="77" t="s">
        <v>30</v>
      </c>
      <c r="G112" s="78">
        <v>2.3499999999999999E-4</v>
      </c>
      <c r="H112" s="78">
        <v>3.6089999999999999E-4</v>
      </c>
      <c r="I112" s="78">
        <v>1.222E-3</v>
      </c>
      <c r="J112" s="65"/>
      <c r="K112" s="77" t="s">
        <v>249</v>
      </c>
      <c r="L112" s="78">
        <v>0.80420999999999998</v>
      </c>
      <c r="M112" s="78">
        <v>0.52135874000000004</v>
      </c>
      <c r="N112" s="78">
        <v>0.28982240999999997</v>
      </c>
    </row>
    <row r="113" spans="1:14" x14ac:dyDescent="0.25">
      <c r="A113" s="77" t="s">
        <v>101</v>
      </c>
      <c r="B113" s="78" t="s">
        <v>314</v>
      </c>
      <c r="C113" s="78" t="s">
        <v>314</v>
      </c>
      <c r="D113" s="78">
        <v>2.663944E-2</v>
      </c>
      <c r="E113" s="260"/>
      <c r="F113" s="77" t="s">
        <v>145</v>
      </c>
      <c r="G113" s="78">
        <v>5.8600000000000004E-4</v>
      </c>
      <c r="H113" s="78">
        <v>3.6000000000000002E-4</v>
      </c>
      <c r="I113" s="78">
        <v>2.0100000000000001E-4</v>
      </c>
      <c r="J113" s="65"/>
      <c r="K113" s="77" t="s">
        <v>185</v>
      </c>
      <c r="L113" s="78">
        <v>0.21949351</v>
      </c>
      <c r="M113" s="78">
        <v>0.39230401000000004</v>
      </c>
      <c r="N113" s="78">
        <v>0.28743110999999999</v>
      </c>
    </row>
    <row r="114" spans="1:14" x14ac:dyDescent="0.25">
      <c r="A114" s="77" t="s">
        <v>135</v>
      </c>
      <c r="B114" s="78">
        <v>0.14334557000000001</v>
      </c>
      <c r="C114" s="78">
        <v>0.96757641000000005</v>
      </c>
      <c r="D114" s="78">
        <v>2.6569470000000001E-2</v>
      </c>
      <c r="E114" s="260"/>
      <c r="F114" s="77" t="s">
        <v>214</v>
      </c>
      <c r="G114" s="78">
        <v>1.7340000000000001E-3</v>
      </c>
      <c r="H114" s="78">
        <v>2.5000000000000001E-4</v>
      </c>
      <c r="I114" s="78" t="s">
        <v>314</v>
      </c>
      <c r="J114" s="65"/>
      <c r="K114" s="77" t="s">
        <v>197</v>
      </c>
      <c r="L114" s="78">
        <v>0.57695523999999998</v>
      </c>
      <c r="M114" s="78">
        <v>1.63778903</v>
      </c>
      <c r="N114" s="78">
        <v>0.27207284999999998</v>
      </c>
    </row>
    <row r="115" spans="1:14" x14ac:dyDescent="0.25">
      <c r="A115" s="77" t="s">
        <v>174</v>
      </c>
      <c r="B115" s="78" t="s">
        <v>314</v>
      </c>
      <c r="C115" s="78">
        <v>9.4529200000000001E-3</v>
      </c>
      <c r="D115" s="78">
        <v>2.6004180000000002E-2</v>
      </c>
      <c r="E115" s="260"/>
      <c r="F115" s="77" t="s">
        <v>221</v>
      </c>
      <c r="G115" s="78">
        <v>7.3354999999999991E-4</v>
      </c>
      <c r="H115" s="78">
        <v>2.5000000000000001E-4</v>
      </c>
      <c r="I115" s="78">
        <v>2.3140000000000001E-3</v>
      </c>
      <c r="J115" s="65"/>
      <c r="K115" s="77" t="s">
        <v>206</v>
      </c>
      <c r="L115" s="78">
        <v>1.2794168600000002</v>
      </c>
      <c r="M115" s="78">
        <v>0.50535737000000003</v>
      </c>
      <c r="N115" s="78">
        <v>0.25927792</v>
      </c>
    </row>
    <row r="116" spans="1:14" x14ac:dyDescent="0.25">
      <c r="A116" s="77" t="s">
        <v>37</v>
      </c>
      <c r="B116" s="78">
        <v>3.5587269999999997E-2</v>
      </c>
      <c r="C116" s="78">
        <v>6.1070268600000004</v>
      </c>
      <c r="D116" s="78">
        <v>2.443536E-2</v>
      </c>
      <c r="E116" s="260"/>
      <c r="F116" s="77" t="s">
        <v>48</v>
      </c>
      <c r="G116" s="78" t="s">
        <v>314</v>
      </c>
      <c r="H116" s="78">
        <v>2.4000000000000001E-4</v>
      </c>
      <c r="I116" s="78" t="s">
        <v>314</v>
      </c>
      <c r="J116" s="65"/>
      <c r="K116" s="77" t="s">
        <v>134</v>
      </c>
      <c r="L116" s="78">
        <v>1.7984780900000001</v>
      </c>
      <c r="M116" s="78">
        <v>0.25326821999999999</v>
      </c>
      <c r="N116" s="78">
        <v>0.24523879000000001</v>
      </c>
    </row>
    <row r="117" spans="1:14" x14ac:dyDescent="0.25">
      <c r="A117" s="77" t="s">
        <v>5</v>
      </c>
      <c r="B117" s="78" t="s">
        <v>314</v>
      </c>
      <c r="C117" s="78" t="s">
        <v>314</v>
      </c>
      <c r="D117" s="78">
        <v>2.2699589999999999E-2</v>
      </c>
      <c r="E117" s="260"/>
      <c r="F117" s="77" t="s">
        <v>252</v>
      </c>
      <c r="G117" s="78">
        <v>3.3E-4</v>
      </c>
      <c r="H117" s="78">
        <v>2.1599999999999999E-4</v>
      </c>
      <c r="I117" s="78">
        <v>7.4899999999999999E-4</v>
      </c>
      <c r="J117" s="65"/>
      <c r="K117" s="77" t="s">
        <v>202</v>
      </c>
      <c r="L117" s="78">
        <v>6.1218359999999999E-2</v>
      </c>
      <c r="M117" s="78">
        <v>0.34996619000000001</v>
      </c>
      <c r="N117" s="78">
        <v>0.22675332000000001</v>
      </c>
    </row>
    <row r="118" spans="1:14" x14ac:dyDescent="0.25">
      <c r="A118" s="77" t="s">
        <v>189</v>
      </c>
      <c r="B118" s="78">
        <v>5.5497489999999997E-2</v>
      </c>
      <c r="C118" s="78">
        <v>3.5649999800000001</v>
      </c>
      <c r="D118" s="78">
        <v>2.1980169999999997E-2</v>
      </c>
      <c r="E118" s="260"/>
      <c r="F118" s="77" t="s">
        <v>31</v>
      </c>
      <c r="G118" s="78">
        <v>2.41E-4</v>
      </c>
      <c r="H118" s="78">
        <v>1.75E-4</v>
      </c>
      <c r="I118" s="78">
        <v>1.902E-3</v>
      </c>
      <c r="J118" s="65"/>
      <c r="K118" s="77" t="s">
        <v>211</v>
      </c>
      <c r="L118" s="78">
        <v>3.4903416600000003</v>
      </c>
      <c r="M118" s="78">
        <v>0.62846137000000002</v>
      </c>
      <c r="N118" s="78">
        <v>0.21855643999999999</v>
      </c>
    </row>
    <row r="119" spans="1:14" x14ac:dyDescent="0.25">
      <c r="A119" s="77" t="s">
        <v>236</v>
      </c>
      <c r="B119" s="78">
        <v>6.5942299999999995E-3</v>
      </c>
      <c r="C119" s="78">
        <v>0.12154574</v>
      </c>
      <c r="D119" s="78">
        <v>2.1753629999999999E-2</v>
      </c>
      <c r="E119" s="260"/>
      <c r="F119" s="77" t="s">
        <v>89</v>
      </c>
      <c r="G119" s="78" t="s">
        <v>314</v>
      </c>
      <c r="H119" s="78">
        <v>1.7000000000000001E-4</v>
      </c>
      <c r="I119" s="78">
        <v>5.0000000000000002E-5</v>
      </c>
      <c r="J119" s="65"/>
      <c r="K119" s="77" t="s">
        <v>188</v>
      </c>
      <c r="L119" s="78">
        <v>5.5468499999999997E-2</v>
      </c>
      <c r="M119" s="78">
        <v>8.3316660000000001E-2</v>
      </c>
      <c r="N119" s="78">
        <v>0.20143633999999999</v>
      </c>
    </row>
    <row r="120" spans="1:14" x14ac:dyDescent="0.25">
      <c r="A120" s="77" t="s">
        <v>20</v>
      </c>
      <c r="B120" s="78">
        <v>6.1469050000000004E-2</v>
      </c>
      <c r="C120" s="78">
        <v>0.13697400000000001</v>
      </c>
      <c r="D120" s="78">
        <v>2.0768470000000001E-2</v>
      </c>
      <c r="E120" s="260"/>
      <c r="F120" s="77" t="s">
        <v>134</v>
      </c>
      <c r="G120" s="78">
        <v>3.258E-3</v>
      </c>
      <c r="H120" s="78">
        <v>1.4999999999999999E-4</v>
      </c>
      <c r="I120" s="78">
        <v>2.3499999999999999E-4</v>
      </c>
      <c r="J120" s="65"/>
      <c r="K120" s="77" t="s">
        <v>212</v>
      </c>
      <c r="L120" s="78">
        <v>2.5637386499999999</v>
      </c>
      <c r="M120" s="78">
        <v>1.3472508799999998</v>
      </c>
      <c r="N120" s="78">
        <v>0.18265473999999998</v>
      </c>
    </row>
    <row r="121" spans="1:14" x14ac:dyDescent="0.25">
      <c r="A121" s="77" t="s">
        <v>120</v>
      </c>
      <c r="B121" s="78">
        <v>7.2954799999999992E-3</v>
      </c>
      <c r="C121" s="78">
        <v>2.9282519999999999E-2</v>
      </c>
      <c r="D121" s="78">
        <v>1.937504E-2</v>
      </c>
      <c r="E121" s="260"/>
      <c r="F121" s="77" t="s">
        <v>96</v>
      </c>
      <c r="G121" s="78">
        <v>8.0000000000000007E-5</v>
      </c>
      <c r="H121" s="78">
        <v>1.46E-4</v>
      </c>
      <c r="I121" s="78" t="s">
        <v>314</v>
      </c>
      <c r="J121" s="65"/>
      <c r="K121" s="77" t="s">
        <v>119</v>
      </c>
      <c r="L121" s="78">
        <v>0.33410231000000001</v>
      </c>
      <c r="M121" s="78">
        <v>0.17121622</v>
      </c>
      <c r="N121" s="78">
        <v>0.17514579999999999</v>
      </c>
    </row>
    <row r="122" spans="1:14" x14ac:dyDescent="0.25">
      <c r="A122" s="77" t="s">
        <v>7</v>
      </c>
      <c r="B122" s="78" t="s">
        <v>314</v>
      </c>
      <c r="C122" s="78" t="s">
        <v>314</v>
      </c>
      <c r="D122" s="78">
        <v>1.7524990000000001E-2</v>
      </c>
      <c r="E122" s="260"/>
      <c r="F122" s="77" t="s">
        <v>114</v>
      </c>
      <c r="G122" s="78" t="s">
        <v>314</v>
      </c>
      <c r="H122" s="78">
        <v>1.2999999999999999E-4</v>
      </c>
      <c r="I122" s="78" t="s">
        <v>314</v>
      </c>
      <c r="J122" s="65"/>
      <c r="K122" s="77" t="s">
        <v>106</v>
      </c>
      <c r="L122" s="78">
        <v>2.5999999999999999E-2</v>
      </c>
      <c r="M122" s="78">
        <v>1.69993602</v>
      </c>
      <c r="N122" s="78">
        <v>0.16983993999999999</v>
      </c>
    </row>
    <row r="123" spans="1:14" x14ac:dyDescent="0.25">
      <c r="A123" s="77" t="s">
        <v>163</v>
      </c>
      <c r="B123" s="78" t="s">
        <v>314</v>
      </c>
      <c r="C123" s="78" t="s">
        <v>314</v>
      </c>
      <c r="D123" s="78">
        <v>1.632784E-2</v>
      </c>
      <c r="E123" s="260"/>
      <c r="F123" s="77" t="s">
        <v>122</v>
      </c>
      <c r="G123" s="78" t="s">
        <v>314</v>
      </c>
      <c r="H123" s="78">
        <v>1.2899999999999999E-4</v>
      </c>
      <c r="I123" s="78">
        <v>6.4811000000000003E-4</v>
      </c>
      <c r="J123" s="65"/>
      <c r="K123" s="77" t="s">
        <v>204</v>
      </c>
      <c r="L123" s="78">
        <v>0.31066669000000002</v>
      </c>
      <c r="M123" s="78">
        <v>2.5021584300000002</v>
      </c>
      <c r="N123" s="78">
        <v>0.16655900000000001</v>
      </c>
    </row>
    <row r="124" spans="1:14" x14ac:dyDescent="0.25">
      <c r="A124" s="77" t="s">
        <v>59</v>
      </c>
      <c r="B124" s="78">
        <v>2.9223259999999997E-2</v>
      </c>
      <c r="C124" s="78">
        <v>9.8251060000000001E-2</v>
      </c>
      <c r="D124" s="78">
        <v>1.6136149999999998E-2</v>
      </c>
      <c r="E124" s="260"/>
      <c r="F124" s="77" t="s">
        <v>20</v>
      </c>
      <c r="G124" s="78">
        <v>1.2799999999999999E-4</v>
      </c>
      <c r="H124" s="78">
        <v>1.25E-4</v>
      </c>
      <c r="I124" s="78">
        <v>1.1280000000000001E-3</v>
      </c>
      <c r="J124" s="65"/>
      <c r="K124" s="77" t="s">
        <v>252</v>
      </c>
      <c r="L124" s="78">
        <v>0.49848613000000003</v>
      </c>
      <c r="M124" s="78">
        <v>5.4442320000000002E-2</v>
      </c>
      <c r="N124" s="78">
        <v>0.16514513</v>
      </c>
    </row>
    <row r="125" spans="1:14" x14ac:dyDescent="0.25">
      <c r="A125" s="77" t="s">
        <v>30</v>
      </c>
      <c r="B125" s="78" t="s">
        <v>314</v>
      </c>
      <c r="C125" s="78" t="s">
        <v>314</v>
      </c>
      <c r="D125" s="78">
        <v>1.215872E-2</v>
      </c>
      <c r="E125" s="260"/>
      <c r="F125" s="77" t="s">
        <v>16</v>
      </c>
      <c r="G125" s="78" t="s">
        <v>314</v>
      </c>
      <c r="H125" s="78">
        <v>1.2454999999999999E-4</v>
      </c>
      <c r="I125" s="78" t="s">
        <v>314</v>
      </c>
      <c r="J125" s="65"/>
      <c r="K125" s="77" t="s">
        <v>170</v>
      </c>
      <c r="L125" s="78">
        <v>0.25673909</v>
      </c>
      <c r="M125" s="78">
        <v>2.3176568999999998</v>
      </c>
      <c r="N125" s="78">
        <v>0.16428129</v>
      </c>
    </row>
    <row r="126" spans="1:14" x14ac:dyDescent="0.25">
      <c r="A126" s="77" t="s">
        <v>88</v>
      </c>
      <c r="B126" s="78" t="s">
        <v>314</v>
      </c>
      <c r="C126" s="78" t="s">
        <v>314</v>
      </c>
      <c r="D126" s="78">
        <v>1.128551E-2</v>
      </c>
      <c r="E126" s="260"/>
      <c r="F126" s="77" t="s">
        <v>9</v>
      </c>
      <c r="G126" s="78">
        <v>9.0699816899999988</v>
      </c>
      <c r="H126" s="78">
        <v>1E-4</v>
      </c>
      <c r="I126" s="78">
        <v>1.2E-4</v>
      </c>
      <c r="J126" s="65"/>
      <c r="K126" s="77" t="s">
        <v>251</v>
      </c>
      <c r="L126" s="78">
        <v>0.31115846000000003</v>
      </c>
      <c r="M126" s="78">
        <v>0.11787251</v>
      </c>
      <c r="N126" s="78">
        <v>0.16330628</v>
      </c>
    </row>
    <row r="127" spans="1:14" x14ac:dyDescent="0.25">
      <c r="A127" s="77" t="s">
        <v>228</v>
      </c>
      <c r="B127" s="78">
        <v>8.8562999999999992E-3</v>
      </c>
      <c r="C127" s="78">
        <v>0.16591223000000002</v>
      </c>
      <c r="D127" s="78">
        <v>1.087307E-2</v>
      </c>
      <c r="E127" s="260"/>
      <c r="F127" s="77" t="s">
        <v>17</v>
      </c>
      <c r="G127" s="78" t="s">
        <v>314</v>
      </c>
      <c r="H127" s="78">
        <v>1E-4</v>
      </c>
      <c r="I127" s="78" t="s">
        <v>314</v>
      </c>
      <c r="J127" s="65"/>
      <c r="K127" s="77" t="s">
        <v>116</v>
      </c>
      <c r="L127" s="78">
        <v>0.16440811</v>
      </c>
      <c r="M127" s="78">
        <v>1.06417155</v>
      </c>
      <c r="N127" s="78">
        <v>0.15653129999999998</v>
      </c>
    </row>
    <row r="128" spans="1:14" x14ac:dyDescent="0.25">
      <c r="A128" s="77" t="s">
        <v>121</v>
      </c>
      <c r="B128" s="78" t="s">
        <v>314</v>
      </c>
      <c r="C128" s="78">
        <v>5.3440800000000002E-3</v>
      </c>
      <c r="D128" s="78">
        <v>1.059793E-2</v>
      </c>
      <c r="E128" s="260"/>
      <c r="F128" s="77" t="s">
        <v>167</v>
      </c>
      <c r="G128" s="78" t="s">
        <v>314</v>
      </c>
      <c r="H128" s="78">
        <v>1E-4</v>
      </c>
      <c r="I128" s="78">
        <v>1.4999999999999999E-4</v>
      </c>
      <c r="J128" s="65"/>
      <c r="K128" s="77" t="s">
        <v>77</v>
      </c>
      <c r="L128" s="78">
        <v>1.014294</v>
      </c>
      <c r="M128" s="78">
        <v>0.20084617999999999</v>
      </c>
      <c r="N128" s="78">
        <v>0.15426999999999999</v>
      </c>
    </row>
    <row r="129" spans="1:14" x14ac:dyDescent="0.25">
      <c r="A129" s="77" t="s">
        <v>249</v>
      </c>
      <c r="B129" s="78">
        <v>9.22831E-3</v>
      </c>
      <c r="C129" s="78">
        <v>2.3693200000000003E-3</v>
      </c>
      <c r="D129" s="78">
        <v>9.7037900000000003E-3</v>
      </c>
      <c r="E129" s="260"/>
      <c r="F129" s="77" t="s">
        <v>24</v>
      </c>
      <c r="G129" s="78" t="s">
        <v>314</v>
      </c>
      <c r="H129" s="78">
        <v>9.8999999999999994E-5</v>
      </c>
      <c r="I129" s="78" t="s">
        <v>314</v>
      </c>
      <c r="J129" s="65"/>
      <c r="K129" s="77" t="s">
        <v>237</v>
      </c>
      <c r="L129" s="78">
        <v>6.7131140000000006E-2</v>
      </c>
      <c r="M129" s="78">
        <v>5.540668E-2</v>
      </c>
      <c r="N129" s="78">
        <v>0.14724153000000001</v>
      </c>
    </row>
    <row r="130" spans="1:14" x14ac:dyDescent="0.25">
      <c r="A130" s="77" t="s">
        <v>129</v>
      </c>
      <c r="B130" s="78" t="s">
        <v>314</v>
      </c>
      <c r="C130" s="78">
        <v>6.6465213099999998</v>
      </c>
      <c r="D130" s="78">
        <v>8.5800000000000008E-3</v>
      </c>
      <c r="E130" s="260"/>
      <c r="F130" s="77" t="s">
        <v>117</v>
      </c>
      <c r="G130" s="78">
        <v>1.7E-5</v>
      </c>
      <c r="H130" s="78">
        <v>7.3999999999999996E-5</v>
      </c>
      <c r="I130" s="78" t="s">
        <v>314</v>
      </c>
      <c r="J130" s="65"/>
      <c r="K130" s="77" t="s">
        <v>27</v>
      </c>
      <c r="L130" s="78">
        <v>1.5286270900000001</v>
      </c>
      <c r="M130" s="78">
        <v>0.25080681999999999</v>
      </c>
      <c r="N130" s="78">
        <v>0.13359648999999998</v>
      </c>
    </row>
    <row r="131" spans="1:14" x14ac:dyDescent="0.25">
      <c r="A131" s="77" t="s">
        <v>4</v>
      </c>
      <c r="B131" s="78">
        <v>5.0050099999999998E-3</v>
      </c>
      <c r="C131" s="78" t="s">
        <v>314</v>
      </c>
      <c r="D131" s="78">
        <v>7.5596999999999999E-3</v>
      </c>
      <c r="E131" s="260"/>
      <c r="F131" s="77" t="s">
        <v>32</v>
      </c>
      <c r="G131" s="78">
        <v>6.6100000000000002E-4</v>
      </c>
      <c r="H131" s="78">
        <v>6.8999999999999997E-5</v>
      </c>
      <c r="I131" s="78">
        <v>4.5393000000000001E-4</v>
      </c>
      <c r="J131" s="65"/>
      <c r="K131" s="77" t="s">
        <v>142</v>
      </c>
      <c r="L131" s="78">
        <v>1.4405209699999999</v>
      </c>
      <c r="M131" s="78">
        <v>0.56813678000000001</v>
      </c>
      <c r="N131" s="78">
        <v>0.13269021</v>
      </c>
    </row>
    <row r="132" spans="1:14" x14ac:dyDescent="0.25">
      <c r="A132" s="77" t="s">
        <v>98</v>
      </c>
      <c r="B132" s="78" t="s">
        <v>314</v>
      </c>
      <c r="C132" s="78">
        <v>7.8803999999999992E-3</v>
      </c>
      <c r="D132" s="78">
        <v>7.1499099999999998E-3</v>
      </c>
      <c r="E132" s="260"/>
      <c r="F132" s="77" t="s">
        <v>58</v>
      </c>
      <c r="G132" s="78" t="s">
        <v>314</v>
      </c>
      <c r="H132" s="78">
        <v>5.0000000000000002E-5</v>
      </c>
      <c r="I132" s="78">
        <v>5.0000000000000002E-5</v>
      </c>
      <c r="J132" s="65"/>
      <c r="K132" s="77" t="s">
        <v>190</v>
      </c>
      <c r="L132" s="78">
        <v>7.8725900000000005E-3</v>
      </c>
      <c r="M132" s="78">
        <v>3.7774576800000004</v>
      </c>
      <c r="N132" s="78">
        <v>0.11972594</v>
      </c>
    </row>
    <row r="133" spans="1:14" x14ac:dyDescent="0.25">
      <c r="A133" s="77" t="s">
        <v>32</v>
      </c>
      <c r="B133" s="78" t="s">
        <v>314</v>
      </c>
      <c r="C133" s="78">
        <v>10.478334419999999</v>
      </c>
      <c r="D133" s="78">
        <v>6.24962E-3</v>
      </c>
      <c r="E133" s="260"/>
      <c r="F133" s="77" t="s">
        <v>26</v>
      </c>
      <c r="G133" s="78" t="s">
        <v>314</v>
      </c>
      <c r="H133" s="78">
        <v>4.0000000000000003E-5</v>
      </c>
      <c r="I133" s="78">
        <v>7.4999999999999993E-5</v>
      </c>
      <c r="J133" s="65"/>
      <c r="K133" s="77" t="s">
        <v>225</v>
      </c>
      <c r="L133" s="78">
        <v>0.20317939000000002</v>
      </c>
      <c r="M133" s="78">
        <v>1.304348E-2</v>
      </c>
      <c r="N133" s="78">
        <v>0.11960132000000001</v>
      </c>
    </row>
    <row r="134" spans="1:14" x14ac:dyDescent="0.25">
      <c r="A134" s="77" t="s">
        <v>28</v>
      </c>
      <c r="B134" s="78" t="s">
        <v>314</v>
      </c>
      <c r="C134" s="78" t="s">
        <v>314</v>
      </c>
      <c r="D134" s="78">
        <v>6.1941000000000001E-3</v>
      </c>
      <c r="E134" s="260"/>
      <c r="F134" s="77" t="s">
        <v>138</v>
      </c>
      <c r="G134" s="78">
        <v>3.3431000000000002E-2</v>
      </c>
      <c r="H134" s="78">
        <v>2.6999999999999999E-5</v>
      </c>
      <c r="I134" s="78">
        <v>3.2100000000000002E-3</v>
      </c>
      <c r="J134" s="65"/>
      <c r="K134" s="77" t="s">
        <v>92</v>
      </c>
      <c r="L134" s="78">
        <v>6.3292970000000004E-2</v>
      </c>
      <c r="M134" s="78">
        <v>0.10126677000000001</v>
      </c>
      <c r="N134" s="78">
        <v>0.10731211</v>
      </c>
    </row>
    <row r="135" spans="1:14" x14ac:dyDescent="0.25">
      <c r="A135" s="77" t="s">
        <v>227</v>
      </c>
      <c r="B135" s="78" t="s">
        <v>314</v>
      </c>
      <c r="C135" s="78" t="s">
        <v>314</v>
      </c>
      <c r="D135" s="78">
        <v>5.9220000000000002E-3</v>
      </c>
      <c r="E135" s="260"/>
      <c r="F135" s="77" t="s">
        <v>6</v>
      </c>
      <c r="G135" s="78" t="s">
        <v>314</v>
      </c>
      <c r="H135" s="78">
        <v>2.0000000000000002E-5</v>
      </c>
      <c r="I135" s="78" t="s">
        <v>314</v>
      </c>
      <c r="J135" s="65"/>
      <c r="K135" s="77" t="s">
        <v>93</v>
      </c>
      <c r="L135" s="78">
        <v>8.6914000000000002E-4</v>
      </c>
      <c r="M135" s="78">
        <v>0.10663424000000001</v>
      </c>
      <c r="N135" s="78">
        <v>0.10506172</v>
      </c>
    </row>
    <row r="136" spans="1:14" x14ac:dyDescent="0.25">
      <c r="A136" s="77" t="s">
        <v>107</v>
      </c>
      <c r="B136" s="78">
        <v>0.1425061</v>
      </c>
      <c r="C136" s="78">
        <v>1.5969999999999999E-3</v>
      </c>
      <c r="D136" s="78">
        <v>5.7324999999999997E-3</v>
      </c>
      <c r="E136" s="260"/>
      <c r="F136" s="77" t="s">
        <v>60</v>
      </c>
      <c r="G136" s="78" t="s">
        <v>314</v>
      </c>
      <c r="H136" s="78">
        <v>2.0000000000000002E-5</v>
      </c>
      <c r="I136" s="78" t="s">
        <v>314</v>
      </c>
      <c r="J136" s="65"/>
      <c r="K136" s="77" t="s">
        <v>160</v>
      </c>
      <c r="L136" s="78">
        <v>1.09953272</v>
      </c>
      <c r="M136" s="78">
        <v>0.86003657999999994</v>
      </c>
      <c r="N136" s="78">
        <v>9.7569920000000004E-2</v>
      </c>
    </row>
    <row r="137" spans="1:14" x14ac:dyDescent="0.25">
      <c r="A137" s="77" t="s">
        <v>231</v>
      </c>
      <c r="B137" s="78" t="s">
        <v>314</v>
      </c>
      <c r="C137" s="78">
        <v>2.9277299999999999E-2</v>
      </c>
      <c r="D137" s="78">
        <v>5.33535E-3</v>
      </c>
      <c r="E137" s="260"/>
      <c r="F137" s="77" t="s">
        <v>5</v>
      </c>
      <c r="G137" s="78">
        <v>2.1000000000000001E-4</v>
      </c>
      <c r="H137" s="78">
        <v>1.0000000000000001E-5</v>
      </c>
      <c r="I137" s="78">
        <v>1.4999999999999999E-4</v>
      </c>
      <c r="J137" s="65"/>
      <c r="K137" s="77" t="s">
        <v>105</v>
      </c>
      <c r="L137" s="78">
        <v>1.00590471</v>
      </c>
      <c r="M137" s="78">
        <v>0.70417169999999996</v>
      </c>
      <c r="N137" s="78">
        <v>9.1721999999999998E-2</v>
      </c>
    </row>
    <row r="138" spans="1:14" x14ac:dyDescent="0.25">
      <c r="A138" s="77" t="s">
        <v>230</v>
      </c>
      <c r="B138" s="78" t="s">
        <v>314</v>
      </c>
      <c r="C138" s="78" t="s">
        <v>314</v>
      </c>
      <c r="D138" s="78">
        <v>5.0623300000000003E-3</v>
      </c>
      <c r="E138" s="260"/>
      <c r="F138" s="77" t="s">
        <v>65</v>
      </c>
      <c r="G138" s="78" t="s">
        <v>314</v>
      </c>
      <c r="H138" s="78">
        <v>1.0000000000000001E-5</v>
      </c>
      <c r="I138" s="78" t="s">
        <v>314</v>
      </c>
      <c r="J138" s="65"/>
      <c r="K138" s="77" t="s">
        <v>136</v>
      </c>
      <c r="L138" s="78">
        <v>4.9605110000000001E-2</v>
      </c>
      <c r="M138" s="78">
        <v>0.20084801999999999</v>
      </c>
      <c r="N138" s="78">
        <v>9.1118619999999997E-2</v>
      </c>
    </row>
    <row r="139" spans="1:14" x14ac:dyDescent="0.25">
      <c r="A139" s="77" t="s">
        <v>173</v>
      </c>
      <c r="B139" s="78">
        <v>8.2647999999999999E-4</v>
      </c>
      <c r="C139" s="78">
        <v>1.959609E-2</v>
      </c>
      <c r="D139" s="78">
        <v>4.5106199999999999E-3</v>
      </c>
      <c r="E139" s="260"/>
      <c r="F139" s="77" t="s">
        <v>165</v>
      </c>
      <c r="G139" s="78" t="s">
        <v>314</v>
      </c>
      <c r="H139" s="78">
        <v>1.0000000000000001E-5</v>
      </c>
      <c r="I139" s="78" t="s">
        <v>314</v>
      </c>
      <c r="J139" s="65"/>
      <c r="K139" s="77" t="s">
        <v>88</v>
      </c>
      <c r="L139" s="78">
        <v>9.6854999999999997E-3</v>
      </c>
      <c r="M139" s="78">
        <v>0.1045947</v>
      </c>
      <c r="N139" s="78">
        <v>8.7578420000000004E-2</v>
      </c>
    </row>
    <row r="140" spans="1:14" x14ac:dyDescent="0.25">
      <c r="A140" s="77" t="s">
        <v>134</v>
      </c>
      <c r="B140" s="78">
        <v>2.3563E-3</v>
      </c>
      <c r="C140" s="78">
        <v>2.5429990000000003E-2</v>
      </c>
      <c r="D140" s="78">
        <v>4.4915699999999994E-3</v>
      </c>
      <c r="E140" s="260"/>
      <c r="F140" s="77" t="s">
        <v>10</v>
      </c>
      <c r="G140" s="78">
        <v>0.367039</v>
      </c>
      <c r="H140" s="78" t="s">
        <v>314</v>
      </c>
      <c r="I140" s="78" t="s">
        <v>314</v>
      </c>
      <c r="J140" s="65"/>
      <c r="K140" s="77" t="s">
        <v>48</v>
      </c>
      <c r="L140" s="78">
        <v>0.18099999999999999</v>
      </c>
      <c r="M140" s="78">
        <v>0.1251236</v>
      </c>
      <c r="N140" s="78">
        <v>8.5500000000000007E-2</v>
      </c>
    </row>
    <row r="141" spans="1:14" x14ac:dyDescent="0.25">
      <c r="A141" s="77" t="s">
        <v>14</v>
      </c>
      <c r="B141" s="78" t="s">
        <v>314</v>
      </c>
      <c r="C141" s="78" t="s">
        <v>314</v>
      </c>
      <c r="D141" s="78">
        <v>4.2865500000000001E-3</v>
      </c>
      <c r="E141" s="260"/>
      <c r="F141" s="77" t="s">
        <v>19</v>
      </c>
      <c r="G141" s="78">
        <v>1.0000000000000001E-5</v>
      </c>
      <c r="H141" s="78" t="s">
        <v>314</v>
      </c>
      <c r="I141" s="78" t="s">
        <v>314</v>
      </c>
      <c r="J141" s="65"/>
      <c r="K141" s="77" t="s">
        <v>231</v>
      </c>
      <c r="L141" s="78">
        <v>1.8898939999999999E-2</v>
      </c>
      <c r="M141" s="78">
        <v>0.16981250000000001</v>
      </c>
      <c r="N141" s="78">
        <v>8.4699399999999994E-2</v>
      </c>
    </row>
    <row r="142" spans="1:14" x14ac:dyDescent="0.25">
      <c r="A142" s="77" t="s">
        <v>157</v>
      </c>
      <c r="B142" s="78">
        <v>1.98464E-2</v>
      </c>
      <c r="C142" s="78">
        <v>5.1735000000000003E-2</v>
      </c>
      <c r="D142" s="78">
        <v>3.9485199999999996E-3</v>
      </c>
      <c r="E142" s="260"/>
      <c r="F142" s="77" t="s">
        <v>23</v>
      </c>
      <c r="G142" s="78" t="s">
        <v>314</v>
      </c>
      <c r="H142" s="78" t="s">
        <v>314</v>
      </c>
      <c r="I142" s="78">
        <v>2.05E-4</v>
      </c>
      <c r="J142" s="65"/>
      <c r="K142" s="77" t="s">
        <v>90</v>
      </c>
      <c r="L142" s="78" t="s">
        <v>314</v>
      </c>
      <c r="M142" s="78">
        <v>9.6758E-4</v>
      </c>
      <c r="N142" s="78">
        <v>8.1845399999999999E-2</v>
      </c>
    </row>
    <row r="143" spans="1:14" x14ac:dyDescent="0.25">
      <c r="A143" s="77" t="s">
        <v>6</v>
      </c>
      <c r="B143" s="78" t="s">
        <v>314</v>
      </c>
      <c r="C143" s="78" t="s">
        <v>314</v>
      </c>
      <c r="D143" s="78">
        <v>3.9470900000000003E-3</v>
      </c>
      <c r="E143" s="260"/>
      <c r="F143" s="77" t="s">
        <v>28</v>
      </c>
      <c r="G143" s="78">
        <v>6.0000000000000002E-6</v>
      </c>
      <c r="H143" s="78" t="s">
        <v>314</v>
      </c>
      <c r="I143" s="78">
        <v>2.7E-4</v>
      </c>
      <c r="J143" s="65"/>
      <c r="K143" s="77" t="s">
        <v>180</v>
      </c>
      <c r="L143" s="78">
        <v>0.30286263000000002</v>
      </c>
      <c r="M143" s="78">
        <v>0.6972161899999999</v>
      </c>
      <c r="N143" s="78">
        <v>8.1664580000000001E-2</v>
      </c>
    </row>
    <row r="144" spans="1:14" x14ac:dyDescent="0.25">
      <c r="A144" s="77" t="s">
        <v>24</v>
      </c>
      <c r="B144" s="78" t="s">
        <v>314</v>
      </c>
      <c r="C144" s="78" t="s">
        <v>314</v>
      </c>
      <c r="D144" s="78">
        <v>3.80175E-3</v>
      </c>
      <c r="E144" s="260"/>
      <c r="F144" s="77" t="s">
        <v>39</v>
      </c>
      <c r="G144" s="78" t="s">
        <v>314</v>
      </c>
      <c r="H144" s="78" t="s">
        <v>314</v>
      </c>
      <c r="I144" s="78">
        <v>2.7500000000000002E-4</v>
      </c>
      <c r="J144" s="65"/>
      <c r="K144" s="77" t="s">
        <v>182</v>
      </c>
      <c r="L144" s="78">
        <v>3.6568739999999995E-2</v>
      </c>
      <c r="M144" s="78">
        <v>0.10139112</v>
      </c>
      <c r="N144" s="78">
        <v>8.0806429999999999E-2</v>
      </c>
    </row>
    <row r="145" spans="1:14" x14ac:dyDescent="0.25">
      <c r="A145" s="77" t="s">
        <v>119</v>
      </c>
      <c r="B145" s="78" t="s">
        <v>314</v>
      </c>
      <c r="C145" s="78">
        <v>1.1888639999999999E-2</v>
      </c>
      <c r="D145" s="78">
        <v>3.6020900000000001E-3</v>
      </c>
      <c r="E145" s="260"/>
      <c r="F145" s="77" t="s">
        <v>42</v>
      </c>
      <c r="G145" s="78" t="s">
        <v>314</v>
      </c>
      <c r="H145" s="78" t="s">
        <v>314</v>
      </c>
      <c r="I145" s="78" t="s">
        <v>314</v>
      </c>
      <c r="J145" s="65"/>
      <c r="K145" s="77" t="s">
        <v>205</v>
      </c>
      <c r="L145" s="78">
        <v>3.2545999999999999E-3</v>
      </c>
      <c r="M145" s="78">
        <v>3.4159000000000002E-2</v>
      </c>
      <c r="N145" s="78">
        <v>7.7431360000000005E-2</v>
      </c>
    </row>
    <row r="146" spans="1:14" x14ac:dyDescent="0.25">
      <c r="A146" s="77" t="s">
        <v>199</v>
      </c>
      <c r="B146" s="78">
        <v>7.9844700000000005E-3</v>
      </c>
      <c r="C146" s="78">
        <v>1.05092257</v>
      </c>
      <c r="D146" s="78">
        <v>3.5814200000000001E-3</v>
      </c>
      <c r="E146" s="260"/>
      <c r="F146" s="77" t="s">
        <v>43</v>
      </c>
      <c r="G146" s="78">
        <v>1.4449999999999999E-2</v>
      </c>
      <c r="H146" s="78" t="s">
        <v>314</v>
      </c>
      <c r="I146" s="78">
        <v>1E-4</v>
      </c>
      <c r="J146" s="65"/>
      <c r="K146" s="77" t="s">
        <v>199</v>
      </c>
      <c r="L146" s="78">
        <v>0.31815203000000003</v>
      </c>
      <c r="M146" s="78">
        <v>0.20001548999999999</v>
      </c>
      <c r="N146" s="78">
        <v>7.5800789999999993E-2</v>
      </c>
    </row>
    <row r="147" spans="1:14" x14ac:dyDescent="0.25">
      <c r="A147" s="77" t="s">
        <v>246</v>
      </c>
      <c r="B147" s="78" t="s">
        <v>314</v>
      </c>
      <c r="C147" s="78">
        <v>1.4235639999999999E-2</v>
      </c>
      <c r="D147" s="78">
        <v>3.54595E-3</v>
      </c>
      <c r="E147" s="260"/>
      <c r="F147" s="77" t="s">
        <v>57</v>
      </c>
      <c r="G147" s="78" t="s">
        <v>314</v>
      </c>
      <c r="H147" s="78" t="s">
        <v>314</v>
      </c>
      <c r="I147" s="78">
        <v>1.25E-4</v>
      </c>
      <c r="J147" s="65"/>
      <c r="K147" s="77" t="s">
        <v>144</v>
      </c>
      <c r="L147" s="78">
        <v>0.15328918</v>
      </c>
      <c r="M147" s="78">
        <v>9.1532179999999991E-2</v>
      </c>
      <c r="N147" s="78">
        <v>7.4558440000000004E-2</v>
      </c>
    </row>
    <row r="148" spans="1:14" x14ac:dyDescent="0.25">
      <c r="A148" s="77" t="s">
        <v>232</v>
      </c>
      <c r="B148" s="78" t="s">
        <v>314</v>
      </c>
      <c r="C148" s="78" t="s">
        <v>314</v>
      </c>
      <c r="D148" s="78">
        <v>3.1462199999999999E-3</v>
      </c>
      <c r="E148" s="260"/>
      <c r="F148" s="77" t="s">
        <v>76</v>
      </c>
      <c r="G148" s="78">
        <v>1.1E-4</v>
      </c>
      <c r="H148" s="78" t="s">
        <v>314</v>
      </c>
      <c r="I148" s="78" t="s">
        <v>314</v>
      </c>
      <c r="J148" s="65"/>
      <c r="K148" s="77" t="s">
        <v>243</v>
      </c>
      <c r="L148" s="78">
        <v>1.8508955499999999</v>
      </c>
      <c r="M148" s="78">
        <v>2.13706E-2</v>
      </c>
      <c r="N148" s="78">
        <v>7.2150000000000006E-2</v>
      </c>
    </row>
    <row r="149" spans="1:14" x14ac:dyDescent="0.25">
      <c r="A149" s="77" t="s">
        <v>31</v>
      </c>
      <c r="B149" s="78" t="s">
        <v>314</v>
      </c>
      <c r="C149" s="78" t="s">
        <v>314</v>
      </c>
      <c r="D149" s="78">
        <v>2.4740399999999998E-3</v>
      </c>
      <c r="E149" s="260"/>
      <c r="F149" s="77" t="s">
        <v>79</v>
      </c>
      <c r="G149" s="78">
        <v>4.1900000000000001E-3</v>
      </c>
      <c r="H149" s="78" t="s">
        <v>314</v>
      </c>
      <c r="I149" s="78">
        <v>2.0639999999999999E-5</v>
      </c>
      <c r="J149" s="65"/>
      <c r="K149" s="77" t="s">
        <v>128</v>
      </c>
      <c r="L149" s="78">
        <v>5.9148900000000004E-2</v>
      </c>
      <c r="M149" s="78">
        <v>0.48666735999999999</v>
      </c>
      <c r="N149" s="78">
        <v>7.0544800000000005E-2</v>
      </c>
    </row>
    <row r="150" spans="1:14" x14ac:dyDescent="0.25">
      <c r="A150" s="77" t="s">
        <v>149</v>
      </c>
      <c r="B150" s="78">
        <v>3.3870980000000002E-2</v>
      </c>
      <c r="C150" s="78">
        <v>1.0857200000000001E-2</v>
      </c>
      <c r="D150" s="78">
        <v>2.1870000000000001E-3</v>
      </c>
      <c r="E150" s="260"/>
      <c r="F150" s="77" t="s">
        <v>81</v>
      </c>
      <c r="G150" s="78" t="s">
        <v>314</v>
      </c>
      <c r="H150" s="78" t="s">
        <v>314</v>
      </c>
      <c r="I150" s="78">
        <v>1.5E-5</v>
      </c>
      <c r="J150" s="65"/>
      <c r="K150" s="77" t="s">
        <v>65</v>
      </c>
      <c r="L150" s="78">
        <v>3.8600000000000002E-2</v>
      </c>
      <c r="M150" s="78">
        <v>0.31490200000000002</v>
      </c>
      <c r="N150" s="78">
        <v>6.7493999999999998E-2</v>
      </c>
    </row>
    <row r="151" spans="1:14" x14ac:dyDescent="0.25">
      <c r="A151" s="77" t="s">
        <v>27</v>
      </c>
      <c r="B151" s="78" t="s">
        <v>314</v>
      </c>
      <c r="C151" s="78" t="s">
        <v>314</v>
      </c>
      <c r="D151" s="78">
        <v>1.4847999999999999E-3</v>
      </c>
      <c r="E151" s="260"/>
      <c r="F151" s="77" t="s">
        <v>90</v>
      </c>
      <c r="G151" s="78" t="s">
        <v>314</v>
      </c>
      <c r="H151" s="78" t="s">
        <v>314</v>
      </c>
      <c r="I151" s="78">
        <v>3.4999999999999997E-5</v>
      </c>
      <c r="J151" s="65"/>
      <c r="K151" s="77" t="s">
        <v>81</v>
      </c>
      <c r="L151" s="78">
        <v>18.478982640000002</v>
      </c>
      <c r="M151" s="78">
        <v>5.3855336900000008</v>
      </c>
      <c r="N151" s="78">
        <v>6.3552589999999992E-2</v>
      </c>
    </row>
    <row r="152" spans="1:14" x14ac:dyDescent="0.25">
      <c r="A152" s="77" t="s">
        <v>114</v>
      </c>
      <c r="B152" s="78">
        <v>4.6603260000000001E-2</v>
      </c>
      <c r="C152" s="78">
        <v>8.0160000000000006E-3</v>
      </c>
      <c r="D152" s="78">
        <v>1.0164799999999999E-3</v>
      </c>
      <c r="E152" s="260"/>
      <c r="F152" s="77" t="s">
        <v>92</v>
      </c>
      <c r="G152" s="78">
        <v>1E-4</v>
      </c>
      <c r="H152" s="78" t="s">
        <v>314</v>
      </c>
      <c r="I152" s="78">
        <v>5.558E-5</v>
      </c>
      <c r="J152" s="65"/>
      <c r="K152" s="77" t="s">
        <v>203</v>
      </c>
      <c r="L152" s="78">
        <v>0.19691723</v>
      </c>
      <c r="M152" s="78">
        <v>2.9670499999999999E-2</v>
      </c>
      <c r="N152" s="78">
        <v>6.0625800000000001E-2</v>
      </c>
    </row>
    <row r="153" spans="1:14" x14ac:dyDescent="0.25">
      <c r="A153" s="77" t="s">
        <v>190</v>
      </c>
      <c r="B153" s="78" t="s">
        <v>314</v>
      </c>
      <c r="C153" s="78" t="s">
        <v>314</v>
      </c>
      <c r="D153" s="78">
        <v>8.8652999999999996E-4</v>
      </c>
      <c r="E153" s="260"/>
      <c r="F153" s="77" t="s">
        <v>95</v>
      </c>
      <c r="G153" s="78" t="s">
        <v>314</v>
      </c>
      <c r="H153" s="78" t="s">
        <v>314</v>
      </c>
      <c r="I153" s="78">
        <v>2.0000000000000001E-4</v>
      </c>
      <c r="J153" s="65"/>
      <c r="K153" s="77" t="s">
        <v>87</v>
      </c>
      <c r="L153" s="78" t="s">
        <v>314</v>
      </c>
      <c r="M153" s="78">
        <v>0.28722599999999998</v>
      </c>
      <c r="N153" s="78">
        <v>5.8062000000000002E-2</v>
      </c>
    </row>
    <row r="154" spans="1:14" x14ac:dyDescent="0.25">
      <c r="A154" s="77" t="s">
        <v>19</v>
      </c>
      <c r="B154" s="78">
        <v>0.49402488</v>
      </c>
      <c r="C154" s="78">
        <v>1.49169909</v>
      </c>
      <c r="D154" s="78">
        <v>4.6767E-4</v>
      </c>
      <c r="E154" s="260"/>
      <c r="F154" s="77" t="s">
        <v>98</v>
      </c>
      <c r="G154" s="78">
        <v>1.8000000000000001E-4</v>
      </c>
      <c r="H154" s="78" t="s">
        <v>314</v>
      </c>
      <c r="I154" s="78">
        <v>1E-4</v>
      </c>
      <c r="J154" s="65"/>
      <c r="K154" s="77" t="s">
        <v>186</v>
      </c>
      <c r="L154" s="78">
        <v>1.3478260000000001E-2</v>
      </c>
      <c r="M154" s="78">
        <v>3.4595999999999997E-4</v>
      </c>
      <c r="N154" s="78">
        <v>5.7823480000000003E-2</v>
      </c>
    </row>
    <row r="155" spans="1:14" x14ac:dyDescent="0.25">
      <c r="A155" s="77" t="s">
        <v>82</v>
      </c>
      <c r="B155" s="78" t="s">
        <v>314</v>
      </c>
      <c r="C155" s="78" t="s">
        <v>314</v>
      </c>
      <c r="D155" s="78">
        <v>2.3894999999999998E-4</v>
      </c>
      <c r="E155" s="260"/>
      <c r="F155" s="77" t="s">
        <v>100</v>
      </c>
      <c r="G155" s="78" t="s">
        <v>314</v>
      </c>
      <c r="H155" s="78" t="s">
        <v>314</v>
      </c>
      <c r="I155" s="78">
        <v>1E-4</v>
      </c>
      <c r="J155" s="65"/>
      <c r="K155" s="77" t="s">
        <v>227</v>
      </c>
      <c r="L155" s="78">
        <v>1.862989E-2</v>
      </c>
      <c r="M155" s="78">
        <v>9.7240259999999995E-2</v>
      </c>
      <c r="N155" s="78">
        <v>5.6292699999999994E-2</v>
      </c>
    </row>
    <row r="156" spans="1:14" x14ac:dyDescent="0.25">
      <c r="A156" s="77" t="s">
        <v>89</v>
      </c>
      <c r="B156" s="78" t="s">
        <v>314</v>
      </c>
      <c r="C156" s="78" t="s">
        <v>314</v>
      </c>
      <c r="D156" s="78">
        <v>2.2450000000000001E-4</v>
      </c>
      <c r="E156" s="260"/>
      <c r="F156" s="77" t="s">
        <v>109</v>
      </c>
      <c r="G156" s="78" t="s">
        <v>314</v>
      </c>
      <c r="H156" s="78" t="s">
        <v>314</v>
      </c>
      <c r="I156" s="78" t="s">
        <v>314</v>
      </c>
      <c r="J156" s="65"/>
      <c r="K156" s="77" t="s">
        <v>233</v>
      </c>
      <c r="L156" s="78">
        <v>0.10616250000000001</v>
      </c>
      <c r="M156" s="78">
        <v>1.661489E-2</v>
      </c>
      <c r="N156" s="78">
        <v>5.4887650000000003E-2</v>
      </c>
    </row>
    <row r="157" spans="1:14" x14ac:dyDescent="0.25">
      <c r="A157" s="77" t="s">
        <v>148</v>
      </c>
      <c r="B157" s="78" t="s">
        <v>314</v>
      </c>
      <c r="C157" s="78">
        <v>8.3634399999999998E-3</v>
      </c>
      <c r="D157" s="78">
        <v>2.0000000000000001E-4</v>
      </c>
      <c r="E157" s="260"/>
      <c r="F157" s="77" t="s">
        <v>119</v>
      </c>
      <c r="G157" s="78">
        <v>3.0000000000000001E-5</v>
      </c>
      <c r="H157" s="78" t="s">
        <v>314</v>
      </c>
      <c r="I157" s="78" t="s">
        <v>314</v>
      </c>
      <c r="J157" s="65"/>
      <c r="K157" s="77" t="s">
        <v>30</v>
      </c>
      <c r="L157" s="78">
        <v>0.20303841</v>
      </c>
      <c r="M157" s="78">
        <v>2.4251740000000001E-2</v>
      </c>
      <c r="N157" s="78">
        <v>5.4730000000000001E-2</v>
      </c>
    </row>
    <row r="158" spans="1:14" x14ac:dyDescent="0.25">
      <c r="A158" s="77" t="s">
        <v>192</v>
      </c>
      <c r="B158" s="78" t="s">
        <v>314</v>
      </c>
      <c r="C158" s="78">
        <v>3.4041769999999999E-2</v>
      </c>
      <c r="D158" s="78">
        <v>8.9600000000000006E-6</v>
      </c>
      <c r="E158" s="260"/>
      <c r="F158" s="77" t="s">
        <v>120</v>
      </c>
      <c r="G158" s="78" t="s">
        <v>314</v>
      </c>
      <c r="H158" s="78" t="s">
        <v>314</v>
      </c>
      <c r="I158" s="78" t="s">
        <v>314</v>
      </c>
      <c r="J158" s="65"/>
      <c r="K158" s="77" t="s">
        <v>122</v>
      </c>
      <c r="L158" s="78">
        <v>9.9531320000000006E-2</v>
      </c>
      <c r="M158" s="78">
        <v>0.79972165000000006</v>
      </c>
      <c r="N158" s="78">
        <v>5.2583249999999998E-2</v>
      </c>
    </row>
    <row r="159" spans="1:14" x14ac:dyDescent="0.25">
      <c r="A159" s="77" t="s">
        <v>40</v>
      </c>
      <c r="B159" s="78" t="s">
        <v>314</v>
      </c>
      <c r="C159" s="78">
        <v>0.44106644</v>
      </c>
      <c r="D159" s="78" t="s">
        <v>314</v>
      </c>
      <c r="E159" s="260"/>
      <c r="F159" s="77" t="s">
        <v>128</v>
      </c>
      <c r="G159" s="78" t="s">
        <v>314</v>
      </c>
      <c r="H159" s="78" t="s">
        <v>314</v>
      </c>
      <c r="I159" s="78" t="s">
        <v>314</v>
      </c>
      <c r="J159" s="65"/>
      <c r="K159" s="77" t="s">
        <v>34</v>
      </c>
      <c r="L159" s="78">
        <v>0.10397818</v>
      </c>
      <c r="M159" s="78">
        <v>7.0882639999999997E-2</v>
      </c>
      <c r="N159" s="78">
        <v>5.2533800000000005E-2</v>
      </c>
    </row>
    <row r="160" spans="1:14" x14ac:dyDescent="0.25">
      <c r="A160" s="77" t="s">
        <v>44</v>
      </c>
      <c r="B160" s="78">
        <v>8.2426900000000004E-3</v>
      </c>
      <c r="C160" s="78" t="s">
        <v>314</v>
      </c>
      <c r="D160" s="78" t="s">
        <v>314</v>
      </c>
      <c r="E160" s="260"/>
      <c r="F160" s="77" t="s">
        <v>129</v>
      </c>
      <c r="G160" s="78">
        <v>3.0000000000000001E-3</v>
      </c>
      <c r="H160" s="78" t="s">
        <v>314</v>
      </c>
      <c r="I160" s="78" t="s">
        <v>314</v>
      </c>
      <c r="J160" s="65"/>
      <c r="K160" s="77" t="s">
        <v>117</v>
      </c>
      <c r="L160" s="78">
        <v>0.28072331</v>
      </c>
      <c r="M160" s="78">
        <v>8.3996960000000009E-2</v>
      </c>
      <c r="N160" s="78">
        <v>5.1917890000000001E-2</v>
      </c>
    </row>
    <row r="161" spans="1:20" x14ac:dyDescent="0.25">
      <c r="A161" s="77" t="s">
        <v>48</v>
      </c>
      <c r="B161" s="78">
        <v>3.8400000000000001E-4</v>
      </c>
      <c r="C161" s="78" t="s">
        <v>314</v>
      </c>
      <c r="D161" s="78" t="s">
        <v>314</v>
      </c>
      <c r="E161" s="260"/>
      <c r="F161" s="77" t="s">
        <v>140</v>
      </c>
      <c r="G161" s="78">
        <v>5.0000000000000002E-5</v>
      </c>
      <c r="H161" s="78" t="s">
        <v>314</v>
      </c>
      <c r="I161" s="78" t="s">
        <v>314</v>
      </c>
      <c r="J161" s="65"/>
      <c r="K161" s="77" t="s">
        <v>244</v>
      </c>
      <c r="L161" s="78">
        <v>0.13267507000000001</v>
      </c>
      <c r="M161" s="78">
        <v>1.6359E-3</v>
      </c>
      <c r="N161" s="78">
        <v>4.8958000000000002E-2</v>
      </c>
    </row>
    <row r="162" spans="1:20" x14ac:dyDescent="0.25">
      <c r="A162" s="77" t="s">
        <v>56</v>
      </c>
      <c r="B162" s="78">
        <v>2.96225E-3</v>
      </c>
      <c r="C162" s="78" t="s">
        <v>314</v>
      </c>
      <c r="D162" s="78" t="s">
        <v>314</v>
      </c>
      <c r="E162" s="260"/>
      <c r="F162" s="77" t="s">
        <v>148</v>
      </c>
      <c r="G162" s="78" t="s">
        <v>314</v>
      </c>
      <c r="H162" s="78" t="s">
        <v>314</v>
      </c>
      <c r="I162" s="78">
        <v>0.141295</v>
      </c>
      <c r="J162" s="65"/>
      <c r="K162" s="77" t="s">
        <v>5</v>
      </c>
      <c r="L162" s="78">
        <v>0.61308752</v>
      </c>
      <c r="M162" s="78">
        <v>0.11978467999999999</v>
      </c>
      <c r="N162" s="78">
        <v>4.1852300000000002E-2</v>
      </c>
    </row>
    <row r="163" spans="1:20" x14ac:dyDescent="0.25">
      <c r="A163" s="77" t="s">
        <v>68</v>
      </c>
      <c r="B163" s="78" t="s">
        <v>314</v>
      </c>
      <c r="C163" s="78">
        <v>248.21632344999998</v>
      </c>
      <c r="D163" s="78" t="s">
        <v>314</v>
      </c>
      <c r="E163" s="260"/>
      <c r="F163" s="77" t="s">
        <v>572</v>
      </c>
      <c r="G163" s="78">
        <v>4.0000000000000003E-5</v>
      </c>
      <c r="H163" s="78" t="s">
        <v>314</v>
      </c>
      <c r="I163" s="78">
        <v>3.88E-4</v>
      </c>
      <c r="J163" s="65"/>
      <c r="K163" s="77" t="s">
        <v>18</v>
      </c>
      <c r="L163" s="78">
        <v>2.9755319999999998E-2</v>
      </c>
      <c r="M163" s="78" t="s">
        <v>314</v>
      </c>
      <c r="N163" s="78">
        <v>4.1715429999999998E-2</v>
      </c>
    </row>
    <row r="164" spans="1:20" x14ac:dyDescent="0.25">
      <c r="A164" s="77" t="s">
        <v>79</v>
      </c>
      <c r="B164" s="78">
        <v>0.60180117</v>
      </c>
      <c r="C164" s="78" t="s">
        <v>314</v>
      </c>
      <c r="D164" s="78" t="s">
        <v>314</v>
      </c>
      <c r="E164" s="260"/>
      <c r="F164" s="77" t="s">
        <v>163</v>
      </c>
      <c r="G164" s="78">
        <v>0.01</v>
      </c>
      <c r="H164" s="78" t="s">
        <v>314</v>
      </c>
      <c r="I164" s="78" t="s">
        <v>314</v>
      </c>
      <c r="J164" s="65"/>
      <c r="K164" s="77" t="s">
        <v>230</v>
      </c>
      <c r="L164" s="78">
        <v>0.29955999999999999</v>
      </c>
      <c r="M164" s="78">
        <v>4.5077980000000004E-2</v>
      </c>
      <c r="N164" s="78">
        <v>3.8736050000000001E-2</v>
      </c>
    </row>
    <row r="165" spans="1:20" x14ac:dyDescent="0.25">
      <c r="A165" s="77" t="s">
        <v>81</v>
      </c>
      <c r="B165" s="78">
        <v>8.8139999999999996E-4</v>
      </c>
      <c r="C165" s="78" t="s">
        <v>314</v>
      </c>
      <c r="D165" s="78" t="s">
        <v>314</v>
      </c>
      <c r="E165" s="260"/>
      <c r="F165" s="77" t="s">
        <v>164</v>
      </c>
      <c r="G165" s="78" t="s">
        <v>314</v>
      </c>
      <c r="H165" s="78" t="s">
        <v>314</v>
      </c>
      <c r="I165" s="78">
        <v>5.0000000000000002E-5</v>
      </c>
      <c r="J165" s="65"/>
      <c r="K165" s="77" t="s">
        <v>150</v>
      </c>
      <c r="L165" s="78">
        <v>0.39675259999999996</v>
      </c>
      <c r="M165" s="78">
        <v>0.12945809</v>
      </c>
      <c r="N165" s="78">
        <v>3.846459E-2</v>
      </c>
    </row>
    <row r="166" spans="1:20" x14ac:dyDescent="0.25">
      <c r="A166" s="77" t="s">
        <v>84</v>
      </c>
      <c r="B166" s="78">
        <v>3.6480000000000002E-3</v>
      </c>
      <c r="C166" s="78" t="s">
        <v>314</v>
      </c>
      <c r="D166" s="78" t="s">
        <v>314</v>
      </c>
      <c r="E166" s="260"/>
      <c r="F166" s="77" t="s">
        <v>168</v>
      </c>
      <c r="G166" s="78" t="s">
        <v>314</v>
      </c>
      <c r="H166" s="78" t="s">
        <v>314</v>
      </c>
      <c r="I166" s="78">
        <v>2.0999999999999999E-5</v>
      </c>
      <c r="J166" s="65"/>
      <c r="K166" s="77" t="s">
        <v>97</v>
      </c>
      <c r="L166" s="78">
        <v>2.0186044600000002</v>
      </c>
      <c r="M166" s="78">
        <v>0.39482921000000004</v>
      </c>
      <c r="N166" s="78">
        <v>3.489279E-2</v>
      </c>
    </row>
    <row r="167" spans="1:20" x14ac:dyDescent="0.25">
      <c r="A167" s="77" t="s">
        <v>87</v>
      </c>
      <c r="B167" s="78" t="s">
        <v>314</v>
      </c>
      <c r="C167" s="78" t="s">
        <v>314</v>
      </c>
      <c r="D167" s="78" t="s">
        <v>314</v>
      </c>
      <c r="E167" s="260"/>
      <c r="F167" s="77" t="s">
        <v>169</v>
      </c>
      <c r="G167" s="78">
        <v>3.3813000000000003E-2</v>
      </c>
      <c r="H167" s="78" t="s">
        <v>314</v>
      </c>
      <c r="I167" s="78">
        <v>7.1720000000000004E-3</v>
      </c>
      <c r="J167" s="65"/>
      <c r="K167" s="77" t="s">
        <v>234</v>
      </c>
      <c r="L167" s="78" t="s">
        <v>314</v>
      </c>
      <c r="M167" s="78">
        <v>2.63E-3</v>
      </c>
      <c r="N167" s="78">
        <v>3.4568250000000002E-2</v>
      </c>
    </row>
    <row r="168" spans="1:20" x14ac:dyDescent="0.25">
      <c r="A168" s="77" t="s">
        <v>94</v>
      </c>
      <c r="B168" s="78" t="s">
        <v>314</v>
      </c>
      <c r="C168" s="78">
        <v>0.21153422</v>
      </c>
      <c r="D168" s="78" t="s">
        <v>314</v>
      </c>
      <c r="E168" s="260"/>
      <c r="F168" s="77" t="s">
        <v>170</v>
      </c>
      <c r="G168" s="78">
        <v>1.139708E-2</v>
      </c>
      <c r="H168" s="78" t="s">
        <v>314</v>
      </c>
      <c r="I168" s="78">
        <v>9.5312000000000001E-4</v>
      </c>
      <c r="J168" s="65"/>
      <c r="K168" s="77" t="s">
        <v>163</v>
      </c>
      <c r="L168" s="78">
        <v>1.8758557900000001</v>
      </c>
      <c r="M168" s="78">
        <v>6.9863549999999996E-2</v>
      </c>
      <c r="N168" s="78">
        <v>3.4010749999999999E-2</v>
      </c>
    </row>
    <row r="169" spans="1:20" x14ac:dyDescent="0.25">
      <c r="A169" s="77" t="s">
        <v>96</v>
      </c>
      <c r="B169" s="78" t="s">
        <v>314</v>
      </c>
      <c r="C169" s="78">
        <v>8.7788999999999999E-4</v>
      </c>
      <c r="D169" s="78" t="s">
        <v>314</v>
      </c>
      <c r="E169" s="260"/>
      <c r="F169" s="77" t="s">
        <v>179</v>
      </c>
      <c r="G169" s="78" t="s">
        <v>314</v>
      </c>
      <c r="H169" s="78" t="s">
        <v>314</v>
      </c>
      <c r="I169" s="78">
        <v>1.37724991</v>
      </c>
      <c r="J169" s="65"/>
      <c r="K169" s="77" t="s">
        <v>146</v>
      </c>
      <c r="L169" s="78">
        <v>6.5733990000000006E-2</v>
      </c>
      <c r="M169" s="78">
        <v>0.12130432000000001</v>
      </c>
      <c r="N169" s="78">
        <v>3.314458E-2</v>
      </c>
    </row>
    <row r="170" spans="1:20" x14ac:dyDescent="0.25">
      <c r="A170" s="77" t="s">
        <v>106</v>
      </c>
      <c r="B170" s="78">
        <v>2.1684372799999996</v>
      </c>
      <c r="C170" s="78" t="s">
        <v>314</v>
      </c>
      <c r="D170" s="78" t="s">
        <v>314</v>
      </c>
      <c r="E170" s="260"/>
      <c r="F170" s="77" t="s">
        <v>199</v>
      </c>
      <c r="G170" s="78">
        <v>4.4130000000000003E-2</v>
      </c>
      <c r="H170" s="78" t="s">
        <v>314</v>
      </c>
      <c r="I170" s="78">
        <v>5.1691300000000001E-3</v>
      </c>
      <c r="J170" s="65"/>
      <c r="K170" s="77" t="s">
        <v>181</v>
      </c>
      <c r="L170" s="78">
        <v>9.5408070000000011E-2</v>
      </c>
      <c r="M170" s="78">
        <v>6.9056570000000012E-2</v>
      </c>
      <c r="N170" s="78">
        <v>3.0724979999999999E-2</v>
      </c>
    </row>
    <row r="171" spans="1:20" x14ac:dyDescent="0.25">
      <c r="A171" s="77" t="s">
        <v>113</v>
      </c>
      <c r="B171" s="78" t="s">
        <v>314</v>
      </c>
      <c r="C171" s="78">
        <v>1.3144020000000001E-2</v>
      </c>
      <c r="D171" s="78" t="s">
        <v>314</v>
      </c>
      <c r="E171" s="260"/>
      <c r="F171" s="77" t="s">
        <v>208</v>
      </c>
      <c r="G171" s="78" t="s">
        <v>314</v>
      </c>
      <c r="H171" s="78" t="s">
        <v>314</v>
      </c>
      <c r="I171" s="78">
        <v>2.9999999999999997E-4</v>
      </c>
      <c r="J171" s="65"/>
      <c r="K171" s="77" t="s">
        <v>224</v>
      </c>
      <c r="L171" s="78">
        <v>2.4473999999999999E-2</v>
      </c>
      <c r="M171" s="78">
        <v>0.45284999999999997</v>
      </c>
      <c r="N171" s="78">
        <v>2.8000000000000001E-2</v>
      </c>
    </row>
    <row r="172" spans="1:20" x14ac:dyDescent="0.25">
      <c r="A172" s="77" t="s">
        <v>118</v>
      </c>
      <c r="B172" s="78">
        <v>3.6749999999999999E-4</v>
      </c>
      <c r="C172" s="78" t="s">
        <v>314</v>
      </c>
      <c r="D172" s="78" t="s">
        <v>314</v>
      </c>
      <c r="E172" s="260"/>
      <c r="F172" s="77" t="s">
        <v>212</v>
      </c>
      <c r="G172" s="78">
        <v>1.6184E-2</v>
      </c>
      <c r="H172" s="78" t="s">
        <v>314</v>
      </c>
      <c r="I172" s="78">
        <v>9.6177000000000003E-4</v>
      </c>
      <c r="J172" s="65"/>
      <c r="K172" s="77" t="s">
        <v>193</v>
      </c>
      <c r="L172" s="78">
        <v>1.10337891</v>
      </c>
      <c r="M172" s="78">
        <v>2.9035389999999998E-2</v>
      </c>
      <c r="N172" s="78">
        <v>2.788626E-2</v>
      </c>
    </row>
    <row r="173" spans="1:20" x14ac:dyDescent="0.25">
      <c r="A173" s="77" t="s">
        <v>127</v>
      </c>
      <c r="B173" s="78" t="s">
        <v>314</v>
      </c>
      <c r="C173" s="78">
        <v>0.16797804</v>
      </c>
      <c r="D173" s="78" t="s">
        <v>314</v>
      </c>
      <c r="E173" s="260"/>
      <c r="F173" s="77" t="s">
        <v>213</v>
      </c>
      <c r="G173" s="78">
        <v>1.9691000000000001E-3</v>
      </c>
      <c r="H173" s="78" t="s">
        <v>314</v>
      </c>
      <c r="I173" s="78" t="s">
        <v>314</v>
      </c>
      <c r="J173" s="65"/>
      <c r="K173" s="77" t="s">
        <v>236</v>
      </c>
      <c r="L173" s="78">
        <v>0.16595973</v>
      </c>
      <c r="M173" s="78">
        <v>6.2474500000000002E-2</v>
      </c>
      <c r="N173" s="78">
        <v>2.4813499999999999E-2</v>
      </c>
    </row>
    <row r="174" spans="1:20" x14ac:dyDescent="0.25">
      <c r="A174" s="77" t="s">
        <v>131</v>
      </c>
      <c r="B174" s="78" t="s">
        <v>314</v>
      </c>
      <c r="C174" s="78">
        <v>2.8049999999999999E-2</v>
      </c>
      <c r="D174" s="78" t="s">
        <v>314</v>
      </c>
      <c r="E174" s="260"/>
      <c r="F174" s="77" t="s">
        <v>241</v>
      </c>
      <c r="G174" s="78" t="s">
        <v>314</v>
      </c>
      <c r="H174" s="78" t="s">
        <v>314</v>
      </c>
      <c r="I174" s="78">
        <v>4.9994999999999998E-2</v>
      </c>
      <c r="J174" s="65"/>
      <c r="K174" s="77" t="s">
        <v>28</v>
      </c>
      <c r="L174" s="78">
        <v>0.16015693</v>
      </c>
      <c r="M174" s="78">
        <v>4.6298620000000006E-2</v>
      </c>
      <c r="N174" s="78">
        <v>2.3250139999999999E-2</v>
      </c>
    </row>
    <row r="175" spans="1:20" x14ac:dyDescent="0.25">
      <c r="A175" s="77" t="s">
        <v>136</v>
      </c>
      <c r="B175" s="78" t="s">
        <v>314</v>
      </c>
      <c r="C175" s="78">
        <v>0.42421032000000003</v>
      </c>
      <c r="D175" s="78" t="s">
        <v>314</v>
      </c>
      <c r="E175" s="260"/>
      <c r="F175" s="77" t="s">
        <v>55</v>
      </c>
      <c r="G175" s="78" t="s">
        <v>314</v>
      </c>
      <c r="H175" s="78" t="s">
        <v>314</v>
      </c>
      <c r="I175" s="78" t="s">
        <v>314</v>
      </c>
      <c r="J175" s="65"/>
      <c r="K175" s="77" t="s">
        <v>173</v>
      </c>
      <c r="L175" s="78">
        <v>0.15838303000000001</v>
      </c>
      <c r="M175" s="78">
        <v>8.1221699999999994E-2</v>
      </c>
      <c r="N175" s="78">
        <v>2.3095459999999998E-2</v>
      </c>
    </row>
    <row r="176" spans="1:20" x14ac:dyDescent="0.25">
      <c r="A176" s="77" t="s">
        <v>146</v>
      </c>
      <c r="B176" s="78" t="s">
        <v>314</v>
      </c>
      <c r="C176" s="78">
        <v>2.7629999999999998E-3</v>
      </c>
      <c r="D176" s="78" t="s">
        <v>314</v>
      </c>
      <c r="E176" s="262"/>
      <c r="F176" s="77" t="s">
        <v>56</v>
      </c>
      <c r="G176" s="78" t="s">
        <v>314</v>
      </c>
      <c r="H176" s="78" t="s">
        <v>314</v>
      </c>
      <c r="I176" s="78" t="s">
        <v>314</v>
      </c>
      <c r="J176" s="65"/>
      <c r="K176" s="77" t="s">
        <v>24</v>
      </c>
      <c r="L176" s="78">
        <v>0.39458180999999998</v>
      </c>
      <c r="M176" s="78">
        <v>1.0269209999999999E-2</v>
      </c>
      <c r="N176" s="78">
        <v>2.1918080000000003E-2</v>
      </c>
      <c r="T176" s="93"/>
    </row>
    <row r="177" spans="1:20" x14ac:dyDescent="0.25">
      <c r="A177" s="77" t="s">
        <v>150</v>
      </c>
      <c r="B177" s="78">
        <v>3.7439999999999999E-4</v>
      </c>
      <c r="C177" s="78">
        <v>0.22444139999999999</v>
      </c>
      <c r="D177" s="78" t="s">
        <v>314</v>
      </c>
      <c r="E177" s="262"/>
      <c r="F177" s="77" t="s">
        <v>62</v>
      </c>
      <c r="G177" s="78" t="s">
        <v>314</v>
      </c>
      <c r="H177" s="78" t="s">
        <v>314</v>
      </c>
      <c r="I177" s="78" t="s">
        <v>314</v>
      </c>
      <c r="J177" s="65"/>
      <c r="K177" s="77" t="s">
        <v>40</v>
      </c>
      <c r="L177" s="78">
        <v>2.8753000000000001E-2</v>
      </c>
      <c r="M177" s="78">
        <v>2.8459999999999999E-2</v>
      </c>
      <c r="N177" s="78">
        <v>1.9472E-2</v>
      </c>
      <c r="T177" s="93"/>
    </row>
    <row r="178" spans="1:20" x14ac:dyDescent="0.25">
      <c r="A178" s="77" t="s">
        <v>156</v>
      </c>
      <c r="B178" s="78">
        <v>1.19928E-2</v>
      </c>
      <c r="C178" s="78" t="s">
        <v>314</v>
      </c>
      <c r="D178" s="78" t="s">
        <v>314</v>
      </c>
      <c r="E178" s="262"/>
      <c r="F178" s="77" t="s">
        <v>66</v>
      </c>
      <c r="G178" s="78" t="s">
        <v>314</v>
      </c>
      <c r="H178" s="78" t="s">
        <v>314</v>
      </c>
      <c r="I178" s="78" t="s">
        <v>314</v>
      </c>
      <c r="J178" s="65"/>
      <c r="K178" s="77" t="s">
        <v>239</v>
      </c>
      <c r="L178" s="78">
        <v>5.9530500000000005E-3</v>
      </c>
      <c r="M178" s="78">
        <v>2.057604E-2</v>
      </c>
      <c r="N178" s="78">
        <v>1.9198E-2</v>
      </c>
      <c r="T178" s="93"/>
    </row>
    <row r="179" spans="1:20" x14ac:dyDescent="0.25">
      <c r="A179" s="77" t="s">
        <v>159</v>
      </c>
      <c r="B179" s="78" t="s">
        <v>314</v>
      </c>
      <c r="C179" s="78">
        <v>1.6417930000000001E-2</v>
      </c>
      <c r="D179" s="78" t="s">
        <v>314</v>
      </c>
      <c r="E179" s="262"/>
      <c r="F179" s="77" t="s">
        <v>68</v>
      </c>
      <c r="G179" s="78" t="s">
        <v>314</v>
      </c>
      <c r="H179" s="78" t="s">
        <v>314</v>
      </c>
      <c r="I179" s="78" t="s">
        <v>314</v>
      </c>
      <c r="J179" s="65"/>
      <c r="K179" s="77" t="s">
        <v>22</v>
      </c>
      <c r="L179" s="78">
        <v>1.9412580000000002E-2</v>
      </c>
      <c r="M179" s="78">
        <v>0.22180119000000001</v>
      </c>
      <c r="N179" s="78">
        <v>1.8261380000000001E-2</v>
      </c>
    </row>
    <row r="180" spans="1:20" x14ac:dyDescent="0.25">
      <c r="A180" s="77" t="s">
        <v>165</v>
      </c>
      <c r="B180" s="78">
        <v>1.9349999999999999E-2</v>
      </c>
      <c r="C180" s="78" t="s">
        <v>314</v>
      </c>
      <c r="D180" s="78" t="s">
        <v>314</v>
      </c>
      <c r="E180" s="262"/>
      <c r="F180" s="77" t="s">
        <v>69</v>
      </c>
      <c r="G180" s="78" t="s">
        <v>314</v>
      </c>
      <c r="H180" s="78" t="s">
        <v>314</v>
      </c>
      <c r="I180" s="78" t="s">
        <v>314</v>
      </c>
      <c r="J180" s="65"/>
      <c r="K180" s="77" t="s">
        <v>200</v>
      </c>
      <c r="L180" s="78">
        <v>0.52005931999999999</v>
      </c>
      <c r="M180" s="78">
        <v>0.82667940000000006</v>
      </c>
      <c r="N180" s="78">
        <v>1.797321E-2</v>
      </c>
    </row>
    <row r="181" spans="1:20" x14ac:dyDescent="0.25">
      <c r="A181" s="77" t="s">
        <v>177</v>
      </c>
      <c r="B181" s="78" t="s">
        <v>314</v>
      </c>
      <c r="C181" s="78">
        <v>0.11598325999999999</v>
      </c>
      <c r="D181" s="78" t="s">
        <v>314</v>
      </c>
      <c r="E181" s="262"/>
      <c r="F181" s="77" t="s">
        <v>70</v>
      </c>
      <c r="G181" s="78" t="s">
        <v>314</v>
      </c>
      <c r="H181" s="78" t="s">
        <v>314</v>
      </c>
      <c r="I181" s="78" t="s">
        <v>314</v>
      </c>
      <c r="J181" s="65"/>
      <c r="K181" s="77" t="s">
        <v>254</v>
      </c>
      <c r="L181" s="78">
        <v>5.6030000000000003E-3</v>
      </c>
      <c r="M181" s="78">
        <v>0.106424</v>
      </c>
      <c r="N181" s="78">
        <v>1.7170000000000001E-2</v>
      </c>
    </row>
    <row r="182" spans="1:20" x14ac:dyDescent="0.25">
      <c r="A182" s="77" t="s">
        <v>203</v>
      </c>
      <c r="B182" s="78" t="s">
        <v>314</v>
      </c>
      <c r="C182" s="78">
        <v>1.7279740000000002E-2</v>
      </c>
      <c r="D182" s="78" t="s">
        <v>314</v>
      </c>
      <c r="E182" s="262"/>
      <c r="F182" s="77" t="s">
        <v>72</v>
      </c>
      <c r="G182" s="78" t="s">
        <v>314</v>
      </c>
      <c r="H182" s="78" t="s">
        <v>314</v>
      </c>
      <c r="I182" s="78" t="s">
        <v>314</v>
      </c>
      <c r="J182" s="65"/>
      <c r="K182" s="77" t="s">
        <v>207</v>
      </c>
      <c r="L182" s="78">
        <v>0.14409137999999999</v>
      </c>
      <c r="M182" s="78">
        <v>3.1685680000000001E-2</v>
      </c>
      <c r="N182" s="78">
        <v>1.6844359999999999E-2</v>
      </c>
      <c r="T182" s="93"/>
    </row>
    <row r="183" spans="1:20" x14ac:dyDescent="0.25">
      <c r="A183" s="77" t="s">
        <v>217</v>
      </c>
      <c r="B183" s="78">
        <v>4.4749400000000002E-2</v>
      </c>
      <c r="C183" s="78" t="s">
        <v>314</v>
      </c>
      <c r="D183" s="78" t="s">
        <v>314</v>
      </c>
      <c r="E183" s="262"/>
      <c r="F183" s="77" t="s">
        <v>73</v>
      </c>
      <c r="G183" s="78" t="s">
        <v>314</v>
      </c>
      <c r="H183" s="78" t="s">
        <v>314</v>
      </c>
      <c r="I183" s="78" t="s">
        <v>314</v>
      </c>
      <c r="J183" s="65"/>
      <c r="K183" s="77" t="s">
        <v>246</v>
      </c>
      <c r="L183" s="78">
        <v>0.26748917</v>
      </c>
      <c r="M183" s="78">
        <v>9.2417399999999997E-2</v>
      </c>
      <c r="N183" s="78">
        <v>1.6047290000000002E-2</v>
      </c>
      <c r="T183" s="93"/>
    </row>
    <row r="184" spans="1:20" x14ac:dyDescent="0.25">
      <c r="A184" s="77" t="s">
        <v>233</v>
      </c>
      <c r="B184" s="78" t="s">
        <v>314</v>
      </c>
      <c r="C184" s="78">
        <v>3.9524330000000003E-2</v>
      </c>
      <c r="D184" s="78" t="s">
        <v>314</v>
      </c>
      <c r="E184" s="262"/>
      <c r="F184" s="77" t="s">
        <v>77</v>
      </c>
      <c r="G184" s="78" t="s">
        <v>314</v>
      </c>
      <c r="H184" s="78" t="s">
        <v>314</v>
      </c>
      <c r="I184" s="78" t="s">
        <v>314</v>
      </c>
      <c r="J184" s="65"/>
      <c r="K184" s="77" t="s">
        <v>159</v>
      </c>
      <c r="L184" s="78">
        <v>0.17378929000000001</v>
      </c>
      <c r="M184" s="78">
        <v>0.22336107999999999</v>
      </c>
      <c r="N184" s="78">
        <v>1.223891E-2</v>
      </c>
      <c r="T184" s="93"/>
    </row>
    <row r="185" spans="1:20" x14ac:dyDescent="0.25">
      <c r="A185" s="77" t="s">
        <v>253</v>
      </c>
      <c r="B185" s="78" t="s">
        <v>314</v>
      </c>
      <c r="C185" s="78">
        <v>2.0743454400000001</v>
      </c>
      <c r="D185" s="78" t="s">
        <v>314</v>
      </c>
      <c r="E185" s="262"/>
      <c r="F185" s="77" t="s">
        <v>78</v>
      </c>
      <c r="G185" s="78" t="s">
        <v>314</v>
      </c>
      <c r="H185" s="78" t="s">
        <v>314</v>
      </c>
      <c r="I185" s="78" t="s">
        <v>314</v>
      </c>
      <c r="J185" s="65"/>
      <c r="K185" s="77" t="s">
        <v>179</v>
      </c>
      <c r="L185" s="78" t="s">
        <v>314</v>
      </c>
      <c r="M185" s="78">
        <v>3.8420969999999999E-2</v>
      </c>
      <c r="N185" s="78">
        <v>1.118478E-2</v>
      </c>
    </row>
    <row r="186" spans="1:20" x14ac:dyDescent="0.25">
      <c r="A186" s="77" t="s">
        <v>13</v>
      </c>
      <c r="B186" s="78" t="s">
        <v>314</v>
      </c>
      <c r="C186" s="78" t="s">
        <v>314</v>
      </c>
      <c r="D186" s="78" t="s">
        <v>314</v>
      </c>
      <c r="E186" s="262"/>
      <c r="F186" s="77" t="s">
        <v>82</v>
      </c>
      <c r="G186" s="78" t="s">
        <v>314</v>
      </c>
      <c r="H186" s="78" t="s">
        <v>314</v>
      </c>
      <c r="I186" s="78" t="s">
        <v>314</v>
      </c>
      <c r="J186" s="65"/>
      <c r="K186" s="77" t="s">
        <v>232</v>
      </c>
      <c r="L186" s="78">
        <v>8.9832999999999996E-2</v>
      </c>
      <c r="M186" s="78">
        <v>3.5992000000000003E-2</v>
      </c>
      <c r="N186" s="78">
        <v>1.0447E-2</v>
      </c>
    </row>
    <row r="187" spans="1:20" x14ac:dyDescent="0.25">
      <c r="A187" s="77" t="s">
        <v>15</v>
      </c>
      <c r="B187" s="78" t="s">
        <v>314</v>
      </c>
      <c r="C187" s="78" t="s">
        <v>314</v>
      </c>
      <c r="D187" s="78" t="s">
        <v>314</v>
      </c>
      <c r="E187" s="262"/>
      <c r="F187" s="77" t="s">
        <v>83</v>
      </c>
      <c r="G187" s="78" t="s">
        <v>314</v>
      </c>
      <c r="H187" s="78" t="s">
        <v>314</v>
      </c>
      <c r="I187" s="78" t="s">
        <v>314</v>
      </c>
      <c r="J187" s="65"/>
      <c r="K187" s="77" t="s">
        <v>572</v>
      </c>
      <c r="L187" s="78">
        <v>7.9188999999999996E-4</v>
      </c>
      <c r="M187" s="78">
        <v>2.2937249999999999E-2</v>
      </c>
      <c r="N187" s="78">
        <v>9.1964400000000002E-3</v>
      </c>
    </row>
    <row r="188" spans="1:20" x14ac:dyDescent="0.25">
      <c r="A188" s="77" t="s">
        <v>16</v>
      </c>
      <c r="B188" s="78" t="s">
        <v>314</v>
      </c>
      <c r="C188" s="78" t="s">
        <v>314</v>
      </c>
      <c r="D188" s="78" t="s">
        <v>314</v>
      </c>
      <c r="E188" s="262"/>
      <c r="F188" s="77" t="s">
        <v>84</v>
      </c>
      <c r="G188" s="78" t="s">
        <v>314</v>
      </c>
      <c r="H188" s="78" t="s">
        <v>314</v>
      </c>
      <c r="I188" s="78" t="s">
        <v>314</v>
      </c>
      <c r="J188" s="65"/>
      <c r="K188" s="77" t="s">
        <v>73</v>
      </c>
      <c r="L188" s="78">
        <v>1.15E-2</v>
      </c>
      <c r="M188" s="78">
        <v>1.6999999999999999E-3</v>
      </c>
      <c r="N188" s="78">
        <v>7.4999999999999997E-3</v>
      </c>
    </row>
    <row r="189" spans="1:20" x14ac:dyDescent="0.25">
      <c r="A189" s="77" t="s">
        <v>17</v>
      </c>
      <c r="B189" s="78" t="s">
        <v>314</v>
      </c>
      <c r="C189" s="78" t="s">
        <v>314</v>
      </c>
      <c r="D189" s="78" t="s">
        <v>314</v>
      </c>
      <c r="E189" s="262"/>
      <c r="F189" s="77" t="s">
        <v>85</v>
      </c>
      <c r="G189" s="78" t="s">
        <v>314</v>
      </c>
      <c r="H189" s="78" t="s">
        <v>314</v>
      </c>
      <c r="I189" s="78" t="s">
        <v>314</v>
      </c>
      <c r="J189" s="65"/>
      <c r="K189" s="77" t="s">
        <v>253</v>
      </c>
      <c r="L189" s="78">
        <v>7.4043800000000003E-3</v>
      </c>
      <c r="M189" s="78">
        <v>2.5255590000000001E-2</v>
      </c>
      <c r="N189" s="78">
        <v>7.1999999999999998E-3</v>
      </c>
    </row>
    <row r="190" spans="1:20" x14ac:dyDescent="0.25">
      <c r="A190" s="77" t="s">
        <v>18</v>
      </c>
      <c r="B190" s="78" t="s">
        <v>314</v>
      </c>
      <c r="C190" s="78" t="s">
        <v>314</v>
      </c>
      <c r="D190" s="78" t="s">
        <v>314</v>
      </c>
      <c r="E190" s="262"/>
      <c r="F190" s="77" t="s">
        <v>86</v>
      </c>
      <c r="G190" s="78" t="s">
        <v>314</v>
      </c>
      <c r="H190" s="78" t="s">
        <v>314</v>
      </c>
      <c r="I190" s="78" t="s">
        <v>314</v>
      </c>
      <c r="J190" s="65"/>
      <c r="K190" s="77" t="s">
        <v>59</v>
      </c>
      <c r="L190" s="78">
        <v>1.5780000000000001E-4</v>
      </c>
      <c r="M190" s="78">
        <v>5.4368000000000003E-3</v>
      </c>
      <c r="N190" s="78">
        <v>6.4999999999999997E-3</v>
      </c>
    </row>
    <row r="191" spans="1:20" x14ac:dyDescent="0.25">
      <c r="A191" s="77" t="s">
        <v>25</v>
      </c>
      <c r="B191" s="78" t="s">
        <v>314</v>
      </c>
      <c r="C191" s="78" t="s">
        <v>314</v>
      </c>
      <c r="D191" s="78" t="s">
        <v>314</v>
      </c>
      <c r="E191" s="262"/>
      <c r="F191" s="77" t="s">
        <v>87</v>
      </c>
      <c r="G191" s="78" t="s">
        <v>314</v>
      </c>
      <c r="H191" s="78" t="s">
        <v>314</v>
      </c>
      <c r="I191" s="78" t="s">
        <v>314</v>
      </c>
      <c r="J191" s="65"/>
      <c r="K191" s="77" t="s">
        <v>187</v>
      </c>
      <c r="L191" s="78">
        <v>1.2354770000000001E-2</v>
      </c>
      <c r="M191" s="78">
        <v>0.20702238000000001</v>
      </c>
      <c r="N191" s="78">
        <v>6.46621E-3</v>
      </c>
    </row>
    <row r="192" spans="1:20" x14ac:dyDescent="0.25">
      <c r="A192" s="77" t="s">
        <v>34</v>
      </c>
      <c r="B192" s="78" t="s">
        <v>314</v>
      </c>
      <c r="C192" s="78" t="s">
        <v>314</v>
      </c>
      <c r="D192" s="78" t="s">
        <v>314</v>
      </c>
      <c r="E192" s="262"/>
      <c r="F192" s="77" t="s">
        <v>88</v>
      </c>
      <c r="G192" s="78" t="s">
        <v>314</v>
      </c>
      <c r="H192" s="78" t="s">
        <v>314</v>
      </c>
      <c r="I192" s="78" t="s">
        <v>314</v>
      </c>
      <c r="J192" s="65"/>
      <c r="K192" s="77" t="s">
        <v>208</v>
      </c>
      <c r="L192" s="78">
        <v>1.2063000000000001E-2</v>
      </c>
      <c r="M192" s="78">
        <v>2.5209720000000001E-2</v>
      </c>
      <c r="N192" s="78">
        <v>5.5416400000000005E-3</v>
      </c>
    </row>
    <row r="193" spans="1:14" x14ac:dyDescent="0.25">
      <c r="A193" s="77" t="s">
        <v>38</v>
      </c>
      <c r="B193" s="78" t="s">
        <v>314</v>
      </c>
      <c r="C193" s="78" t="s">
        <v>314</v>
      </c>
      <c r="D193" s="78" t="s">
        <v>314</v>
      </c>
      <c r="E193" s="262"/>
      <c r="F193" s="77" t="s">
        <v>91</v>
      </c>
      <c r="G193" s="78" t="s">
        <v>314</v>
      </c>
      <c r="H193" s="78" t="s">
        <v>314</v>
      </c>
      <c r="I193" s="78" t="s">
        <v>314</v>
      </c>
      <c r="J193" s="65"/>
      <c r="K193" s="77" t="s">
        <v>192</v>
      </c>
      <c r="L193" s="78">
        <v>0.72989208999999999</v>
      </c>
      <c r="M193" s="78">
        <v>1.9053900000000001E-3</v>
      </c>
      <c r="N193" s="78">
        <v>5.0000000000000001E-3</v>
      </c>
    </row>
    <row r="194" spans="1:14" x14ac:dyDescent="0.25">
      <c r="A194" s="77" t="s">
        <v>41</v>
      </c>
      <c r="B194" s="78" t="s">
        <v>314</v>
      </c>
      <c r="C194" s="78" t="s">
        <v>314</v>
      </c>
      <c r="D194" s="78" t="s">
        <v>314</v>
      </c>
      <c r="E194" s="262"/>
      <c r="F194" s="77" t="s">
        <v>93</v>
      </c>
      <c r="G194" s="78" t="s">
        <v>314</v>
      </c>
      <c r="H194" s="78" t="s">
        <v>314</v>
      </c>
      <c r="I194" s="78" t="s">
        <v>314</v>
      </c>
      <c r="J194" s="65"/>
      <c r="K194" s="77" t="s">
        <v>176</v>
      </c>
      <c r="L194" s="78" t="s">
        <v>314</v>
      </c>
      <c r="M194" s="78">
        <v>6.3650999999999996E-4</v>
      </c>
      <c r="N194" s="78">
        <v>3.8040000000000001E-3</v>
      </c>
    </row>
    <row r="195" spans="1:14" x14ac:dyDescent="0.25">
      <c r="A195" s="77" t="s">
        <v>42</v>
      </c>
      <c r="B195" s="78" t="s">
        <v>314</v>
      </c>
      <c r="C195" s="78" t="s">
        <v>314</v>
      </c>
      <c r="D195" s="78" t="s">
        <v>314</v>
      </c>
      <c r="E195" s="262"/>
      <c r="F195" s="77" t="s">
        <v>99</v>
      </c>
      <c r="G195" s="78" t="s">
        <v>314</v>
      </c>
      <c r="H195" s="78" t="s">
        <v>314</v>
      </c>
      <c r="I195" s="78" t="s">
        <v>314</v>
      </c>
      <c r="J195" s="65"/>
      <c r="K195" s="77" t="s">
        <v>247</v>
      </c>
      <c r="L195" s="78">
        <v>1.0168379999999999E-2</v>
      </c>
      <c r="M195" s="78">
        <v>1.04721E-2</v>
      </c>
      <c r="N195" s="78">
        <v>3.241E-3</v>
      </c>
    </row>
    <row r="196" spans="1:14" x14ac:dyDescent="0.25">
      <c r="A196" s="77" t="s">
        <v>43</v>
      </c>
      <c r="B196" s="78" t="s">
        <v>314</v>
      </c>
      <c r="C196" s="78" t="s">
        <v>314</v>
      </c>
      <c r="D196" s="78" t="s">
        <v>314</v>
      </c>
      <c r="E196" s="262"/>
      <c r="F196" s="77" t="s">
        <v>101</v>
      </c>
      <c r="G196" s="78" t="s">
        <v>314</v>
      </c>
      <c r="H196" s="78" t="s">
        <v>314</v>
      </c>
      <c r="I196" s="78" t="s">
        <v>314</v>
      </c>
      <c r="J196" s="65"/>
      <c r="K196" s="77" t="s">
        <v>241</v>
      </c>
      <c r="L196" s="78">
        <v>2.6744900000000002E-2</v>
      </c>
      <c r="M196" s="78">
        <v>3.6511050000000003E-2</v>
      </c>
      <c r="N196" s="78">
        <v>3.0400000000000002E-3</v>
      </c>
    </row>
    <row r="197" spans="1:14" x14ac:dyDescent="0.25">
      <c r="A197" s="77" t="s">
        <v>45</v>
      </c>
      <c r="B197" s="78" t="s">
        <v>314</v>
      </c>
      <c r="C197" s="78" t="s">
        <v>314</v>
      </c>
      <c r="D197" s="78" t="s">
        <v>314</v>
      </c>
      <c r="E197" s="262"/>
      <c r="F197" s="77" t="s">
        <v>102</v>
      </c>
      <c r="G197" s="78" t="s">
        <v>314</v>
      </c>
      <c r="H197" s="78" t="s">
        <v>314</v>
      </c>
      <c r="I197" s="78" t="s">
        <v>314</v>
      </c>
      <c r="J197" s="65"/>
      <c r="K197" s="77" t="s">
        <v>63</v>
      </c>
      <c r="L197" s="78">
        <v>5.9999999999999995E-4</v>
      </c>
      <c r="M197" s="78" t="s">
        <v>314</v>
      </c>
      <c r="N197" s="78">
        <v>2.758E-3</v>
      </c>
    </row>
    <row r="198" spans="1:14" x14ac:dyDescent="0.25">
      <c r="A198" s="77" t="s">
        <v>46</v>
      </c>
      <c r="B198" s="78" t="s">
        <v>314</v>
      </c>
      <c r="C198" s="78" t="s">
        <v>314</v>
      </c>
      <c r="D198" s="78" t="s">
        <v>314</v>
      </c>
      <c r="E198" s="262"/>
      <c r="F198" s="77" t="s">
        <v>103</v>
      </c>
      <c r="G198" s="78" t="s">
        <v>314</v>
      </c>
      <c r="H198" s="78" t="s">
        <v>314</v>
      </c>
      <c r="I198" s="78" t="s">
        <v>314</v>
      </c>
      <c r="J198" s="65"/>
      <c r="K198" s="77" t="s">
        <v>260</v>
      </c>
      <c r="L198" s="78" t="s">
        <v>314</v>
      </c>
      <c r="M198" s="78">
        <v>4.1999999999999997E-3</v>
      </c>
      <c r="N198" s="78">
        <v>2.7000000000000001E-3</v>
      </c>
    </row>
    <row r="199" spans="1:14" x14ac:dyDescent="0.25">
      <c r="A199" s="77" t="s">
        <v>51</v>
      </c>
      <c r="B199" s="78" t="s">
        <v>314</v>
      </c>
      <c r="C199" s="78" t="s">
        <v>314</v>
      </c>
      <c r="D199" s="78" t="s">
        <v>314</v>
      </c>
      <c r="E199" s="262"/>
      <c r="F199" s="77" t="s">
        <v>110</v>
      </c>
      <c r="G199" s="78" t="s">
        <v>314</v>
      </c>
      <c r="H199" s="78" t="s">
        <v>314</v>
      </c>
      <c r="I199" s="78" t="s">
        <v>314</v>
      </c>
      <c r="J199" s="65"/>
      <c r="K199" s="77" t="s">
        <v>139</v>
      </c>
      <c r="L199" s="78">
        <v>1.5679999999999999E-2</v>
      </c>
      <c r="M199" s="78">
        <v>1.8162999999999999E-3</v>
      </c>
      <c r="N199" s="78">
        <v>2.3999999999999998E-3</v>
      </c>
    </row>
    <row r="200" spans="1:14" x14ac:dyDescent="0.25">
      <c r="A200" s="77" t="s">
        <v>52</v>
      </c>
      <c r="B200" s="78" t="s">
        <v>314</v>
      </c>
      <c r="C200" s="78" t="s">
        <v>314</v>
      </c>
      <c r="D200" s="78" t="s">
        <v>314</v>
      </c>
      <c r="E200" s="262"/>
      <c r="F200" s="77" t="s">
        <v>111</v>
      </c>
      <c r="G200" s="78" t="s">
        <v>314</v>
      </c>
      <c r="H200" s="78" t="s">
        <v>314</v>
      </c>
      <c r="I200" s="78" t="s">
        <v>314</v>
      </c>
      <c r="J200" s="65"/>
      <c r="K200" s="77" t="s">
        <v>14</v>
      </c>
      <c r="L200" s="78" t="s">
        <v>314</v>
      </c>
      <c r="M200" s="78" t="s">
        <v>314</v>
      </c>
      <c r="N200" s="78">
        <v>2.1982800000000004E-3</v>
      </c>
    </row>
    <row r="201" spans="1:14" x14ac:dyDescent="0.25">
      <c r="A201" s="77" t="s">
        <v>53</v>
      </c>
      <c r="B201" s="78" t="s">
        <v>314</v>
      </c>
      <c r="C201" s="78" t="s">
        <v>314</v>
      </c>
      <c r="D201" s="78" t="s">
        <v>314</v>
      </c>
      <c r="E201" s="262"/>
      <c r="F201" s="77" t="s">
        <v>112</v>
      </c>
      <c r="G201" s="78" t="s">
        <v>314</v>
      </c>
      <c r="H201" s="78" t="s">
        <v>314</v>
      </c>
      <c r="I201" s="78" t="s">
        <v>314</v>
      </c>
      <c r="J201" s="65"/>
      <c r="K201" s="77" t="s">
        <v>141</v>
      </c>
      <c r="L201" s="78">
        <v>6.4197500000000001E-3</v>
      </c>
      <c r="M201" s="78" t="s">
        <v>314</v>
      </c>
      <c r="N201" s="78">
        <v>1.8155699999999999E-3</v>
      </c>
    </row>
    <row r="202" spans="1:14" x14ac:dyDescent="0.25">
      <c r="A202" s="77" t="s">
        <v>54</v>
      </c>
      <c r="B202" s="78" t="s">
        <v>314</v>
      </c>
      <c r="C202" s="78" t="s">
        <v>314</v>
      </c>
      <c r="D202" s="78" t="s">
        <v>314</v>
      </c>
      <c r="E202" s="262"/>
      <c r="F202" s="77" t="s">
        <v>113</v>
      </c>
      <c r="G202" s="78" t="s">
        <v>314</v>
      </c>
      <c r="H202" s="78" t="s">
        <v>314</v>
      </c>
      <c r="I202" s="78" t="s">
        <v>314</v>
      </c>
      <c r="J202" s="65"/>
      <c r="K202" s="77" t="s">
        <v>91</v>
      </c>
      <c r="L202" s="78">
        <v>1.1918900000000001E-3</v>
      </c>
      <c r="M202" s="78" t="s">
        <v>314</v>
      </c>
      <c r="N202" s="78">
        <v>1.7382599999999999E-3</v>
      </c>
    </row>
    <row r="203" spans="1:14" x14ac:dyDescent="0.25">
      <c r="A203" s="77" t="s">
        <v>55</v>
      </c>
      <c r="B203" s="78" t="s">
        <v>314</v>
      </c>
      <c r="C203" s="78" t="s">
        <v>314</v>
      </c>
      <c r="D203" s="78" t="s">
        <v>314</v>
      </c>
      <c r="E203" s="65"/>
      <c r="F203" s="77" t="s">
        <v>115</v>
      </c>
      <c r="G203" s="78" t="s">
        <v>314</v>
      </c>
      <c r="H203" s="78" t="s">
        <v>314</v>
      </c>
      <c r="I203" s="78" t="s">
        <v>314</v>
      </c>
      <c r="J203" s="65"/>
      <c r="K203" s="77" t="s">
        <v>12</v>
      </c>
      <c r="L203" s="78">
        <v>2.0185937800000002</v>
      </c>
      <c r="M203" s="78">
        <v>8.8229699999999994E-2</v>
      </c>
      <c r="N203" s="78">
        <v>1.273E-3</v>
      </c>
    </row>
    <row r="204" spans="1:14" x14ac:dyDescent="0.25">
      <c r="A204" s="77" t="s">
        <v>57</v>
      </c>
      <c r="B204" s="78" t="s">
        <v>314</v>
      </c>
      <c r="C204" s="78" t="s">
        <v>314</v>
      </c>
      <c r="D204" s="78" t="s">
        <v>314</v>
      </c>
      <c r="E204" s="65"/>
      <c r="F204" s="77" t="s">
        <v>118</v>
      </c>
      <c r="G204" s="78" t="s">
        <v>314</v>
      </c>
      <c r="H204" s="78" t="s">
        <v>314</v>
      </c>
      <c r="I204" s="78" t="s">
        <v>314</v>
      </c>
      <c r="J204" s="65"/>
      <c r="K204" s="77" t="s">
        <v>44</v>
      </c>
      <c r="L204" s="78" t="s">
        <v>314</v>
      </c>
      <c r="M204" s="78">
        <v>5.3393999999999994E-3</v>
      </c>
      <c r="N204" s="78">
        <v>8.0391999999999996E-4</v>
      </c>
    </row>
    <row r="205" spans="1:14" x14ac:dyDescent="0.25">
      <c r="A205" s="77" t="s">
        <v>58</v>
      </c>
      <c r="B205" s="78" t="s">
        <v>314</v>
      </c>
      <c r="C205" s="78" t="s">
        <v>314</v>
      </c>
      <c r="D205" s="78" t="s">
        <v>314</v>
      </c>
      <c r="E205" s="65"/>
      <c r="F205" s="77" t="s">
        <v>121</v>
      </c>
      <c r="G205" s="78" t="s">
        <v>314</v>
      </c>
      <c r="H205" s="78" t="s">
        <v>314</v>
      </c>
      <c r="I205" s="78" t="s">
        <v>314</v>
      </c>
      <c r="J205" s="65"/>
      <c r="K205" s="77" t="s">
        <v>67</v>
      </c>
      <c r="L205" s="78">
        <v>1.5E-3</v>
      </c>
      <c r="M205" s="78">
        <v>7.5000000000000002E-4</v>
      </c>
      <c r="N205" s="78">
        <v>6.3199999999999997E-4</v>
      </c>
    </row>
    <row r="206" spans="1:14" x14ac:dyDescent="0.25">
      <c r="A206" s="77" t="s">
        <v>62</v>
      </c>
      <c r="B206" s="78" t="s">
        <v>314</v>
      </c>
      <c r="C206" s="78" t="s">
        <v>314</v>
      </c>
      <c r="D206" s="78" t="s">
        <v>314</v>
      </c>
      <c r="E206" s="65"/>
      <c r="F206" s="77" t="s">
        <v>124</v>
      </c>
      <c r="G206" s="78" t="s">
        <v>314</v>
      </c>
      <c r="H206" s="78" t="s">
        <v>314</v>
      </c>
      <c r="I206" s="78" t="s">
        <v>314</v>
      </c>
      <c r="J206" s="65"/>
      <c r="K206" s="77" t="s">
        <v>138</v>
      </c>
      <c r="L206" s="78">
        <v>0.375</v>
      </c>
      <c r="M206" s="78">
        <v>5.8816800000000002E-3</v>
      </c>
      <c r="N206" s="78">
        <v>4.8672E-4</v>
      </c>
    </row>
    <row r="207" spans="1:14" x14ac:dyDescent="0.25">
      <c r="A207" s="77" t="s">
        <v>63</v>
      </c>
      <c r="B207" s="78" t="s">
        <v>314</v>
      </c>
      <c r="C207" s="78" t="s">
        <v>314</v>
      </c>
      <c r="D207" s="78" t="s">
        <v>314</v>
      </c>
      <c r="E207" s="65"/>
      <c r="F207" s="77" t="s">
        <v>131</v>
      </c>
      <c r="G207" s="78" t="s">
        <v>314</v>
      </c>
      <c r="H207" s="78" t="s">
        <v>314</v>
      </c>
      <c r="I207" s="78" t="s">
        <v>314</v>
      </c>
      <c r="J207" s="65"/>
      <c r="K207" s="77" t="s">
        <v>110</v>
      </c>
      <c r="L207" s="78">
        <v>0.35029909000000004</v>
      </c>
      <c r="M207" s="78">
        <v>0.26160901999999997</v>
      </c>
      <c r="N207" s="78">
        <v>2.9700000000000001E-4</v>
      </c>
    </row>
    <row r="208" spans="1:14" x14ac:dyDescent="0.25">
      <c r="A208" s="77" t="s">
        <v>65</v>
      </c>
      <c r="B208" s="78" t="s">
        <v>314</v>
      </c>
      <c r="C208" s="78" t="s">
        <v>314</v>
      </c>
      <c r="D208" s="78" t="s">
        <v>314</v>
      </c>
      <c r="E208" s="65"/>
      <c r="F208" s="77" t="s">
        <v>132</v>
      </c>
      <c r="G208" s="78" t="s">
        <v>314</v>
      </c>
      <c r="H208" s="78" t="s">
        <v>314</v>
      </c>
      <c r="I208" s="78" t="s">
        <v>314</v>
      </c>
      <c r="J208" s="65"/>
      <c r="K208" s="77" t="s">
        <v>213</v>
      </c>
      <c r="L208" s="78" t="s">
        <v>314</v>
      </c>
      <c r="M208" s="78">
        <v>1.5637000000000001E-3</v>
      </c>
      <c r="N208" s="78">
        <v>2.0000000000000001E-4</v>
      </c>
    </row>
    <row r="209" spans="1:14" x14ac:dyDescent="0.25">
      <c r="A209" s="77" t="s">
        <v>69</v>
      </c>
      <c r="B209" s="78" t="s">
        <v>314</v>
      </c>
      <c r="C209" s="78" t="s">
        <v>314</v>
      </c>
      <c r="D209" s="78" t="s">
        <v>314</v>
      </c>
      <c r="E209" s="65"/>
      <c r="F209" s="77" t="s">
        <v>139</v>
      </c>
      <c r="G209" s="78" t="s">
        <v>314</v>
      </c>
      <c r="H209" s="78" t="s">
        <v>314</v>
      </c>
      <c r="I209" s="78" t="s">
        <v>314</v>
      </c>
      <c r="J209" s="65"/>
      <c r="K209" s="77" t="s">
        <v>13</v>
      </c>
      <c r="L209" s="78">
        <v>0.29922100000000001</v>
      </c>
      <c r="M209" s="78" t="s">
        <v>314</v>
      </c>
      <c r="N209" s="78">
        <v>3.4E-5</v>
      </c>
    </row>
    <row r="210" spans="1:14" x14ac:dyDescent="0.25">
      <c r="A210" s="77" t="s">
        <v>73</v>
      </c>
      <c r="B210" s="78" t="s">
        <v>314</v>
      </c>
      <c r="C210" s="78" t="s">
        <v>314</v>
      </c>
      <c r="D210" s="78" t="s">
        <v>314</v>
      </c>
      <c r="E210" s="65"/>
      <c r="F210" s="77" t="s">
        <v>152</v>
      </c>
      <c r="G210" s="78" t="s">
        <v>314</v>
      </c>
      <c r="H210" s="78" t="s">
        <v>314</v>
      </c>
      <c r="I210" s="78" t="s">
        <v>314</v>
      </c>
      <c r="J210" s="65"/>
      <c r="K210" s="77" t="s">
        <v>15</v>
      </c>
      <c r="L210" s="78">
        <v>0</v>
      </c>
      <c r="M210" s="78">
        <v>6.3800000000000003E-3</v>
      </c>
      <c r="N210" s="78" t="s">
        <v>314</v>
      </c>
    </row>
    <row r="211" spans="1:14" x14ac:dyDescent="0.25">
      <c r="A211" s="77" t="s">
        <v>78</v>
      </c>
      <c r="B211" s="78" t="s">
        <v>314</v>
      </c>
      <c r="C211" s="78" t="s">
        <v>314</v>
      </c>
      <c r="D211" s="78" t="s">
        <v>314</v>
      </c>
      <c r="E211" s="65"/>
      <c r="F211" s="77" t="s">
        <v>153</v>
      </c>
      <c r="G211" s="78" t="s">
        <v>314</v>
      </c>
      <c r="H211" s="78" t="s">
        <v>314</v>
      </c>
      <c r="I211" s="78" t="s">
        <v>314</v>
      </c>
      <c r="J211" s="65"/>
      <c r="K211" s="77" t="s">
        <v>17</v>
      </c>
      <c r="L211" s="78">
        <v>2.47E-3</v>
      </c>
      <c r="M211" s="78">
        <v>2.3989999999999999E-5</v>
      </c>
      <c r="N211" s="78" t="s">
        <v>314</v>
      </c>
    </row>
    <row r="212" spans="1:14" x14ac:dyDescent="0.25">
      <c r="A212" s="77" t="s">
        <v>83</v>
      </c>
      <c r="B212" s="78" t="s">
        <v>314</v>
      </c>
      <c r="C212" s="78" t="s">
        <v>314</v>
      </c>
      <c r="D212" s="78" t="s">
        <v>314</v>
      </c>
      <c r="E212" s="65"/>
      <c r="F212" s="77" t="s">
        <v>154</v>
      </c>
      <c r="G212" s="78" t="s">
        <v>314</v>
      </c>
      <c r="H212" s="78" t="s">
        <v>314</v>
      </c>
      <c r="I212" s="78" t="s">
        <v>314</v>
      </c>
      <c r="J212" s="65"/>
      <c r="K212" s="77" t="s">
        <v>29</v>
      </c>
      <c r="L212" s="78">
        <v>0</v>
      </c>
      <c r="M212" s="78" t="s">
        <v>314</v>
      </c>
      <c r="N212" s="78" t="s">
        <v>314</v>
      </c>
    </row>
    <row r="213" spans="1:14" x14ac:dyDescent="0.25">
      <c r="A213" s="77" t="s">
        <v>85</v>
      </c>
      <c r="B213" s="78" t="s">
        <v>314</v>
      </c>
      <c r="C213" s="78" t="s">
        <v>314</v>
      </c>
      <c r="D213" s="78" t="s">
        <v>314</v>
      </c>
      <c r="E213" s="65"/>
      <c r="F213" s="77" t="s">
        <v>155</v>
      </c>
      <c r="G213" s="78" t="s">
        <v>314</v>
      </c>
      <c r="H213" s="78" t="s">
        <v>314</v>
      </c>
      <c r="I213" s="78" t="s">
        <v>314</v>
      </c>
      <c r="J213" s="65"/>
      <c r="K213" s="77" t="s">
        <v>31</v>
      </c>
      <c r="L213" s="78">
        <v>1.672425E-2</v>
      </c>
      <c r="M213" s="78">
        <v>5.775E-4</v>
      </c>
      <c r="N213" s="78" t="s">
        <v>314</v>
      </c>
    </row>
    <row r="214" spans="1:14" x14ac:dyDescent="0.25">
      <c r="A214" s="77" t="s">
        <v>86</v>
      </c>
      <c r="B214" s="78" t="s">
        <v>314</v>
      </c>
      <c r="C214" s="78" t="s">
        <v>314</v>
      </c>
      <c r="D214" s="78" t="s">
        <v>314</v>
      </c>
      <c r="E214" s="65"/>
      <c r="F214" s="77" t="s">
        <v>156</v>
      </c>
      <c r="G214" s="78" t="s">
        <v>314</v>
      </c>
      <c r="H214" s="78" t="s">
        <v>314</v>
      </c>
      <c r="I214" s="78" t="s">
        <v>314</v>
      </c>
      <c r="J214" s="65"/>
      <c r="K214" s="77" t="s">
        <v>42</v>
      </c>
      <c r="L214" s="78">
        <v>1.3379770000000001E-2</v>
      </c>
      <c r="M214" s="78" t="s">
        <v>314</v>
      </c>
      <c r="N214" s="78" t="s">
        <v>314</v>
      </c>
    </row>
    <row r="215" spans="1:14" x14ac:dyDescent="0.25">
      <c r="A215" s="77" t="s">
        <v>87</v>
      </c>
      <c r="B215" s="78" t="s">
        <v>314</v>
      </c>
      <c r="C215" s="78" t="s">
        <v>314</v>
      </c>
      <c r="D215" s="78" t="s">
        <v>314</v>
      </c>
      <c r="E215" s="65"/>
      <c r="F215" s="77" t="s">
        <v>158</v>
      </c>
      <c r="G215" s="78" t="s">
        <v>314</v>
      </c>
      <c r="H215" s="78" t="s">
        <v>314</v>
      </c>
      <c r="I215" s="78" t="s">
        <v>314</v>
      </c>
      <c r="J215" s="65"/>
      <c r="K215" s="77" t="s">
        <v>43</v>
      </c>
      <c r="L215" s="78">
        <v>2.5940400000000001E-3</v>
      </c>
      <c r="M215" s="78" t="s">
        <v>314</v>
      </c>
      <c r="N215" s="78" t="s">
        <v>314</v>
      </c>
    </row>
    <row r="216" spans="1:14" x14ac:dyDescent="0.25">
      <c r="A216" s="77" t="s">
        <v>90</v>
      </c>
      <c r="B216" s="78" t="s">
        <v>314</v>
      </c>
      <c r="C216" s="78" t="s">
        <v>314</v>
      </c>
      <c r="D216" s="78" t="s">
        <v>314</v>
      </c>
      <c r="E216" s="65"/>
      <c r="F216" s="77" t="s">
        <v>159</v>
      </c>
      <c r="G216" s="78" t="s">
        <v>314</v>
      </c>
      <c r="H216" s="78" t="s">
        <v>314</v>
      </c>
      <c r="I216" s="78" t="s">
        <v>314</v>
      </c>
      <c r="J216" s="65"/>
      <c r="K216" s="77" t="s">
        <v>45</v>
      </c>
      <c r="L216" s="78">
        <v>6.3213000000000002E-3</v>
      </c>
      <c r="M216" s="78" t="s">
        <v>314</v>
      </c>
      <c r="N216" s="78" t="s">
        <v>314</v>
      </c>
    </row>
    <row r="217" spans="1:14" x14ac:dyDescent="0.25">
      <c r="A217" s="77" t="s">
        <v>93</v>
      </c>
      <c r="B217" s="78" t="s">
        <v>314</v>
      </c>
      <c r="C217" s="78" t="s">
        <v>314</v>
      </c>
      <c r="D217" s="78" t="s">
        <v>314</v>
      </c>
      <c r="E217" s="65"/>
      <c r="F217" s="77" t="s">
        <v>161</v>
      </c>
      <c r="G217" s="78" t="s">
        <v>314</v>
      </c>
      <c r="H217" s="78" t="s">
        <v>314</v>
      </c>
      <c r="I217" s="78" t="s">
        <v>314</v>
      </c>
      <c r="J217" s="65"/>
      <c r="K217" s="77" t="s">
        <v>57</v>
      </c>
      <c r="L217" s="78" t="s">
        <v>314</v>
      </c>
      <c r="M217" s="78">
        <v>0.88348579000000005</v>
      </c>
      <c r="N217" s="78" t="s">
        <v>314</v>
      </c>
    </row>
    <row r="218" spans="1:14" x14ac:dyDescent="0.25">
      <c r="A218" s="77" t="s">
        <v>100</v>
      </c>
      <c r="B218" s="78" t="s">
        <v>314</v>
      </c>
      <c r="C218" s="78" t="s">
        <v>314</v>
      </c>
      <c r="D218" s="78" t="s">
        <v>314</v>
      </c>
      <c r="E218" s="65"/>
      <c r="F218" s="77" t="s">
        <v>162</v>
      </c>
      <c r="G218" s="78" t="s">
        <v>314</v>
      </c>
      <c r="H218" s="78" t="s">
        <v>314</v>
      </c>
      <c r="I218" s="78" t="s">
        <v>314</v>
      </c>
      <c r="J218" s="65"/>
      <c r="K218" s="77" t="s">
        <v>58</v>
      </c>
      <c r="L218" s="78" t="s">
        <v>314</v>
      </c>
      <c r="M218" s="78">
        <v>1E-4</v>
      </c>
      <c r="N218" s="78" t="s">
        <v>314</v>
      </c>
    </row>
    <row r="219" spans="1:14" x14ac:dyDescent="0.25">
      <c r="A219" s="77" t="s">
        <v>110</v>
      </c>
      <c r="B219" s="78" t="s">
        <v>314</v>
      </c>
      <c r="C219" s="78" t="s">
        <v>314</v>
      </c>
      <c r="D219" s="78" t="s">
        <v>314</v>
      </c>
      <c r="E219" s="65"/>
      <c r="F219" s="77" t="s">
        <v>166</v>
      </c>
      <c r="G219" s="78" t="s">
        <v>314</v>
      </c>
      <c r="H219" s="78" t="s">
        <v>314</v>
      </c>
      <c r="I219" s="78" t="s">
        <v>314</v>
      </c>
      <c r="J219" s="65"/>
      <c r="K219" s="77" t="s">
        <v>76</v>
      </c>
      <c r="L219" s="78">
        <v>5.6822400000000002E-2</v>
      </c>
      <c r="M219" s="78" t="s">
        <v>314</v>
      </c>
      <c r="N219" s="78" t="s">
        <v>314</v>
      </c>
    </row>
    <row r="220" spans="1:14" x14ac:dyDescent="0.25">
      <c r="A220" s="77" t="s">
        <v>111</v>
      </c>
      <c r="B220" s="78" t="s">
        <v>314</v>
      </c>
      <c r="C220" s="78" t="s">
        <v>314</v>
      </c>
      <c r="D220" s="78" t="s">
        <v>314</v>
      </c>
      <c r="E220" s="65"/>
      <c r="F220" s="77" t="s">
        <v>176</v>
      </c>
      <c r="G220" s="78" t="s">
        <v>314</v>
      </c>
      <c r="H220" s="78" t="s">
        <v>314</v>
      </c>
      <c r="I220" s="78" t="s">
        <v>314</v>
      </c>
      <c r="J220" s="65"/>
      <c r="K220" s="77" t="s">
        <v>82</v>
      </c>
      <c r="L220" s="78">
        <v>5.4860000000000004E-3</v>
      </c>
      <c r="M220" s="78" t="s">
        <v>314</v>
      </c>
      <c r="N220" s="78" t="s">
        <v>314</v>
      </c>
    </row>
    <row r="221" spans="1:14" x14ac:dyDescent="0.25">
      <c r="A221" s="77" t="s">
        <v>112</v>
      </c>
      <c r="B221" s="78" t="s">
        <v>314</v>
      </c>
      <c r="C221" s="78" t="s">
        <v>314</v>
      </c>
      <c r="D221" s="78" t="s">
        <v>314</v>
      </c>
      <c r="E221" s="65"/>
      <c r="F221" s="77" t="s">
        <v>177</v>
      </c>
      <c r="G221" s="78" t="s">
        <v>314</v>
      </c>
      <c r="H221" s="78" t="s">
        <v>314</v>
      </c>
      <c r="I221" s="78" t="s">
        <v>314</v>
      </c>
      <c r="J221" s="65"/>
      <c r="K221" s="77" t="s">
        <v>84</v>
      </c>
      <c r="L221" s="78">
        <v>7.4542600000000001E-2</v>
      </c>
      <c r="M221" s="78">
        <v>4.7347E-2</v>
      </c>
      <c r="N221" s="78" t="s">
        <v>314</v>
      </c>
    </row>
    <row r="222" spans="1:14" x14ac:dyDescent="0.25">
      <c r="A222" s="77" t="s">
        <v>115</v>
      </c>
      <c r="B222" s="78" t="s">
        <v>314</v>
      </c>
      <c r="C222" s="78" t="s">
        <v>314</v>
      </c>
      <c r="D222" s="78" t="s">
        <v>314</v>
      </c>
      <c r="E222" s="65"/>
      <c r="F222" s="77" t="s">
        <v>182</v>
      </c>
      <c r="G222" s="78" t="s">
        <v>314</v>
      </c>
      <c r="H222" s="78" t="s">
        <v>314</v>
      </c>
      <c r="I222" s="78" t="s">
        <v>314</v>
      </c>
      <c r="J222" s="65"/>
      <c r="K222" s="77" t="s">
        <v>94</v>
      </c>
      <c r="L222" s="78">
        <v>1.3928800000000002E-3</v>
      </c>
      <c r="M222" s="78">
        <v>4.7851946200000004</v>
      </c>
      <c r="N222" s="78" t="s">
        <v>314</v>
      </c>
    </row>
    <row r="223" spans="1:14" x14ac:dyDescent="0.25">
      <c r="A223" s="77" t="s">
        <v>124</v>
      </c>
      <c r="B223" s="78" t="s">
        <v>314</v>
      </c>
      <c r="C223" s="78" t="s">
        <v>314</v>
      </c>
      <c r="D223" s="78" t="s">
        <v>314</v>
      </c>
      <c r="E223" s="65"/>
      <c r="F223" s="77" t="s">
        <v>185</v>
      </c>
      <c r="G223" s="78" t="s">
        <v>314</v>
      </c>
      <c r="H223" s="78" t="s">
        <v>314</v>
      </c>
      <c r="I223" s="78" t="s">
        <v>314</v>
      </c>
      <c r="J223" s="65"/>
      <c r="K223" s="77" t="s">
        <v>98</v>
      </c>
      <c r="L223" s="78">
        <v>7.5677261700000003</v>
      </c>
      <c r="M223" s="78">
        <v>7.6188369999999991E-2</v>
      </c>
      <c r="N223" s="78" t="s">
        <v>314</v>
      </c>
    </row>
    <row r="224" spans="1:14" x14ac:dyDescent="0.25">
      <c r="A224" s="77" t="s">
        <v>126</v>
      </c>
      <c r="B224" s="78" t="s">
        <v>314</v>
      </c>
      <c r="C224" s="78" t="s">
        <v>314</v>
      </c>
      <c r="D224" s="78" t="s">
        <v>314</v>
      </c>
      <c r="E224" s="65"/>
      <c r="F224" s="77" t="s">
        <v>186</v>
      </c>
      <c r="G224" s="78" t="s">
        <v>314</v>
      </c>
      <c r="H224" s="78" t="s">
        <v>314</v>
      </c>
      <c r="I224" s="78" t="s">
        <v>314</v>
      </c>
      <c r="J224" s="65"/>
      <c r="K224" s="77" t="s">
        <v>100</v>
      </c>
      <c r="L224" s="78" t="s">
        <v>314</v>
      </c>
      <c r="M224" s="78">
        <v>1.1260350000000001E-2</v>
      </c>
      <c r="N224" s="78" t="s">
        <v>314</v>
      </c>
    </row>
    <row r="225" spans="1:14" x14ac:dyDescent="0.25">
      <c r="A225" s="77" t="s">
        <v>137</v>
      </c>
      <c r="B225" s="78" t="s">
        <v>314</v>
      </c>
      <c r="C225" s="78" t="s">
        <v>314</v>
      </c>
      <c r="D225" s="78" t="s">
        <v>314</v>
      </c>
      <c r="E225" s="65"/>
      <c r="F225" s="77" t="s">
        <v>187</v>
      </c>
      <c r="G225" s="78" t="s">
        <v>314</v>
      </c>
      <c r="H225" s="78" t="s">
        <v>314</v>
      </c>
      <c r="I225" s="78" t="s">
        <v>314</v>
      </c>
      <c r="J225" s="65"/>
      <c r="K225" s="77" t="s">
        <v>101</v>
      </c>
      <c r="L225" s="78" t="s">
        <v>314</v>
      </c>
      <c r="M225" s="78">
        <v>7.3637700000000004E-3</v>
      </c>
      <c r="N225" s="78" t="s">
        <v>314</v>
      </c>
    </row>
    <row r="226" spans="1:14" x14ac:dyDescent="0.25">
      <c r="A226" s="77" t="s">
        <v>138</v>
      </c>
      <c r="B226" s="78" t="s">
        <v>314</v>
      </c>
      <c r="C226" s="78" t="s">
        <v>314</v>
      </c>
      <c r="D226" s="78" t="s">
        <v>314</v>
      </c>
      <c r="E226" s="65"/>
      <c r="F226" s="77" t="s">
        <v>188</v>
      </c>
      <c r="G226" s="78" t="s">
        <v>314</v>
      </c>
      <c r="H226" s="78" t="s">
        <v>314</v>
      </c>
      <c r="I226" s="78" t="s">
        <v>314</v>
      </c>
      <c r="J226" s="65"/>
      <c r="K226" s="77" t="s">
        <v>102</v>
      </c>
      <c r="L226" s="78">
        <v>3.0660000000000001E-3</v>
      </c>
      <c r="M226" s="78" t="s">
        <v>314</v>
      </c>
      <c r="N226" s="78" t="s">
        <v>314</v>
      </c>
    </row>
    <row r="227" spans="1:14" x14ac:dyDescent="0.25">
      <c r="A227" s="77" t="s">
        <v>139</v>
      </c>
      <c r="B227" s="78" t="s">
        <v>314</v>
      </c>
      <c r="C227" s="78" t="s">
        <v>314</v>
      </c>
      <c r="D227" s="78" t="s">
        <v>314</v>
      </c>
      <c r="E227" s="65"/>
      <c r="F227" s="77" t="s">
        <v>191</v>
      </c>
      <c r="G227" s="78" t="s">
        <v>314</v>
      </c>
      <c r="H227" s="78" t="s">
        <v>314</v>
      </c>
      <c r="I227" s="78" t="s">
        <v>314</v>
      </c>
      <c r="J227" s="65"/>
      <c r="K227" s="77" t="s">
        <v>115</v>
      </c>
      <c r="L227" s="78">
        <v>5.9234000000000002E-2</v>
      </c>
      <c r="M227" s="78" t="s">
        <v>314</v>
      </c>
      <c r="N227" s="78" t="s">
        <v>314</v>
      </c>
    </row>
    <row r="228" spans="1:14" x14ac:dyDescent="0.25">
      <c r="A228" s="77" t="s">
        <v>140</v>
      </c>
      <c r="B228" s="78" t="s">
        <v>314</v>
      </c>
      <c r="C228" s="78" t="s">
        <v>314</v>
      </c>
      <c r="D228" s="78" t="s">
        <v>314</v>
      </c>
      <c r="E228" s="65"/>
      <c r="F228" s="77" t="s">
        <v>192</v>
      </c>
      <c r="G228" s="78" t="s">
        <v>314</v>
      </c>
      <c r="H228" s="78" t="s">
        <v>314</v>
      </c>
      <c r="I228" s="78" t="s">
        <v>314</v>
      </c>
      <c r="J228" s="65"/>
      <c r="K228" s="77" t="s">
        <v>118</v>
      </c>
      <c r="L228" s="78" t="s">
        <v>314</v>
      </c>
      <c r="M228" s="78">
        <v>3.578E-3</v>
      </c>
      <c r="N228" s="78" t="s">
        <v>314</v>
      </c>
    </row>
    <row r="229" spans="1:14" x14ac:dyDescent="0.25">
      <c r="A229" s="77" t="s">
        <v>153</v>
      </c>
      <c r="B229" s="78" t="s">
        <v>314</v>
      </c>
      <c r="C229" s="78" t="s">
        <v>314</v>
      </c>
      <c r="D229" s="78" t="s">
        <v>314</v>
      </c>
      <c r="E229" s="65"/>
      <c r="F229" s="77" t="s">
        <v>193</v>
      </c>
      <c r="G229" s="78" t="s">
        <v>314</v>
      </c>
      <c r="H229" s="78" t="s">
        <v>314</v>
      </c>
      <c r="I229" s="78" t="s">
        <v>314</v>
      </c>
      <c r="J229" s="65"/>
      <c r="K229" s="77" t="s">
        <v>121</v>
      </c>
      <c r="L229" s="78">
        <v>0.25600000000000001</v>
      </c>
      <c r="M229" s="78">
        <v>1.6533300000000001E-2</v>
      </c>
      <c r="N229" s="78" t="s">
        <v>314</v>
      </c>
    </row>
    <row r="230" spans="1:14" x14ac:dyDescent="0.25">
      <c r="A230" s="77" t="s">
        <v>158</v>
      </c>
      <c r="B230" s="78" t="s">
        <v>314</v>
      </c>
      <c r="C230" s="78" t="s">
        <v>314</v>
      </c>
      <c r="D230" s="78" t="s">
        <v>314</v>
      </c>
      <c r="E230" s="65"/>
      <c r="F230" s="77" t="s">
        <v>207</v>
      </c>
      <c r="G230" s="78" t="s">
        <v>314</v>
      </c>
      <c r="H230" s="78" t="s">
        <v>314</v>
      </c>
      <c r="I230" s="78" t="s">
        <v>314</v>
      </c>
      <c r="J230" s="65"/>
      <c r="K230" s="77" t="s">
        <v>126</v>
      </c>
      <c r="L230" s="78" t="s">
        <v>314</v>
      </c>
      <c r="M230" s="78">
        <v>1.55832E-3</v>
      </c>
      <c r="N230" s="78" t="s">
        <v>314</v>
      </c>
    </row>
    <row r="231" spans="1:14" x14ac:dyDescent="0.25">
      <c r="A231" s="77" t="s">
        <v>161</v>
      </c>
      <c r="B231" s="78" t="s">
        <v>314</v>
      </c>
      <c r="C231" s="78" t="s">
        <v>314</v>
      </c>
      <c r="D231" s="78" t="s">
        <v>314</v>
      </c>
      <c r="E231" s="65"/>
      <c r="F231" s="77" t="s">
        <v>217</v>
      </c>
      <c r="G231" s="78" t="s">
        <v>314</v>
      </c>
      <c r="H231" s="78" t="s">
        <v>314</v>
      </c>
      <c r="I231" s="78" t="s">
        <v>314</v>
      </c>
      <c r="J231" s="65"/>
      <c r="K231" s="77" t="s">
        <v>131</v>
      </c>
      <c r="L231" s="78">
        <v>4.2407999999999996E-4</v>
      </c>
      <c r="M231" s="78" t="s">
        <v>314</v>
      </c>
      <c r="N231" s="78" t="s">
        <v>314</v>
      </c>
    </row>
    <row r="232" spans="1:14" x14ac:dyDescent="0.25">
      <c r="A232" s="77" t="s">
        <v>162</v>
      </c>
      <c r="B232" s="78" t="s">
        <v>314</v>
      </c>
      <c r="C232" s="78" t="s">
        <v>314</v>
      </c>
      <c r="D232" s="78" t="s">
        <v>314</v>
      </c>
      <c r="E232" s="65"/>
      <c r="F232" s="77" t="s">
        <v>218</v>
      </c>
      <c r="G232" s="78" t="s">
        <v>314</v>
      </c>
      <c r="H232" s="78" t="s">
        <v>314</v>
      </c>
      <c r="I232" s="78" t="s">
        <v>314</v>
      </c>
      <c r="J232" s="65"/>
      <c r="K232" s="77" t="s">
        <v>137</v>
      </c>
      <c r="L232" s="78" t="s">
        <v>314</v>
      </c>
      <c r="M232" s="78" t="s">
        <v>314</v>
      </c>
      <c r="N232" s="78" t="s">
        <v>314</v>
      </c>
    </row>
    <row r="233" spans="1:14" x14ac:dyDescent="0.25">
      <c r="A233" s="77" t="s">
        <v>164</v>
      </c>
      <c r="B233" s="78" t="s">
        <v>314</v>
      </c>
      <c r="C233" s="78" t="s">
        <v>314</v>
      </c>
      <c r="D233" s="78" t="s">
        <v>314</v>
      </c>
      <c r="E233" s="65"/>
      <c r="F233" s="77" t="s">
        <v>219</v>
      </c>
      <c r="G233" s="78" t="s">
        <v>314</v>
      </c>
      <c r="H233" s="78" t="s">
        <v>314</v>
      </c>
      <c r="I233" s="78" t="s">
        <v>314</v>
      </c>
      <c r="J233" s="65"/>
      <c r="K233" s="77" t="s">
        <v>140</v>
      </c>
      <c r="L233" s="78">
        <v>3.0850000000000001E-3</v>
      </c>
      <c r="M233" s="78">
        <v>4.7999999999999996E-3</v>
      </c>
      <c r="N233" s="78" t="s">
        <v>314</v>
      </c>
    </row>
    <row r="234" spans="1:14" x14ac:dyDescent="0.25">
      <c r="A234" s="77" t="s">
        <v>166</v>
      </c>
      <c r="B234" s="78" t="s">
        <v>314</v>
      </c>
      <c r="C234" s="78" t="s">
        <v>314</v>
      </c>
      <c r="D234" s="78" t="s">
        <v>314</v>
      </c>
      <c r="E234" s="65"/>
      <c r="F234" s="77" t="s">
        <v>222</v>
      </c>
      <c r="G234" s="78" t="s">
        <v>314</v>
      </c>
      <c r="H234" s="78" t="s">
        <v>314</v>
      </c>
      <c r="I234" s="78" t="s">
        <v>314</v>
      </c>
      <c r="J234" s="65"/>
      <c r="K234" s="77" t="s">
        <v>152</v>
      </c>
      <c r="L234" s="78" t="s">
        <v>314</v>
      </c>
      <c r="M234" s="78">
        <v>4.1000000000000003E-3</v>
      </c>
      <c r="N234" s="78" t="s">
        <v>314</v>
      </c>
    </row>
    <row r="235" spans="1:14" x14ac:dyDescent="0.25">
      <c r="A235" s="77" t="s">
        <v>176</v>
      </c>
      <c r="B235" s="78" t="s">
        <v>314</v>
      </c>
      <c r="C235" s="78" t="s">
        <v>314</v>
      </c>
      <c r="D235" s="78" t="s">
        <v>314</v>
      </c>
      <c r="E235" s="65"/>
      <c r="F235" s="77" t="s">
        <v>223</v>
      </c>
      <c r="G235" s="78" t="s">
        <v>314</v>
      </c>
      <c r="H235" s="78" t="s">
        <v>314</v>
      </c>
      <c r="I235" s="78" t="s">
        <v>314</v>
      </c>
      <c r="J235" s="65"/>
      <c r="K235" s="77" t="s">
        <v>153</v>
      </c>
      <c r="L235" s="78" t="s">
        <v>314</v>
      </c>
      <c r="M235" s="78" t="s">
        <v>314</v>
      </c>
      <c r="N235" s="78" t="s">
        <v>314</v>
      </c>
    </row>
    <row r="236" spans="1:14" x14ac:dyDescent="0.25">
      <c r="A236" s="77" t="s">
        <v>182</v>
      </c>
      <c r="B236" s="78" t="s">
        <v>314</v>
      </c>
      <c r="C236" s="78" t="s">
        <v>314</v>
      </c>
      <c r="D236" s="78" t="s">
        <v>314</v>
      </c>
      <c r="E236" s="65"/>
      <c r="F236" s="77" t="s">
        <v>225</v>
      </c>
      <c r="G236" s="78" t="s">
        <v>314</v>
      </c>
      <c r="H236" s="78" t="s">
        <v>314</v>
      </c>
      <c r="I236" s="78" t="s">
        <v>314</v>
      </c>
      <c r="J236" s="65"/>
      <c r="K236" s="77" t="s">
        <v>156</v>
      </c>
      <c r="L236" s="78" t="s">
        <v>314</v>
      </c>
      <c r="M236" s="78" t="s">
        <v>314</v>
      </c>
      <c r="N236" s="78" t="s">
        <v>314</v>
      </c>
    </row>
    <row r="237" spans="1:14" x14ac:dyDescent="0.25">
      <c r="A237" s="77" t="s">
        <v>186</v>
      </c>
      <c r="B237" s="78" t="s">
        <v>314</v>
      </c>
      <c r="C237" s="78" t="s">
        <v>314</v>
      </c>
      <c r="D237" s="78" t="s">
        <v>314</v>
      </c>
      <c r="E237" s="65"/>
      <c r="F237" s="77" t="s">
        <v>226</v>
      </c>
      <c r="G237" s="78" t="s">
        <v>314</v>
      </c>
      <c r="H237" s="78" t="s">
        <v>314</v>
      </c>
      <c r="I237" s="78" t="s">
        <v>314</v>
      </c>
      <c r="J237" s="65"/>
      <c r="K237" s="77" t="s">
        <v>161</v>
      </c>
      <c r="L237" s="78">
        <v>4.5120000000000004E-3</v>
      </c>
      <c r="M237" s="78" t="s">
        <v>314</v>
      </c>
      <c r="N237" s="78" t="s">
        <v>314</v>
      </c>
    </row>
    <row r="238" spans="1:14" x14ac:dyDescent="0.25">
      <c r="A238" s="77" t="s">
        <v>188</v>
      </c>
      <c r="B238" s="78" t="s">
        <v>314</v>
      </c>
      <c r="C238" s="78" t="s">
        <v>314</v>
      </c>
      <c r="D238" s="78" t="s">
        <v>314</v>
      </c>
      <c r="E238" s="65"/>
      <c r="F238" s="77" t="s">
        <v>227</v>
      </c>
      <c r="G238" s="78" t="s">
        <v>314</v>
      </c>
      <c r="H238" s="78" t="s">
        <v>314</v>
      </c>
      <c r="I238" s="78" t="s">
        <v>314</v>
      </c>
      <c r="J238" s="65"/>
      <c r="K238" s="77" t="s">
        <v>162</v>
      </c>
      <c r="L238" s="78" t="s">
        <v>314</v>
      </c>
      <c r="M238" s="78" t="s">
        <v>314</v>
      </c>
      <c r="N238" s="78" t="s">
        <v>314</v>
      </c>
    </row>
    <row r="239" spans="1:14" x14ac:dyDescent="0.25">
      <c r="A239" s="77" t="s">
        <v>205</v>
      </c>
      <c r="B239" s="78" t="s">
        <v>314</v>
      </c>
      <c r="C239" s="78" t="s">
        <v>314</v>
      </c>
      <c r="D239" s="78" t="s">
        <v>314</v>
      </c>
      <c r="E239" s="65"/>
      <c r="F239" s="77" t="s">
        <v>244</v>
      </c>
      <c r="G239" s="78" t="s">
        <v>314</v>
      </c>
      <c r="H239" s="78" t="s">
        <v>314</v>
      </c>
      <c r="I239" s="78" t="s">
        <v>314</v>
      </c>
      <c r="J239" s="65"/>
      <c r="K239" s="77" t="s">
        <v>167</v>
      </c>
      <c r="L239" s="78" t="s">
        <v>314</v>
      </c>
      <c r="M239" s="78" t="s">
        <v>314</v>
      </c>
      <c r="N239" s="78" t="s">
        <v>314</v>
      </c>
    </row>
    <row r="240" spans="1:14" x14ac:dyDescent="0.25">
      <c r="A240" s="77" t="s">
        <v>206</v>
      </c>
      <c r="B240" s="78" t="s">
        <v>314</v>
      </c>
      <c r="C240" s="78" t="s">
        <v>314</v>
      </c>
      <c r="D240" s="78" t="s">
        <v>314</v>
      </c>
      <c r="E240" s="65"/>
      <c r="F240" s="77" t="s">
        <v>245</v>
      </c>
      <c r="G240" s="78" t="s">
        <v>314</v>
      </c>
      <c r="H240" s="78" t="s">
        <v>314</v>
      </c>
      <c r="I240" s="78" t="s">
        <v>314</v>
      </c>
      <c r="J240" s="65"/>
      <c r="K240" s="77" t="s">
        <v>191</v>
      </c>
      <c r="L240" s="78" t="s">
        <v>314</v>
      </c>
      <c r="M240" s="78">
        <v>0.13510329000000001</v>
      </c>
      <c r="N240" s="78" t="s">
        <v>314</v>
      </c>
    </row>
    <row r="241" spans="1:14" x14ac:dyDescent="0.25">
      <c r="A241" s="77" t="s">
        <v>208</v>
      </c>
      <c r="B241" s="78" t="s">
        <v>314</v>
      </c>
      <c r="C241" s="78" t="s">
        <v>314</v>
      </c>
      <c r="D241" s="78" t="s">
        <v>314</v>
      </c>
      <c r="E241" s="65"/>
      <c r="F241" s="77" t="s">
        <v>248</v>
      </c>
      <c r="G241" s="65" t="s">
        <v>314</v>
      </c>
      <c r="H241" s="65" t="s">
        <v>314</v>
      </c>
      <c r="I241" s="65" t="s">
        <v>314</v>
      </c>
      <c r="J241" s="65"/>
      <c r="K241" s="77" t="s">
        <v>223</v>
      </c>
      <c r="L241" s="78">
        <v>0.02</v>
      </c>
      <c r="M241" s="78" t="s">
        <v>314</v>
      </c>
      <c r="N241" s="78" t="s">
        <v>314</v>
      </c>
    </row>
    <row r="242" spans="1:14" x14ac:dyDescent="0.25">
      <c r="A242" s="77" t="s">
        <v>219</v>
      </c>
      <c r="B242" s="78" t="s">
        <v>314</v>
      </c>
      <c r="C242" s="78" t="s">
        <v>314</v>
      </c>
      <c r="D242" s="78" t="s">
        <v>314</v>
      </c>
      <c r="E242" s="65"/>
      <c r="F242" s="77" t="s">
        <v>257</v>
      </c>
      <c r="G242" s="65" t="s">
        <v>314</v>
      </c>
      <c r="H242" s="65" t="s">
        <v>314</v>
      </c>
      <c r="I242" s="65" t="s">
        <v>314</v>
      </c>
      <c r="J242" s="65"/>
      <c r="K242" s="77" t="s">
        <v>245</v>
      </c>
      <c r="L242" s="78" t="s">
        <v>314</v>
      </c>
      <c r="M242" s="78" t="s">
        <v>314</v>
      </c>
      <c r="N242" s="78" t="s">
        <v>314</v>
      </c>
    </row>
    <row r="243" spans="1:14" s="257" customFormat="1" ht="13" x14ac:dyDescent="0.3">
      <c r="A243" s="263" t="s">
        <v>262</v>
      </c>
      <c r="B243" s="263">
        <f>SUBTOTAL(109,B5:B242)</f>
        <v>2916.1764773600003</v>
      </c>
      <c r="C243" s="263">
        <f t="shared" ref="C243" si="0">SUBTOTAL(109,C5:C242)</f>
        <v>4930.2790342300023</v>
      </c>
      <c r="D243" s="263">
        <f>SUBTOTAL(109,D5:D242)</f>
        <v>2899.5133352400039</v>
      </c>
      <c r="E243" s="263"/>
      <c r="F243" s="263"/>
      <c r="G243" s="263">
        <f>SUBTOTAL(109,G5:G242)</f>
        <v>3447.2532315300023</v>
      </c>
      <c r="H243" s="263">
        <f t="shared" ref="H243:I243" si="1">SUBTOTAL(109,H5:H242)</f>
        <v>4046.0484295800006</v>
      </c>
      <c r="I243" s="263">
        <f t="shared" si="1"/>
        <v>5511.5149835600032</v>
      </c>
      <c r="J243" s="263"/>
      <c r="K243" s="263" t="s">
        <v>262</v>
      </c>
      <c r="L243" s="263">
        <f>SUBTOTAL(109,L5:L242)</f>
        <v>2988.7482738899985</v>
      </c>
      <c r="M243" s="263">
        <f t="shared" ref="M243" si="2">SUBTOTAL(109,M5:M242)</f>
        <v>2775.4997448700015</v>
      </c>
      <c r="N243" s="263">
        <f>SUBTOTAL(109,N5:N242)</f>
        <v>3113.3009246200004</v>
      </c>
    </row>
    <row r="257" s="40" customFormat="1" x14ac:dyDescent="0.25"/>
    <row r="258" s="40" customFormat="1" x14ac:dyDescent="0.25"/>
    <row r="259" s="40" customFormat="1" x14ac:dyDescent="0.25"/>
    <row r="260" s="40" customFormat="1" x14ac:dyDescent="0.25"/>
    <row r="261" s="40" customFormat="1" x14ac:dyDescent="0.25"/>
    <row r="262" s="40" customFormat="1" x14ac:dyDescent="0.25"/>
    <row r="263" s="40" customFormat="1" x14ac:dyDescent="0.25"/>
    <row r="264" s="40" customFormat="1" x14ac:dyDescent="0.25"/>
    <row r="265" s="40" customFormat="1" x14ac:dyDescent="0.25"/>
    <row r="266" s="40" customFormat="1" x14ac:dyDescent="0.25"/>
    <row r="267" s="40" customFormat="1" x14ac:dyDescent="0.25"/>
    <row r="268" s="40" customFormat="1" x14ac:dyDescent="0.25"/>
    <row r="269" s="40" customFormat="1" x14ac:dyDescent="0.25"/>
    <row r="270" s="40" customFormat="1" x14ac:dyDescent="0.25"/>
    <row r="271" s="40" customFormat="1" x14ac:dyDescent="0.25"/>
    <row r="272" s="40" customFormat="1" x14ac:dyDescent="0.25"/>
    <row r="273" s="40" customFormat="1" x14ac:dyDescent="0.25"/>
    <row r="274" s="40" customFormat="1" x14ac:dyDescent="0.25"/>
    <row r="275" s="40" customFormat="1" x14ac:dyDescent="0.25"/>
    <row r="276" s="40" customFormat="1" x14ac:dyDescent="0.25"/>
    <row r="277" s="40" customFormat="1" x14ac:dyDescent="0.25"/>
    <row r="278" s="40" customFormat="1" x14ac:dyDescent="0.25"/>
    <row r="279" s="40" customFormat="1" x14ac:dyDescent="0.25"/>
    <row r="280" s="40" customFormat="1" x14ac:dyDescent="0.25"/>
    <row r="281" s="40" customFormat="1" x14ac:dyDescent="0.25"/>
    <row r="282" s="40" customFormat="1" x14ac:dyDescent="0.25"/>
    <row r="283" s="40" customFormat="1" x14ac:dyDescent="0.25"/>
    <row r="284" s="40" customFormat="1" x14ac:dyDescent="0.25"/>
    <row r="285" s="40" customFormat="1" x14ac:dyDescent="0.25"/>
    <row r="286" s="40" customFormat="1" x14ac:dyDescent="0.25"/>
    <row r="287" s="40" customFormat="1" x14ac:dyDescent="0.25"/>
    <row r="288" s="40" customFormat="1" x14ac:dyDescent="0.25"/>
    <row r="289" s="40" customFormat="1" x14ac:dyDescent="0.25"/>
    <row r="290" s="40" customFormat="1" x14ac:dyDescent="0.25"/>
    <row r="291" s="40" customFormat="1" x14ac:dyDescent="0.25"/>
    <row r="292" s="40" customFormat="1" x14ac:dyDescent="0.25"/>
    <row r="293" s="40" customFormat="1" x14ac:dyDescent="0.25"/>
    <row r="294" s="40" customFormat="1" x14ac:dyDescent="0.25"/>
    <row r="295" s="40" customFormat="1" x14ac:dyDescent="0.25"/>
    <row r="296" s="40" customFormat="1" x14ac:dyDescent="0.25"/>
    <row r="297" s="40" customFormat="1" x14ac:dyDescent="0.25"/>
    <row r="298" s="40" customFormat="1" x14ac:dyDescent="0.25"/>
    <row r="299" s="40" customFormat="1" x14ac:dyDescent="0.25"/>
    <row r="300" s="40" customFormat="1" x14ac:dyDescent="0.25"/>
    <row r="301" s="40" customFormat="1" x14ac:dyDescent="0.25"/>
    <row r="302" s="40" customFormat="1" x14ac:dyDescent="0.25"/>
    <row r="303" s="40" customFormat="1" x14ac:dyDescent="0.25"/>
    <row r="304" s="40" customFormat="1" x14ac:dyDescent="0.25"/>
    <row r="305" s="40" customFormat="1" x14ac:dyDescent="0.25"/>
    <row r="306" s="40" customFormat="1" x14ac:dyDescent="0.25"/>
    <row r="307" s="40" customFormat="1" x14ac:dyDescent="0.25"/>
    <row r="308" s="40" customFormat="1" x14ac:dyDescent="0.25"/>
    <row r="309" s="40" customFormat="1" x14ac:dyDescent="0.25"/>
    <row r="310" s="40" customFormat="1" x14ac:dyDescent="0.25"/>
    <row r="311" s="40" customFormat="1" x14ac:dyDescent="0.25"/>
    <row r="312" s="40" customFormat="1" x14ac:dyDescent="0.25"/>
    <row r="313" s="40" customFormat="1" x14ac:dyDescent="0.25"/>
    <row r="314" s="40" customFormat="1" x14ac:dyDescent="0.25"/>
    <row r="315" s="40" customFormat="1" x14ac:dyDescent="0.25"/>
    <row r="316" s="40" customFormat="1" x14ac:dyDescent="0.25"/>
    <row r="317" s="40" customFormat="1" x14ac:dyDescent="0.25"/>
    <row r="318" s="40" customFormat="1" x14ac:dyDescent="0.25"/>
    <row r="319" s="40" customFormat="1" x14ac:dyDescent="0.25"/>
    <row r="320" s="40" customFormat="1" x14ac:dyDescent="0.25"/>
    <row r="321" s="40" customFormat="1" x14ac:dyDescent="0.25"/>
    <row r="322" s="40" customFormat="1" x14ac:dyDescent="0.25"/>
    <row r="323" s="40" customFormat="1" x14ac:dyDescent="0.25"/>
    <row r="324" s="40" customFormat="1" x14ac:dyDescent="0.25"/>
    <row r="325" s="40" customFormat="1" x14ac:dyDescent="0.25"/>
    <row r="326" s="40" customFormat="1" x14ac:dyDescent="0.25"/>
    <row r="327" s="40" customFormat="1" x14ac:dyDescent="0.25"/>
    <row r="328" s="40" customFormat="1" x14ac:dyDescent="0.25"/>
    <row r="329" s="40" customFormat="1" x14ac:dyDescent="0.25"/>
    <row r="330" s="40" customFormat="1" x14ac:dyDescent="0.25"/>
    <row r="331" s="40" customFormat="1" x14ac:dyDescent="0.25"/>
    <row r="332" s="40" customFormat="1" x14ac:dyDescent="0.25"/>
    <row r="333" s="40" customFormat="1" x14ac:dyDescent="0.25"/>
    <row r="334" s="40" customFormat="1" x14ac:dyDescent="0.25"/>
    <row r="335" s="40" customFormat="1" x14ac:dyDescent="0.25"/>
    <row r="336" s="40" customFormat="1" x14ac:dyDescent="0.25"/>
    <row r="337" s="40" customFormat="1" x14ac:dyDescent="0.25"/>
    <row r="338" s="40" customFormat="1" x14ac:dyDescent="0.25"/>
    <row r="339" s="40" customFormat="1" x14ac:dyDescent="0.25"/>
    <row r="340" s="40" customFormat="1" x14ac:dyDescent="0.25"/>
    <row r="341" s="40" customFormat="1" x14ac:dyDescent="0.25"/>
    <row r="342" s="40" customFormat="1" x14ac:dyDescent="0.25"/>
    <row r="343" s="40" customFormat="1" x14ac:dyDescent="0.25"/>
    <row r="344" s="40" customFormat="1" x14ac:dyDescent="0.25"/>
    <row r="345" s="40" customFormat="1" x14ac:dyDescent="0.25"/>
    <row r="346" s="40" customFormat="1" x14ac:dyDescent="0.25"/>
    <row r="347" s="40" customFormat="1" x14ac:dyDescent="0.25"/>
    <row r="348" s="40" customFormat="1" x14ac:dyDescent="0.25"/>
    <row r="349" s="40" customFormat="1" x14ac:dyDescent="0.25"/>
    <row r="350" s="40" customFormat="1" x14ac:dyDescent="0.25"/>
    <row r="351" s="40" customFormat="1" x14ac:dyDescent="0.25"/>
    <row r="352" s="40" customFormat="1" x14ac:dyDescent="0.25"/>
    <row r="353" s="40" customFormat="1" x14ac:dyDescent="0.25"/>
    <row r="354" s="40" customFormat="1" x14ac:dyDescent="0.25"/>
    <row r="355" s="40" customFormat="1" x14ac:dyDescent="0.25"/>
    <row r="356" s="40" customFormat="1" x14ac:dyDescent="0.25"/>
    <row r="357" s="40" customFormat="1" x14ac:dyDescent="0.25"/>
    <row r="358" s="40" customFormat="1" x14ac:dyDescent="0.25"/>
    <row r="359" s="40" customFormat="1" x14ac:dyDescent="0.25"/>
    <row r="360" s="40" customFormat="1" x14ac:dyDescent="0.25"/>
    <row r="361" s="40" customFormat="1" x14ac:dyDescent="0.25"/>
    <row r="362" s="40" customFormat="1" x14ac:dyDescent="0.25"/>
    <row r="363" s="40" customFormat="1" x14ac:dyDescent="0.25"/>
    <row r="364" s="40" customFormat="1" x14ac:dyDescent="0.25"/>
    <row r="365" s="40" customFormat="1" x14ac:dyDescent="0.25"/>
    <row r="366" s="40" customFormat="1" x14ac:dyDescent="0.25"/>
    <row r="367" s="40" customFormat="1" x14ac:dyDescent="0.25"/>
    <row r="368" s="40" customFormat="1" x14ac:dyDescent="0.25"/>
    <row r="369" s="40" customFormat="1" x14ac:dyDescent="0.25"/>
    <row r="370" s="40" customFormat="1" x14ac:dyDescent="0.25"/>
    <row r="371" s="40" customFormat="1" x14ac:dyDescent="0.25"/>
    <row r="372" s="40" customFormat="1" x14ac:dyDescent="0.25"/>
    <row r="373" s="40" customFormat="1" x14ac:dyDescent="0.25"/>
    <row r="374" s="40" customFormat="1" x14ac:dyDescent="0.25"/>
    <row r="375" s="40" customFormat="1" x14ac:dyDescent="0.25"/>
    <row r="376" s="40" customFormat="1" x14ac:dyDescent="0.25"/>
    <row r="377" s="40" customFormat="1" x14ac:dyDescent="0.25"/>
    <row r="378" s="40" customFormat="1" x14ac:dyDescent="0.25"/>
    <row r="379" s="40" customFormat="1" x14ac:dyDescent="0.25"/>
    <row r="380" s="40" customFormat="1" x14ac:dyDescent="0.25"/>
    <row r="381" s="40" customFormat="1" x14ac:dyDescent="0.25"/>
    <row r="382" s="40" customFormat="1" x14ac:dyDescent="0.25"/>
    <row r="383" s="40" customFormat="1" x14ac:dyDescent="0.25"/>
    <row r="384" s="40" customFormat="1" x14ac:dyDescent="0.25"/>
    <row r="385" s="40" customFormat="1" x14ac:dyDescent="0.25"/>
    <row r="386" s="40" customFormat="1" x14ac:dyDescent="0.25"/>
    <row r="387" s="40" customFormat="1" x14ac:dyDescent="0.25"/>
    <row r="388" s="40" customFormat="1" x14ac:dyDescent="0.25"/>
    <row r="389" s="40" customFormat="1" x14ac:dyDescent="0.25"/>
    <row r="390" s="40" customFormat="1" x14ac:dyDescent="0.25"/>
    <row r="391" s="40" customFormat="1" x14ac:dyDescent="0.25"/>
    <row r="392" s="40" customFormat="1" x14ac:dyDescent="0.25"/>
    <row r="393" s="40" customFormat="1" x14ac:dyDescent="0.25"/>
    <row r="394" s="40" customFormat="1" x14ac:dyDescent="0.25"/>
    <row r="395" s="40" customFormat="1" x14ac:dyDescent="0.25"/>
    <row r="396" s="40" customFormat="1" x14ac:dyDescent="0.25"/>
    <row r="397" s="40" customFormat="1" x14ac:dyDescent="0.25"/>
    <row r="398" s="40" customFormat="1" x14ac:dyDescent="0.25"/>
    <row r="399" s="40" customFormat="1" x14ac:dyDescent="0.25"/>
    <row r="400" s="40" customFormat="1" x14ac:dyDescent="0.25"/>
    <row r="401" s="40" customFormat="1" x14ac:dyDescent="0.25"/>
    <row r="402" s="40" customFormat="1" x14ac:dyDescent="0.25"/>
    <row r="403" s="40" customFormat="1" x14ac:dyDescent="0.25"/>
    <row r="404" s="40" customFormat="1" x14ac:dyDescent="0.25"/>
    <row r="405" s="40" customFormat="1" x14ac:dyDescent="0.25"/>
    <row r="406" s="40" customFormat="1" x14ac:dyDescent="0.25"/>
    <row r="407" s="40" customFormat="1" x14ac:dyDescent="0.25"/>
    <row r="408" s="40" customFormat="1" x14ac:dyDescent="0.25"/>
    <row r="409" s="40" customFormat="1" x14ac:dyDescent="0.25"/>
    <row r="410" s="40" customFormat="1" x14ac:dyDescent="0.25"/>
    <row r="411" s="40" customFormat="1" x14ac:dyDescent="0.25"/>
    <row r="412" s="40" customFormat="1" x14ac:dyDescent="0.25"/>
    <row r="413" s="40" customFormat="1" x14ac:dyDescent="0.25"/>
    <row r="414" s="40" customFormat="1" x14ac:dyDescent="0.25"/>
    <row r="415" s="40" customFormat="1" x14ac:dyDescent="0.25"/>
    <row r="416" s="40" customFormat="1" x14ac:dyDescent="0.25"/>
    <row r="417" s="40" customFormat="1" x14ac:dyDescent="0.25"/>
    <row r="418" s="40" customFormat="1" x14ac:dyDescent="0.25"/>
    <row r="419" s="40" customFormat="1" x14ac:dyDescent="0.25"/>
    <row r="420" s="40" customFormat="1" x14ac:dyDescent="0.25"/>
    <row r="421" s="40" customFormat="1" x14ac:dyDescent="0.25"/>
    <row r="422" s="40" customFormat="1" x14ac:dyDescent="0.25"/>
    <row r="423" s="40" customFormat="1" x14ac:dyDescent="0.25"/>
    <row r="424" s="40" customFormat="1" x14ac:dyDescent="0.25"/>
    <row r="425" s="40" customFormat="1" x14ac:dyDescent="0.25"/>
    <row r="426" s="40" customFormat="1" x14ac:dyDescent="0.25"/>
    <row r="427" s="40" customFormat="1" x14ac:dyDescent="0.25"/>
    <row r="428" s="40" customFormat="1" x14ac:dyDescent="0.25"/>
    <row r="429" s="40" customFormat="1" x14ac:dyDescent="0.25"/>
    <row r="430" s="40" customFormat="1" x14ac:dyDescent="0.25"/>
    <row r="431" s="40" customFormat="1" x14ac:dyDescent="0.25"/>
    <row r="432" s="40" customFormat="1" x14ac:dyDescent="0.25"/>
    <row r="433" s="40" customFormat="1" x14ac:dyDescent="0.25"/>
    <row r="434" s="40" customFormat="1" x14ac:dyDescent="0.25"/>
    <row r="435" s="40" customFormat="1" x14ac:dyDescent="0.25"/>
    <row r="436" s="40" customFormat="1" x14ac:dyDescent="0.25"/>
    <row r="437" s="40" customFormat="1" x14ac:dyDescent="0.25"/>
    <row r="438" s="40" customFormat="1" x14ac:dyDescent="0.25"/>
    <row r="439" s="40" customFormat="1" x14ac:dyDescent="0.25"/>
    <row r="440" s="40" customFormat="1" x14ac:dyDescent="0.25"/>
    <row r="441" s="40" customFormat="1" x14ac:dyDescent="0.25"/>
    <row r="442" s="40" customFormat="1" x14ac:dyDescent="0.25"/>
    <row r="443" s="40" customFormat="1" x14ac:dyDescent="0.25"/>
    <row r="444" s="40" customFormat="1" x14ac:dyDescent="0.25"/>
    <row r="445" s="40" customFormat="1" x14ac:dyDescent="0.25"/>
    <row r="446" s="40" customFormat="1" x14ac:dyDescent="0.25"/>
    <row r="447" s="40" customFormat="1" x14ac:dyDescent="0.25"/>
    <row r="448" s="40" customFormat="1" x14ac:dyDescent="0.25"/>
    <row r="449" s="40" customFormat="1" x14ac:dyDescent="0.25"/>
    <row r="450" s="40" customFormat="1" x14ac:dyDescent="0.25"/>
    <row r="451" s="40" customFormat="1" x14ac:dyDescent="0.25"/>
    <row r="452" s="40" customFormat="1" x14ac:dyDescent="0.25"/>
    <row r="453" s="40" customFormat="1" x14ac:dyDescent="0.25"/>
    <row r="454" s="40" customFormat="1" x14ac:dyDescent="0.25"/>
    <row r="455" s="40" customFormat="1" x14ac:dyDescent="0.25"/>
    <row r="456" s="40" customFormat="1" x14ac:dyDescent="0.25"/>
    <row r="457" s="40" customFormat="1" x14ac:dyDescent="0.25"/>
    <row r="458" s="40" customFormat="1" x14ac:dyDescent="0.25"/>
    <row r="459" s="40" customFormat="1" x14ac:dyDescent="0.25"/>
    <row r="460" s="40" customFormat="1" x14ac:dyDescent="0.25"/>
    <row r="461" s="40" customFormat="1" x14ac:dyDescent="0.25"/>
    <row r="462" s="40" customFormat="1" x14ac:dyDescent="0.25"/>
    <row r="463" s="40" customFormat="1" x14ac:dyDescent="0.25"/>
    <row r="464" s="40" customFormat="1" x14ac:dyDescent="0.25"/>
    <row r="465" s="40" customFormat="1" x14ac:dyDescent="0.25"/>
    <row r="466" s="40" customFormat="1" x14ac:dyDescent="0.25"/>
    <row r="467" s="40" customFormat="1" x14ac:dyDescent="0.25"/>
    <row r="468" s="40" customFormat="1" x14ac:dyDescent="0.25"/>
    <row r="469" s="40" customFormat="1" x14ac:dyDescent="0.25"/>
    <row r="470" s="40" customFormat="1" x14ac:dyDescent="0.25"/>
    <row r="471" s="40" customFormat="1" x14ac:dyDescent="0.25"/>
    <row r="472" s="40" customFormat="1" x14ac:dyDescent="0.25"/>
    <row r="473" s="40" customFormat="1" x14ac:dyDescent="0.25"/>
    <row r="474" s="40" customFormat="1" x14ac:dyDescent="0.25"/>
    <row r="475" s="40" customFormat="1" x14ac:dyDescent="0.25"/>
    <row r="476" s="40" customFormat="1" x14ac:dyDescent="0.25"/>
    <row r="477" s="40" customFormat="1" x14ac:dyDescent="0.25"/>
    <row r="478" s="40" customFormat="1" x14ac:dyDescent="0.25"/>
    <row r="479" s="40" customFormat="1" x14ac:dyDescent="0.25"/>
    <row r="480" s="40" customFormat="1" x14ac:dyDescent="0.25"/>
    <row r="481" s="40" customFormat="1" x14ac:dyDescent="0.25"/>
    <row r="482" s="40" customFormat="1" x14ac:dyDescent="0.25"/>
    <row r="483" s="40" customFormat="1" x14ac:dyDescent="0.25"/>
    <row r="484" s="40" customFormat="1" x14ac:dyDescent="0.25"/>
    <row r="485" s="40" customFormat="1" x14ac:dyDescent="0.25"/>
    <row r="486" s="40" customFormat="1" x14ac:dyDescent="0.25"/>
    <row r="487" s="40" customFormat="1" x14ac:dyDescent="0.25"/>
    <row r="488" s="40" customFormat="1" x14ac:dyDescent="0.25"/>
    <row r="489" s="40" customFormat="1" x14ac:dyDescent="0.25"/>
    <row r="490" s="40" customFormat="1" x14ac:dyDescent="0.25"/>
    <row r="491" s="40" customFormat="1" x14ac:dyDescent="0.25"/>
    <row r="492" s="40" customFormat="1" x14ac:dyDescent="0.25"/>
    <row r="493" s="40" customFormat="1" x14ac:dyDescent="0.25"/>
    <row r="494" s="40" customFormat="1" x14ac:dyDescent="0.25"/>
    <row r="495" s="40" customFormat="1" x14ac:dyDescent="0.25"/>
    <row r="496" s="40" customFormat="1" x14ac:dyDescent="0.25"/>
    <row r="497" s="40" customFormat="1" x14ac:dyDescent="0.25"/>
    <row r="498" s="40" customFormat="1" x14ac:dyDescent="0.25"/>
    <row r="499" s="40" customFormat="1" x14ac:dyDescent="0.25"/>
    <row r="500" s="40" customFormat="1" x14ac:dyDescent="0.25"/>
    <row r="501" s="40" customFormat="1" x14ac:dyDescent="0.25"/>
    <row r="502" s="40" customFormat="1" x14ac:dyDescent="0.25"/>
    <row r="503" s="40" customFormat="1" x14ac:dyDescent="0.25"/>
    <row r="504" s="40" customFormat="1" x14ac:dyDescent="0.25"/>
    <row r="505" s="40" customFormat="1" x14ac:dyDescent="0.25"/>
    <row r="506" s="40" customFormat="1" x14ac:dyDescent="0.25"/>
    <row r="507" s="40" customFormat="1" x14ac:dyDescent="0.25"/>
    <row r="508" s="40" customFormat="1" x14ac:dyDescent="0.25"/>
    <row r="509" s="40" customFormat="1" x14ac:dyDescent="0.25"/>
    <row r="510" s="40" customFormat="1" x14ac:dyDescent="0.25"/>
    <row r="511" s="40" customFormat="1" x14ac:dyDescent="0.25"/>
    <row r="512" s="40" customFormat="1" x14ac:dyDescent="0.25"/>
    <row r="513" s="40" customFormat="1" x14ac:dyDescent="0.25"/>
    <row r="514" s="40" customFormat="1" x14ac:dyDescent="0.25"/>
    <row r="515" s="40" customFormat="1" x14ac:dyDescent="0.25"/>
    <row r="516" s="40" customFormat="1" x14ac:dyDescent="0.25"/>
    <row r="517" s="40" customFormat="1" x14ac:dyDescent="0.25"/>
    <row r="518" s="40" customFormat="1" x14ac:dyDescent="0.25"/>
    <row r="519" s="40" customFormat="1" x14ac:dyDescent="0.25"/>
    <row r="520" s="40" customFormat="1" x14ac:dyDescent="0.25"/>
    <row r="521" s="40" customFormat="1" x14ac:dyDescent="0.25"/>
    <row r="522" s="40" customFormat="1" x14ac:dyDescent="0.25"/>
    <row r="523" s="40" customFormat="1" x14ac:dyDescent="0.25"/>
    <row r="524" s="40" customFormat="1" x14ac:dyDescent="0.25"/>
    <row r="525" s="40" customFormat="1" x14ac:dyDescent="0.25"/>
    <row r="526" s="40" customFormat="1" x14ac:dyDescent="0.25"/>
    <row r="527" s="40" customFormat="1" x14ac:dyDescent="0.25"/>
    <row r="528" s="40" customFormat="1" x14ac:dyDescent="0.25"/>
    <row r="529" s="40" customFormat="1" x14ac:dyDescent="0.25"/>
    <row r="530" s="40" customFormat="1" x14ac:dyDescent="0.25"/>
    <row r="531" s="40" customFormat="1" x14ac:dyDescent="0.25"/>
    <row r="532" s="40" customFormat="1" x14ac:dyDescent="0.25"/>
    <row r="533" s="40" customFormat="1" x14ac:dyDescent="0.25"/>
    <row r="534" s="40" customFormat="1" x14ac:dyDescent="0.25"/>
    <row r="535" s="40" customFormat="1" x14ac:dyDescent="0.25"/>
    <row r="536" s="40" customFormat="1" x14ac:dyDescent="0.25"/>
    <row r="537" s="40" customFormat="1" x14ac:dyDescent="0.25"/>
    <row r="538" s="40" customFormat="1" x14ac:dyDescent="0.25"/>
    <row r="539" s="40" customFormat="1" x14ac:dyDescent="0.25"/>
    <row r="540" s="40" customFormat="1" x14ac:dyDescent="0.25"/>
    <row r="541" s="40" customFormat="1" x14ac:dyDescent="0.25"/>
    <row r="542" s="40" customFormat="1" x14ac:dyDescent="0.25"/>
    <row r="543" s="40" customFormat="1" x14ac:dyDescent="0.25"/>
    <row r="544" s="40" customFormat="1" x14ac:dyDescent="0.25"/>
    <row r="545" s="40" customFormat="1" x14ac:dyDescent="0.25"/>
    <row r="546" s="40" customFormat="1" x14ac:dyDescent="0.25"/>
    <row r="547" s="40" customFormat="1" x14ac:dyDescent="0.25"/>
    <row r="548" s="40" customFormat="1" x14ac:dyDescent="0.25"/>
    <row r="549" s="40" customFormat="1" x14ac:dyDescent="0.25"/>
    <row r="550" s="40" customFormat="1" x14ac:dyDescent="0.25"/>
    <row r="551" s="40" customFormat="1" x14ac:dyDescent="0.25"/>
    <row r="552" s="40" customFormat="1" x14ac:dyDescent="0.25"/>
    <row r="553" s="40" customFormat="1" x14ac:dyDescent="0.25"/>
    <row r="554" s="40" customFormat="1" x14ac:dyDescent="0.25"/>
    <row r="555" s="40" customFormat="1" x14ac:dyDescent="0.25"/>
    <row r="556" s="40" customFormat="1" x14ac:dyDescent="0.25"/>
    <row r="557" s="40" customFormat="1" x14ac:dyDescent="0.25"/>
    <row r="558" s="40" customFormat="1" x14ac:dyDescent="0.25"/>
    <row r="559" s="40" customFormat="1" x14ac:dyDescent="0.25"/>
    <row r="560" s="40" customFormat="1" x14ac:dyDescent="0.25"/>
    <row r="561" s="40" customFormat="1" x14ac:dyDescent="0.25"/>
    <row r="562" s="40" customFormat="1" x14ac:dyDescent="0.25"/>
    <row r="563" s="40" customFormat="1" x14ac:dyDescent="0.25"/>
    <row r="564" s="40" customFormat="1" x14ac:dyDescent="0.25"/>
    <row r="565" s="40" customFormat="1" x14ac:dyDescent="0.25"/>
    <row r="566" s="40" customFormat="1" x14ac:dyDescent="0.25"/>
    <row r="567" s="40" customFormat="1" x14ac:dyDescent="0.25"/>
    <row r="568" s="40" customFormat="1" x14ac:dyDescent="0.25"/>
    <row r="569" s="40" customFormat="1" x14ac:dyDescent="0.25"/>
    <row r="570" s="40" customFormat="1" x14ac:dyDescent="0.25"/>
    <row r="571" s="40" customFormat="1" x14ac:dyDescent="0.25"/>
    <row r="572" s="40" customFormat="1" x14ac:dyDescent="0.25"/>
    <row r="573" s="40" customFormat="1" x14ac:dyDescent="0.25"/>
    <row r="574" s="40" customFormat="1" x14ac:dyDescent="0.25"/>
    <row r="575" s="40" customFormat="1" x14ac:dyDescent="0.25"/>
    <row r="576" s="40" customFormat="1" x14ac:dyDescent="0.25"/>
    <row r="577" s="40" customFormat="1" x14ac:dyDescent="0.25"/>
    <row r="578" s="40" customFormat="1" x14ac:dyDescent="0.25"/>
    <row r="579" s="40" customFormat="1" x14ac:dyDescent="0.25"/>
    <row r="580" s="40" customFormat="1" x14ac:dyDescent="0.25"/>
    <row r="581" s="40" customFormat="1" x14ac:dyDescent="0.25"/>
    <row r="582" s="40" customFormat="1" x14ac:dyDescent="0.25"/>
    <row r="583" s="40" customFormat="1" x14ac:dyDescent="0.25"/>
    <row r="584" s="40" customFormat="1" x14ac:dyDescent="0.25"/>
    <row r="585" s="40" customFormat="1" x14ac:dyDescent="0.25"/>
    <row r="586" s="40" customFormat="1" x14ac:dyDescent="0.25"/>
    <row r="587" s="40" customFormat="1" x14ac:dyDescent="0.25"/>
    <row r="588" s="40" customFormat="1" x14ac:dyDescent="0.25"/>
    <row r="589" s="40" customFormat="1" x14ac:dyDescent="0.25"/>
    <row r="590" s="40" customFormat="1" x14ac:dyDescent="0.25"/>
    <row r="591" s="40" customFormat="1" x14ac:dyDescent="0.25"/>
    <row r="592" s="40" customFormat="1" x14ac:dyDescent="0.25"/>
    <row r="593" s="40" customFormat="1" x14ac:dyDescent="0.25"/>
    <row r="594" s="40" customFormat="1" x14ac:dyDescent="0.25"/>
    <row r="595" s="40" customFormat="1" x14ac:dyDescent="0.25"/>
    <row r="596" s="40" customFormat="1" x14ac:dyDescent="0.25"/>
    <row r="597" s="40" customFormat="1" x14ac:dyDescent="0.25"/>
    <row r="598" s="40" customFormat="1" x14ac:dyDescent="0.25"/>
    <row r="599" s="40" customFormat="1" x14ac:dyDescent="0.25"/>
    <row r="600" s="40" customFormat="1" x14ac:dyDescent="0.25"/>
    <row r="601" s="40" customFormat="1" x14ac:dyDescent="0.25"/>
    <row r="602" s="40" customFormat="1" x14ac:dyDescent="0.25"/>
    <row r="603" s="40" customFormat="1" x14ac:dyDescent="0.25"/>
    <row r="604" s="40" customFormat="1" x14ac:dyDescent="0.25"/>
    <row r="605" s="40" customFormat="1" x14ac:dyDescent="0.25"/>
    <row r="606" s="40" customFormat="1" x14ac:dyDescent="0.25"/>
    <row r="607" s="40" customFormat="1" x14ac:dyDescent="0.25"/>
    <row r="608" s="40" customFormat="1" x14ac:dyDescent="0.25"/>
    <row r="609" s="40" customFormat="1" x14ac:dyDescent="0.25"/>
    <row r="610" s="40" customFormat="1" x14ac:dyDescent="0.25"/>
    <row r="611" s="40" customFormat="1" x14ac:dyDescent="0.25"/>
    <row r="612" s="40" customFormat="1" x14ac:dyDescent="0.25"/>
    <row r="613" s="40" customFormat="1" x14ac:dyDescent="0.25"/>
    <row r="614" s="40" customFormat="1" x14ac:dyDescent="0.25"/>
    <row r="615" s="40" customFormat="1" x14ac:dyDescent="0.25"/>
    <row r="616" s="40" customFormat="1" x14ac:dyDescent="0.25"/>
    <row r="617" s="40" customFormat="1" x14ac:dyDescent="0.25"/>
    <row r="618" s="40" customFormat="1" x14ac:dyDescent="0.25"/>
    <row r="619" s="40" customFormat="1" x14ac:dyDescent="0.25"/>
    <row r="620" s="40" customFormat="1" x14ac:dyDescent="0.25"/>
    <row r="621" s="40" customFormat="1" x14ac:dyDescent="0.25"/>
    <row r="622" s="40" customFormat="1" x14ac:dyDescent="0.25"/>
    <row r="623" s="40" customFormat="1" x14ac:dyDescent="0.25"/>
    <row r="624" s="40" customFormat="1" x14ac:dyDescent="0.25"/>
    <row r="625" s="40" customFormat="1" x14ac:dyDescent="0.25"/>
    <row r="626" s="40" customFormat="1" x14ac:dyDescent="0.25"/>
    <row r="627" s="40" customFormat="1" x14ac:dyDescent="0.25"/>
    <row r="628" s="40" customFormat="1" x14ac:dyDescent="0.25"/>
    <row r="629" s="40" customFormat="1" x14ac:dyDescent="0.25"/>
    <row r="630" s="40" customFormat="1" x14ac:dyDescent="0.25"/>
    <row r="631" s="40" customFormat="1" x14ac:dyDescent="0.25"/>
    <row r="632" s="40" customFormat="1" x14ac:dyDescent="0.25"/>
    <row r="633" s="40" customFormat="1" x14ac:dyDescent="0.25"/>
    <row r="634" s="40" customFormat="1" x14ac:dyDescent="0.25"/>
    <row r="635" s="40" customFormat="1" x14ac:dyDescent="0.25"/>
    <row r="636" s="40" customFormat="1" x14ac:dyDescent="0.25"/>
    <row r="637" s="40" customFormat="1" x14ac:dyDescent="0.25"/>
    <row r="638" s="40" customFormat="1" x14ac:dyDescent="0.25"/>
    <row r="639" s="40" customFormat="1" x14ac:dyDescent="0.25"/>
    <row r="640" s="40" customFormat="1" x14ac:dyDescent="0.25"/>
    <row r="641" s="40" customFormat="1" x14ac:dyDescent="0.25"/>
    <row r="642" s="40" customFormat="1" x14ac:dyDescent="0.25"/>
    <row r="643" s="40" customFormat="1" x14ac:dyDescent="0.25"/>
    <row r="644" s="40" customFormat="1" x14ac:dyDescent="0.25"/>
    <row r="645" s="40" customFormat="1" x14ac:dyDescent="0.25"/>
    <row r="646" s="40" customFormat="1" x14ac:dyDescent="0.25"/>
    <row r="647" s="40" customFormat="1" x14ac:dyDescent="0.25"/>
    <row r="648" s="40" customFormat="1" x14ac:dyDescent="0.25"/>
    <row r="649" s="40" customFormat="1" x14ac:dyDescent="0.25"/>
    <row r="650" s="40" customFormat="1" x14ac:dyDescent="0.25"/>
    <row r="651" s="40" customFormat="1" x14ac:dyDescent="0.25"/>
    <row r="652" s="40" customFormat="1" x14ac:dyDescent="0.25"/>
    <row r="653" s="40" customFormat="1" x14ac:dyDescent="0.25"/>
    <row r="654" s="40" customFormat="1" x14ac:dyDescent="0.25"/>
    <row r="655" s="40" customFormat="1" x14ac:dyDescent="0.25"/>
    <row r="656" s="40" customFormat="1" x14ac:dyDescent="0.25"/>
    <row r="657" s="40" customFormat="1" x14ac:dyDescent="0.25"/>
    <row r="658" s="40" customFormat="1" x14ac:dyDescent="0.25"/>
    <row r="659" s="40" customFormat="1" x14ac:dyDescent="0.25"/>
    <row r="660" s="40" customFormat="1" x14ac:dyDescent="0.25"/>
    <row r="661" s="40" customFormat="1" x14ac:dyDescent="0.25"/>
    <row r="662" s="40" customFormat="1" x14ac:dyDescent="0.25"/>
    <row r="663" s="40" customFormat="1" x14ac:dyDescent="0.25"/>
    <row r="664" s="40" customFormat="1" x14ac:dyDescent="0.25"/>
    <row r="665" s="40" customFormat="1" x14ac:dyDescent="0.25"/>
    <row r="666" s="40" customFormat="1" x14ac:dyDescent="0.25"/>
    <row r="667" s="40" customFormat="1" x14ac:dyDescent="0.25"/>
    <row r="668" s="40" customFormat="1" x14ac:dyDescent="0.25"/>
    <row r="669" s="40" customFormat="1" x14ac:dyDescent="0.25"/>
    <row r="670" s="40" customFormat="1" x14ac:dyDescent="0.25"/>
    <row r="671" s="40" customFormat="1" x14ac:dyDescent="0.25"/>
  </sheetData>
  <sortState xmlns:xlrd2="http://schemas.microsoft.com/office/spreadsheetml/2017/richdata2" ref="K5:N182">
    <sortCondition descending="1" ref="N5:N182"/>
  </sortState>
  <mergeCells count="7">
    <mergeCell ref="A1:G1"/>
    <mergeCell ref="A2:D2"/>
    <mergeCell ref="F2:I2"/>
    <mergeCell ref="K2:N2"/>
    <mergeCell ref="C3:D3"/>
    <mergeCell ref="H3:I3"/>
    <mergeCell ref="M3:N3"/>
  </mergeCells>
  <phoneticPr fontId="4" type="noConversion"/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2"/>
  <sheetViews>
    <sheetView zoomScaleNormal="100" workbookViewId="0">
      <selection activeCell="A17" sqref="A17"/>
    </sheetView>
  </sheetViews>
  <sheetFormatPr defaultColWidth="8.81640625" defaultRowHeight="12.5" x14ac:dyDescent="0.25"/>
  <cols>
    <col min="1" max="1" width="20.7265625" style="97" customWidth="1"/>
    <col min="2" max="2" width="13.453125" style="97" customWidth="1"/>
    <col min="3" max="3" width="13.36328125" style="97" customWidth="1"/>
    <col min="4" max="4" width="12.453125" style="97" customWidth="1"/>
    <col min="5" max="5" width="15.81640625" style="97" bestFit="1" customWidth="1"/>
    <col min="6" max="6" width="12.453125" style="97" customWidth="1"/>
    <col min="7" max="9" width="13.36328125" style="97" customWidth="1"/>
    <col min="10" max="10" width="8.81640625" style="97"/>
    <col min="11" max="11" width="12" style="40" customWidth="1"/>
    <col min="12" max="16384" width="8.81640625" style="40"/>
  </cols>
  <sheetData>
    <row r="1" spans="1:12" ht="13" x14ac:dyDescent="0.3">
      <c r="A1" s="96" t="s">
        <v>677</v>
      </c>
      <c r="K1" s="402" t="s">
        <v>313</v>
      </c>
      <c r="L1" s="402"/>
    </row>
    <row r="2" spans="1:12" ht="13" x14ac:dyDescent="0.3">
      <c r="A2" s="389" t="s">
        <v>321</v>
      </c>
      <c r="B2" s="401">
        <v>44896</v>
      </c>
      <c r="C2" s="401"/>
      <c r="D2" s="401">
        <v>45231</v>
      </c>
      <c r="E2" s="401"/>
      <c r="F2" s="401">
        <v>45261</v>
      </c>
      <c r="G2" s="401"/>
      <c r="H2" s="400" t="s">
        <v>323</v>
      </c>
      <c r="I2" s="400" t="s">
        <v>322</v>
      </c>
    </row>
    <row r="3" spans="1:12" ht="13" x14ac:dyDescent="0.3">
      <c r="A3" s="405"/>
      <c r="B3" s="74" t="s">
        <v>549</v>
      </c>
      <c r="C3" s="99" t="s">
        <v>295</v>
      </c>
      <c r="D3" s="74" t="s">
        <v>549</v>
      </c>
      <c r="E3" s="99" t="s">
        <v>295</v>
      </c>
      <c r="F3" s="74" t="s">
        <v>549</v>
      </c>
      <c r="G3" s="99" t="s">
        <v>295</v>
      </c>
      <c r="H3" s="406"/>
      <c r="I3" s="406"/>
    </row>
    <row r="4" spans="1:12" x14ac:dyDescent="0.25">
      <c r="A4" s="69" t="s">
        <v>613</v>
      </c>
      <c r="B4" s="294">
        <v>5193.9202747600002</v>
      </c>
      <c r="C4" s="80">
        <f t="shared" ref="C4:C10" si="0">(B4/$B$10)*100</f>
        <v>48.262568925435481</v>
      </c>
      <c r="D4" s="294">
        <v>7721.9422365500004</v>
      </c>
      <c r="E4" s="80">
        <f t="shared" ref="E4:E10" si="1">(D4/$D$10)*100</f>
        <v>48.966503478626436</v>
      </c>
      <c r="F4" s="294">
        <v>5702.58436308</v>
      </c>
      <c r="G4" s="80">
        <f>(F4/$F$10)*100</f>
        <v>48.227698841856572</v>
      </c>
      <c r="H4" s="80">
        <f>((F4/D4)-1)*100</f>
        <v>-26.150906230712835</v>
      </c>
      <c r="I4" s="81">
        <f>((F4/B4)-1)*100</f>
        <v>9.7934519863900782</v>
      </c>
    </row>
    <row r="5" spans="1:12" x14ac:dyDescent="0.25">
      <c r="A5" s="69" t="s">
        <v>611</v>
      </c>
      <c r="B5" s="294">
        <v>4992.7034401999999</v>
      </c>
      <c r="C5" s="80">
        <f t="shared" si="0"/>
        <v>46.392836462636232</v>
      </c>
      <c r="D5" s="294">
        <v>7519.9340720600003</v>
      </c>
      <c r="E5" s="80">
        <f t="shared" si="1"/>
        <v>47.685526078615489</v>
      </c>
      <c r="F5" s="294">
        <v>5630.4422550299996</v>
      </c>
      <c r="G5" s="80">
        <f>(F5/$F$10)*100</f>
        <v>47.617581105873988</v>
      </c>
      <c r="H5" s="80">
        <f t="shared" ref="H5:H7" si="2">((F5/D5)-1)*100</f>
        <v>-25.12644125498824</v>
      </c>
      <c r="I5" s="81">
        <f>((F5/B5)-1)*100</f>
        <v>12.773416696355056</v>
      </c>
    </row>
    <row r="6" spans="1:12" x14ac:dyDescent="0.25">
      <c r="A6" s="69" t="s">
        <v>612</v>
      </c>
      <c r="B6" s="294">
        <v>574.40983491999998</v>
      </c>
      <c r="C6" s="80">
        <f t="shared" si="0"/>
        <v>5.3374893688670477</v>
      </c>
      <c r="D6" s="294">
        <v>523.28922938999995</v>
      </c>
      <c r="E6" s="80">
        <f t="shared" si="1"/>
        <v>3.3182900216437354</v>
      </c>
      <c r="F6" s="294">
        <v>486.06265274000003</v>
      </c>
      <c r="G6" s="80">
        <f>(F6/$F$10)*100</f>
        <v>4.110712221354607</v>
      </c>
      <c r="H6" s="80">
        <f t="shared" si="2"/>
        <v>-7.1139581247248396</v>
      </c>
      <c r="I6" s="81">
        <f t="shared" ref="I6:I8" si="3">((F6/B6)-1)*100</f>
        <v>-15.380513495613169</v>
      </c>
    </row>
    <row r="7" spans="1:12" x14ac:dyDescent="0.25">
      <c r="A7" s="69" t="s">
        <v>616</v>
      </c>
      <c r="B7" s="294">
        <v>0.28145827000000001</v>
      </c>
      <c r="C7" s="80">
        <f t="shared" si="0"/>
        <v>2.6153461040825297E-3</v>
      </c>
      <c r="D7" s="294">
        <v>2.8114697299999998</v>
      </c>
      <c r="E7" s="80">
        <f t="shared" si="1"/>
        <v>1.7828136768814392E-2</v>
      </c>
      <c r="F7" s="294">
        <v>4.8393177999999999</v>
      </c>
      <c r="G7" s="80">
        <f t="shared" ref="G7:G10" si="4">(F7/$F$10)*100</f>
        <v>4.0926910782672056E-2</v>
      </c>
      <c r="H7" s="80">
        <f t="shared" si="2"/>
        <v>72.127686396965046</v>
      </c>
      <c r="I7" s="81">
        <f>((F7/B7)-1)*100</f>
        <v>1619.3731063578271</v>
      </c>
    </row>
    <row r="8" spans="1:12" x14ac:dyDescent="0.25">
      <c r="A8" s="69" t="s">
        <v>614</v>
      </c>
      <c r="B8" s="294">
        <v>0.47359365000000003</v>
      </c>
      <c r="C8" s="80">
        <f t="shared" si="0"/>
        <v>4.4006925340858713E-3</v>
      </c>
      <c r="D8" s="294">
        <v>1.8690869999999999</v>
      </c>
      <c r="E8" s="80">
        <f t="shared" si="1"/>
        <v>1.18522843455309E-2</v>
      </c>
      <c r="F8" s="294">
        <v>0.20561375000000001</v>
      </c>
      <c r="G8" s="80">
        <f t="shared" si="4"/>
        <v>1.738909480576092E-3</v>
      </c>
      <c r="H8" s="80">
        <f>((F8/D8)-1)*100</f>
        <v>-88.999241340825762</v>
      </c>
      <c r="I8" s="81">
        <f t="shared" si="3"/>
        <v>-56.584352429556439</v>
      </c>
    </row>
    <row r="9" spans="1:12" x14ac:dyDescent="0.25">
      <c r="A9" s="69" t="s">
        <v>615</v>
      </c>
      <c r="B9" s="294">
        <v>9.5999999999999992E-3</v>
      </c>
      <c r="C9" s="80">
        <f t="shared" si="0"/>
        <v>8.9204423089761341E-5</v>
      </c>
      <c r="D9" s="294" t="s">
        <v>314</v>
      </c>
      <c r="E9" s="80" t="s">
        <v>314</v>
      </c>
      <c r="F9" s="294">
        <v>0.15868326999999999</v>
      </c>
      <c r="G9" s="80">
        <f t="shared" si="4"/>
        <v>1.3420106515824731E-3</v>
      </c>
      <c r="H9" s="80" t="s">
        <v>314</v>
      </c>
      <c r="I9" s="81">
        <f>((F9/B9)-1)*100</f>
        <v>1552.9507291666669</v>
      </c>
    </row>
    <row r="10" spans="1:12" ht="13" x14ac:dyDescent="0.3">
      <c r="A10" s="111" t="s">
        <v>262</v>
      </c>
      <c r="B10" s="120">
        <f>SUM(B4:B9)</f>
        <v>10761.798201799998</v>
      </c>
      <c r="C10" s="83">
        <f t="shared" si="0"/>
        <v>100</v>
      </c>
      <c r="D10" s="120">
        <f>SUM(D4:D9)</f>
        <v>15769.846094730001</v>
      </c>
      <c r="E10" s="83">
        <f t="shared" si="1"/>
        <v>100</v>
      </c>
      <c r="F10" s="120">
        <f>SUM(F4:F9)</f>
        <v>11824.29288567</v>
      </c>
      <c r="G10" s="83">
        <f t="shared" si="4"/>
        <v>100</v>
      </c>
      <c r="H10" s="84">
        <f>((F10/D10)-1)*100</f>
        <v>-25.019605044709557</v>
      </c>
      <c r="I10" s="85">
        <f>((F10/B10)-1)*100</f>
        <v>9.8728359698502022</v>
      </c>
    </row>
    <row r="11" spans="1:12" x14ac:dyDescent="0.25">
      <c r="F11" s="100"/>
      <c r="G11" s="100"/>
      <c r="H11" s="100"/>
    </row>
    <row r="12" spans="1:12" x14ac:dyDescent="0.25">
      <c r="F12" s="100"/>
      <c r="G12" s="100"/>
      <c r="H12" s="100"/>
    </row>
    <row r="13" spans="1:12" x14ac:dyDescent="0.25">
      <c r="F13" s="100"/>
      <c r="G13" s="100"/>
      <c r="H13" s="100"/>
    </row>
    <row r="14" spans="1:12" x14ac:dyDescent="0.25">
      <c r="F14" s="100"/>
      <c r="G14" s="100"/>
      <c r="H14" s="100"/>
    </row>
    <row r="15" spans="1:12" x14ac:dyDescent="0.25">
      <c r="F15" s="100"/>
      <c r="G15" s="100"/>
      <c r="H15" s="100"/>
    </row>
    <row r="16" spans="1:12" x14ac:dyDescent="0.25">
      <c r="F16" s="100"/>
      <c r="G16" s="100"/>
      <c r="H16" s="100"/>
    </row>
    <row r="17" spans="2:8" x14ac:dyDescent="0.25">
      <c r="F17" s="100"/>
      <c r="G17" s="100"/>
      <c r="H17" s="100"/>
    </row>
    <row r="18" spans="2:8" x14ac:dyDescent="0.25">
      <c r="F18" s="100"/>
      <c r="G18" s="100"/>
      <c r="H18" s="100"/>
    </row>
    <row r="19" spans="2:8" x14ac:dyDescent="0.25">
      <c r="F19" s="100"/>
      <c r="G19" s="100"/>
      <c r="H19" s="100"/>
    </row>
    <row r="32" spans="2:8" x14ac:dyDescent="0.25">
      <c r="B32" s="101"/>
      <c r="C32" s="101"/>
    </row>
    <row r="36" spans="1:10" x14ac:dyDescent="0.25">
      <c r="E36" s="102"/>
      <c r="F36" s="102"/>
      <c r="G36" s="102"/>
      <c r="I36" s="40"/>
      <c r="J36" s="40"/>
    </row>
    <row r="37" spans="1:10" x14ac:dyDescent="0.25">
      <c r="E37" s="100"/>
      <c r="F37" s="100"/>
      <c r="I37" s="40"/>
      <c r="J37" s="40"/>
    </row>
    <row r="38" spans="1:10" x14ac:dyDescent="0.25">
      <c r="E38" s="100"/>
      <c r="F38" s="100"/>
      <c r="I38" s="40"/>
      <c r="J38" s="93"/>
    </row>
    <row r="39" spans="1:10" x14ac:dyDescent="0.25">
      <c r="E39" s="100"/>
      <c r="F39" s="100"/>
      <c r="I39" s="40"/>
      <c r="J39" s="93"/>
    </row>
    <row r="40" spans="1:10" x14ac:dyDescent="0.25">
      <c r="E40" s="100"/>
      <c r="F40" s="100"/>
      <c r="I40" s="40"/>
      <c r="J40" s="93"/>
    </row>
    <row r="41" spans="1:10" x14ac:dyDescent="0.25">
      <c r="E41" s="100"/>
      <c r="F41" s="100"/>
      <c r="I41" s="40"/>
      <c r="J41" s="93"/>
    </row>
    <row r="42" spans="1:10" x14ac:dyDescent="0.25">
      <c r="I42" s="40"/>
      <c r="J42" s="93"/>
    </row>
    <row r="43" spans="1:10" x14ac:dyDescent="0.25">
      <c r="E43" s="102"/>
      <c r="F43" s="102"/>
      <c r="G43" s="102"/>
      <c r="I43" s="40"/>
      <c r="J43" s="93"/>
    </row>
    <row r="44" spans="1:10" x14ac:dyDescent="0.25">
      <c r="B44" s="103"/>
      <c r="E44" s="102"/>
      <c r="F44" s="102"/>
      <c r="G44" s="102"/>
    </row>
    <row r="45" spans="1:10" x14ac:dyDescent="0.25">
      <c r="B45" s="104"/>
      <c r="E45" s="102"/>
      <c r="F45" s="102"/>
      <c r="G45" s="102"/>
    </row>
    <row r="46" spans="1:10" x14ac:dyDescent="0.25">
      <c r="A46" s="40"/>
      <c r="B46" s="40"/>
      <c r="C46" s="40"/>
      <c r="D46" s="40"/>
      <c r="E46" s="102"/>
      <c r="F46" s="102"/>
      <c r="G46" s="102"/>
    </row>
    <row r="47" spans="1:10" x14ac:dyDescent="0.25">
      <c r="A47" s="40"/>
      <c r="B47" s="93"/>
      <c r="C47" s="93"/>
      <c r="D47" s="93"/>
      <c r="E47" s="102"/>
      <c r="F47" s="102"/>
      <c r="G47" s="102"/>
    </row>
    <row r="48" spans="1:10" x14ac:dyDescent="0.25">
      <c r="A48" s="40"/>
      <c r="B48" s="93"/>
      <c r="C48" s="93"/>
      <c r="D48" s="93"/>
      <c r="E48" s="102"/>
      <c r="F48" s="102"/>
      <c r="G48" s="102"/>
    </row>
    <row r="49" spans="1:4" x14ac:dyDescent="0.25">
      <c r="A49" s="40"/>
      <c r="B49" s="93"/>
      <c r="C49" s="93"/>
      <c r="D49" s="93"/>
    </row>
    <row r="50" spans="1:4" x14ac:dyDescent="0.25">
      <c r="A50" s="40"/>
      <c r="B50" s="93"/>
      <c r="C50" s="93"/>
      <c r="D50" s="93"/>
    </row>
    <row r="51" spans="1:4" x14ac:dyDescent="0.25">
      <c r="A51" s="40"/>
      <c r="B51" s="93"/>
      <c r="C51" s="93"/>
      <c r="D51" s="93"/>
    </row>
    <row r="52" spans="1:4" x14ac:dyDescent="0.25">
      <c r="A52" s="40"/>
      <c r="B52" s="93"/>
      <c r="C52" s="93"/>
      <c r="D52" s="93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6"/>
  <sheetViews>
    <sheetView zoomScaleNormal="100" workbookViewId="0">
      <selection activeCell="A3" sqref="A3"/>
    </sheetView>
  </sheetViews>
  <sheetFormatPr defaultColWidth="8.81640625" defaultRowHeight="12.5" x14ac:dyDescent="0.25"/>
  <cols>
    <col min="1" max="1" width="27.36328125" style="40" customWidth="1"/>
    <col min="2" max="4" width="6.6328125" style="40" bestFit="1" customWidth="1"/>
    <col min="5" max="5" width="7.6328125" style="40" customWidth="1"/>
    <col min="6" max="6" width="28.7265625" style="40" customWidth="1"/>
    <col min="7" max="7" width="7.81640625" style="40" customWidth="1"/>
    <col min="8" max="9" width="7.36328125" style="40" bestFit="1" customWidth="1"/>
    <col min="10" max="10" width="7.36328125" style="40" customWidth="1"/>
    <col min="11" max="11" width="20.453125" style="40" customWidth="1"/>
    <col min="12" max="12" width="6.08984375" style="40" customWidth="1"/>
    <col min="13" max="13" width="6.453125" style="40" customWidth="1"/>
    <col min="14" max="14" width="7.1796875" style="40" customWidth="1"/>
    <col min="15" max="16384" width="8.81640625" style="40"/>
  </cols>
  <sheetData>
    <row r="1" spans="1:17" ht="13" x14ac:dyDescent="0.3">
      <c r="A1" s="377" t="s">
        <v>551</v>
      </c>
      <c r="B1" s="377"/>
      <c r="C1" s="377"/>
      <c r="D1" s="377"/>
      <c r="E1" s="377"/>
      <c r="F1" s="377"/>
      <c r="G1" s="377"/>
      <c r="P1" s="415" t="s">
        <v>313</v>
      </c>
      <c r="Q1" s="415"/>
    </row>
    <row r="2" spans="1:17" ht="13" x14ac:dyDescent="0.3">
      <c r="A2" s="408" t="s">
        <v>559</v>
      </c>
      <c r="B2" s="409"/>
      <c r="C2" s="409"/>
      <c r="D2" s="410"/>
      <c r="E2" s="105"/>
      <c r="F2" s="416" t="s">
        <v>602</v>
      </c>
      <c r="G2" s="417"/>
      <c r="H2" s="417"/>
      <c r="I2" s="418"/>
      <c r="J2" s="105"/>
      <c r="K2" s="408" t="s">
        <v>601</v>
      </c>
      <c r="L2" s="409"/>
      <c r="M2" s="409"/>
      <c r="N2" s="410"/>
    </row>
    <row r="3" spans="1:17" ht="13" x14ac:dyDescent="0.3">
      <c r="A3" s="74" t="s">
        <v>338</v>
      </c>
      <c r="B3" s="74">
        <v>2022</v>
      </c>
      <c r="C3" s="413">
        <v>2023</v>
      </c>
      <c r="D3" s="414"/>
      <c r="E3" s="105"/>
      <c r="F3" s="74" t="s">
        <v>338</v>
      </c>
      <c r="G3" s="74">
        <v>2022</v>
      </c>
      <c r="H3" s="413">
        <v>2023</v>
      </c>
      <c r="I3" s="414"/>
      <c r="J3" s="105"/>
      <c r="K3" s="74" t="s">
        <v>338</v>
      </c>
      <c r="L3" s="74">
        <v>2022</v>
      </c>
      <c r="M3" s="413">
        <v>2023</v>
      </c>
      <c r="N3" s="414"/>
    </row>
    <row r="4" spans="1:17" s="48" customFormat="1" ht="13" x14ac:dyDescent="0.3">
      <c r="A4" s="264" t="s">
        <v>268</v>
      </c>
      <c r="B4" s="264" t="s">
        <v>641</v>
      </c>
      <c r="C4" s="264" t="s">
        <v>642</v>
      </c>
      <c r="D4" s="264" t="s">
        <v>643</v>
      </c>
      <c r="E4" s="105"/>
      <c r="F4" s="264" t="s">
        <v>268</v>
      </c>
      <c r="G4" s="264" t="s">
        <v>641</v>
      </c>
      <c r="H4" s="264" t="s">
        <v>642</v>
      </c>
      <c r="I4" s="264" t="s">
        <v>643</v>
      </c>
      <c r="J4" s="94"/>
      <c r="K4" s="264" t="s">
        <v>268</v>
      </c>
      <c r="L4" s="264" t="s">
        <v>641</v>
      </c>
      <c r="M4" s="264" t="s">
        <v>642</v>
      </c>
      <c r="N4" s="264" t="s">
        <v>643</v>
      </c>
    </row>
    <row r="5" spans="1:17" x14ac:dyDescent="0.25">
      <c r="A5" s="75" t="s">
        <v>37</v>
      </c>
      <c r="B5" s="76">
        <v>208.52495113999998</v>
      </c>
      <c r="C5" s="76">
        <v>261.58849726</v>
      </c>
      <c r="D5" s="76">
        <v>225.31436613999998</v>
      </c>
      <c r="E5" s="265"/>
      <c r="F5" s="75" t="s">
        <v>80</v>
      </c>
      <c r="G5" s="76">
        <v>2521.9624304699996</v>
      </c>
      <c r="H5" s="76">
        <v>4203.4653904200004</v>
      </c>
      <c r="I5" s="76">
        <v>2932.58116152</v>
      </c>
      <c r="J5" s="266"/>
      <c r="K5" s="75" t="s">
        <v>224</v>
      </c>
      <c r="L5" s="76">
        <v>10.40971512</v>
      </c>
      <c r="M5" s="76">
        <v>21.578524559999998</v>
      </c>
      <c r="N5" s="76">
        <v>95.398157019999999</v>
      </c>
    </row>
    <row r="6" spans="1:17" x14ac:dyDescent="0.25">
      <c r="A6" s="77" t="s">
        <v>97</v>
      </c>
      <c r="B6" s="78">
        <v>20.422134639999999</v>
      </c>
      <c r="C6" s="78">
        <v>477.95766470000001</v>
      </c>
      <c r="D6" s="78">
        <v>192.22921962000001</v>
      </c>
      <c r="E6" s="65"/>
      <c r="F6" s="77" t="s">
        <v>109</v>
      </c>
      <c r="G6" s="78">
        <v>146.74462634</v>
      </c>
      <c r="H6" s="78">
        <v>29.416453609999998</v>
      </c>
      <c r="I6" s="78">
        <v>594.22289439999997</v>
      </c>
      <c r="J6" s="267"/>
      <c r="K6" s="77" t="s">
        <v>209</v>
      </c>
      <c r="L6" s="78">
        <v>68.323589949999999</v>
      </c>
      <c r="M6" s="78">
        <v>47.533452859999997</v>
      </c>
      <c r="N6" s="78">
        <v>56.863152840000005</v>
      </c>
    </row>
    <row r="7" spans="1:17" x14ac:dyDescent="0.25">
      <c r="A7" s="77" t="s">
        <v>184</v>
      </c>
      <c r="B7" s="78">
        <v>90.459340189999992</v>
      </c>
      <c r="C7" s="78">
        <v>251.46352954</v>
      </c>
      <c r="D7" s="78">
        <v>163.41566566999998</v>
      </c>
      <c r="E7" s="268"/>
      <c r="F7" s="77" t="s">
        <v>218</v>
      </c>
      <c r="G7" s="78">
        <v>108.68131020999999</v>
      </c>
      <c r="H7" s="78">
        <v>46.581123290000001</v>
      </c>
      <c r="I7" s="78">
        <v>230.11478835</v>
      </c>
      <c r="J7" s="267"/>
      <c r="K7" s="77" t="s">
        <v>200</v>
      </c>
      <c r="L7" s="78">
        <v>2.4102697599999998</v>
      </c>
      <c r="M7" s="78">
        <v>26.654711219999999</v>
      </c>
      <c r="N7" s="78">
        <v>33.435327579999999</v>
      </c>
    </row>
    <row r="8" spans="1:17" ht="13" x14ac:dyDescent="0.3">
      <c r="A8" s="77" t="s">
        <v>218</v>
      </c>
      <c r="B8" s="78">
        <v>201.61855603000001</v>
      </c>
      <c r="C8" s="78">
        <v>379.37837243000001</v>
      </c>
      <c r="D8" s="78">
        <v>163.40829346000001</v>
      </c>
      <c r="E8" s="269"/>
      <c r="F8" s="77" t="s">
        <v>189</v>
      </c>
      <c r="G8" s="78">
        <v>43.298070000000003</v>
      </c>
      <c r="H8" s="78">
        <v>37.475697789999998</v>
      </c>
      <c r="I8" s="78">
        <v>198.12001683000003</v>
      </c>
      <c r="J8" s="270"/>
      <c r="K8" s="77" t="s">
        <v>184</v>
      </c>
      <c r="L8" s="78">
        <v>0.55381440999999998</v>
      </c>
      <c r="M8" s="78">
        <v>27.18100905</v>
      </c>
      <c r="N8" s="78">
        <v>30.97098772</v>
      </c>
    </row>
    <row r="9" spans="1:17" ht="13" x14ac:dyDescent="0.3">
      <c r="A9" s="77" t="s">
        <v>217</v>
      </c>
      <c r="B9" s="78">
        <v>169.70210900000001</v>
      </c>
      <c r="C9" s="78">
        <v>193.80173528999998</v>
      </c>
      <c r="D9" s="78">
        <v>134.57434075</v>
      </c>
      <c r="E9" s="269"/>
      <c r="F9" s="77" t="s">
        <v>184</v>
      </c>
      <c r="G9" s="78">
        <v>45.383361700000002</v>
      </c>
      <c r="H9" s="78">
        <v>190.5300818</v>
      </c>
      <c r="I9" s="78">
        <v>119.52177535</v>
      </c>
      <c r="J9" s="270"/>
      <c r="K9" s="77" t="s">
        <v>189</v>
      </c>
      <c r="L9" s="78">
        <v>2.1534844500000001</v>
      </c>
      <c r="M9" s="78">
        <v>11.89924358</v>
      </c>
      <c r="N9" s="78">
        <v>20.120211039999997</v>
      </c>
    </row>
    <row r="10" spans="1:17" x14ac:dyDescent="0.25">
      <c r="A10" s="77" t="s">
        <v>107</v>
      </c>
      <c r="B10" s="78">
        <v>107.63378693999999</v>
      </c>
      <c r="C10" s="78">
        <v>150.75143797000001</v>
      </c>
      <c r="D10" s="78">
        <v>134.18953920000001</v>
      </c>
      <c r="E10" s="268"/>
      <c r="F10" s="77" t="s">
        <v>129</v>
      </c>
      <c r="G10" s="78">
        <v>109.76370212</v>
      </c>
      <c r="H10" s="78">
        <v>137.14292209000001</v>
      </c>
      <c r="I10" s="78">
        <v>107.10861694</v>
      </c>
      <c r="J10" s="267"/>
      <c r="K10" s="77" t="s">
        <v>249</v>
      </c>
      <c r="L10" s="78">
        <v>11.83389734</v>
      </c>
      <c r="M10" s="78">
        <v>40.869070899999997</v>
      </c>
      <c r="N10" s="78">
        <v>17.68452782</v>
      </c>
    </row>
    <row r="11" spans="1:17" x14ac:dyDescent="0.25">
      <c r="A11" s="77" t="s">
        <v>105</v>
      </c>
      <c r="B11" s="78">
        <v>111.41726611</v>
      </c>
      <c r="C11" s="78">
        <v>218.39068840000002</v>
      </c>
      <c r="D11" s="78">
        <v>125.47377192</v>
      </c>
      <c r="E11" s="268"/>
      <c r="F11" s="77" t="s">
        <v>160</v>
      </c>
      <c r="G11" s="78">
        <v>6.5433060199999993</v>
      </c>
      <c r="H11" s="78">
        <v>22.315774789999999</v>
      </c>
      <c r="I11" s="78">
        <v>106.62855377</v>
      </c>
      <c r="J11" s="267"/>
      <c r="K11" s="77" t="s">
        <v>105</v>
      </c>
      <c r="L11" s="78">
        <v>23.471838290000001</v>
      </c>
      <c r="M11" s="78">
        <v>19.0594672</v>
      </c>
      <c r="N11" s="78">
        <v>17.383150489999998</v>
      </c>
    </row>
    <row r="12" spans="1:17" x14ac:dyDescent="0.25">
      <c r="A12" s="77" t="s">
        <v>250</v>
      </c>
      <c r="B12" s="78">
        <v>128.54087526999999</v>
      </c>
      <c r="C12" s="78">
        <v>166.98679296</v>
      </c>
      <c r="D12" s="78">
        <v>119.05511940000001</v>
      </c>
      <c r="E12" s="268"/>
      <c r="F12" s="77" t="s">
        <v>26</v>
      </c>
      <c r="G12" s="78">
        <v>79.195374079999993</v>
      </c>
      <c r="H12" s="78">
        <v>140.70100984000001</v>
      </c>
      <c r="I12" s="78">
        <v>100.32192123</v>
      </c>
      <c r="J12" s="267"/>
      <c r="K12" s="77" t="s">
        <v>242</v>
      </c>
      <c r="L12" s="78">
        <v>8.5981229800000012</v>
      </c>
      <c r="M12" s="78">
        <v>15.636705989999999</v>
      </c>
      <c r="N12" s="78">
        <v>17.31939281</v>
      </c>
    </row>
    <row r="13" spans="1:17" x14ac:dyDescent="0.25">
      <c r="A13" s="77" t="s">
        <v>68</v>
      </c>
      <c r="B13" s="78" t="s">
        <v>314</v>
      </c>
      <c r="C13" s="78">
        <v>174.83904296</v>
      </c>
      <c r="D13" s="78">
        <v>118.59170666</v>
      </c>
      <c r="E13" s="268"/>
      <c r="F13" s="77" t="s">
        <v>210</v>
      </c>
      <c r="G13" s="78">
        <v>5.3730791299999998</v>
      </c>
      <c r="H13" s="78">
        <v>249.52212703999999</v>
      </c>
      <c r="I13" s="78">
        <v>97.371509000000003</v>
      </c>
      <c r="J13" s="267"/>
      <c r="K13" s="77" t="s">
        <v>240</v>
      </c>
      <c r="L13" s="78">
        <v>14.068489550000001</v>
      </c>
      <c r="M13" s="78">
        <v>26.15379403</v>
      </c>
      <c r="N13" s="78">
        <v>15.20084812</v>
      </c>
    </row>
    <row r="14" spans="1:17" x14ac:dyDescent="0.25">
      <c r="A14" s="77" t="s">
        <v>209</v>
      </c>
      <c r="B14" s="78">
        <v>80.114038019999995</v>
      </c>
      <c r="C14" s="78">
        <v>112.07771209000001</v>
      </c>
      <c r="D14" s="78">
        <v>116.89623569</v>
      </c>
      <c r="E14" s="268"/>
      <c r="F14" s="77" t="s">
        <v>123</v>
      </c>
      <c r="G14" s="78">
        <v>194.76857409000002</v>
      </c>
      <c r="H14" s="78">
        <v>112.08233117</v>
      </c>
      <c r="I14" s="78">
        <v>79.479108330000003</v>
      </c>
      <c r="J14" s="267"/>
      <c r="K14" s="77" t="s">
        <v>204</v>
      </c>
      <c r="L14" s="78">
        <v>28.758336549999999</v>
      </c>
      <c r="M14" s="78">
        <v>17.09210766</v>
      </c>
      <c r="N14" s="78">
        <v>13.293941970000001</v>
      </c>
    </row>
    <row r="15" spans="1:17" x14ac:dyDescent="0.25">
      <c r="A15" s="77" t="s">
        <v>35</v>
      </c>
      <c r="B15" s="78">
        <v>81.477678249999997</v>
      </c>
      <c r="C15" s="78">
        <v>123.87233639</v>
      </c>
      <c r="D15" s="78">
        <v>113.54891823</v>
      </c>
      <c r="E15" s="268"/>
      <c r="F15" s="77" t="s">
        <v>157</v>
      </c>
      <c r="G15" s="78">
        <v>1.2219081299999999</v>
      </c>
      <c r="H15" s="78">
        <v>121.24221409</v>
      </c>
      <c r="I15" s="78">
        <v>70.648934030000007</v>
      </c>
      <c r="J15" s="267"/>
      <c r="K15" s="77" t="s">
        <v>202</v>
      </c>
      <c r="L15" s="78">
        <v>3.04123053</v>
      </c>
      <c r="M15" s="78">
        <v>3.5471658100000001</v>
      </c>
      <c r="N15" s="78">
        <v>12.71167923</v>
      </c>
    </row>
    <row r="16" spans="1:17" x14ac:dyDescent="0.25">
      <c r="A16" s="77" t="s">
        <v>16</v>
      </c>
      <c r="B16" s="78">
        <v>109.93911378</v>
      </c>
      <c r="C16" s="78">
        <v>130.92961102999999</v>
      </c>
      <c r="D16" s="78">
        <v>104.80214673</v>
      </c>
      <c r="E16" s="268"/>
      <c r="F16" s="77" t="s">
        <v>20</v>
      </c>
      <c r="G16" s="78">
        <v>71.071339010000003</v>
      </c>
      <c r="H16" s="78">
        <v>58.98868787</v>
      </c>
      <c r="I16" s="78">
        <v>61.754267110000001</v>
      </c>
      <c r="J16" s="267"/>
      <c r="K16" s="77" t="s">
        <v>195</v>
      </c>
      <c r="L16" s="78">
        <v>2.22908368</v>
      </c>
      <c r="M16" s="78">
        <v>8.2574650100000007</v>
      </c>
      <c r="N16" s="78">
        <v>10.670845140000001</v>
      </c>
    </row>
    <row r="17" spans="1:14" x14ac:dyDescent="0.25">
      <c r="A17" s="77" t="s">
        <v>108</v>
      </c>
      <c r="B17" s="78">
        <v>84.655803059999997</v>
      </c>
      <c r="C17" s="78">
        <v>137.25509174999999</v>
      </c>
      <c r="D17" s="78">
        <v>93.492175720000006</v>
      </c>
      <c r="E17" s="268"/>
      <c r="F17" s="77" t="s">
        <v>14</v>
      </c>
      <c r="G17" s="78">
        <v>15.05523535</v>
      </c>
      <c r="H17" s="78">
        <v>9.5343485599999998</v>
      </c>
      <c r="I17" s="78">
        <v>48.74491888</v>
      </c>
      <c r="J17" s="267"/>
      <c r="K17" s="77" t="s">
        <v>104</v>
      </c>
      <c r="L17" s="78">
        <v>56.165835729999998</v>
      </c>
      <c r="M17" s="78">
        <v>4.7779058799999996</v>
      </c>
      <c r="N17" s="78">
        <v>10.163754970000001</v>
      </c>
    </row>
    <row r="18" spans="1:14" x14ac:dyDescent="0.25">
      <c r="A18" s="77" t="s">
        <v>33</v>
      </c>
      <c r="B18" s="78">
        <v>88.494414419999998</v>
      </c>
      <c r="C18" s="78">
        <v>128.43949215999999</v>
      </c>
      <c r="D18" s="78">
        <v>93.070263709999992</v>
      </c>
      <c r="E18" s="268"/>
      <c r="F18" s="77" t="s">
        <v>225</v>
      </c>
      <c r="G18" s="78">
        <v>1.0626531799999999</v>
      </c>
      <c r="H18" s="78">
        <v>157.36004905999999</v>
      </c>
      <c r="I18" s="78">
        <v>47.776541639999998</v>
      </c>
      <c r="J18" s="267"/>
      <c r="K18" s="77" t="s">
        <v>172</v>
      </c>
      <c r="L18" s="78">
        <v>2.6312404599999999</v>
      </c>
      <c r="M18" s="78">
        <v>3.7624198999999998</v>
      </c>
      <c r="N18" s="78">
        <v>9.2140336600000001</v>
      </c>
    </row>
    <row r="19" spans="1:14" x14ac:dyDescent="0.25">
      <c r="A19" s="77" t="s">
        <v>135</v>
      </c>
      <c r="B19" s="78">
        <v>98.815994819999986</v>
      </c>
      <c r="C19" s="78">
        <v>129.33315053000001</v>
      </c>
      <c r="D19" s="78">
        <v>93.016392239999988</v>
      </c>
      <c r="E19" s="268"/>
      <c r="F19" s="77" t="s">
        <v>97</v>
      </c>
      <c r="G19" s="78">
        <v>129.69017183</v>
      </c>
      <c r="H19" s="78">
        <v>56.541098900000001</v>
      </c>
      <c r="I19" s="78">
        <v>42.780592659999996</v>
      </c>
      <c r="J19" s="267"/>
      <c r="K19" s="77" t="s">
        <v>178</v>
      </c>
      <c r="L19" s="78">
        <v>4.5118663799999998</v>
      </c>
      <c r="M19" s="78">
        <v>16.515854220000001</v>
      </c>
      <c r="N19" s="78">
        <v>7.1022518400000001</v>
      </c>
    </row>
    <row r="20" spans="1:14" x14ac:dyDescent="0.25">
      <c r="A20" s="77" t="s">
        <v>195</v>
      </c>
      <c r="B20" s="78">
        <v>49.904399640000001</v>
      </c>
      <c r="C20" s="78">
        <v>74.475871049999995</v>
      </c>
      <c r="D20" s="78">
        <v>91.165242980000002</v>
      </c>
      <c r="E20" s="268"/>
      <c r="F20" s="77" t="s">
        <v>175</v>
      </c>
      <c r="G20" s="78">
        <v>57.843641509999998</v>
      </c>
      <c r="H20" s="78">
        <v>44.368365650000001</v>
      </c>
      <c r="I20" s="78">
        <v>33.017158789999996</v>
      </c>
      <c r="J20" s="267"/>
      <c r="K20" s="77" t="s">
        <v>216</v>
      </c>
      <c r="L20" s="78">
        <v>5.0299479699999994</v>
      </c>
      <c r="M20" s="78">
        <v>5.5169459299999994</v>
      </c>
      <c r="N20" s="78">
        <v>6.3799960199999992</v>
      </c>
    </row>
    <row r="21" spans="1:14" x14ac:dyDescent="0.25">
      <c r="A21" s="77" t="s">
        <v>235</v>
      </c>
      <c r="B21" s="78">
        <v>44.275972960000004</v>
      </c>
      <c r="C21" s="78">
        <v>119.78822409</v>
      </c>
      <c r="D21" s="78">
        <v>89.832701560000004</v>
      </c>
      <c r="E21" s="268"/>
      <c r="F21" s="77" t="s">
        <v>98</v>
      </c>
      <c r="G21" s="78">
        <v>31.943446039999998</v>
      </c>
      <c r="H21" s="78">
        <v>47.481545560000001</v>
      </c>
      <c r="I21" s="78">
        <v>32.24866574</v>
      </c>
      <c r="J21" s="267"/>
      <c r="K21" s="77" t="s">
        <v>130</v>
      </c>
      <c r="L21" s="78">
        <v>1.1423847499999999</v>
      </c>
      <c r="M21" s="78">
        <v>3.0535392999999997</v>
      </c>
      <c r="N21" s="78">
        <v>6.0623015000000002</v>
      </c>
    </row>
    <row r="22" spans="1:14" x14ac:dyDescent="0.25">
      <c r="A22" s="77" t="s">
        <v>220</v>
      </c>
      <c r="B22" s="78">
        <v>92.114716579999993</v>
      </c>
      <c r="C22" s="78">
        <v>138.32738961000001</v>
      </c>
      <c r="D22" s="78">
        <v>83.976472659999999</v>
      </c>
      <c r="E22" s="268"/>
      <c r="F22" s="77" t="s">
        <v>64</v>
      </c>
      <c r="G22" s="78">
        <v>1.94953731</v>
      </c>
      <c r="H22" s="78">
        <v>31.14502602</v>
      </c>
      <c r="I22" s="78">
        <v>30.596204719999999</v>
      </c>
      <c r="J22" s="267"/>
      <c r="K22" s="77" t="s">
        <v>175</v>
      </c>
      <c r="L22" s="78">
        <v>1.4950548100000001</v>
      </c>
      <c r="M22" s="78">
        <v>9.7403623200000009</v>
      </c>
      <c r="N22" s="78">
        <v>5.9343744800000007</v>
      </c>
    </row>
    <row r="23" spans="1:14" x14ac:dyDescent="0.25">
      <c r="A23" s="77" t="s">
        <v>175</v>
      </c>
      <c r="B23" s="78">
        <v>58.963184340000005</v>
      </c>
      <c r="C23" s="78">
        <v>98.119175330000004</v>
      </c>
      <c r="D23" s="78">
        <v>77.993168849999989</v>
      </c>
      <c r="E23" s="268"/>
      <c r="F23" s="77" t="s">
        <v>248</v>
      </c>
      <c r="G23" s="78" t="s">
        <v>314</v>
      </c>
      <c r="H23" s="78">
        <v>3.9890816099999999</v>
      </c>
      <c r="I23" s="78">
        <v>27.719545320000002</v>
      </c>
      <c r="J23" s="267"/>
      <c r="K23" s="77" t="s">
        <v>256</v>
      </c>
      <c r="L23" s="78">
        <v>5.5681192300000006</v>
      </c>
      <c r="M23" s="78">
        <v>6.87146905</v>
      </c>
      <c r="N23" s="78">
        <v>5.0648104900000002</v>
      </c>
    </row>
    <row r="24" spans="1:14" x14ac:dyDescent="0.25">
      <c r="A24" s="77" t="s">
        <v>242</v>
      </c>
      <c r="B24" s="78">
        <v>15.065288499999999</v>
      </c>
      <c r="C24" s="78">
        <v>68.028213659999992</v>
      </c>
      <c r="D24" s="78">
        <v>77.917084299999999</v>
      </c>
      <c r="E24" s="65"/>
      <c r="F24" s="77" t="s">
        <v>197</v>
      </c>
      <c r="G24" s="78">
        <v>15.518161449999999</v>
      </c>
      <c r="H24" s="78">
        <v>18.212698140000001</v>
      </c>
      <c r="I24" s="78">
        <v>27.213262320000002</v>
      </c>
      <c r="J24" s="267"/>
      <c r="K24" s="77" t="s">
        <v>255</v>
      </c>
      <c r="L24" s="78">
        <v>4.1857180500000002</v>
      </c>
      <c r="M24" s="78">
        <v>2.24887616</v>
      </c>
      <c r="N24" s="78">
        <v>4.9386908600000003</v>
      </c>
    </row>
    <row r="25" spans="1:14" x14ac:dyDescent="0.25">
      <c r="A25" s="77" t="s">
        <v>200</v>
      </c>
      <c r="B25" s="78">
        <v>16.49973112</v>
      </c>
      <c r="C25" s="78">
        <v>43.013280770000001</v>
      </c>
      <c r="D25" s="78">
        <v>76.838217749999998</v>
      </c>
      <c r="E25" s="65"/>
      <c r="F25" s="77" t="s">
        <v>217</v>
      </c>
      <c r="G25" s="78">
        <v>21.25935488</v>
      </c>
      <c r="H25" s="78">
        <v>39.300010999999998</v>
      </c>
      <c r="I25" s="78">
        <v>27.10879152</v>
      </c>
      <c r="J25" s="267"/>
      <c r="K25" s="77" t="s">
        <v>196</v>
      </c>
      <c r="L25" s="78">
        <v>5.2165708799999999</v>
      </c>
      <c r="M25" s="78">
        <v>2.36614835</v>
      </c>
      <c r="N25" s="78">
        <v>4.69071222</v>
      </c>
    </row>
    <row r="26" spans="1:14" x14ac:dyDescent="0.25">
      <c r="A26" s="77" t="s">
        <v>80</v>
      </c>
      <c r="B26" s="78">
        <v>58.672941710000003</v>
      </c>
      <c r="C26" s="78">
        <v>65.192981410000002</v>
      </c>
      <c r="D26" s="78">
        <v>76.365551019999998</v>
      </c>
      <c r="E26" s="65"/>
      <c r="F26" s="77" t="s">
        <v>201</v>
      </c>
      <c r="G26" s="78">
        <v>7.5561643800000002</v>
      </c>
      <c r="H26" s="78">
        <v>11.3152025</v>
      </c>
      <c r="I26" s="78">
        <v>26.47478186</v>
      </c>
      <c r="J26" s="267"/>
      <c r="K26" s="77" t="s">
        <v>211</v>
      </c>
      <c r="L26" s="78">
        <v>1.76109838</v>
      </c>
      <c r="M26" s="78">
        <v>5.39364884</v>
      </c>
      <c r="N26" s="78">
        <v>4.3680883499999998</v>
      </c>
    </row>
    <row r="27" spans="1:14" x14ac:dyDescent="0.25">
      <c r="A27" s="77" t="s">
        <v>229</v>
      </c>
      <c r="B27" s="78">
        <v>53.350645490000005</v>
      </c>
      <c r="C27" s="78">
        <v>94.183783200000008</v>
      </c>
      <c r="D27" s="78">
        <v>71.914982780000003</v>
      </c>
      <c r="E27" s="65"/>
      <c r="F27" s="77" t="s">
        <v>154</v>
      </c>
      <c r="G27" s="78">
        <v>2.61448116</v>
      </c>
      <c r="H27" s="78">
        <v>3.29045795</v>
      </c>
      <c r="I27" s="78">
        <v>24.989896479999999</v>
      </c>
      <c r="J27" s="267"/>
      <c r="K27" s="77" t="s">
        <v>250</v>
      </c>
      <c r="L27" s="78">
        <v>0.83321223</v>
      </c>
      <c r="M27" s="78">
        <v>2.5926147400000001</v>
      </c>
      <c r="N27" s="78">
        <v>3.8474068999999997</v>
      </c>
    </row>
    <row r="28" spans="1:14" x14ac:dyDescent="0.25">
      <c r="A28" s="77" t="s">
        <v>134</v>
      </c>
      <c r="B28" s="78">
        <v>69.998415769999994</v>
      </c>
      <c r="C28" s="78">
        <v>95.807986299999996</v>
      </c>
      <c r="D28" s="78">
        <v>69.687390239999999</v>
      </c>
      <c r="E28" s="65"/>
      <c r="F28" s="77" t="s">
        <v>71</v>
      </c>
      <c r="G28" s="78" t="s">
        <v>314</v>
      </c>
      <c r="H28" s="78">
        <v>122.54023348999999</v>
      </c>
      <c r="I28" s="78">
        <v>22.66890343</v>
      </c>
      <c r="J28" s="267"/>
      <c r="K28" s="77" t="s">
        <v>246</v>
      </c>
      <c r="L28" s="78">
        <v>3.85609096</v>
      </c>
      <c r="M28" s="78">
        <v>5.75499516</v>
      </c>
      <c r="N28" s="78">
        <v>3.77726959</v>
      </c>
    </row>
    <row r="29" spans="1:14" x14ac:dyDescent="0.25">
      <c r="A29" s="77" t="s">
        <v>238</v>
      </c>
      <c r="B29" s="78">
        <v>77.043234749999996</v>
      </c>
      <c r="C29" s="78">
        <v>63.271059049999998</v>
      </c>
      <c r="D29" s="78">
        <v>67.53259709999999</v>
      </c>
      <c r="E29" s="65"/>
      <c r="F29" s="77" t="s">
        <v>195</v>
      </c>
      <c r="G29" s="78">
        <v>8.4379238900000004</v>
      </c>
      <c r="H29" s="78">
        <v>32.61546259</v>
      </c>
      <c r="I29" s="78">
        <v>21.119021270000001</v>
      </c>
      <c r="J29" s="267"/>
      <c r="K29" s="77" t="s">
        <v>123</v>
      </c>
      <c r="L29" s="78">
        <v>1.8809410800000002</v>
      </c>
      <c r="M29" s="78">
        <v>13.496234380000001</v>
      </c>
      <c r="N29" s="78">
        <v>3.4972099700000001</v>
      </c>
    </row>
    <row r="30" spans="1:14" x14ac:dyDescent="0.25">
      <c r="A30" s="77" t="s">
        <v>109</v>
      </c>
      <c r="B30" s="78">
        <v>121.75258735999999</v>
      </c>
      <c r="C30" s="78">
        <v>78.393042620000003</v>
      </c>
      <c r="D30" s="78">
        <v>67.431489400000004</v>
      </c>
      <c r="E30" s="65"/>
      <c r="F30" s="77" t="s">
        <v>183</v>
      </c>
      <c r="G30" s="78">
        <v>27.144428480000002</v>
      </c>
      <c r="H30" s="78">
        <v>27.349405430000001</v>
      </c>
      <c r="I30" s="78">
        <v>20.185840280000001</v>
      </c>
      <c r="J30" s="267"/>
      <c r="K30" s="77" t="s">
        <v>0</v>
      </c>
      <c r="L30" s="78">
        <v>3.44E-2</v>
      </c>
      <c r="M30" s="78">
        <v>2.1522283799999999</v>
      </c>
      <c r="N30" s="78">
        <v>3.3162635899999997</v>
      </c>
    </row>
    <row r="31" spans="1:14" x14ac:dyDescent="0.25">
      <c r="A31" s="77" t="s">
        <v>216</v>
      </c>
      <c r="B31" s="78">
        <v>43.650213729999997</v>
      </c>
      <c r="C31" s="78">
        <v>79.437765799999994</v>
      </c>
      <c r="D31" s="78">
        <v>67.115966569999998</v>
      </c>
      <c r="E31" s="65"/>
      <c r="F31" s="77" t="s">
        <v>11</v>
      </c>
      <c r="G31" s="78">
        <v>53.17289615</v>
      </c>
      <c r="H31" s="78">
        <v>28.827723339999999</v>
      </c>
      <c r="I31" s="78">
        <v>19.415647620000001</v>
      </c>
      <c r="J31" s="267"/>
      <c r="K31" s="77" t="s">
        <v>212</v>
      </c>
      <c r="L31" s="78">
        <v>0.89756157999999997</v>
      </c>
      <c r="M31" s="78">
        <v>2.8195064199999997</v>
      </c>
      <c r="N31" s="78">
        <v>3.26288256</v>
      </c>
    </row>
    <row r="32" spans="1:14" x14ac:dyDescent="0.25">
      <c r="A32" s="77" t="s">
        <v>123</v>
      </c>
      <c r="B32" s="78">
        <v>54.258526859999996</v>
      </c>
      <c r="C32" s="78">
        <v>66.082341479999997</v>
      </c>
      <c r="D32" s="78">
        <v>63.727608279999998</v>
      </c>
      <c r="E32" s="65"/>
      <c r="F32" s="77" t="s">
        <v>114</v>
      </c>
      <c r="G32" s="78">
        <v>58.263199780000001</v>
      </c>
      <c r="H32" s="78">
        <v>56.24911101</v>
      </c>
      <c r="I32" s="78">
        <v>19.150776090000001</v>
      </c>
      <c r="J32" s="267"/>
      <c r="K32" s="77" t="s">
        <v>248</v>
      </c>
      <c r="L32" s="78">
        <v>3.9575766099999998</v>
      </c>
      <c r="M32" s="78">
        <v>3.1677603300000001</v>
      </c>
      <c r="N32" s="78">
        <v>3.1208961200000003</v>
      </c>
    </row>
    <row r="33" spans="1:14" x14ac:dyDescent="0.25">
      <c r="A33" s="77" t="s">
        <v>189</v>
      </c>
      <c r="B33" s="78">
        <v>53.150034840000004</v>
      </c>
      <c r="C33" s="78">
        <v>103.58750042</v>
      </c>
      <c r="D33" s="78">
        <v>63.339718840000003</v>
      </c>
      <c r="E33" s="65"/>
      <c r="F33" s="77" t="s">
        <v>2</v>
      </c>
      <c r="G33" s="78">
        <v>59.546459310000003</v>
      </c>
      <c r="H33" s="78">
        <v>36.353362520000005</v>
      </c>
      <c r="I33" s="78">
        <v>19.11682094</v>
      </c>
      <c r="J33" s="267"/>
      <c r="K33" s="77" t="s">
        <v>254</v>
      </c>
      <c r="L33" s="78">
        <v>1.18673893</v>
      </c>
      <c r="M33" s="78">
        <v>1.6466547600000001</v>
      </c>
      <c r="N33" s="78">
        <v>2.7918602699999999</v>
      </c>
    </row>
    <row r="34" spans="1:14" x14ac:dyDescent="0.25">
      <c r="A34" s="77" t="s">
        <v>196</v>
      </c>
      <c r="B34" s="78">
        <v>38.394544670000002</v>
      </c>
      <c r="C34" s="78">
        <v>51.774479679999999</v>
      </c>
      <c r="D34" s="78">
        <v>63.327683219999997</v>
      </c>
      <c r="E34" s="65"/>
      <c r="F34" s="77" t="s">
        <v>250</v>
      </c>
      <c r="G34" s="78">
        <v>6.1794370899999995</v>
      </c>
      <c r="H34" s="78">
        <v>7.02008806</v>
      </c>
      <c r="I34" s="78">
        <v>17.18933264</v>
      </c>
      <c r="J34" s="267"/>
      <c r="K34" s="77" t="s">
        <v>210</v>
      </c>
      <c r="L34" s="78">
        <v>1.6200483600000002</v>
      </c>
      <c r="M34" s="78">
        <v>2.6236202999999998</v>
      </c>
      <c r="N34" s="78">
        <v>2.7415815000000001</v>
      </c>
    </row>
    <row r="35" spans="1:14" x14ac:dyDescent="0.25">
      <c r="A35" s="77" t="s">
        <v>204</v>
      </c>
      <c r="B35" s="78">
        <v>29.306419469999998</v>
      </c>
      <c r="C35" s="78">
        <v>58.574182270000001</v>
      </c>
      <c r="D35" s="78">
        <v>61.23845189</v>
      </c>
      <c r="E35" s="65"/>
      <c r="F35" s="77" t="s">
        <v>110</v>
      </c>
      <c r="G35" s="78">
        <v>2.4196694300000003</v>
      </c>
      <c r="H35" s="78">
        <v>15.533871289999999</v>
      </c>
      <c r="I35" s="78">
        <v>16.975392039999999</v>
      </c>
      <c r="J35" s="267"/>
      <c r="K35" s="77" t="s">
        <v>75</v>
      </c>
      <c r="L35" s="78">
        <v>2.3942109199999999</v>
      </c>
      <c r="M35" s="78">
        <v>0.51537284000000005</v>
      </c>
      <c r="N35" s="78">
        <v>2.4851817700000001</v>
      </c>
    </row>
    <row r="36" spans="1:14" x14ac:dyDescent="0.25">
      <c r="A36" s="77" t="s">
        <v>20</v>
      </c>
      <c r="B36" s="78">
        <v>64.584472109999993</v>
      </c>
      <c r="C36" s="78">
        <v>77.264389879999996</v>
      </c>
      <c r="D36" s="78">
        <v>59.865186869999995</v>
      </c>
      <c r="E36" s="65"/>
      <c r="F36" s="77" t="s">
        <v>196</v>
      </c>
      <c r="G36" s="78">
        <v>20.669856460000002</v>
      </c>
      <c r="H36" s="78">
        <v>58.523146450000006</v>
      </c>
      <c r="I36" s="78">
        <v>15.45467818</v>
      </c>
      <c r="J36" s="267"/>
      <c r="K36" s="77" t="s">
        <v>190</v>
      </c>
      <c r="L36" s="78">
        <v>0.13915127999999999</v>
      </c>
      <c r="M36" s="78">
        <v>1.4341919999999999E-2</v>
      </c>
      <c r="N36" s="78">
        <v>2.3709894399999998</v>
      </c>
    </row>
    <row r="37" spans="1:14" x14ac:dyDescent="0.25">
      <c r="A37" s="77" t="s">
        <v>39</v>
      </c>
      <c r="B37" s="78">
        <v>77.667889779999996</v>
      </c>
      <c r="C37" s="78">
        <v>65.887556430000004</v>
      </c>
      <c r="D37" s="78">
        <v>56.752139590000006</v>
      </c>
      <c r="E37" s="65"/>
      <c r="F37" s="77" t="s">
        <v>108</v>
      </c>
      <c r="G37" s="78">
        <v>40.661929659999998</v>
      </c>
      <c r="H37" s="78">
        <v>13.61222042</v>
      </c>
      <c r="I37" s="78">
        <v>14.27239986</v>
      </c>
      <c r="J37" s="267"/>
      <c r="K37" s="77" t="s">
        <v>235</v>
      </c>
      <c r="L37" s="78">
        <v>0.88167260999999997</v>
      </c>
      <c r="M37" s="78">
        <v>1.35575237</v>
      </c>
      <c r="N37" s="78">
        <v>2.2967450999999999</v>
      </c>
    </row>
    <row r="38" spans="1:14" x14ac:dyDescent="0.25">
      <c r="A38" s="77" t="s">
        <v>129</v>
      </c>
      <c r="B38" s="78">
        <v>40.697034020000004</v>
      </c>
      <c r="C38" s="78">
        <v>68.880760590000008</v>
      </c>
      <c r="D38" s="78">
        <v>53.898933380000003</v>
      </c>
      <c r="E38" s="65"/>
      <c r="F38" s="77" t="s">
        <v>258</v>
      </c>
      <c r="G38" s="78">
        <v>2.3626563100000002</v>
      </c>
      <c r="H38" s="78">
        <v>12.870314179999999</v>
      </c>
      <c r="I38" s="78">
        <v>13.729133300000001</v>
      </c>
      <c r="J38" s="267"/>
      <c r="K38" s="77" t="s">
        <v>213</v>
      </c>
      <c r="L38" s="78">
        <v>3.5624302799999996</v>
      </c>
      <c r="M38" s="78">
        <v>4.1438934600000001</v>
      </c>
      <c r="N38" s="78">
        <v>2.2560408599999997</v>
      </c>
    </row>
    <row r="39" spans="1:14" x14ac:dyDescent="0.25">
      <c r="A39" s="77" t="s">
        <v>88</v>
      </c>
      <c r="B39" s="78">
        <v>52.947187100000001</v>
      </c>
      <c r="C39" s="78">
        <v>71.551254610000001</v>
      </c>
      <c r="D39" s="78">
        <v>52.994847920000005</v>
      </c>
      <c r="E39" s="65"/>
      <c r="F39" s="77" t="s">
        <v>171</v>
      </c>
      <c r="G39" s="78">
        <v>11.662419079999999</v>
      </c>
      <c r="H39" s="78">
        <v>34.363655270000002</v>
      </c>
      <c r="I39" s="78">
        <v>13.21482123</v>
      </c>
      <c r="J39" s="267"/>
      <c r="K39" s="77" t="s">
        <v>220</v>
      </c>
      <c r="L39" s="78">
        <v>1.1813173600000002</v>
      </c>
      <c r="M39" s="78">
        <v>2.6821800200000001</v>
      </c>
      <c r="N39" s="78">
        <v>1.9460447299999999</v>
      </c>
    </row>
    <row r="40" spans="1:14" x14ac:dyDescent="0.25">
      <c r="A40" s="77" t="s">
        <v>183</v>
      </c>
      <c r="B40" s="78">
        <v>109.77550569</v>
      </c>
      <c r="C40" s="78">
        <v>71.815061510000007</v>
      </c>
      <c r="D40" s="78">
        <v>51.581083030000002</v>
      </c>
      <c r="E40" s="65"/>
      <c r="F40" s="77" t="s">
        <v>215</v>
      </c>
      <c r="G40" s="78">
        <v>92.29708534000001</v>
      </c>
      <c r="H40" s="78">
        <v>102.58149955</v>
      </c>
      <c r="I40" s="78">
        <v>12.786801109999999</v>
      </c>
      <c r="J40" s="267"/>
      <c r="K40" s="77" t="s">
        <v>197</v>
      </c>
      <c r="L40" s="78">
        <v>1.3710626399999999</v>
      </c>
      <c r="M40" s="78">
        <v>4.1050500200000002</v>
      </c>
      <c r="N40" s="78">
        <v>1.6601814699999999</v>
      </c>
    </row>
    <row r="41" spans="1:14" x14ac:dyDescent="0.25">
      <c r="A41" s="77" t="s">
        <v>214</v>
      </c>
      <c r="B41" s="78">
        <v>48.291482280000004</v>
      </c>
      <c r="C41" s="78">
        <v>73.95917734999999</v>
      </c>
      <c r="D41" s="78">
        <v>50.622715369999995</v>
      </c>
      <c r="E41" s="65"/>
      <c r="F41" s="77" t="s">
        <v>194</v>
      </c>
      <c r="G41" s="78">
        <v>14.883941419999999</v>
      </c>
      <c r="H41" s="78">
        <v>12.930087500000001</v>
      </c>
      <c r="I41" s="78">
        <v>12.706174369999999</v>
      </c>
      <c r="J41" s="267"/>
      <c r="K41" s="77" t="s">
        <v>201</v>
      </c>
      <c r="L41" s="78">
        <v>1.88577752</v>
      </c>
      <c r="M41" s="78">
        <v>2.27346263</v>
      </c>
      <c r="N41" s="78">
        <v>1.6351018799999999</v>
      </c>
    </row>
    <row r="42" spans="1:14" x14ac:dyDescent="0.25">
      <c r="A42" s="77" t="s">
        <v>231</v>
      </c>
      <c r="B42" s="78">
        <v>51.476140270000002</v>
      </c>
      <c r="C42" s="78">
        <v>60.61353871</v>
      </c>
      <c r="D42" s="78">
        <v>48.51919238</v>
      </c>
      <c r="E42" s="65"/>
      <c r="F42" s="77" t="s">
        <v>198</v>
      </c>
      <c r="G42" s="78">
        <v>4.51302146</v>
      </c>
      <c r="H42" s="78">
        <v>18.17009161</v>
      </c>
      <c r="I42" s="78">
        <v>11.341941519999999</v>
      </c>
      <c r="J42" s="267"/>
      <c r="K42" s="77" t="s">
        <v>198</v>
      </c>
      <c r="L42" s="78">
        <v>0.41685146999999995</v>
      </c>
      <c r="M42" s="78">
        <v>64.315793799999994</v>
      </c>
      <c r="N42" s="78">
        <v>1.5510947500000001</v>
      </c>
    </row>
    <row r="43" spans="1:14" x14ac:dyDescent="0.25">
      <c r="A43" s="77" t="s">
        <v>256</v>
      </c>
      <c r="B43" s="78">
        <v>26.675894639999999</v>
      </c>
      <c r="C43" s="78">
        <v>40.23145796</v>
      </c>
      <c r="D43" s="78">
        <v>47.898768179999998</v>
      </c>
      <c r="E43" s="65"/>
      <c r="F43" s="77" t="s">
        <v>220</v>
      </c>
      <c r="G43" s="78">
        <v>21.882463170000001</v>
      </c>
      <c r="H43" s="78">
        <v>12.324977550000002</v>
      </c>
      <c r="I43" s="78">
        <v>11.246144080000001</v>
      </c>
      <c r="J43" s="267"/>
      <c r="K43" s="77" t="s">
        <v>251</v>
      </c>
      <c r="L43" s="78">
        <v>0.54872793999999991</v>
      </c>
      <c r="M43" s="78">
        <v>0.9564403199999999</v>
      </c>
      <c r="N43" s="78">
        <v>1.5142872299999999</v>
      </c>
    </row>
    <row r="44" spans="1:14" x14ac:dyDescent="0.25">
      <c r="A44" s="77" t="s">
        <v>36</v>
      </c>
      <c r="B44" s="78">
        <v>68.476226409999995</v>
      </c>
      <c r="C44" s="78">
        <v>54.581326859999997</v>
      </c>
      <c r="D44" s="78">
        <v>47.042903469999999</v>
      </c>
      <c r="E44" s="65"/>
      <c r="F44" s="77" t="s">
        <v>9</v>
      </c>
      <c r="G44" s="78">
        <v>54.445393459999998</v>
      </c>
      <c r="H44" s="78">
        <v>28.929802819999999</v>
      </c>
      <c r="I44" s="78">
        <v>10.893704339999999</v>
      </c>
      <c r="J44" s="267"/>
      <c r="K44" s="77" t="s">
        <v>194</v>
      </c>
      <c r="L44" s="78">
        <v>1.0956309799999999</v>
      </c>
      <c r="M44" s="78">
        <v>1.8124689700000001</v>
      </c>
      <c r="N44" s="78">
        <v>1.44256546</v>
      </c>
    </row>
    <row r="45" spans="1:14" x14ac:dyDescent="0.25">
      <c r="A45" s="77" t="s">
        <v>160</v>
      </c>
      <c r="B45" s="78">
        <v>32.395297100000001</v>
      </c>
      <c r="C45" s="78">
        <v>49.122189429999999</v>
      </c>
      <c r="D45" s="78">
        <v>46.068909990000002</v>
      </c>
      <c r="E45" s="65"/>
      <c r="F45" s="77" t="s">
        <v>242</v>
      </c>
      <c r="G45" s="78">
        <v>2.1382772000000001</v>
      </c>
      <c r="H45" s="78">
        <v>115.37442789000001</v>
      </c>
      <c r="I45" s="78">
        <v>10.816869859999999</v>
      </c>
      <c r="J45" s="267"/>
      <c r="K45" s="77" t="s">
        <v>241</v>
      </c>
      <c r="L45" s="78">
        <v>2.8397290000000002E-2</v>
      </c>
      <c r="M45" s="78">
        <v>0.13009319</v>
      </c>
      <c r="N45" s="78">
        <v>1.35668123</v>
      </c>
    </row>
    <row r="46" spans="1:14" x14ac:dyDescent="0.25">
      <c r="A46" s="77" t="s">
        <v>149</v>
      </c>
      <c r="B46" s="78">
        <v>50.556943060000002</v>
      </c>
      <c r="C46" s="78">
        <v>35.877118060000001</v>
      </c>
      <c r="D46" s="78">
        <v>45.287290119999994</v>
      </c>
      <c r="E46" s="65"/>
      <c r="F46" s="77" t="s">
        <v>155</v>
      </c>
      <c r="G46" s="78">
        <v>13.212878910000001</v>
      </c>
      <c r="H46" s="78">
        <v>23.645860339999999</v>
      </c>
      <c r="I46" s="78">
        <v>10.68358441</v>
      </c>
      <c r="J46" s="267"/>
      <c r="K46" s="77" t="s">
        <v>171</v>
      </c>
      <c r="L46" s="78">
        <v>0.55405198999999994</v>
      </c>
      <c r="M46" s="78">
        <v>0.65526708</v>
      </c>
      <c r="N46" s="78">
        <v>1.3124155200000001</v>
      </c>
    </row>
    <row r="47" spans="1:14" x14ac:dyDescent="0.25">
      <c r="A47" s="77" t="s">
        <v>104</v>
      </c>
      <c r="B47" s="78">
        <v>68.100926459999997</v>
      </c>
      <c r="C47" s="78">
        <v>42.233961669999999</v>
      </c>
      <c r="D47" s="78">
        <v>45.10444991</v>
      </c>
      <c r="E47" s="65"/>
      <c r="F47" s="77" t="s">
        <v>12</v>
      </c>
      <c r="G47" s="78">
        <v>42.190330759999995</v>
      </c>
      <c r="H47" s="78">
        <v>27.602555519999999</v>
      </c>
      <c r="I47" s="78">
        <v>9.5271796399999999</v>
      </c>
      <c r="J47" s="267"/>
      <c r="K47" s="77" t="s">
        <v>94</v>
      </c>
      <c r="L47" s="78">
        <v>2.10533115</v>
      </c>
      <c r="M47" s="78">
        <v>3.1753462000000003</v>
      </c>
      <c r="N47" s="78">
        <v>1.2463160900000001</v>
      </c>
    </row>
    <row r="48" spans="1:14" x14ac:dyDescent="0.25">
      <c r="A48" s="77" t="s">
        <v>211</v>
      </c>
      <c r="B48" s="78">
        <v>35.891903499999998</v>
      </c>
      <c r="C48" s="78">
        <v>38.499848710000002</v>
      </c>
      <c r="D48" s="78">
        <v>44.618831450000002</v>
      </c>
      <c r="E48" s="65"/>
      <c r="F48" s="77" t="s">
        <v>200</v>
      </c>
      <c r="G48" s="78">
        <v>4.3602797100000004</v>
      </c>
      <c r="H48" s="78">
        <v>9.0437930800000004</v>
      </c>
      <c r="I48" s="78">
        <v>9.2664031300000005</v>
      </c>
      <c r="J48" s="267"/>
      <c r="K48" s="77" t="s">
        <v>39</v>
      </c>
      <c r="L48" s="78">
        <v>0.10572461</v>
      </c>
      <c r="M48" s="78" t="s">
        <v>314</v>
      </c>
      <c r="N48" s="78">
        <v>1.237579</v>
      </c>
    </row>
    <row r="49" spans="1:14" x14ac:dyDescent="0.25">
      <c r="A49" s="77" t="s">
        <v>143</v>
      </c>
      <c r="B49" s="78">
        <v>35.313942320000002</v>
      </c>
      <c r="C49" s="78">
        <v>51.61952711</v>
      </c>
      <c r="D49" s="78">
        <v>43.979876259999998</v>
      </c>
      <c r="E49" s="65"/>
      <c r="F49" s="77" t="s">
        <v>35</v>
      </c>
      <c r="G49" s="78">
        <v>0.69346224000000001</v>
      </c>
      <c r="H49" s="78">
        <v>5.46888314</v>
      </c>
      <c r="I49" s="78">
        <v>8.8763493100000002</v>
      </c>
      <c r="J49" s="267"/>
      <c r="K49" s="77" t="s">
        <v>143</v>
      </c>
      <c r="L49" s="78">
        <v>1.3106212699999999</v>
      </c>
      <c r="M49" s="78">
        <v>0.38172096</v>
      </c>
      <c r="N49" s="78">
        <v>1.2116807199999999</v>
      </c>
    </row>
    <row r="50" spans="1:14" x14ac:dyDescent="0.25">
      <c r="A50" s="77" t="s">
        <v>232</v>
      </c>
      <c r="B50" s="78">
        <v>41.897124439999999</v>
      </c>
      <c r="C50" s="78">
        <v>58.181337060000004</v>
      </c>
      <c r="D50" s="78">
        <v>43.162768770000007</v>
      </c>
      <c r="E50" s="65"/>
      <c r="F50" s="77" t="s">
        <v>37</v>
      </c>
      <c r="G50" s="78">
        <v>2.9648657000000003</v>
      </c>
      <c r="H50" s="78">
        <v>2.8742440899999999</v>
      </c>
      <c r="I50" s="78">
        <v>8.8422647300000001</v>
      </c>
      <c r="J50" s="267"/>
      <c r="K50" s="77" t="s">
        <v>203</v>
      </c>
      <c r="L50" s="78">
        <v>0.90521613000000001</v>
      </c>
      <c r="M50" s="78">
        <v>0.35322104999999998</v>
      </c>
      <c r="N50" s="78">
        <v>1.11850749</v>
      </c>
    </row>
    <row r="51" spans="1:14" x14ac:dyDescent="0.25">
      <c r="A51" s="77" t="s">
        <v>25</v>
      </c>
      <c r="B51" s="78">
        <v>41.499264959999998</v>
      </c>
      <c r="C51" s="78">
        <v>62.842017270000007</v>
      </c>
      <c r="D51" s="78">
        <v>42.455945299999996</v>
      </c>
      <c r="E51" s="65"/>
      <c r="F51" s="77" t="s">
        <v>128</v>
      </c>
      <c r="G51" s="78">
        <v>0.85189676999999997</v>
      </c>
      <c r="H51" s="78">
        <v>3.6562937799999999</v>
      </c>
      <c r="I51" s="78">
        <v>8.2131688199999999</v>
      </c>
      <c r="J51" s="267"/>
      <c r="K51" s="77" t="s">
        <v>247</v>
      </c>
      <c r="L51" s="78">
        <v>0.50549927000000006</v>
      </c>
      <c r="M51" s="78">
        <v>0.54528860000000001</v>
      </c>
      <c r="N51" s="78">
        <v>1.1181740500000001</v>
      </c>
    </row>
    <row r="52" spans="1:14" x14ac:dyDescent="0.25">
      <c r="A52" s="77" t="s">
        <v>178</v>
      </c>
      <c r="B52" s="78">
        <v>38.881940419999999</v>
      </c>
      <c r="C52" s="78">
        <v>62.92633017</v>
      </c>
      <c r="D52" s="78">
        <v>40.003708369999998</v>
      </c>
      <c r="E52" s="65"/>
      <c r="F52" s="77" t="s">
        <v>226</v>
      </c>
      <c r="G52" s="78" t="s">
        <v>314</v>
      </c>
      <c r="H52" s="78">
        <v>2.5479879199999997</v>
      </c>
      <c r="I52" s="78">
        <v>8.06780002</v>
      </c>
      <c r="J52" s="267"/>
      <c r="K52" s="77" t="s">
        <v>180</v>
      </c>
      <c r="L52" s="78">
        <v>0.41612368999999999</v>
      </c>
      <c r="M52" s="78">
        <v>0.87209454000000008</v>
      </c>
      <c r="N52" s="78">
        <v>1.10592727</v>
      </c>
    </row>
    <row r="53" spans="1:14" x14ac:dyDescent="0.25">
      <c r="A53" s="77" t="s">
        <v>26</v>
      </c>
      <c r="B53" s="78">
        <v>23.558832120000002</v>
      </c>
      <c r="C53" s="78">
        <v>42.863335810000002</v>
      </c>
      <c r="D53" s="78">
        <v>39.467505409999994</v>
      </c>
      <c r="E53" s="65"/>
      <c r="F53" s="77" t="s">
        <v>172</v>
      </c>
      <c r="G53" s="78">
        <v>10.57286377</v>
      </c>
      <c r="H53" s="78">
        <v>10.17073399</v>
      </c>
      <c r="I53" s="78">
        <v>7.7899818499999993</v>
      </c>
      <c r="J53" s="267"/>
      <c r="K53" s="77" t="s">
        <v>160</v>
      </c>
      <c r="L53" s="78">
        <v>0.72670940000000006</v>
      </c>
      <c r="M53" s="78">
        <v>7.1464757800000003</v>
      </c>
      <c r="N53" s="78">
        <v>1.0465865999999999</v>
      </c>
    </row>
    <row r="54" spans="1:14" x14ac:dyDescent="0.25">
      <c r="A54" s="77" t="s">
        <v>23</v>
      </c>
      <c r="B54" s="78">
        <v>28.79013819</v>
      </c>
      <c r="C54" s="78">
        <v>39.664666420000003</v>
      </c>
      <c r="D54" s="78">
        <v>37.087980229999999</v>
      </c>
      <c r="E54" s="65"/>
      <c r="F54" s="77" t="s">
        <v>216</v>
      </c>
      <c r="G54" s="78">
        <v>14.48021527</v>
      </c>
      <c r="H54" s="78">
        <v>45.983170270000002</v>
      </c>
      <c r="I54" s="78">
        <v>7.3224233700000001</v>
      </c>
      <c r="J54" s="267"/>
      <c r="K54" s="77" t="s">
        <v>238</v>
      </c>
      <c r="L54" s="78">
        <v>0.83982296999999995</v>
      </c>
      <c r="M54" s="78">
        <v>0.42871503999999999</v>
      </c>
      <c r="N54" s="78">
        <v>0.94554304</v>
      </c>
    </row>
    <row r="55" spans="1:14" x14ac:dyDescent="0.25">
      <c r="A55" s="77" t="s">
        <v>21</v>
      </c>
      <c r="B55" s="78">
        <v>37.428823630000004</v>
      </c>
      <c r="C55" s="78">
        <v>40.871320320000002</v>
      </c>
      <c r="D55" s="78">
        <v>36.147778090000003</v>
      </c>
      <c r="E55" s="65"/>
      <c r="F55" s="77" t="s">
        <v>145</v>
      </c>
      <c r="G55" s="78">
        <v>1.60101527</v>
      </c>
      <c r="H55" s="78">
        <v>0.78996981000000011</v>
      </c>
      <c r="I55" s="78">
        <v>7.2155514600000004</v>
      </c>
      <c r="J55" s="267"/>
      <c r="K55" s="77" t="s">
        <v>107</v>
      </c>
      <c r="L55" s="78">
        <v>1.03134707</v>
      </c>
      <c r="M55" s="78">
        <v>2.6030621800000002</v>
      </c>
      <c r="N55" s="78">
        <v>0.92474602000000006</v>
      </c>
    </row>
    <row r="56" spans="1:14" x14ac:dyDescent="0.25">
      <c r="A56" s="77" t="s">
        <v>99</v>
      </c>
      <c r="B56" s="78">
        <v>25.287467700000001</v>
      </c>
      <c r="C56" s="78">
        <v>43.598017899999995</v>
      </c>
      <c r="D56" s="78">
        <v>34.780577829999999</v>
      </c>
      <c r="E56" s="65"/>
      <c r="F56" s="77" t="s">
        <v>142</v>
      </c>
      <c r="G56" s="78">
        <v>8.5657058399999997</v>
      </c>
      <c r="H56" s="78">
        <v>2.62778775</v>
      </c>
      <c r="I56" s="78">
        <v>7.1069146700000001</v>
      </c>
      <c r="J56" s="267"/>
      <c r="K56" s="77" t="s">
        <v>188</v>
      </c>
      <c r="L56" s="78">
        <v>0.61557205000000004</v>
      </c>
      <c r="M56" s="78">
        <v>2.1263535299999998</v>
      </c>
      <c r="N56" s="78">
        <v>0.87529500999999998</v>
      </c>
    </row>
    <row r="57" spans="1:14" x14ac:dyDescent="0.25">
      <c r="A57" s="77" t="s">
        <v>5</v>
      </c>
      <c r="B57" s="78">
        <v>46.708773350000001</v>
      </c>
      <c r="C57" s="78">
        <v>67.562008519999992</v>
      </c>
      <c r="D57" s="78">
        <v>34.732327220000002</v>
      </c>
      <c r="E57" s="65"/>
      <c r="F57" s="77" t="s">
        <v>170</v>
      </c>
      <c r="G57" s="78">
        <v>6.3171459099999998</v>
      </c>
      <c r="H57" s="78">
        <v>25.58261637</v>
      </c>
      <c r="I57" s="78">
        <v>7.0043648200000002</v>
      </c>
      <c r="J57" s="267"/>
      <c r="K57" s="77" t="s">
        <v>206</v>
      </c>
      <c r="L57" s="78">
        <v>0.56744549</v>
      </c>
      <c r="M57" s="78">
        <v>10.276263460000001</v>
      </c>
      <c r="N57" s="78">
        <v>0.87390720999999993</v>
      </c>
    </row>
    <row r="58" spans="1:14" x14ac:dyDescent="0.25">
      <c r="A58" s="77" t="s">
        <v>157</v>
      </c>
      <c r="B58" s="78">
        <v>21.980811829999997</v>
      </c>
      <c r="C58" s="78">
        <v>54.981936399999995</v>
      </c>
      <c r="D58" s="78">
        <v>32.694704160000001</v>
      </c>
      <c r="E58" s="65"/>
      <c r="F58" s="77" t="s">
        <v>104</v>
      </c>
      <c r="G58" s="78">
        <v>6.7227029999999993E-2</v>
      </c>
      <c r="H58" s="78">
        <v>1.4025791399999998</v>
      </c>
      <c r="I58" s="78">
        <v>6.9807794300000001</v>
      </c>
      <c r="J58" s="267"/>
      <c r="K58" s="77" t="s">
        <v>258</v>
      </c>
      <c r="L58" s="78">
        <v>0.21262112999999999</v>
      </c>
      <c r="M58" s="78">
        <v>1.21085475</v>
      </c>
      <c r="N58" s="78">
        <v>0.87042681999999993</v>
      </c>
    </row>
    <row r="59" spans="1:14" x14ac:dyDescent="0.25">
      <c r="A59" s="77" t="s">
        <v>22</v>
      </c>
      <c r="B59" s="78">
        <v>26.346824039999998</v>
      </c>
      <c r="C59" s="78">
        <v>38.86368118</v>
      </c>
      <c r="D59" s="78">
        <v>32.256062409999998</v>
      </c>
      <c r="E59" s="65"/>
      <c r="F59" s="77" t="s">
        <v>168</v>
      </c>
      <c r="G59" s="78">
        <v>5.1281170099999995</v>
      </c>
      <c r="H59" s="78">
        <v>41.496228359999996</v>
      </c>
      <c r="I59" s="78">
        <v>6.9577855599999996</v>
      </c>
      <c r="J59" s="267"/>
      <c r="K59" s="77" t="s">
        <v>35</v>
      </c>
      <c r="L59" s="78">
        <v>0.73247700999999998</v>
      </c>
      <c r="M59" s="78">
        <v>0.13059516000000002</v>
      </c>
      <c r="N59" s="78">
        <v>0.83642365000000007</v>
      </c>
    </row>
    <row r="60" spans="1:14" x14ac:dyDescent="0.25">
      <c r="A60" s="77" t="s">
        <v>230</v>
      </c>
      <c r="B60" s="78">
        <v>25.980548719999998</v>
      </c>
      <c r="C60" s="78">
        <v>32.688879069999999</v>
      </c>
      <c r="D60" s="78">
        <v>31.444257409999999</v>
      </c>
      <c r="E60" s="65"/>
      <c r="F60" s="77" t="s">
        <v>211</v>
      </c>
      <c r="G60" s="78">
        <v>3.2079772700000002</v>
      </c>
      <c r="H60" s="78">
        <v>33.451375540000001</v>
      </c>
      <c r="I60" s="78">
        <v>6.5878459600000001</v>
      </c>
      <c r="J60" s="267"/>
      <c r="K60" s="77" t="s">
        <v>169</v>
      </c>
      <c r="L60" s="78">
        <v>6.8000000000000005E-4</v>
      </c>
      <c r="M60" s="78">
        <v>6.7727025199999993</v>
      </c>
      <c r="N60" s="78">
        <v>0.79871714999999999</v>
      </c>
    </row>
    <row r="61" spans="1:14" x14ac:dyDescent="0.25">
      <c r="A61" s="77" t="s">
        <v>210</v>
      </c>
      <c r="B61" s="78">
        <v>16.67863011</v>
      </c>
      <c r="C61" s="78">
        <v>26.400310670000003</v>
      </c>
      <c r="D61" s="78">
        <v>31.40509771</v>
      </c>
      <c r="E61" s="65"/>
      <c r="F61" s="77" t="s">
        <v>103</v>
      </c>
      <c r="G61" s="78">
        <v>2.7861323799999997</v>
      </c>
      <c r="H61" s="78">
        <v>11.164635929999999</v>
      </c>
      <c r="I61" s="78">
        <v>6.1981238200000002</v>
      </c>
      <c r="J61" s="267"/>
      <c r="K61" s="77" t="s">
        <v>221</v>
      </c>
      <c r="L61" s="78">
        <v>0.32101390999999996</v>
      </c>
      <c r="M61" s="78">
        <v>0.36932402000000003</v>
      </c>
      <c r="N61" s="78">
        <v>0.75899044999999998</v>
      </c>
    </row>
    <row r="62" spans="1:14" x14ac:dyDescent="0.25">
      <c r="A62" s="77" t="s">
        <v>222</v>
      </c>
      <c r="B62" s="78">
        <v>37.575205060000002</v>
      </c>
      <c r="C62" s="78">
        <v>38.727775380000004</v>
      </c>
      <c r="D62" s="78">
        <v>29.643179719999999</v>
      </c>
      <c r="E62" s="65"/>
      <c r="F62" s="77" t="s">
        <v>229</v>
      </c>
      <c r="G62" s="78">
        <v>9.1771039200000004</v>
      </c>
      <c r="H62" s="78">
        <v>10.2711515</v>
      </c>
      <c r="I62" s="78">
        <v>6.11683121</v>
      </c>
      <c r="J62" s="267"/>
      <c r="K62" s="77" t="s">
        <v>147</v>
      </c>
      <c r="L62" s="78">
        <v>0.38272923999999997</v>
      </c>
      <c r="M62" s="78">
        <v>1.94671891</v>
      </c>
      <c r="N62" s="78">
        <v>0.72436688000000005</v>
      </c>
    </row>
    <row r="63" spans="1:14" x14ac:dyDescent="0.25">
      <c r="A63" s="77" t="s">
        <v>219</v>
      </c>
      <c r="B63" s="78">
        <v>15.45820288</v>
      </c>
      <c r="C63" s="78">
        <v>20.622735949999999</v>
      </c>
      <c r="D63" s="78">
        <v>29.598976399999998</v>
      </c>
      <c r="E63" s="65"/>
      <c r="F63" s="77" t="s">
        <v>105</v>
      </c>
      <c r="G63" s="78">
        <v>37.829874799999999</v>
      </c>
      <c r="H63" s="78">
        <v>46.707599389999999</v>
      </c>
      <c r="I63" s="78">
        <v>5.6920094900000002</v>
      </c>
      <c r="J63" s="267"/>
      <c r="K63" s="77" t="s">
        <v>199</v>
      </c>
      <c r="L63" s="78">
        <v>0.55128868999999991</v>
      </c>
      <c r="M63" s="78">
        <v>0.35834893000000001</v>
      </c>
      <c r="N63" s="78">
        <v>0.71721360999999995</v>
      </c>
    </row>
    <row r="64" spans="1:14" x14ac:dyDescent="0.25">
      <c r="A64" s="77" t="s">
        <v>240</v>
      </c>
      <c r="B64" s="78">
        <v>26.461969320000001</v>
      </c>
      <c r="C64" s="78">
        <v>39.290407200000004</v>
      </c>
      <c r="D64" s="78">
        <v>29.52555877</v>
      </c>
      <c r="E64" s="65"/>
      <c r="F64" s="77" t="s">
        <v>222</v>
      </c>
      <c r="G64" s="78">
        <v>23.038559750000001</v>
      </c>
      <c r="H64" s="78">
        <v>45.472749919999998</v>
      </c>
      <c r="I64" s="78">
        <v>5.4944141900000005</v>
      </c>
      <c r="J64" s="267"/>
      <c r="K64" s="77" t="s">
        <v>230</v>
      </c>
      <c r="L64" s="78">
        <v>0.30628922999999997</v>
      </c>
      <c r="M64" s="78">
        <v>0.45618538000000003</v>
      </c>
      <c r="N64" s="78">
        <v>0.65331490000000003</v>
      </c>
    </row>
    <row r="65" spans="1:14" x14ac:dyDescent="0.25">
      <c r="A65" s="77" t="s">
        <v>212</v>
      </c>
      <c r="B65" s="78">
        <v>39.381528420000002</v>
      </c>
      <c r="C65" s="78">
        <v>64.723578000000003</v>
      </c>
      <c r="D65" s="78">
        <v>27.697852440000002</v>
      </c>
      <c r="E65" s="65"/>
      <c r="F65" s="77" t="s">
        <v>36</v>
      </c>
      <c r="G65" s="78">
        <v>8.081031509999999</v>
      </c>
      <c r="H65" s="78">
        <v>4.7851485</v>
      </c>
      <c r="I65" s="78">
        <v>5.0346536100000003</v>
      </c>
      <c r="J65" s="267"/>
      <c r="K65" s="77" t="s">
        <v>181</v>
      </c>
      <c r="L65" s="78">
        <v>0.27278838999999999</v>
      </c>
      <c r="M65" s="78">
        <v>0.44714454999999997</v>
      </c>
      <c r="N65" s="78">
        <v>0.61456076000000004</v>
      </c>
    </row>
    <row r="66" spans="1:14" x14ac:dyDescent="0.25">
      <c r="A66" s="77" t="s">
        <v>249</v>
      </c>
      <c r="B66" s="78">
        <v>20.921371629999999</v>
      </c>
      <c r="C66" s="78">
        <v>38.485966529999999</v>
      </c>
      <c r="D66" s="78">
        <v>27.56955512</v>
      </c>
      <c r="E66" s="65"/>
      <c r="F66" s="77" t="s">
        <v>188</v>
      </c>
      <c r="G66" s="78">
        <v>14.550199279999999</v>
      </c>
      <c r="H66" s="78">
        <v>1.7266101100000002</v>
      </c>
      <c r="I66" s="78">
        <v>4.6966088499999996</v>
      </c>
      <c r="J66" s="267"/>
      <c r="K66" s="77" t="s">
        <v>205</v>
      </c>
      <c r="L66" s="78">
        <v>1.51773186</v>
      </c>
      <c r="M66" s="78">
        <v>2.80920996</v>
      </c>
      <c r="N66" s="78">
        <v>0.59262835999999997</v>
      </c>
    </row>
    <row r="67" spans="1:14" x14ac:dyDescent="0.25">
      <c r="A67" s="77" t="s">
        <v>180</v>
      </c>
      <c r="B67" s="78">
        <v>10.67875864</v>
      </c>
      <c r="C67" s="78">
        <v>26.121232079999999</v>
      </c>
      <c r="D67" s="78">
        <v>26.160489129999998</v>
      </c>
      <c r="E67" s="65"/>
      <c r="F67" s="77" t="s">
        <v>178</v>
      </c>
      <c r="G67" s="78">
        <v>9.1004524</v>
      </c>
      <c r="H67" s="78">
        <v>27.564433559999998</v>
      </c>
      <c r="I67" s="78">
        <v>4.6690094800000006</v>
      </c>
      <c r="J67" s="267"/>
      <c r="K67" s="77" t="s">
        <v>215</v>
      </c>
      <c r="L67" s="78">
        <v>0.62302091000000004</v>
      </c>
      <c r="M67" s="78">
        <v>1.1444039699999999</v>
      </c>
      <c r="N67" s="78">
        <v>0.58566958999999996</v>
      </c>
    </row>
    <row r="68" spans="1:14" x14ac:dyDescent="0.25">
      <c r="A68" s="77" t="s">
        <v>4</v>
      </c>
      <c r="B68" s="78">
        <v>12.989326759999999</v>
      </c>
      <c r="C68" s="78">
        <v>20.817746639999999</v>
      </c>
      <c r="D68" s="78">
        <v>25.555263190000002</v>
      </c>
      <c r="E68" s="65"/>
      <c r="F68" s="77" t="s">
        <v>122</v>
      </c>
      <c r="G68" s="78">
        <v>2.2062445400000001</v>
      </c>
      <c r="H68" s="78">
        <v>6.5731848600000005</v>
      </c>
      <c r="I68" s="78">
        <v>4.5790516500000003</v>
      </c>
      <c r="J68" s="267"/>
      <c r="K68" s="77" t="s">
        <v>80</v>
      </c>
      <c r="L68" s="78">
        <v>4.6700000000000002E-4</v>
      </c>
      <c r="M68" s="78">
        <v>0.12101775999999999</v>
      </c>
      <c r="N68" s="78">
        <v>0.58375233999999998</v>
      </c>
    </row>
    <row r="69" spans="1:14" x14ac:dyDescent="0.25">
      <c r="A69" s="77" t="s">
        <v>75</v>
      </c>
      <c r="B69" s="78">
        <v>12.45669975</v>
      </c>
      <c r="C69" s="78">
        <v>13.48639165</v>
      </c>
      <c r="D69" s="78">
        <v>25.43026352</v>
      </c>
      <c r="E69" s="65"/>
      <c r="F69" s="77" t="s">
        <v>134</v>
      </c>
      <c r="G69" s="78">
        <v>9.0397020000000008E-2</v>
      </c>
      <c r="H69" s="78">
        <v>11.357771099999999</v>
      </c>
      <c r="I69" s="78">
        <v>4.4826484600000001</v>
      </c>
      <c r="J69" s="267"/>
      <c r="K69" s="77" t="s">
        <v>232</v>
      </c>
      <c r="L69" s="78">
        <v>0.37619269</v>
      </c>
      <c r="M69" s="78">
        <v>0.74044358999999993</v>
      </c>
      <c r="N69" s="78">
        <v>0.57856931999999994</v>
      </c>
    </row>
    <row r="70" spans="1:14" x14ac:dyDescent="0.25">
      <c r="A70" s="77" t="s">
        <v>172</v>
      </c>
      <c r="B70" s="78">
        <v>21.12904365</v>
      </c>
      <c r="C70" s="78">
        <v>42.093057479999999</v>
      </c>
      <c r="D70" s="78">
        <v>24.715268719999997</v>
      </c>
      <c r="E70" s="65"/>
      <c r="F70" s="77" t="s">
        <v>181</v>
      </c>
      <c r="G70" s="78">
        <v>11.38749539</v>
      </c>
      <c r="H70" s="78">
        <v>7.48208582</v>
      </c>
      <c r="I70" s="78">
        <v>4.1275056899999996</v>
      </c>
      <c r="J70" s="267"/>
      <c r="K70" s="77" t="s">
        <v>229</v>
      </c>
      <c r="L70" s="78">
        <v>0.33306646999999995</v>
      </c>
      <c r="M70" s="78">
        <v>0.30839903999999996</v>
      </c>
      <c r="N70" s="78">
        <v>0.53123872999999999</v>
      </c>
    </row>
    <row r="71" spans="1:14" x14ac:dyDescent="0.25">
      <c r="A71" s="77" t="s">
        <v>182</v>
      </c>
      <c r="B71" s="78">
        <v>10.139209340000001</v>
      </c>
      <c r="C71" s="78">
        <v>12.11049218</v>
      </c>
      <c r="D71" s="78">
        <v>24.652898499999999</v>
      </c>
      <c r="E71" s="65"/>
      <c r="F71" s="77" t="s">
        <v>135</v>
      </c>
      <c r="G71" s="78">
        <v>6.0541759400000004</v>
      </c>
      <c r="H71" s="78">
        <v>2.41839811</v>
      </c>
      <c r="I71" s="78">
        <v>3.94471543</v>
      </c>
      <c r="J71" s="267"/>
      <c r="K71" s="77" t="s">
        <v>116</v>
      </c>
      <c r="L71" s="78">
        <v>0.29271795</v>
      </c>
      <c r="M71" s="78">
        <v>0.77118171999999996</v>
      </c>
      <c r="N71" s="78">
        <v>0.52001644999999996</v>
      </c>
    </row>
    <row r="72" spans="1:14" x14ac:dyDescent="0.25">
      <c r="A72" s="77" t="s">
        <v>116</v>
      </c>
      <c r="B72" s="78">
        <v>20.434372629999999</v>
      </c>
      <c r="C72" s="78">
        <v>25.848495679999999</v>
      </c>
      <c r="D72" s="78">
        <v>24.458615579999996</v>
      </c>
      <c r="E72" s="65"/>
      <c r="F72" s="77" t="s">
        <v>256</v>
      </c>
      <c r="G72" s="78">
        <v>0.75886340000000008</v>
      </c>
      <c r="H72" s="78">
        <v>1.5619992899999999</v>
      </c>
      <c r="I72" s="78">
        <v>3.59891418</v>
      </c>
      <c r="J72" s="267"/>
      <c r="K72" s="77" t="s">
        <v>128</v>
      </c>
      <c r="L72" s="78">
        <v>6.295539E-2</v>
      </c>
      <c r="M72" s="78">
        <v>0.54262076000000004</v>
      </c>
      <c r="N72" s="78">
        <v>0.47904248999999999</v>
      </c>
    </row>
    <row r="73" spans="1:14" x14ac:dyDescent="0.25">
      <c r="A73" s="77" t="s">
        <v>213</v>
      </c>
      <c r="B73" s="78">
        <v>14.944743359999999</v>
      </c>
      <c r="C73" s="78">
        <v>13.794269679999999</v>
      </c>
      <c r="D73" s="78">
        <v>23.87147173</v>
      </c>
      <c r="E73" s="65"/>
      <c r="F73" s="77" t="s">
        <v>186</v>
      </c>
      <c r="G73" s="78">
        <v>1.241949E-2</v>
      </c>
      <c r="H73" s="78">
        <v>0.27067034000000001</v>
      </c>
      <c r="I73" s="78">
        <v>3.5283488300000001</v>
      </c>
      <c r="J73" s="267"/>
      <c r="K73" s="77" t="s">
        <v>236</v>
      </c>
      <c r="L73" s="78">
        <v>9.687664E-2</v>
      </c>
      <c r="M73" s="78">
        <v>1.4877098200000001</v>
      </c>
      <c r="N73" s="78">
        <v>0.46839292999999999</v>
      </c>
    </row>
    <row r="74" spans="1:14" x14ac:dyDescent="0.25">
      <c r="A74" s="77" t="s">
        <v>27</v>
      </c>
      <c r="B74" s="78">
        <v>28.583745130000001</v>
      </c>
      <c r="C74" s="78">
        <v>40.717177990000003</v>
      </c>
      <c r="D74" s="78">
        <v>23.26446675</v>
      </c>
      <c r="E74" s="65"/>
      <c r="F74" s="77" t="s">
        <v>138</v>
      </c>
      <c r="G74" s="78">
        <v>1.0521292600000001</v>
      </c>
      <c r="H74" s="78">
        <v>2.8197240899999998</v>
      </c>
      <c r="I74" s="78">
        <v>3.5068401200000001</v>
      </c>
      <c r="J74" s="267"/>
      <c r="K74" s="77" t="s">
        <v>170</v>
      </c>
      <c r="L74" s="78">
        <v>3.9891469999999998E-2</v>
      </c>
      <c r="M74" s="78">
        <v>0.65674342000000008</v>
      </c>
      <c r="N74" s="78">
        <v>0.46623236000000001</v>
      </c>
    </row>
    <row r="75" spans="1:14" x14ac:dyDescent="0.25">
      <c r="A75" s="77" t="s">
        <v>194</v>
      </c>
      <c r="B75" s="78">
        <v>27.860073399999997</v>
      </c>
      <c r="C75" s="78">
        <v>39.8413921</v>
      </c>
      <c r="D75" s="78">
        <v>22.557975460000002</v>
      </c>
      <c r="E75" s="65"/>
      <c r="F75" s="77" t="s">
        <v>143</v>
      </c>
      <c r="G75" s="78">
        <v>2.0378095100000002</v>
      </c>
      <c r="H75" s="78">
        <v>15.31879268</v>
      </c>
      <c r="I75" s="78">
        <v>3.4115044600000002</v>
      </c>
      <c r="J75" s="267"/>
      <c r="K75" s="77" t="s">
        <v>237</v>
      </c>
      <c r="L75" s="78">
        <v>0.24669921</v>
      </c>
      <c r="M75" s="78">
        <v>0.31479126000000002</v>
      </c>
      <c r="N75" s="78">
        <v>0.45635144</v>
      </c>
    </row>
    <row r="76" spans="1:14" x14ac:dyDescent="0.25">
      <c r="A76" s="77" t="s">
        <v>203</v>
      </c>
      <c r="B76" s="78">
        <v>27.536424820000001</v>
      </c>
      <c r="C76" s="78">
        <v>51.098563140000003</v>
      </c>
      <c r="D76" s="78">
        <v>22.326320760000002</v>
      </c>
      <c r="E76" s="65"/>
      <c r="F76" s="77" t="s">
        <v>33</v>
      </c>
      <c r="G76" s="78">
        <v>1.4203466899999999</v>
      </c>
      <c r="H76" s="78">
        <v>0.80246021000000001</v>
      </c>
      <c r="I76" s="78">
        <v>3.3560181499999997</v>
      </c>
      <c r="J76" s="267"/>
      <c r="K76" s="77" t="s">
        <v>96</v>
      </c>
      <c r="L76" s="78">
        <v>1.4875600000000001E-2</v>
      </c>
      <c r="M76" s="78">
        <v>4.5411000000000003E-4</v>
      </c>
      <c r="N76" s="78">
        <v>0.39509415000000003</v>
      </c>
    </row>
    <row r="77" spans="1:14" x14ac:dyDescent="0.25">
      <c r="A77" s="77" t="s">
        <v>170</v>
      </c>
      <c r="B77" s="78">
        <v>15.81982077</v>
      </c>
      <c r="C77" s="78">
        <v>26.340404489999997</v>
      </c>
      <c r="D77" s="78">
        <v>22.00305286</v>
      </c>
      <c r="E77" s="65"/>
      <c r="F77" s="77" t="s">
        <v>5</v>
      </c>
      <c r="G77" s="78">
        <v>3.9304314599999999</v>
      </c>
      <c r="H77" s="78">
        <v>8.6745712899999994</v>
      </c>
      <c r="I77" s="78">
        <v>3.2436590600000001</v>
      </c>
      <c r="J77" s="267"/>
      <c r="K77" s="77" t="s">
        <v>252</v>
      </c>
      <c r="L77" s="78">
        <v>0.27547808000000001</v>
      </c>
      <c r="M77" s="78">
        <v>0.33149910999999999</v>
      </c>
      <c r="N77" s="78">
        <v>0.36416190000000004</v>
      </c>
    </row>
    <row r="78" spans="1:14" x14ac:dyDescent="0.25">
      <c r="A78" s="77" t="s">
        <v>251</v>
      </c>
      <c r="B78" s="78">
        <v>21.49562353</v>
      </c>
      <c r="C78" s="78">
        <v>31.672033559999999</v>
      </c>
      <c r="D78" s="78">
        <v>21.608517980000002</v>
      </c>
      <c r="E78" s="65"/>
      <c r="F78" s="77" t="s">
        <v>204</v>
      </c>
      <c r="G78" s="78">
        <v>0.79397187000000002</v>
      </c>
      <c r="H78" s="78">
        <v>3.0563431099999998</v>
      </c>
      <c r="I78" s="78">
        <v>3.18286969</v>
      </c>
      <c r="J78" s="267"/>
      <c r="K78" s="77" t="s">
        <v>192</v>
      </c>
      <c r="L78" s="78">
        <v>0.44595922999999998</v>
      </c>
      <c r="M78" s="78">
        <v>0.93043238000000006</v>
      </c>
      <c r="N78" s="78">
        <v>0.31807373</v>
      </c>
    </row>
    <row r="79" spans="1:14" x14ac:dyDescent="0.25">
      <c r="A79" s="77" t="s">
        <v>233</v>
      </c>
      <c r="B79" s="78">
        <v>21.712835390000002</v>
      </c>
      <c r="C79" s="78">
        <v>31.678478869999999</v>
      </c>
      <c r="D79" s="78">
        <v>21.561155059999997</v>
      </c>
      <c r="E79" s="65"/>
      <c r="F79" s="77" t="s">
        <v>21</v>
      </c>
      <c r="G79" s="78">
        <v>2.50067547</v>
      </c>
      <c r="H79" s="78">
        <v>4.1983851599999999</v>
      </c>
      <c r="I79" s="78">
        <v>2.98901219</v>
      </c>
      <c r="J79" s="267"/>
      <c r="K79" s="77" t="s">
        <v>239</v>
      </c>
      <c r="L79" s="78">
        <v>1.6158917900000001</v>
      </c>
      <c r="M79" s="78">
        <v>1.3912645800000001</v>
      </c>
      <c r="N79" s="78">
        <v>0.31649379</v>
      </c>
    </row>
    <row r="80" spans="1:14" x14ac:dyDescent="0.25">
      <c r="A80" s="77" t="s">
        <v>103</v>
      </c>
      <c r="B80" s="78">
        <v>18.7072486</v>
      </c>
      <c r="C80" s="78">
        <v>27.86692257</v>
      </c>
      <c r="D80" s="78">
        <v>20.596667510000003</v>
      </c>
      <c r="E80" s="65"/>
      <c r="F80" s="77" t="s">
        <v>113</v>
      </c>
      <c r="G80" s="78" t="s">
        <v>314</v>
      </c>
      <c r="H80" s="78">
        <v>1.6625313500000001</v>
      </c>
      <c r="I80" s="78">
        <v>2.8853918799999998</v>
      </c>
      <c r="J80" s="267"/>
      <c r="K80" s="77" t="s">
        <v>9</v>
      </c>
      <c r="L80" s="78">
        <v>0.35281721000000005</v>
      </c>
      <c r="M80" s="78">
        <v>0.18310087</v>
      </c>
      <c r="N80" s="78">
        <v>0.30835149000000001</v>
      </c>
    </row>
    <row r="81" spans="1:14" x14ac:dyDescent="0.25">
      <c r="A81" s="77" t="s">
        <v>121</v>
      </c>
      <c r="B81" s="78">
        <v>16.378798880000002</v>
      </c>
      <c r="C81" s="78">
        <v>15.48282193</v>
      </c>
      <c r="D81" s="78">
        <v>20.580516899999999</v>
      </c>
      <c r="E81" s="65"/>
      <c r="F81" s="77" t="s">
        <v>214</v>
      </c>
      <c r="G81" s="78">
        <v>4.4534736200000005</v>
      </c>
      <c r="H81" s="78">
        <v>1.9535805400000001</v>
      </c>
      <c r="I81" s="78">
        <v>2.8306233500000002</v>
      </c>
      <c r="J81" s="267"/>
      <c r="K81" s="77" t="s">
        <v>243</v>
      </c>
      <c r="L81" s="78">
        <v>1.07416757</v>
      </c>
      <c r="M81" s="78">
        <v>4.37798686</v>
      </c>
      <c r="N81" s="78">
        <v>0.29698084000000002</v>
      </c>
    </row>
    <row r="82" spans="1:14" x14ac:dyDescent="0.25">
      <c r="A82" s="77" t="s">
        <v>171</v>
      </c>
      <c r="B82" s="78">
        <v>16.635841129999999</v>
      </c>
      <c r="C82" s="78">
        <v>28.38769409</v>
      </c>
      <c r="D82" s="78">
        <v>20.184435399999998</v>
      </c>
      <c r="E82" s="65"/>
      <c r="F82" s="77" t="s">
        <v>180</v>
      </c>
      <c r="G82" s="78">
        <v>14.68114836</v>
      </c>
      <c r="H82" s="78">
        <v>2.0065909099999999</v>
      </c>
      <c r="I82" s="78">
        <v>2.7908632799999999</v>
      </c>
      <c r="J82" s="267"/>
      <c r="K82" s="77" t="s">
        <v>120</v>
      </c>
      <c r="L82" s="78">
        <v>1.0578870000000001E-2</v>
      </c>
      <c r="M82" s="78">
        <v>5.376442E-2</v>
      </c>
      <c r="N82" s="78">
        <v>0.28909276</v>
      </c>
    </row>
    <row r="83" spans="1:14" x14ac:dyDescent="0.25">
      <c r="A83" s="77" t="s">
        <v>32</v>
      </c>
      <c r="B83" s="78">
        <v>18.438032629999999</v>
      </c>
      <c r="C83" s="78">
        <v>33.918090560000003</v>
      </c>
      <c r="D83" s="78">
        <v>20.061389649999999</v>
      </c>
      <c r="E83" s="65"/>
      <c r="F83" s="77" t="s">
        <v>221</v>
      </c>
      <c r="G83" s="78">
        <v>3.6898452000000002</v>
      </c>
      <c r="H83" s="78">
        <v>1.82314632</v>
      </c>
      <c r="I83" s="78">
        <v>2.6926238199999997</v>
      </c>
      <c r="J83" s="267"/>
      <c r="K83" s="77" t="s">
        <v>234</v>
      </c>
      <c r="L83" s="78">
        <v>0.27336640000000001</v>
      </c>
      <c r="M83" s="78">
        <v>0.1701211</v>
      </c>
      <c r="N83" s="78">
        <v>0.28286090000000003</v>
      </c>
    </row>
    <row r="84" spans="1:14" x14ac:dyDescent="0.25">
      <c r="A84" s="77" t="s">
        <v>14</v>
      </c>
      <c r="B84" s="78">
        <v>18.413591929999999</v>
      </c>
      <c r="C84" s="78">
        <v>12.352226699999999</v>
      </c>
      <c r="D84" s="78">
        <v>20.050331149999998</v>
      </c>
      <c r="E84" s="65"/>
      <c r="F84" s="77" t="s">
        <v>209</v>
      </c>
      <c r="G84" s="78">
        <v>89.114690609999997</v>
      </c>
      <c r="H84" s="78">
        <v>2.46640477</v>
      </c>
      <c r="I84" s="78">
        <v>2.6759090800000003</v>
      </c>
      <c r="J84" s="267"/>
      <c r="K84" s="77" t="s">
        <v>233</v>
      </c>
      <c r="L84" s="78">
        <v>0.21095889000000001</v>
      </c>
      <c r="M84" s="78">
        <v>0.3677009</v>
      </c>
      <c r="N84" s="78">
        <v>0.27507194000000001</v>
      </c>
    </row>
    <row r="85" spans="1:14" x14ac:dyDescent="0.25">
      <c r="A85" s="77" t="s">
        <v>30</v>
      </c>
      <c r="B85" s="78">
        <v>14.029129749999999</v>
      </c>
      <c r="C85" s="78">
        <v>22.411354170000003</v>
      </c>
      <c r="D85" s="78">
        <v>20.020361789999999</v>
      </c>
      <c r="E85" s="65"/>
      <c r="F85" s="77" t="s">
        <v>212</v>
      </c>
      <c r="G85" s="78">
        <v>3.9201134199999998</v>
      </c>
      <c r="H85" s="78">
        <v>17.454856100000001</v>
      </c>
      <c r="I85" s="78">
        <v>2.6410858300000002</v>
      </c>
      <c r="J85" s="267"/>
      <c r="K85" s="77" t="s">
        <v>208</v>
      </c>
      <c r="L85" s="78">
        <v>2.0880349999999999E-2</v>
      </c>
      <c r="M85" s="78">
        <v>0.42590781</v>
      </c>
      <c r="N85" s="78">
        <v>0.27371747999999996</v>
      </c>
    </row>
    <row r="86" spans="1:14" x14ac:dyDescent="0.25">
      <c r="A86" s="77" t="s">
        <v>206</v>
      </c>
      <c r="B86" s="78">
        <v>14.21899183</v>
      </c>
      <c r="C86" s="78">
        <v>29.578433109999999</v>
      </c>
      <c r="D86" s="78">
        <v>19.880340520000001</v>
      </c>
      <c r="E86" s="65"/>
      <c r="F86" s="77" t="s">
        <v>28</v>
      </c>
      <c r="G86" s="78">
        <v>4.8270267899999997</v>
      </c>
      <c r="H86" s="78">
        <v>0.70606344999999993</v>
      </c>
      <c r="I86" s="78">
        <v>2.5357208600000001</v>
      </c>
      <c r="J86" s="267"/>
      <c r="K86" s="77" t="s">
        <v>228</v>
      </c>
      <c r="L86" s="78">
        <v>0.40176774999999998</v>
      </c>
      <c r="M86" s="78">
        <v>0.23815773999999998</v>
      </c>
      <c r="N86" s="78">
        <v>0.26532985999999997</v>
      </c>
    </row>
    <row r="87" spans="1:14" x14ac:dyDescent="0.25">
      <c r="A87" s="77" t="s">
        <v>50</v>
      </c>
      <c r="B87" s="78">
        <v>25.36948473</v>
      </c>
      <c r="C87" s="78">
        <v>23.390679510000002</v>
      </c>
      <c r="D87" s="78">
        <v>19.611683629999998</v>
      </c>
      <c r="E87" s="65"/>
      <c r="F87" s="77" t="s">
        <v>251</v>
      </c>
      <c r="G87" s="78">
        <v>2.0214508600000003</v>
      </c>
      <c r="H87" s="78">
        <v>5.2255681599999999</v>
      </c>
      <c r="I87" s="78">
        <v>2.5221532400000002</v>
      </c>
      <c r="J87" s="267"/>
      <c r="K87" s="77" t="s">
        <v>155</v>
      </c>
      <c r="L87" s="78" t="s">
        <v>314</v>
      </c>
      <c r="M87" s="78">
        <v>3.02842E-3</v>
      </c>
      <c r="N87" s="78">
        <v>0.26268302000000004</v>
      </c>
    </row>
    <row r="88" spans="1:14" x14ac:dyDescent="0.25">
      <c r="A88" s="77" t="s">
        <v>119</v>
      </c>
      <c r="B88" s="78">
        <v>14.97981693</v>
      </c>
      <c r="C88" s="78">
        <v>41.848636939999999</v>
      </c>
      <c r="D88" s="78">
        <v>19.593458039999998</v>
      </c>
      <c r="E88" s="65"/>
      <c r="F88" s="77" t="s">
        <v>235</v>
      </c>
      <c r="G88" s="78">
        <v>1.81499169</v>
      </c>
      <c r="H88" s="78">
        <v>1.5693017300000001</v>
      </c>
      <c r="I88" s="78">
        <v>2.4158344500000002</v>
      </c>
      <c r="J88" s="267"/>
      <c r="K88" s="77" t="s">
        <v>214</v>
      </c>
      <c r="L88" s="78">
        <v>0.30985571999999995</v>
      </c>
      <c r="M88" s="78">
        <v>0.20635604000000002</v>
      </c>
      <c r="N88" s="78">
        <v>0.26179360000000002</v>
      </c>
    </row>
    <row r="89" spans="1:14" x14ac:dyDescent="0.25">
      <c r="A89" s="77" t="s">
        <v>234</v>
      </c>
      <c r="B89" s="78">
        <v>17.212313229999999</v>
      </c>
      <c r="C89" s="78">
        <v>26.395364690000001</v>
      </c>
      <c r="D89" s="78">
        <v>19.39351512</v>
      </c>
      <c r="E89" s="65"/>
      <c r="F89" s="77" t="s">
        <v>130</v>
      </c>
      <c r="G89" s="78">
        <v>6.1254119000000005</v>
      </c>
      <c r="H89" s="78">
        <v>4.4894943099999995</v>
      </c>
      <c r="I89" s="78">
        <v>2.10242211</v>
      </c>
      <c r="J89" s="267"/>
      <c r="K89" s="77" t="s">
        <v>133</v>
      </c>
      <c r="L89" s="78">
        <v>0.10447385000000001</v>
      </c>
      <c r="M89" s="78">
        <v>0.14646573000000002</v>
      </c>
      <c r="N89" s="78">
        <v>0.26095057999999999</v>
      </c>
    </row>
    <row r="90" spans="1:14" x14ac:dyDescent="0.25">
      <c r="A90" s="77" t="s">
        <v>2</v>
      </c>
      <c r="B90" s="78">
        <v>28.591616730000002</v>
      </c>
      <c r="C90" s="78">
        <v>27.549226579999999</v>
      </c>
      <c r="D90" s="78">
        <v>19.275289530000002</v>
      </c>
      <c r="E90" s="65"/>
      <c r="F90" s="77" t="s">
        <v>199</v>
      </c>
      <c r="G90" s="78">
        <v>9.7355162100000001</v>
      </c>
      <c r="H90" s="78">
        <v>4.1660472899999998</v>
      </c>
      <c r="I90" s="78">
        <v>2.0879306099999999</v>
      </c>
      <c r="J90" s="267"/>
      <c r="K90" s="77" t="s">
        <v>231</v>
      </c>
      <c r="L90" s="78">
        <v>0.63915169999999999</v>
      </c>
      <c r="M90" s="78">
        <v>0.51584001000000002</v>
      </c>
      <c r="N90" s="78">
        <v>0.25388026000000002</v>
      </c>
    </row>
    <row r="91" spans="1:14" x14ac:dyDescent="0.25">
      <c r="A91" s="77" t="s">
        <v>106</v>
      </c>
      <c r="B91" s="78">
        <v>14.80204891</v>
      </c>
      <c r="C91" s="78">
        <v>21.681358210000003</v>
      </c>
      <c r="D91" s="78">
        <v>18.925601839999999</v>
      </c>
      <c r="E91" s="65"/>
      <c r="F91" s="77" t="s">
        <v>112</v>
      </c>
      <c r="G91" s="78">
        <v>3.9631645299999998</v>
      </c>
      <c r="H91" s="78">
        <v>4.5698230500000001</v>
      </c>
      <c r="I91" s="78">
        <v>1.88983981</v>
      </c>
      <c r="J91" s="267"/>
      <c r="K91" s="77" t="s">
        <v>174</v>
      </c>
      <c r="L91" s="78">
        <v>0.24355760000000001</v>
      </c>
      <c r="M91" s="78">
        <v>0.14845833999999999</v>
      </c>
      <c r="N91" s="78">
        <v>0.23919448999999998</v>
      </c>
    </row>
    <row r="92" spans="1:14" x14ac:dyDescent="0.25">
      <c r="A92" s="77" t="s">
        <v>146</v>
      </c>
      <c r="B92" s="78">
        <v>20.214247159999999</v>
      </c>
      <c r="C92" s="78">
        <v>28.279536800000002</v>
      </c>
      <c r="D92" s="78">
        <v>18.8543026</v>
      </c>
      <c r="E92" s="65"/>
      <c r="F92" s="77" t="s">
        <v>147</v>
      </c>
      <c r="G92" s="78">
        <v>1.8569744699999999</v>
      </c>
      <c r="H92" s="78">
        <v>3.3000511700000001</v>
      </c>
      <c r="I92" s="78">
        <v>1.75071548</v>
      </c>
      <c r="J92" s="267"/>
      <c r="K92" s="77" t="s">
        <v>134</v>
      </c>
      <c r="L92" s="78">
        <v>0.14069185000000001</v>
      </c>
      <c r="M92" s="78">
        <v>9.709131E-2</v>
      </c>
      <c r="N92" s="78">
        <v>0.23579845000000002</v>
      </c>
    </row>
    <row r="93" spans="1:14" x14ac:dyDescent="0.25">
      <c r="A93" s="77" t="s">
        <v>130</v>
      </c>
      <c r="B93" s="78">
        <v>15.656877369999998</v>
      </c>
      <c r="C93" s="78">
        <v>37.241542930000001</v>
      </c>
      <c r="D93" s="78">
        <v>18.591942789999997</v>
      </c>
      <c r="E93" s="65"/>
      <c r="F93" s="77" t="s">
        <v>237</v>
      </c>
      <c r="G93" s="78">
        <v>6.0270914900000001</v>
      </c>
      <c r="H93" s="78">
        <v>1.0085408499999999</v>
      </c>
      <c r="I93" s="78">
        <v>1.6220271000000002</v>
      </c>
      <c r="J93" s="267"/>
      <c r="K93" s="77" t="s">
        <v>183</v>
      </c>
      <c r="L93" s="78" t="s">
        <v>314</v>
      </c>
      <c r="M93" s="78" t="s">
        <v>314</v>
      </c>
      <c r="N93" s="78">
        <v>0.23552664000000001</v>
      </c>
    </row>
    <row r="94" spans="1:14" x14ac:dyDescent="0.25">
      <c r="A94" s="77" t="s">
        <v>155</v>
      </c>
      <c r="B94" s="78">
        <v>15.75682469</v>
      </c>
      <c r="C94" s="78">
        <v>21.208068079999997</v>
      </c>
      <c r="D94" s="78">
        <v>18.43260115</v>
      </c>
      <c r="E94" s="65"/>
      <c r="F94" s="77" t="s">
        <v>255</v>
      </c>
      <c r="G94" s="78">
        <v>0.23315437</v>
      </c>
      <c r="H94" s="78">
        <v>3.4325180000000004E-2</v>
      </c>
      <c r="I94" s="78">
        <v>1.61835117</v>
      </c>
      <c r="J94" s="267"/>
      <c r="K94" s="77" t="s">
        <v>187</v>
      </c>
      <c r="L94" s="78">
        <v>5.8556459999999998E-2</v>
      </c>
      <c r="M94" s="78">
        <v>0.42505724</v>
      </c>
      <c r="N94" s="78">
        <v>0.23407898999999999</v>
      </c>
    </row>
    <row r="95" spans="1:14" x14ac:dyDescent="0.25">
      <c r="A95" s="77" t="s">
        <v>7</v>
      </c>
      <c r="B95" s="78">
        <v>26.701392760000001</v>
      </c>
      <c r="C95" s="78">
        <v>28.362365899999997</v>
      </c>
      <c r="D95" s="78">
        <v>18.321285</v>
      </c>
      <c r="E95" s="65"/>
      <c r="F95" s="77" t="s">
        <v>7</v>
      </c>
      <c r="G95" s="78">
        <v>3.81070486</v>
      </c>
      <c r="H95" s="78">
        <v>1.46464521</v>
      </c>
      <c r="I95" s="78">
        <v>1.55273353</v>
      </c>
      <c r="J95" s="267"/>
      <c r="K95" s="77" t="s">
        <v>103</v>
      </c>
      <c r="L95" s="78">
        <v>5.8945060000000001E-2</v>
      </c>
      <c r="M95" s="78">
        <v>0.77106788000000004</v>
      </c>
      <c r="N95" s="78">
        <v>0.23237163</v>
      </c>
    </row>
    <row r="96" spans="1:14" x14ac:dyDescent="0.25">
      <c r="A96" s="77" t="s">
        <v>133</v>
      </c>
      <c r="B96" s="78">
        <v>18.164582190000001</v>
      </c>
      <c r="C96" s="78">
        <v>20.38966675</v>
      </c>
      <c r="D96" s="78">
        <v>17.467976889999999</v>
      </c>
      <c r="E96" s="65"/>
      <c r="F96" s="77" t="s">
        <v>249</v>
      </c>
      <c r="G96" s="78">
        <v>1.03538321</v>
      </c>
      <c r="H96" s="78">
        <v>4.8441750300000006</v>
      </c>
      <c r="I96" s="78">
        <v>1.5149538500000002</v>
      </c>
      <c r="J96" s="267"/>
      <c r="K96" s="77" t="s">
        <v>135</v>
      </c>
      <c r="L96" s="78">
        <v>0.63842694</v>
      </c>
      <c r="M96" s="78">
        <v>0.90260132999999998</v>
      </c>
      <c r="N96" s="78">
        <v>0.22382156</v>
      </c>
    </row>
    <row r="97" spans="1:14" x14ac:dyDescent="0.25">
      <c r="A97" s="77" t="s">
        <v>168</v>
      </c>
      <c r="B97" s="78">
        <v>57.890027889999999</v>
      </c>
      <c r="C97" s="78">
        <v>35.777130659999997</v>
      </c>
      <c r="D97" s="78">
        <v>17.450623850000003</v>
      </c>
      <c r="E97" s="65"/>
      <c r="F97" s="77" t="s">
        <v>102</v>
      </c>
      <c r="G97" s="78">
        <v>0.38818385999999999</v>
      </c>
      <c r="H97" s="78">
        <v>0.1982284</v>
      </c>
      <c r="I97" s="78">
        <v>1.51358159</v>
      </c>
      <c r="J97" s="267"/>
      <c r="K97" s="77" t="s">
        <v>122</v>
      </c>
      <c r="L97" s="78">
        <v>4.2529999999999998E-2</v>
      </c>
      <c r="M97" s="78">
        <v>0.15162632000000001</v>
      </c>
      <c r="N97" s="78">
        <v>0.21097278</v>
      </c>
    </row>
    <row r="98" spans="1:14" x14ac:dyDescent="0.25">
      <c r="A98" s="77" t="s">
        <v>24</v>
      </c>
      <c r="B98" s="78">
        <v>12.838604419999999</v>
      </c>
      <c r="C98" s="78">
        <v>16.359310350000001</v>
      </c>
      <c r="D98" s="78">
        <v>15.338633939999999</v>
      </c>
      <c r="E98" s="65"/>
      <c r="F98" s="77" t="s">
        <v>116</v>
      </c>
      <c r="G98" s="78">
        <v>0.35276796000000005</v>
      </c>
      <c r="H98" s="78">
        <v>3.43394837</v>
      </c>
      <c r="I98" s="78">
        <v>1.50011144</v>
      </c>
      <c r="J98" s="267"/>
      <c r="K98" s="77" t="s">
        <v>173</v>
      </c>
      <c r="L98" s="78">
        <v>0.39023817</v>
      </c>
      <c r="M98" s="78">
        <v>7.8019809999999995E-2</v>
      </c>
      <c r="N98" s="78">
        <v>0.21074976000000001</v>
      </c>
    </row>
    <row r="99" spans="1:14" x14ac:dyDescent="0.25">
      <c r="A99" s="77" t="s">
        <v>174</v>
      </c>
      <c r="B99" s="78">
        <v>22.229137519999998</v>
      </c>
      <c r="C99" s="78">
        <v>25.212911719999997</v>
      </c>
      <c r="D99" s="78">
        <v>15.33640827</v>
      </c>
      <c r="E99" s="65"/>
      <c r="F99" s="77" t="s">
        <v>159</v>
      </c>
      <c r="G99" s="78">
        <v>1.1934390500000001</v>
      </c>
      <c r="H99" s="78">
        <v>1.6074645000000001</v>
      </c>
      <c r="I99" s="78">
        <v>1.3617751</v>
      </c>
      <c r="J99" s="267"/>
      <c r="K99" s="77" t="s">
        <v>150</v>
      </c>
      <c r="L99" s="78">
        <v>4.6429690000000003E-2</v>
      </c>
      <c r="M99" s="78">
        <v>3.6354080000000004E-2</v>
      </c>
      <c r="N99" s="78">
        <v>0.1988798</v>
      </c>
    </row>
    <row r="100" spans="1:14" x14ac:dyDescent="0.25">
      <c r="A100" s="77" t="s">
        <v>117</v>
      </c>
      <c r="B100" s="78">
        <v>15.912856199999998</v>
      </c>
      <c r="C100" s="78">
        <v>23.93771838</v>
      </c>
      <c r="D100" s="78">
        <v>15.25739879</v>
      </c>
      <c r="E100" s="65"/>
      <c r="F100" s="77" t="s">
        <v>146</v>
      </c>
      <c r="G100" s="78">
        <v>38.463346020000003</v>
      </c>
      <c r="H100" s="78">
        <v>20.194634659999998</v>
      </c>
      <c r="I100" s="78">
        <v>1.3454259399999999</v>
      </c>
      <c r="J100" s="267"/>
      <c r="K100" s="77" t="s">
        <v>182</v>
      </c>
      <c r="L100" s="78">
        <v>0.44301567999999997</v>
      </c>
      <c r="M100" s="78">
        <v>0.36214535999999997</v>
      </c>
      <c r="N100" s="78">
        <v>0.19209130999999999</v>
      </c>
    </row>
    <row r="101" spans="1:14" x14ac:dyDescent="0.25">
      <c r="A101" s="77" t="s">
        <v>9</v>
      </c>
      <c r="B101" s="78">
        <v>9.78547294</v>
      </c>
      <c r="C101" s="78">
        <v>15.33337491</v>
      </c>
      <c r="D101" s="78">
        <v>15.23601105</v>
      </c>
      <c r="E101" s="65"/>
      <c r="F101" s="77" t="s">
        <v>74</v>
      </c>
      <c r="G101" s="78">
        <v>1.4216319900000001</v>
      </c>
      <c r="H101" s="78">
        <v>5.2888800000000001E-3</v>
      </c>
      <c r="I101" s="78">
        <v>1.32280405</v>
      </c>
      <c r="J101" s="267"/>
      <c r="K101" s="77" t="s">
        <v>168</v>
      </c>
      <c r="L101" s="78">
        <v>0.13863830999999999</v>
      </c>
      <c r="M101" s="78">
        <v>0.37028248999999996</v>
      </c>
      <c r="N101" s="78">
        <v>0.17117673999999999</v>
      </c>
    </row>
    <row r="102" spans="1:14" x14ac:dyDescent="0.25">
      <c r="A102" s="77" t="s">
        <v>82</v>
      </c>
      <c r="B102" s="78">
        <v>14.073650750000001</v>
      </c>
      <c r="C102" s="78">
        <v>12.52101715</v>
      </c>
      <c r="D102" s="78">
        <v>15.21201993</v>
      </c>
      <c r="E102" s="65"/>
      <c r="F102" s="77" t="s">
        <v>22</v>
      </c>
      <c r="G102" s="78">
        <v>1.8367617899999999</v>
      </c>
      <c r="H102" s="78">
        <v>0.79378950999999998</v>
      </c>
      <c r="I102" s="78">
        <v>1.30963187</v>
      </c>
      <c r="J102" s="267"/>
      <c r="K102" s="77" t="s">
        <v>225</v>
      </c>
      <c r="L102" s="78">
        <v>0.31616928999999999</v>
      </c>
      <c r="M102" s="78">
        <v>0.11506469</v>
      </c>
      <c r="N102" s="78">
        <v>0.15846593</v>
      </c>
    </row>
    <row r="103" spans="1:14" x14ac:dyDescent="0.25">
      <c r="A103" s="77" t="s">
        <v>169</v>
      </c>
      <c r="B103" s="78">
        <v>15.548117189999999</v>
      </c>
      <c r="C103" s="78">
        <v>22.052326690000001</v>
      </c>
      <c r="D103" s="78">
        <v>15.163476019999999</v>
      </c>
      <c r="E103" s="65"/>
      <c r="F103" s="77" t="s">
        <v>174</v>
      </c>
      <c r="G103" s="78">
        <v>3.7233917200000004</v>
      </c>
      <c r="H103" s="78">
        <v>2.2542955299999998</v>
      </c>
      <c r="I103" s="78">
        <v>1.29554769</v>
      </c>
      <c r="J103" s="267"/>
      <c r="K103" s="77" t="s">
        <v>59</v>
      </c>
      <c r="L103" s="78">
        <v>4.0093400000000001E-3</v>
      </c>
      <c r="M103" s="78">
        <v>9.5E-4</v>
      </c>
      <c r="N103" s="78">
        <v>0.15753325000000001</v>
      </c>
    </row>
    <row r="104" spans="1:14" x14ac:dyDescent="0.25">
      <c r="A104" s="77" t="s">
        <v>132</v>
      </c>
      <c r="B104" s="78">
        <v>16.50055098</v>
      </c>
      <c r="C104" s="78">
        <v>19.34625496</v>
      </c>
      <c r="D104" s="78">
        <v>15.120349119999998</v>
      </c>
      <c r="E104" s="65"/>
      <c r="F104" s="77" t="s">
        <v>95</v>
      </c>
      <c r="G104" s="78">
        <v>1.59855528</v>
      </c>
      <c r="H104" s="78">
        <v>2.2672651899999998</v>
      </c>
      <c r="I104" s="78">
        <v>1.2481512800000001</v>
      </c>
      <c r="J104" s="267"/>
      <c r="K104" s="77" t="s">
        <v>142</v>
      </c>
      <c r="L104" s="78">
        <v>0.60462589</v>
      </c>
      <c r="M104" s="78">
        <v>0.50254138999999998</v>
      </c>
      <c r="N104" s="78">
        <v>0.15392004999999997</v>
      </c>
    </row>
    <row r="105" spans="1:14" x14ac:dyDescent="0.25">
      <c r="A105" s="77" t="s">
        <v>142</v>
      </c>
      <c r="B105" s="78">
        <v>10.045599230000001</v>
      </c>
      <c r="C105" s="78">
        <v>15.486833900000001</v>
      </c>
      <c r="D105" s="78">
        <v>14.256939409999999</v>
      </c>
      <c r="E105" s="65"/>
      <c r="F105" s="77" t="s">
        <v>182</v>
      </c>
      <c r="G105" s="78">
        <v>1.47984965</v>
      </c>
      <c r="H105" s="78">
        <v>4.9467142699999993</v>
      </c>
      <c r="I105" s="78">
        <v>1.23403781</v>
      </c>
      <c r="J105" s="267"/>
      <c r="K105" s="77" t="s">
        <v>117</v>
      </c>
      <c r="L105" s="78">
        <v>8.0827079999999996E-2</v>
      </c>
      <c r="M105" s="78">
        <v>0.32809191999999998</v>
      </c>
      <c r="N105" s="78">
        <v>0.14266676</v>
      </c>
    </row>
    <row r="106" spans="1:14" x14ac:dyDescent="0.25">
      <c r="A106" s="77" t="s">
        <v>49</v>
      </c>
      <c r="B106" s="78">
        <v>16.614617769999999</v>
      </c>
      <c r="C106" s="78">
        <v>15.429344369999999</v>
      </c>
      <c r="D106" s="78">
        <v>14.217257349999999</v>
      </c>
      <c r="E106" s="65"/>
      <c r="F106" s="77" t="s">
        <v>101</v>
      </c>
      <c r="G106" s="78">
        <v>0.27948358000000001</v>
      </c>
      <c r="H106" s="78">
        <v>6.6850140000000002E-2</v>
      </c>
      <c r="I106" s="78">
        <v>1.2306671599999999</v>
      </c>
      <c r="J106" s="267"/>
      <c r="K106" s="77" t="s">
        <v>30</v>
      </c>
      <c r="L106" s="78">
        <v>6.20507E-3</v>
      </c>
      <c r="M106" s="78">
        <v>7.2732399999999994E-3</v>
      </c>
      <c r="N106" s="78">
        <v>0.13780702</v>
      </c>
    </row>
    <row r="107" spans="1:14" x14ac:dyDescent="0.25">
      <c r="A107" s="77" t="s">
        <v>201</v>
      </c>
      <c r="B107" s="78">
        <v>12.053152630000001</v>
      </c>
      <c r="C107" s="78">
        <v>20.191187890000002</v>
      </c>
      <c r="D107" s="78">
        <v>14.177855560000001</v>
      </c>
      <c r="E107" s="65"/>
      <c r="F107" s="77" t="s">
        <v>671</v>
      </c>
      <c r="G107" s="78">
        <v>0.27431221</v>
      </c>
      <c r="H107" s="78">
        <v>10.79709446</v>
      </c>
      <c r="I107" s="78">
        <v>1.1616543300000002</v>
      </c>
      <c r="J107" s="267"/>
      <c r="K107" s="77" t="s">
        <v>148</v>
      </c>
      <c r="L107" s="78">
        <v>0.29488699000000002</v>
      </c>
      <c r="M107" s="78">
        <v>0.17168729000000002</v>
      </c>
      <c r="N107" s="78">
        <v>0.13673501999999998</v>
      </c>
    </row>
    <row r="108" spans="1:14" x14ac:dyDescent="0.25">
      <c r="A108" s="77" t="s">
        <v>237</v>
      </c>
      <c r="B108" s="78">
        <v>11.12714091</v>
      </c>
      <c r="C108" s="78">
        <v>18.73820147</v>
      </c>
      <c r="D108" s="78">
        <v>14.159471869999999</v>
      </c>
      <c r="E108" s="65"/>
      <c r="F108" s="77" t="s">
        <v>228</v>
      </c>
      <c r="G108" s="78">
        <v>0.52040025000000001</v>
      </c>
      <c r="H108" s="78">
        <v>21.950971469999999</v>
      </c>
      <c r="I108" s="78">
        <v>1.1195119899999999</v>
      </c>
      <c r="J108" s="267"/>
      <c r="K108" s="77" t="s">
        <v>7</v>
      </c>
      <c r="L108" s="78">
        <v>6.0000000000000002E-5</v>
      </c>
      <c r="M108" s="78">
        <v>0.53929314000000006</v>
      </c>
      <c r="N108" s="78">
        <v>0.12990325</v>
      </c>
    </row>
    <row r="109" spans="1:14" x14ac:dyDescent="0.25">
      <c r="A109" s="77" t="s">
        <v>34</v>
      </c>
      <c r="B109" s="78">
        <v>13.466920539999998</v>
      </c>
      <c r="C109" s="78">
        <v>15.265357079999999</v>
      </c>
      <c r="D109" s="78">
        <v>13.036623310000001</v>
      </c>
      <c r="E109" s="65"/>
      <c r="F109" s="77" t="s">
        <v>148</v>
      </c>
      <c r="G109" s="78">
        <v>2.8140175599999999</v>
      </c>
      <c r="H109" s="78">
        <v>4.6496367000000003</v>
      </c>
      <c r="I109" s="78">
        <v>1.1065293</v>
      </c>
      <c r="J109" s="267"/>
      <c r="K109" s="77" t="s">
        <v>671</v>
      </c>
      <c r="L109" s="78" t="s">
        <v>314</v>
      </c>
      <c r="M109" s="78">
        <v>0.25565985000000002</v>
      </c>
      <c r="N109" s="78">
        <v>0.11915173</v>
      </c>
    </row>
    <row r="110" spans="1:14" x14ac:dyDescent="0.25">
      <c r="A110" s="77" t="s">
        <v>197</v>
      </c>
      <c r="B110" s="78">
        <v>49.667015219999996</v>
      </c>
      <c r="C110" s="78">
        <v>31.525011600000003</v>
      </c>
      <c r="D110" s="78">
        <v>12.984524779999999</v>
      </c>
      <c r="E110" s="65"/>
      <c r="F110" s="77" t="s">
        <v>94</v>
      </c>
      <c r="G110" s="78">
        <v>10.012836349999999</v>
      </c>
      <c r="H110" s="78">
        <v>1.9822758500000002</v>
      </c>
      <c r="I110" s="78">
        <v>1.0264659300000001</v>
      </c>
      <c r="J110" s="267"/>
      <c r="K110" s="77" t="s">
        <v>157</v>
      </c>
      <c r="L110" s="78">
        <v>8.2097589999999998E-2</v>
      </c>
      <c r="M110" s="78">
        <v>6.1985E-3</v>
      </c>
      <c r="N110" s="78">
        <v>0.11485242</v>
      </c>
    </row>
    <row r="111" spans="1:14" x14ac:dyDescent="0.25">
      <c r="A111" s="77" t="s">
        <v>198</v>
      </c>
      <c r="B111" s="78">
        <v>14.62315692</v>
      </c>
      <c r="C111" s="78">
        <v>30.038079670000002</v>
      </c>
      <c r="D111" s="78">
        <v>12.87680933</v>
      </c>
      <c r="E111" s="65"/>
      <c r="F111" s="77" t="s">
        <v>202</v>
      </c>
      <c r="G111" s="78">
        <v>0.80634941000000004</v>
      </c>
      <c r="H111" s="78">
        <v>2.0445511700000001</v>
      </c>
      <c r="I111" s="78">
        <v>0.95794438999999998</v>
      </c>
      <c r="J111" s="267"/>
      <c r="K111" s="77" t="s">
        <v>108</v>
      </c>
      <c r="L111" s="78">
        <v>5.9540580000000003E-2</v>
      </c>
      <c r="M111" s="78">
        <v>9.5165830000000007E-2</v>
      </c>
      <c r="N111" s="78">
        <v>0.10360011</v>
      </c>
    </row>
    <row r="112" spans="1:14" x14ac:dyDescent="0.25">
      <c r="A112" s="77" t="s">
        <v>236</v>
      </c>
      <c r="B112" s="78">
        <v>13.14186222</v>
      </c>
      <c r="C112" s="78">
        <v>15.089442699999999</v>
      </c>
      <c r="D112" s="78">
        <v>12.79480438</v>
      </c>
      <c r="E112" s="65"/>
      <c r="F112" s="77" t="s">
        <v>57</v>
      </c>
      <c r="G112" s="78" t="s">
        <v>314</v>
      </c>
      <c r="H112" s="78">
        <v>0.95052999999999999</v>
      </c>
      <c r="I112" s="78">
        <v>0.89949829000000003</v>
      </c>
      <c r="J112" s="267"/>
      <c r="K112" s="77" t="s">
        <v>149</v>
      </c>
      <c r="L112" s="78">
        <v>0.18836549999999999</v>
      </c>
      <c r="M112" s="78">
        <v>0.13995394</v>
      </c>
      <c r="N112" s="78">
        <v>0.10334436999999999</v>
      </c>
    </row>
    <row r="113" spans="1:14" x14ac:dyDescent="0.25">
      <c r="A113" s="77" t="s">
        <v>145</v>
      </c>
      <c r="B113" s="78">
        <v>12.78922991</v>
      </c>
      <c r="C113" s="78">
        <v>14.720375000000001</v>
      </c>
      <c r="D113" s="78">
        <v>12.477594960000001</v>
      </c>
      <c r="E113" s="65"/>
      <c r="F113" s="77" t="s">
        <v>50</v>
      </c>
      <c r="G113" s="78">
        <v>4.2292070000000001E-2</v>
      </c>
      <c r="H113" s="78">
        <v>1.3300889599999999</v>
      </c>
      <c r="I113" s="78">
        <v>0.88806213000000001</v>
      </c>
      <c r="J113" s="267"/>
      <c r="K113" s="77" t="s">
        <v>193</v>
      </c>
      <c r="L113" s="78">
        <v>3.8012860000000002E-2</v>
      </c>
      <c r="M113" s="78">
        <v>8.6043160000000007E-2</v>
      </c>
      <c r="N113" s="78">
        <v>9.9412109999999998E-2</v>
      </c>
    </row>
    <row r="114" spans="1:14" x14ac:dyDescent="0.25">
      <c r="A114" s="77" t="s">
        <v>120</v>
      </c>
      <c r="B114" s="78">
        <v>9.3155611199999999</v>
      </c>
      <c r="C114" s="78">
        <v>12.95196024</v>
      </c>
      <c r="D114" s="78">
        <v>12.28382186</v>
      </c>
      <c r="E114" s="65"/>
      <c r="F114" s="77" t="s">
        <v>133</v>
      </c>
      <c r="G114" s="78">
        <v>7.9069259999999988E-2</v>
      </c>
      <c r="H114" s="78">
        <v>2.6946008799999999</v>
      </c>
      <c r="I114" s="78">
        <v>0.86628658999999997</v>
      </c>
      <c r="J114" s="267"/>
      <c r="K114" s="77" t="s">
        <v>32</v>
      </c>
      <c r="L114" s="78">
        <v>2.0707439999999997E-2</v>
      </c>
      <c r="M114" s="78">
        <v>1.7136229999999999E-2</v>
      </c>
      <c r="N114" s="78">
        <v>9.5434820000000004E-2</v>
      </c>
    </row>
    <row r="115" spans="1:14" x14ac:dyDescent="0.25">
      <c r="A115" s="77" t="s">
        <v>152</v>
      </c>
      <c r="B115" s="78">
        <v>9.7179809900000009</v>
      </c>
      <c r="C115" s="78">
        <v>10.64331134</v>
      </c>
      <c r="D115" s="78">
        <v>12.257998039999999</v>
      </c>
      <c r="E115" s="65"/>
      <c r="F115" s="77" t="s">
        <v>169</v>
      </c>
      <c r="G115" s="78">
        <v>2.90087932</v>
      </c>
      <c r="H115" s="78">
        <v>3.5843174900000001</v>
      </c>
      <c r="I115" s="78">
        <v>0.83929368999999998</v>
      </c>
      <c r="J115" s="267"/>
      <c r="K115" s="77" t="s">
        <v>129</v>
      </c>
      <c r="L115" s="78">
        <v>1.1318700000000001E-2</v>
      </c>
      <c r="M115" s="78">
        <v>6.9589249500000001</v>
      </c>
      <c r="N115" s="78">
        <v>8.4787630000000003E-2</v>
      </c>
    </row>
    <row r="116" spans="1:14" x14ac:dyDescent="0.25">
      <c r="A116" s="77" t="s">
        <v>110</v>
      </c>
      <c r="B116" s="78">
        <v>6.4881931599999998</v>
      </c>
      <c r="C116" s="78">
        <v>33.667287309999999</v>
      </c>
      <c r="D116" s="78">
        <v>11.523816999999999</v>
      </c>
      <c r="E116" s="65"/>
      <c r="F116" s="77" t="s">
        <v>185</v>
      </c>
      <c r="G116" s="78">
        <v>8.7325639999999996E-2</v>
      </c>
      <c r="H116" s="78">
        <v>0.91624567000000001</v>
      </c>
      <c r="I116" s="78">
        <v>0.83889999000000004</v>
      </c>
      <c r="J116" s="267"/>
      <c r="K116" s="77" t="s">
        <v>145</v>
      </c>
      <c r="L116" s="78">
        <v>3.0382800000000004E-3</v>
      </c>
      <c r="M116" s="78">
        <v>1.5573599999999998E-3</v>
      </c>
      <c r="N116" s="78">
        <v>7.9846669999999995E-2</v>
      </c>
    </row>
    <row r="117" spans="1:14" x14ac:dyDescent="0.25">
      <c r="A117" s="77" t="s">
        <v>252</v>
      </c>
      <c r="B117" s="78">
        <v>10.998381970000001</v>
      </c>
      <c r="C117" s="78">
        <v>15.58760122</v>
      </c>
      <c r="D117" s="78">
        <v>11.486436230000001</v>
      </c>
      <c r="E117" s="65"/>
      <c r="F117" s="77" t="s">
        <v>99</v>
      </c>
      <c r="G117" s="78">
        <v>1.14101903</v>
      </c>
      <c r="H117" s="78">
        <v>1.10569582</v>
      </c>
      <c r="I117" s="78">
        <v>0.81282181999999992</v>
      </c>
      <c r="J117" s="267"/>
      <c r="K117" s="77" t="s">
        <v>218</v>
      </c>
      <c r="L117" s="78" t="s">
        <v>314</v>
      </c>
      <c r="M117" s="78" t="s">
        <v>314</v>
      </c>
      <c r="N117" s="78">
        <v>7.8508880000000003E-2</v>
      </c>
    </row>
    <row r="118" spans="1:14" x14ac:dyDescent="0.25">
      <c r="A118" s="77" t="s">
        <v>114</v>
      </c>
      <c r="B118" s="78">
        <v>10.403500800000002</v>
      </c>
      <c r="C118" s="78">
        <v>11.76968769</v>
      </c>
      <c r="D118" s="78">
        <v>11.464148880000002</v>
      </c>
      <c r="E118" s="65"/>
      <c r="F118" s="77" t="s">
        <v>136</v>
      </c>
      <c r="G118" s="78">
        <v>0.91975024999999999</v>
      </c>
      <c r="H118" s="78">
        <v>7.7555994899999998</v>
      </c>
      <c r="I118" s="78">
        <v>0.80573222999999994</v>
      </c>
      <c r="J118" s="267"/>
      <c r="K118" s="77" t="s">
        <v>106</v>
      </c>
      <c r="L118" s="78">
        <v>2.3937480000000001E-2</v>
      </c>
      <c r="M118" s="78">
        <v>0.41443214</v>
      </c>
      <c r="N118" s="78">
        <v>7.4468010000000001E-2</v>
      </c>
    </row>
    <row r="119" spans="1:14" x14ac:dyDescent="0.25">
      <c r="A119" s="77" t="s">
        <v>228</v>
      </c>
      <c r="B119" s="78">
        <v>10.490433119999999</v>
      </c>
      <c r="C119" s="78">
        <v>17.661069519999998</v>
      </c>
      <c r="D119" s="78">
        <v>11.263735279999999</v>
      </c>
      <c r="E119" s="65"/>
      <c r="F119" s="77" t="s">
        <v>213</v>
      </c>
      <c r="G119" s="78">
        <v>0.79012800000000005</v>
      </c>
      <c r="H119" s="78">
        <v>0.54807311999999997</v>
      </c>
      <c r="I119" s="78">
        <v>0.80149424999999996</v>
      </c>
      <c r="J119" s="267"/>
      <c r="K119" s="77" t="s">
        <v>12</v>
      </c>
      <c r="L119" s="78" t="s">
        <v>314</v>
      </c>
      <c r="M119" s="78">
        <v>1.26118E-3</v>
      </c>
      <c r="N119" s="78">
        <v>6.5636949999999999E-2</v>
      </c>
    </row>
    <row r="120" spans="1:14" x14ac:dyDescent="0.25">
      <c r="A120" s="77" t="s">
        <v>94</v>
      </c>
      <c r="B120" s="78">
        <v>2.3432979900000004</v>
      </c>
      <c r="C120" s="78">
        <v>11.530200499999999</v>
      </c>
      <c r="D120" s="78">
        <v>10.676671000000001</v>
      </c>
      <c r="E120" s="65"/>
      <c r="F120" s="77" t="s">
        <v>190</v>
      </c>
      <c r="G120" s="78">
        <v>1.9889546499999999</v>
      </c>
      <c r="H120" s="78">
        <v>13.473507269999999</v>
      </c>
      <c r="I120" s="78">
        <v>0.79262164000000002</v>
      </c>
      <c r="J120" s="267"/>
      <c r="K120" s="77" t="s">
        <v>87</v>
      </c>
      <c r="L120" s="78" t="s">
        <v>314</v>
      </c>
      <c r="M120" s="78" t="s">
        <v>314</v>
      </c>
      <c r="N120" s="78">
        <v>6.3381809999999997E-2</v>
      </c>
    </row>
    <row r="121" spans="1:14" x14ac:dyDescent="0.25">
      <c r="A121" s="77" t="s">
        <v>98</v>
      </c>
      <c r="B121" s="78">
        <v>5.2460129800000006</v>
      </c>
      <c r="C121" s="78">
        <v>14.962956890000001</v>
      </c>
      <c r="D121" s="78">
        <v>10.66125516</v>
      </c>
      <c r="E121" s="65"/>
      <c r="F121" s="77" t="s">
        <v>149</v>
      </c>
      <c r="G121" s="78">
        <v>0.23221663000000001</v>
      </c>
      <c r="H121" s="78">
        <v>1.00067806</v>
      </c>
      <c r="I121" s="78">
        <v>0.78765388000000003</v>
      </c>
      <c r="J121" s="267"/>
      <c r="K121" s="77" t="s">
        <v>223</v>
      </c>
      <c r="L121" s="78">
        <v>2.58541336</v>
      </c>
      <c r="M121" s="78">
        <v>1.8642740000000001E-2</v>
      </c>
      <c r="N121" s="78">
        <v>6.3296530000000004E-2</v>
      </c>
    </row>
    <row r="122" spans="1:14" x14ac:dyDescent="0.25">
      <c r="A122" s="77" t="s">
        <v>28</v>
      </c>
      <c r="B122" s="78">
        <v>10.801285529999999</v>
      </c>
      <c r="C122" s="78">
        <v>28.103258780000001</v>
      </c>
      <c r="D122" s="78">
        <v>10.057690359999999</v>
      </c>
      <c r="E122" s="65"/>
      <c r="F122" s="77" t="s">
        <v>163</v>
      </c>
      <c r="G122" s="78">
        <v>1.9647454900000001</v>
      </c>
      <c r="H122" s="78">
        <v>0.23802630999999999</v>
      </c>
      <c r="I122" s="78">
        <v>0.77732129999999999</v>
      </c>
      <c r="J122" s="267"/>
      <c r="K122" s="77" t="s">
        <v>20</v>
      </c>
      <c r="L122" s="78">
        <v>2.043528E-2</v>
      </c>
      <c r="M122" s="78">
        <v>2.6652619999999998E-2</v>
      </c>
      <c r="N122" s="78">
        <v>6.2869190000000005E-2</v>
      </c>
    </row>
    <row r="123" spans="1:14" x14ac:dyDescent="0.25">
      <c r="A123" s="77" t="s">
        <v>147</v>
      </c>
      <c r="B123" s="78">
        <v>11.374016449999999</v>
      </c>
      <c r="C123" s="78">
        <v>17.54482767</v>
      </c>
      <c r="D123" s="78">
        <v>9.9518730500000014</v>
      </c>
      <c r="E123" s="65"/>
      <c r="F123" s="77" t="s">
        <v>117</v>
      </c>
      <c r="G123" s="78">
        <v>1.47803328</v>
      </c>
      <c r="H123" s="78">
        <v>1.86557361</v>
      </c>
      <c r="I123" s="78">
        <v>0.69091007999999998</v>
      </c>
      <c r="J123" s="267"/>
      <c r="K123" s="77" t="s">
        <v>151</v>
      </c>
      <c r="L123" s="78">
        <v>252.13827168</v>
      </c>
      <c r="M123" s="78">
        <v>5.3022739999999999E-2</v>
      </c>
      <c r="N123" s="78">
        <v>6.2091359999999998E-2</v>
      </c>
    </row>
    <row r="124" spans="1:14" x14ac:dyDescent="0.25">
      <c r="A124" s="77" t="s">
        <v>122</v>
      </c>
      <c r="B124" s="78">
        <v>5.6184056799999995</v>
      </c>
      <c r="C124" s="78">
        <v>10.139542710000001</v>
      </c>
      <c r="D124" s="78">
        <v>8.7204971100000002</v>
      </c>
      <c r="E124" s="65"/>
      <c r="F124" s="77" t="s">
        <v>120</v>
      </c>
      <c r="G124" s="78">
        <v>7.5980190000000003E-2</v>
      </c>
      <c r="H124" s="78">
        <v>0.36581373</v>
      </c>
      <c r="I124" s="78">
        <v>0.68174104000000002</v>
      </c>
      <c r="J124" s="267"/>
      <c r="K124" s="77" t="s">
        <v>185</v>
      </c>
      <c r="L124" s="78">
        <v>0.32751246999999994</v>
      </c>
      <c r="M124" s="78">
        <v>0.97214089999999997</v>
      </c>
      <c r="N124" s="78">
        <v>6.1628290000000002E-2</v>
      </c>
    </row>
    <row r="125" spans="1:14" x14ac:dyDescent="0.25">
      <c r="A125" s="77" t="s">
        <v>154</v>
      </c>
      <c r="B125" s="78">
        <v>5.0563476300000003</v>
      </c>
      <c r="C125" s="78">
        <v>9.9550756499999995</v>
      </c>
      <c r="D125" s="78">
        <v>8.5008550700000001</v>
      </c>
      <c r="E125" s="65"/>
      <c r="F125" s="77" t="s">
        <v>208</v>
      </c>
      <c r="G125" s="78">
        <v>0.17111373000000002</v>
      </c>
      <c r="H125" s="78">
        <v>0.35031478000000005</v>
      </c>
      <c r="I125" s="78">
        <v>0.60250199999999998</v>
      </c>
      <c r="J125" s="267"/>
      <c r="K125" s="77" t="s">
        <v>98</v>
      </c>
      <c r="L125" s="78">
        <v>2.95547E-3</v>
      </c>
      <c r="M125" s="78">
        <v>1.004355E-2</v>
      </c>
      <c r="N125" s="78">
        <v>6.1002000000000001E-2</v>
      </c>
    </row>
    <row r="126" spans="1:14" x14ac:dyDescent="0.25">
      <c r="A126" s="77" t="s">
        <v>148</v>
      </c>
      <c r="B126" s="78">
        <v>50.271838219999999</v>
      </c>
      <c r="C126" s="78">
        <v>13.759364339999999</v>
      </c>
      <c r="D126" s="78">
        <v>8.4114265199999991</v>
      </c>
      <c r="E126" s="65"/>
      <c r="F126" s="77" t="s">
        <v>219</v>
      </c>
      <c r="G126" s="78">
        <v>0.64120865999999999</v>
      </c>
      <c r="H126" s="78">
        <v>2.0354996000000001</v>
      </c>
      <c r="I126" s="78">
        <v>0.60125179000000006</v>
      </c>
      <c r="J126" s="267"/>
      <c r="K126" s="77" t="s">
        <v>27</v>
      </c>
      <c r="L126" s="78">
        <v>7.3372010000000001E-2</v>
      </c>
      <c r="M126" s="78">
        <v>3.5804600000000002E-3</v>
      </c>
      <c r="N126" s="78">
        <v>5.6695559999999999E-2</v>
      </c>
    </row>
    <row r="127" spans="1:14" x14ac:dyDescent="0.25">
      <c r="A127" s="77" t="s">
        <v>128</v>
      </c>
      <c r="B127" s="78">
        <v>9.32051476</v>
      </c>
      <c r="C127" s="78">
        <v>13.529705880000002</v>
      </c>
      <c r="D127" s="78">
        <v>8.3574354700000004</v>
      </c>
      <c r="E127" s="65"/>
      <c r="F127" s="77" t="s">
        <v>230</v>
      </c>
      <c r="G127" s="78">
        <v>0.56576751000000003</v>
      </c>
      <c r="H127" s="78">
        <v>1.7632161000000002</v>
      </c>
      <c r="I127" s="78">
        <v>0.59663326999999999</v>
      </c>
      <c r="J127" s="267"/>
      <c r="K127" s="77" t="s">
        <v>100</v>
      </c>
      <c r="L127" s="78" t="s">
        <v>314</v>
      </c>
      <c r="M127" s="78">
        <v>0.32433290999999997</v>
      </c>
      <c r="N127" s="78">
        <v>4.7388E-2</v>
      </c>
    </row>
    <row r="128" spans="1:14" x14ac:dyDescent="0.25">
      <c r="A128" s="77" t="s">
        <v>199</v>
      </c>
      <c r="B128" s="78">
        <v>4.3877759200000002</v>
      </c>
      <c r="C128" s="78">
        <v>7.2369460400000003</v>
      </c>
      <c r="D128" s="78">
        <v>8.1496793899999993</v>
      </c>
      <c r="E128" s="65"/>
      <c r="F128" s="77" t="s">
        <v>93</v>
      </c>
      <c r="G128" s="78" t="s">
        <v>314</v>
      </c>
      <c r="H128" s="78">
        <v>0.20294542999999998</v>
      </c>
      <c r="I128" s="78">
        <v>0.53319457999999997</v>
      </c>
      <c r="J128" s="267"/>
      <c r="K128" s="77" t="s">
        <v>101</v>
      </c>
      <c r="L128" s="78">
        <v>2.6906599999999997E-3</v>
      </c>
      <c r="M128" s="78">
        <v>0.268285</v>
      </c>
      <c r="N128" s="78">
        <v>4.3193059999999998E-2</v>
      </c>
    </row>
    <row r="129" spans="1:14" x14ac:dyDescent="0.25">
      <c r="A129" s="77" t="s">
        <v>173</v>
      </c>
      <c r="B129" s="78">
        <v>5.2238754099999998</v>
      </c>
      <c r="C129" s="78">
        <v>7.32660775</v>
      </c>
      <c r="D129" s="78">
        <v>8.0156997499999996</v>
      </c>
      <c r="E129" s="65"/>
      <c r="F129" s="77" t="s">
        <v>173</v>
      </c>
      <c r="G129" s="78">
        <v>0.68492758999999992</v>
      </c>
      <c r="H129" s="78">
        <v>0.69506749000000001</v>
      </c>
      <c r="I129" s="78">
        <v>0.53167664000000003</v>
      </c>
      <c r="J129" s="267"/>
      <c r="K129" s="77" t="s">
        <v>141</v>
      </c>
      <c r="L129" s="78">
        <v>7.8825300000000004E-3</v>
      </c>
      <c r="M129" s="78">
        <v>6.0609330000000003E-2</v>
      </c>
      <c r="N129" s="78">
        <v>4.1332029999999999E-2</v>
      </c>
    </row>
    <row r="130" spans="1:14" x14ac:dyDescent="0.25">
      <c r="A130" s="77" t="s">
        <v>181</v>
      </c>
      <c r="B130" s="78">
        <v>4.2760380800000002</v>
      </c>
      <c r="C130" s="78">
        <v>10.77597359</v>
      </c>
      <c r="D130" s="78">
        <v>7.8914505899999998</v>
      </c>
      <c r="E130" s="65"/>
      <c r="F130" s="77" t="s">
        <v>23</v>
      </c>
      <c r="G130" s="78">
        <v>2.499931E-2</v>
      </c>
      <c r="H130" s="78">
        <v>0.54251136</v>
      </c>
      <c r="I130" s="78">
        <v>0.49880457</v>
      </c>
      <c r="J130" s="267"/>
      <c r="K130" s="77" t="s">
        <v>97</v>
      </c>
      <c r="L130" s="78">
        <v>6.6585300000000002E-3</v>
      </c>
      <c r="M130" s="78">
        <v>0.26103901000000002</v>
      </c>
      <c r="N130" s="78">
        <v>3.9169719999999998E-2</v>
      </c>
    </row>
    <row r="131" spans="1:14" x14ac:dyDescent="0.25">
      <c r="A131" s="77" t="s">
        <v>12</v>
      </c>
      <c r="B131" s="78">
        <v>7.5875799900000001</v>
      </c>
      <c r="C131" s="78">
        <v>9.2114206799999998</v>
      </c>
      <c r="D131" s="78">
        <v>7.77640581</v>
      </c>
      <c r="E131" s="65"/>
      <c r="F131" s="77" t="s">
        <v>88</v>
      </c>
      <c r="G131" s="78">
        <v>0.32633598999999996</v>
      </c>
      <c r="H131" s="78">
        <v>1.2663425800000001</v>
      </c>
      <c r="I131" s="78">
        <v>0.48968205999999997</v>
      </c>
      <c r="J131" s="267"/>
      <c r="K131" s="77" t="s">
        <v>163</v>
      </c>
      <c r="L131" s="78">
        <v>0.74872786000000002</v>
      </c>
      <c r="M131" s="78">
        <v>3.8863179999999997E-2</v>
      </c>
      <c r="N131" s="78">
        <v>3.5645620000000003E-2</v>
      </c>
    </row>
    <row r="132" spans="1:14" x14ac:dyDescent="0.25">
      <c r="A132" s="77" t="s">
        <v>258</v>
      </c>
      <c r="B132" s="78">
        <v>6.24116201</v>
      </c>
      <c r="C132" s="78">
        <v>9.13123006</v>
      </c>
      <c r="D132" s="78">
        <v>7.7619465999999999</v>
      </c>
      <c r="E132" s="65"/>
      <c r="F132" s="77" t="s">
        <v>240</v>
      </c>
      <c r="G132" s="78">
        <v>0.76644884000000002</v>
      </c>
      <c r="H132" s="78">
        <v>2.1842417099999998</v>
      </c>
      <c r="I132" s="78">
        <v>0.48392012000000001</v>
      </c>
      <c r="J132" s="267"/>
      <c r="K132" s="77" t="s">
        <v>99</v>
      </c>
      <c r="L132" s="78">
        <v>1.3101350000000001E-2</v>
      </c>
      <c r="M132" s="78">
        <v>0.14502377999999999</v>
      </c>
      <c r="N132" s="78">
        <v>3.2637409999999999E-2</v>
      </c>
    </row>
    <row r="133" spans="1:14" x14ac:dyDescent="0.25">
      <c r="A133" s="77" t="s">
        <v>159</v>
      </c>
      <c r="B133" s="78">
        <v>6.5278260599999998</v>
      </c>
      <c r="C133" s="78">
        <v>13.66627611</v>
      </c>
      <c r="D133" s="78">
        <v>7.6399152099999998</v>
      </c>
      <c r="E133" s="65"/>
      <c r="F133" s="77" t="s">
        <v>236</v>
      </c>
      <c r="G133" s="78">
        <v>0.17734723000000002</v>
      </c>
      <c r="H133" s="78">
        <v>0.41288521</v>
      </c>
      <c r="I133" s="78">
        <v>0.45697714</v>
      </c>
      <c r="J133" s="267"/>
      <c r="K133" s="77" t="s">
        <v>253</v>
      </c>
      <c r="L133" s="78">
        <v>6.9379999999999997E-2</v>
      </c>
      <c r="M133" s="78">
        <v>4.130371E-2</v>
      </c>
      <c r="N133" s="78">
        <v>2.8675389999999999E-2</v>
      </c>
    </row>
    <row r="134" spans="1:14" x14ac:dyDescent="0.25">
      <c r="A134" s="77" t="s">
        <v>221</v>
      </c>
      <c r="B134" s="78">
        <v>6.2070071699999998</v>
      </c>
      <c r="C134" s="78">
        <v>8.63665518</v>
      </c>
      <c r="D134" s="78">
        <v>7.5055833200000004</v>
      </c>
      <c r="E134" s="65"/>
      <c r="F134" s="77" t="s">
        <v>24</v>
      </c>
      <c r="G134" s="78">
        <v>0.21457905999999999</v>
      </c>
      <c r="H134" s="78">
        <v>0.30281924999999998</v>
      </c>
      <c r="I134" s="78">
        <v>0.44807321999999999</v>
      </c>
      <c r="J134" s="267"/>
      <c r="K134" s="77" t="s">
        <v>37</v>
      </c>
      <c r="L134" s="78">
        <v>1.2715000000000001E-2</v>
      </c>
      <c r="M134" s="78">
        <v>3.7456499999999997E-2</v>
      </c>
      <c r="N134" s="78">
        <v>2.6035659999999999E-2</v>
      </c>
    </row>
    <row r="135" spans="1:14" x14ac:dyDescent="0.25">
      <c r="A135" s="77" t="s">
        <v>76</v>
      </c>
      <c r="B135" s="78">
        <v>40.697780739999999</v>
      </c>
      <c r="C135" s="78">
        <v>5.0635820300000001</v>
      </c>
      <c r="D135" s="78">
        <v>7.3036594699999995</v>
      </c>
      <c r="E135" s="65"/>
      <c r="F135" s="77" t="s">
        <v>107</v>
      </c>
      <c r="G135" s="78">
        <v>1.7668085099999999</v>
      </c>
      <c r="H135" s="78">
        <v>0.33541023999999997</v>
      </c>
      <c r="I135" s="78">
        <v>0.41499194</v>
      </c>
      <c r="J135" s="267"/>
      <c r="K135" s="77" t="s">
        <v>136</v>
      </c>
      <c r="L135" s="78">
        <v>5.8603999999999991E-4</v>
      </c>
      <c r="M135" s="78">
        <v>1.2848499999999999E-3</v>
      </c>
      <c r="N135" s="78">
        <v>2.3036520000000001E-2</v>
      </c>
    </row>
    <row r="136" spans="1:14" x14ac:dyDescent="0.25">
      <c r="A136" s="77" t="s">
        <v>246</v>
      </c>
      <c r="B136" s="78">
        <v>5.5310446100000004</v>
      </c>
      <c r="C136" s="78">
        <v>12.58544092</v>
      </c>
      <c r="D136" s="78">
        <v>6.7879280300000007</v>
      </c>
      <c r="E136" s="65"/>
      <c r="F136" s="77" t="s">
        <v>193</v>
      </c>
      <c r="G136" s="78">
        <v>0.83515265000000005</v>
      </c>
      <c r="H136" s="78">
        <v>3.4591712700000001</v>
      </c>
      <c r="I136" s="78">
        <v>0.40414081000000002</v>
      </c>
      <c r="J136" s="267"/>
      <c r="K136" s="77" t="s">
        <v>4</v>
      </c>
      <c r="L136" s="78" t="s">
        <v>314</v>
      </c>
      <c r="M136" s="78" t="s">
        <v>314</v>
      </c>
      <c r="N136" s="78">
        <v>2.2005049999999998E-2</v>
      </c>
    </row>
    <row r="137" spans="1:14" x14ac:dyDescent="0.25">
      <c r="A137" s="77" t="s">
        <v>671</v>
      </c>
      <c r="B137" s="78">
        <v>6.5329090299999999</v>
      </c>
      <c r="C137" s="78">
        <v>10.86021908</v>
      </c>
      <c r="D137" s="78">
        <v>6.6738475099999999</v>
      </c>
      <c r="E137" s="65"/>
      <c r="F137" s="77" t="s">
        <v>239</v>
      </c>
      <c r="G137" s="78">
        <v>9.6958619999999995E-2</v>
      </c>
      <c r="H137" s="78">
        <v>2.518768E-2</v>
      </c>
      <c r="I137" s="78">
        <v>0.39119747999999999</v>
      </c>
      <c r="J137" s="267"/>
      <c r="K137" s="77" t="s">
        <v>93</v>
      </c>
      <c r="L137" s="78">
        <v>4.9693699999999999E-3</v>
      </c>
      <c r="M137" s="78">
        <v>9.5275999999999998E-4</v>
      </c>
      <c r="N137" s="78">
        <v>2.1877319999999999E-2</v>
      </c>
    </row>
    <row r="138" spans="1:14" x14ac:dyDescent="0.25">
      <c r="A138" s="77" t="s">
        <v>31</v>
      </c>
      <c r="B138" s="78">
        <v>6.0614470999999996</v>
      </c>
      <c r="C138" s="78">
        <v>6.5027252899999999</v>
      </c>
      <c r="D138" s="78">
        <v>5.6868681399999996</v>
      </c>
      <c r="E138" s="65"/>
      <c r="F138" s="77" t="s">
        <v>132</v>
      </c>
      <c r="G138" s="78">
        <v>0.94328596999999992</v>
      </c>
      <c r="H138" s="78">
        <v>2.6108542699999999</v>
      </c>
      <c r="I138" s="78">
        <v>0.38737663</v>
      </c>
      <c r="J138" s="267"/>
      <c r="K138" s="77" t="s">
        <v>119</v>
      </c>
      <c r="L138" s="78">
        <v>6.8999999999999997E-5</v>
      </c>
      <c r="M138" s="78" t="s">
        <v>314</v>
      </c>
      <c r="N138" s="78">
        <v>2.164518E-2</v>
      </c>
    </row>
    <row r="139" spans="1:14" x14ac:dyDescent="0.25">
      <c r="A139" s="77" t="s">
        <v>84</v>
      </c>
      <c r="B139" s="78">
        <v>4.8016499999999993E-3</v>
      </c>
      <c r="C139" s="78">
        <v>5.2472512599999996</v>
      </c>
      <c r="D139" s="78">
        <v>5.6728995400000004</v>
      </c>
      <c r="E139" s="65"/>
      <c r="F139" s="77" t="s">
        <v>246</v>
      </c>
      <c r="G139" s="78">
        <v>0.44624981000000002</v>
      </c>
      <c r="H139" s="78">
        <v>0.11404342999999999</v>
      </c>
      <c r="I139" s="78">
        <v>0.35549359000000003</v>
      </c>
      <c r="J139" s="267"/>
      <c r="K139" s="77" t="s">
        <v>56</v>
      </c>
      <c r="L139" s="78" t="s">
        <v>314</v>
      </c>
      <c r="M139" s="78" t="s">
        <v>314</v>
      </c>
      <c r="N139" s="78">
        <v>1.9635060000000003E-2</v>
      </c>
    </row>
    <row r="140" spans="1:14" x14ac:dyDescent="0.25">
      <c r="A140" s="77" t="s">
        <v>81</v>
      </c>
      <c r="B140" s="78">
        <v>5.7587590000000004</v>
      </c>
      <c r="C140" s="78">
        <v>15.29185367</v>
      </c>
      <c r="D140" s="78">
        <v>5.6112224299999998</v>
      </c>
      <c r="E140" s="65"/>
      <c r="F140" s="77" t="s">
        <v>150</v>
      </c>
      <c r="G140" s="78">
        <v>0.45553324000000001</v>
      </c>
      <c r="H140" s="78">
        <v>0.41721630999999998</v>
      </c>
      <c r="I140" s="78">
        <v>0.34875929999999999</v>
      </c>
      <c r="J140" s="267"/>
      <c r="K140" s="77" t="s">
        <v>125</v>
      </c>
      <c r="L140" s="78">
        <v>2.7001E-4</v>
      </c>
      <c r="M140" s="78">
        <v>9.111E-5</v>
      </c>
      <c r="N140" s="78">
        <v>1.7222369999999997E-2</v>
      </c>
    </row>
    <row r="141" spans="1:14" x14ac:dyDescent="0.25">
      <c r="A141" s="77" t="s">
        <v>254</v>
      </c>
      <c r="B141" s="78">
        <v>3.4068049199999999</v>
      </c>
      <c r="C141" s="78">
        <v>6.2513501900000001</v>
      </c>
      <c r="D141" s="78">
        <v>5.6099385799999997</v>
      </c>
      <c r="E141" s="65"/>
      <c r="F141" s="77" t="s">
        <v>152</v>
      </c>
      <c r="G141" s="78" t="s">
        <v>314</v>
      </c>
      <c r="H141" s="78">
        <v>0.84218899999999997</v>
      </c>
      <c r="I141" s="78">
        <v>0.34245100000000001</v>
      </c>
      <c r="J141" s="267"/>
      <c r="K141" s="77" t="s">
        <v>113</v>
      </c>
      <c r="L141" s="78">
        <v>1.56558E-3</v>
      </c>
      <c r="M141" s="78">
        <v>1.47127E-3</v>
      </c>
      <c r="N141" s="78">
        <v>1.6155490000000002E-2</v>
      </c>
    </row>
    <row r="142" spans="1:14" x14ac:dyDescent="0.25">
      <c r="A142" s="77" t="s">
        <v>64</v>
      </c>
      <c r="B142" s="78">
        <v>3.7159715299999996</v>
      </c>
      <c r="C142" s="78">
        <v>8.5568739899999997</v>
      </c>
      <c r="D142" s="78">
        <v>5.5225123099999998</v>
      </c>
      <c r="E142" s="65"/>
      <c r="F142" s="77" t="s">
        <v>156</v>
      </c>
      <c r="G142" s="78">
        <v>0.21228035999999997</v>
      </c>
      <c r="H142" s="78">
        <v>0.33191596000000001</v>
      </c>
      <c r="I142" s="78">
        <v>0.31729431000000002</v>
      </c>
      <c r="J142" s="267"/>
      <c r="K142" s="77" t="s">
        <v>138</v>
      </c>
      <c r="L142" s="78">
        <v>6.6164200000000005E-3</v>
      </c>
      <c r="M142" s="78">
        <v>1.71311E-2</v>
      </c>
      <c r="N142" s="78">
        <v>1.594332E-2</v>
      </c>
    </row>
    <row r="143" spans="1:14" x14ac:dyDescent="0.25">
      <c r="A143" s="77" t="s">
        <v>188</v>
      </c>
      <c r="B143" s="78">
        <v>12.69248494</v>
      </c>
      <c r="C143" s="78">
        <v>7.59452471</v>
      </c>
      <c r="D143" s="78">
        <v>5.1819066100000004</v>
      </c>
      <c r="E143" s="65"/>
      <c r="F143" s="77" t="s">
        <v>206</v>
      </c>
      <c r="G143" s="78">
        <v>5.4714499999999999E-2</v>
      </c>
      <c r="H143" s="78">
        <v>1.16473899</v>
      </c>
      <c r="I143" s="78">
        <v>0.27104665</v>
      </c>
      <c r="J143" s="267"/>
      <c r="K143" s="77" t="s">
        <v>144</v>
      </c>
      <c r="L143" s="78">
        <v>2.4785900000000001E-3</v>
      </c>
      <c r="M143" s="78">
        <v>2.15387E-3</v>
      </c>
      <c r="N143" s="78">
        <v>1.553119E-2</v>
      </c>
    </row>
    <row r="144" spans="1:14" x14ac:dyDescent="0.25">
      <c r="A144" s="77" t="s">
        <v>74</v>
      </c>
      <c r="B144" s="78">
        <v>2.2672128700000003</v>
      </c>
      <c r="C144" s="78">
        <v>1.4185006499999999</v>
      </c>
      <c r="D144" s="78">
        <v>5.1573705900000002</v>
      </c>
      <c r="E144" s="65"/>
      <c r="F144" s="77" t="s">
        <v>252</v>
      </c>
      <c r="G144" s="78">
        <v>0.1133275</v>
      </c>
      <c r="H144" s="78">
        <v>7.4448429999999996E-2</v>
      </c>
      <c r="I144" s="78">
        <v>0.25007045</v>
      </c>
      <c r="J144" s="267"/>
      <c r="K144" s="77" t="s">
        <v>126</v>
      </c>
      <c r="L144" s="78">
        <v>2.8148139999999999E-2</v>
      </c>
      <c r="M144" s="78">
        <v>0.10275337</v>
      </c>
      <c r="N144" s="78">
        <v>1.5454249999999999E-2</v>
      </c>
    </row>
    <row r="145" spans="1:14" x14ac:dyDescent="0.25">
      <c r="A145" s="77" t="s">
        <v>255</v>
      </c>
      <c r="B145" s="78">
        <v>3.7261407100000001</v>
      </c>
      <c r="C145" s="78">
        <v>6.3499040500000001</v>
      </c>
      <c r="D145" s="78">
        <v>5.0614639600000002</v>
      </c>
      <c r="E145" s="65"/>
      <c r="F145" s="77" t="s">
        <v>144</v>
      </c>
      <c r="G145" s="78">
        <v>0.30446062000000002</v>
      </c>
      <c r="H145" s="78">
        <v>0.39569516999999998</v>
      </c>
      <c r="I145" s="78">
        <v>0.22483306</v>
      </c>
      <c r="J145" s="267"/>
      <c r="K145" s="77" t="s">
        <v>140</v>
      </c>
      <c r="L145" s="78">
        <v>1.7150799999999999E-3</v>
      </c>
      <c r="M145" s="78">
        <v>6.3984599999999999E-3</v>
      </c>
      <c r="N145" s="78">
        <v>1.5274930000000001E-2</v>
      </c>
    </row>
    <row r="146" spans="1:14" x14ac:dyDescent="0.25">
      <c r="A146" s="77" t="s">
        <v>244</v>
      </c>
      <c r="B146" s="78">
        <v>0.30503897999999996</v>
      </c>
      <c r="C146" s="78">
        <v>1.7006417199999999</v>
      </c>
      <c r="D146" s="78">
        <v>5.05629902</v>
      </c>
      <c r="E146" s="65"/>
      <c r="F146" s="77" t="s">
        <v>8</v>
      </c>
      <c r="G146" s="78">
        <v>1.2020370000000001E-2</v>
      </c>
      <c r="H146" s="78">
        <v>0.2065109</v>
      </c>
      <c r="I146" s="78">
        <v>0.19106334999999999</v>
      </c>
      <c r="J146" s="267"/>
      <c r="K146" s="77" t="s">
        <v>177</v>
      </c>
      <c r="L146" s="78" t="s">
        <v>314</v>
      </c>
      <c r="M146" s="78">
        <v>0.21238354000000001</v>
      </c>
      <c r="N146" s="78">
        <v>1.495118E-2</v>
      </c>
    </row>
    <row r="147" spans="1:14" x14ac:dyDescent="0.25">
      <c r="A147" s="77" t="s">
        <v>205</v>
      </c>
      <c r="B147" s="78">
        <v>2.6572787299999998</v>
      </c>
      <c r="C147" s="78">
        <v>4.3640513700000003</v>
      </c>
      <c r="D147" s="78">
        <v>4.4627643200000007</v>
      </c>
      <c r="E147" s="65"/>
      <c r="F147" s="77" t="s">
        <v>30</v>
      </c>
      <c r="G147" s="78">
        <v>0.99435649999999998</v>
      </c>
      <c r="H147" s="78">
        <v>2.7002530299999998</v>
      </c>
      <c r="I147" s="78">
        <v>0.18246165</v>
      </c>
      <c r="J147" s="267"/>
      <c r="K147" s="77" t="s">
        <v>207</v>
      </c>
      <c r="L147" s="78">
        <v>1.5162950000000001E-2</v>
      </c>
      <c r="M147" s="78">
        <v>0.22849214000000001</v>
      </c>
      <c r="N147" s="78">
        <v>1.2821559999999999E-2</v>
      </c>
    </row>
    <row r="148" spans="1:14" x14ac:dyDescent="0.25">
      <c r="A148" s="77" t="s">
        <v>150</v>
      </c>
      <c r="B148" s="78">
        <v>3.6448305800000003</v>
      </c>
      <c r="C148" s="78">
        <v>4.1359776999999998</v>
      </c>
      <c r="D148" s="78">
        <v>4.4336242699999993</v>
      </c>
      <c r="E148" s="65"/>
      <c r="F148" s="77" t="s">
        <v>27</v>
      </c>
      <c r="G148" s="78">
        <v>0.22736528</v>
      </c>
      <c r="H148" s="78">
        <v>3.05587747</v>
      </c>
      <c r="I148" s="78">
        <v>0.18186173999999999</v>
      </c>
      <c r="J148" s="267"/>
      <c r="K148" s="77" t="s">
        <v>111</v>
      </c>
      <c r="L148" s="78" t="s">
        <v>314</v>
      </c>
      <c r="M148" s="78" t="s">
        <v>314</v>
      </c>
      <c r="N148" s="78">
        <v>1.217446E-2</v>
      </c>
    </row>
    <row r="149" spans="1:14" x14ac:dyDescent="0.25">
      <c r="A149" s="77" t="s">
        <v>144</v>
      </c>
      <c r="B149" s="78">
        <v>3.7357077300000001</v>
      </c>
      <c r="C149" s="78">
        <v>7.0971348799999996</v>
      </c>
      <c r="D149" s="78">
        <v>4.2927204800000007</v>
      </c>
      <c r="E149" s="65"/>
      <c r="F149" s="77" t="s">
        <v>6</v>
      </c>
      <c r="G149" s="78">
        <v>1.5331725199999999</v>
      </c>
      <c r="H149" s="78">
        <v>4.1407892999999998</v>
      </c>
      <c r="I149" s="78">
        <v>0.15609973000000002</v>
      </c>
      <c r="J149" s="267"/>
      <c r="K149" s="77" t="s">
        <v>45</v>
      </c>
      <c r="L149" s="78" t="s">
        <v>314</v>
      </c>
      <c r="M149" s="78" t="s">
        <v>314</v>
      </c>
      <c r="N149" s="78">
        <v>1.0849590000000001E-2</v>
      </c>
    </row>
    <row r="150" spans="1:14" x14ac:dyDescent="0.25">
      <c r="A150" s="77" t="s">
        <v>83</v>
      </c>
      <c r="B150" s="78">
        <v>5.4857517199999997</v>
      </c>
      <c r="C150" s="78">
        <v>5.0538048299999998</v>
      </c>
      <c r="D150" s="78">
        <v>4.0701261300000002</v>
      </c>
      <c r="E150" s="65"/>
      <c r="F150" s="77" t="s">
        <v>139</v>
      </c>
      <c r="G150" s="78" t="s">
        <v>314</v>
      </c>
      <c r="H150" s="78">
        <v>0.2365611</v>
      </c>
      <c r="I150" s="78">
        <v>0.14912394000000001</v>
      </c>
      <c r="J150" s="267"/>
      <c r="K150" s="77" t="s">
        <v>137</v>
      </c>
      <c r="L150" s="78">
        <v>1.4643599999999998E-3</v>
      </c>
      <c r="M150" s="78">
        <v>5.5278900000000006E-3</v>
      </c>
      <c r="N150" s="78">
        <v>1.0742149999999999E-2</v>
      </c>
    </row>
    <row r="151" spans="1:14" x14ac:dyDescent="0.25">
      <c r="A151" s="77" t="s">
        <v>89</v>
      </c>
      <c r="B151" s="78">
        <v>4.42053384</v>
      </c>
      <c r="C151" s="78">
        <v>6.9629635099999998</v>
      </c>
      <c r="D151" s="78">
        <v>3.9678967300000001</v>
      </c>
      <c r="E151" s="65"/>
      <c r="F151" s="77" t="s">
        <v>32</v>
      </c>
      <c r="G151" s="78">
        <v>0.14209732999999999</v>
      </c>
      <c r="H151" s="78">
        <v>0.15786054999999999</v>
      </c>
      <c r="I151" s="78">
        <v>0.14336754999999998</v>
      </c>
      <c r="J151" s="267"/>
      <c r="K151" s="77" t="s">
        <v>244</v>
      </c>
      <c r="L151" s="78">
        <v>0.14427551</v>
      </c>
      <c r="M151" s="78">
        <v>6.1465720000000001E-2</v>
      </c>
      <c r="N151" s="78">
        <v>9.4280900000000001E-3</v>
      </c>
    </row>
    <row r="152" spans="1:14" x14ac:dyDescent="0.25">
      <c r="A152" s="77" t="s">
        <v>227</v>
      </c>
      <c r="B152" s="78">
        <v>4.2835172699999999</v>
      </c>
      <c r="C152" s="78">
        <v>5.5311967199999996</v>
      </c>
      <c r="D152" s="78">
        <v>3.9652212499999999</v>
      </c>
      <c r="E152" s="65"/>
      <c r="F152" s="77" t="s">
        <v>231</v>
      </c>
      <c r="G152" s="78">
        <v>0.39880022999999998</v>
      </c>
      <c r="H152" s="78">
        <v>0.19424831000000001</v>
      </c>
      <c r="I152" s="78">
        <v>0.13967236999999999</v>
      </c>
      <c r="J152" s="267"/>
      <c r="K152" s="77" t="s">
        <v>92</v>
      </c>
      <c r="L152" s="78" t="s">
        <v>314</v>
      </c>
      <c r="M152" s="78">
        <v>1.0158479999999999E-2</v>
      </c>
      <c r="N152" s="78">
        <v>7.9763899999999999E-3</v>
      </c>
    </row>
    <row r="153" spans="1:14" x14ac:dyDescent="0.25">
      <c r="A153" s="77" t="s">
        <v>202</v>
      </c>
      <c r="B153" s="78">
        <v>2.8678458099999999</v>
      </c>
      <c r="C153" s="78">
        <v>6.8835727699999998</v>
      </c>
      <c r="D153" s="78">
        <v>3.9563110400000001</v>
      </c>
      <c r="E153" s="65"/>
      <c r="F153" s="77" t="s">
        <v>238</v>
      </c>
      <c r="G153" s="78">
        <v>0.84285299000000002</v>
      </c>
      <c r="H153" s="78">
        <v>0.68107514000000002</v>
      </c>
      <c r="I153" s="78">
        <v>0.13465650000000001</v>
      </c>
      <c r="J153" s="267"/>
      <c r="K153" s="77" t="s">
        <v>159</v>
      </c>
      <c r="L153" s="78" t="s">
        <v>314</v>
      </c>
      <c r="M153" s="78">
        <v>0.12001432000000001</v>
      </c>
      <c r="N153" s="78">
        <v>7.4547399999999996E-3</v>
      </c>
    </row>
    <row r="154" spans="1:14" x14ac:dyDescent="0.25">
      <c r="A154" s="77" t="s">
        <v>163</v>
      </c>
      <c r="B154" s="78">
        <v>2.65451858</v>
      </c>
      <c r="C154" s="78">
        <v>5.4375317800000005</v>
      </c>
      <c r="D154" s="78">
        <v>3.9456188399999998</v>
      </c>
      <c r="E154" s="65"/>
      <c r="F154" s="77" t="s">
        <v>10</v>
      </c>
      <c r="G154" s="78">
        <v>0.80301033999999993</v>
      </c>
      <c r="H154" s="78">
        <v>0.10517975</v>
      </c>
      <c r="I154" s="78">
        <v>0.11938511</v>
      </c>
      <c r="J154" s="267"/>
      <c r="K154" s="77" t="s">
        <v>22</v>
      </c>
      <c r="L154" s="78" t="s">
        <v>314</v>
      </c>
      <c r="M154" s="78">
        <v>1.0654100000000001E-3</v>
      </c>
      <c r="N154" s="78">
        <v>7.1249300000000007E-3</v>
      </c>
    </row>
    <row r="155" spans="1:14" x14ac:dyDescent="0.25">
      <c r="A155" s="77" t="s">
        <v>224</v>
      </c>
      <c r="B155" s="78">
        <v>1.20407245</v>
      </c>
      <c r="C155" s="78">
        <v>2.50520348</v>
      </c>
      <c r="D155" s="78">
        <v>3.4703376100000001</v>
      </c>
      <c r="E155" s="65"/>
      <c r="F155" s="77" t="s">
        <v>232</v>
      </c>
      <c r="G155" s="78">
        <v>0.52338465999999995</v>
      </c>
      <c r="H155" s="78">
        <v>0.24671275000000001</v>
      </c>
      <c r="I155" s="78">
        <v>0.11912022999999999</v>
      </c>
      <c r="J155" s="267"/>
      <c r="K155" s="77" t="s">
        <v>191</v>
      </c>
      <c r="L155" s="78">
        <v>1.8121600000000002E-3</v>
      </c>
      <c r="M155" s="78">
        <v>1.4416700000000001E-3</v>
      </c>
      <c r="N155" s="78">
        <v>7.0387499999999999E-3</v>
      </c>
    </row>
    <row r="156" spans="1:14" x14ac:dyDescent="0.25">
      <c r="A156" s="77" t="s">
        <v>187</v>
      </c>
      <c r="B156" s="78">
        <v>1.7068569</v>
      </c>
      <c r="C156" s="78">
        <v>4.6520787000000006</v>
      </c>
      <c r="D156" s="78">
        <v>3.39231244</v>
      </c>
      <c r="E156" s="65"/>
      <c r="F156" s="77" t="s">
        <v>77</v>
      </c>
      <c r="G156" s="78">
        <v>0.26369949999999998</v>
      </c>
      <c r="H156" s="78">
        <v>0.10873049</v>
      </c>
      <c r="I156" s="78">
        <v>0.11738604</v>
      </c>
      <c r="J156" s="267"/>
      <c r="K156" s="77" t="s">
        <v>112</v>
      </c>
      <c r="L156" s="78">
        <v>1.103E-3</v>
      </c>
      <c r="M156" s="78">
        <v>3.7171059999999999E-2</v>
      </c>
      <c r="N156" s="78">
        <v>6.9233699999999999E-3</v>
      </c>
    </row>
    <row r="157" spans="1:14" x14ac:dyDescent="0.25">
      <c r="A157" s="77" t="s">
        <v>113</v>
      </c>
      <c r="B157" s="78">
        <v>2.0671546200000002</v>
      </c>
      <c r="C157" s="78">
        <v>6.7982475199999994</v>
      </c>
      <c r="D157" s="78">
        <v>3.30583436</v>
      </c>
      <c r="E157" s="65"/>
      <c r="F157" s="77" t="s">
        <v>87</v>
      </c>
      <c r="G157" s="78">
        <v>0.98139931000000002</v>
      </c>
      <c r="H157" s="78" t="s">
        <v>314</v>
      </c>
      <c r="I157" s="78">
        <v>0.11082692999999999</v>
      </c>
      <c r="J157" s="267"/>
      <c r="K157" s="77" t="s">
        <v>118</v>
      </c>
      <c r="L157" s="78">
        <v>7.7086000000000006E-4</v>
      </c>
      <c r="M157" s="78">
        <v>1.0401510000000001E-2</v>
      </c>
      <c r="N157" s="78">
        <v>6.8641600000000002E-3</v>
      </c>
    </row>
    <row r="158" spans="1:14" x14ac:dyDescent="0.25">
      <c r="A158" s="77" t="s">
        <v>6</v>
      </c>
      <c r="B158" s="78">
        <v>6.6618169500000004</v>
      </c>
      <c r="C158" s="78">
        <v>6.5105512399999999</v>
      </c>
      <c r="D158" s="78">
        <v>3.2693054700000004</v>
      </c>
      <c r="E158" s="65"/>
      <c r="F158" s="77" t="s">
        <v>1</v>
      </c>
      <c r="G158" s="78">
        <v>2.3275830000000001E-2</v>
      </c>
      <c r="H158" s="78">
        <v>0.42380072999999996</v>
      </c>
      <c r="I158" s="78">
        <v>0.10186957000000001</v>
      </c>
      <c r="J158" s="267"/>
      <c r="K158" s="77" t="s">
        <v>186</v>
      </c>
      <c r="L158" s="78">
        <v>1.4928840000000001E-2</v>
      </c>
      <c r="M158" s="78">
        <v>1.5677819999999999E-2</v>
      </c>
      <c r="N158" s="78">
        <v>6.8609999999999999E-3</v>
      </c>
    </row>
    <row r="159" spans="1:14" x14ac:dyDescent="0.25">
      <c r="A159" s="77" t="s">
        <v>247</v>
      </c>
      <c r="B159" s="78">
        <v>3.1057554999999999</v>
      </c>
      <c r="C159" s="78">
        <v>4.2378498799999997</v>
      </c>
      <c r="D159" s="78">
        <v>3.2221700099999997</v>
      </c>
      <c r="E159" s="65"/>
      <c r="F159" s="77" t="s">
        <v>187</v>
      </c>
      <c r="G159" s="78">
        <v>1.0483958</v>
      </c>
      <c r="H159" s="78">
        <v>0.16026851</v>
      </c>
      <c r="I159" s="78">
        <v>8.7589759999999989E-2</v>
      </c>
      <c r="J159" s="267"/>
      <c r="K159" s="77" t="s">
        <v>36</v>
      </c>
      <c r="L159" s="78">
        <v>3.7533600000000003E-3</v>
      </c>
      <c r="M159" s="78">
        <v>1.0959100000000001E-2</v>
      </c>
      <c r="N159" s="78">
        <v>6.6067000000000001E-3</v>
      </c>
    </row>
    <row r="160" spans="1:14" x14ac:dyDescent="0.25">
      <c r="A160" s="77" t="s">
        <v>193</v>
      </c>
      <c r="B160" s="78">
        <v>2.35321559</v>
      </c>
      <c r="C160" s="78">
        <v>5.0103085900000002</v>
      </c>
      <c r="D160" s="78">
        <v>3.0598300599999999</v>
      </c>
      <c r="E160" s="65"/>
      <c r="F160" s="77" t="s">
        <v>34</v>
      </c>
      <c r="G160" s="78">
        <v>9.3199500000000005E-3</v>
      </c>
      <c r="H160" s="78">
        <v>0.13256153000000001</v>
      </c>
      <c r="I160" s="78">
        <v>8.7467470000000005E-2</v>
      </c>
      <c r="J160" s="267"/>
      <c r="K160" s="77" t="s">
        <v>152</v>
      </c>
      <c r="L160" s="78" t="s">
        <v>314</v>
      </c>
      <c r="M160" s="78">
        <v>2.5306550000000001E-2</v>
      </c>
      <c r="N160" s="78">
        <v>6.5906800000000007E-3</v>
      </c>
    </row>
    <row r="161" spans="1:14" x14ac:dyDescent="0.25">
      <c r="A161" s="77" t="s">
        <v>223</v>
      </c>
      <c r="B161" s="78">
        <v>12.947638919999999</v>
      </c>
      <c r="C161" s="78">
        <v>0.31677959</v>
      </c>
      <c r="D161" s="78">
        <v>2.8563423299999999</v>
      </c>
      <c r="E161" s="65"/>
      <c r="F161" s="77" t="s">
        <v>140</v>
      </c>
      <c r="G161" s="78">
        <v>1.6281110000000001E-2</v>
      </c>
      <c r="H161" s="78">
        <v>6.3061400000000004E-2</v>
      </c>
      <c r="I161" s="78">
        <v>8.1462550000000009E-2</v>
      </c>
      <c r="J161" s="267"/>
      <c r="K161" s="77" t="s">
        <v>33</v>
      </c>
      <c r="L161" s="78">
        <v>1.67059E-3</v>
      </c>
      <c r="M161" s="78">
        <v>3.24106E-3</v>
      </c>
      <c r="N161" s="78">
        <v>6.3310800000000002E-3</v>
      </c>
    </row>
    <row r="162" spans="1:14" x14ac:dyDescent="0.25">
      <c r="A162" s="77" t="s">
        <v>43</v>
      </c>
      <c r="B162" s="78">
        <v>5.3718889999999998E-2</v>
      </c>
      <c r="C162" s="78">
        <v>1.6787151999999999</v>
      </c>
      <c r="D162" s="78">
        <v>2.6012061499999999</v>
      </c>
      <c r="E162" s="65"/>
      <c r="F162" s="77" t="s">
        <v>207</v>
      </c>
      <c r="G162" s="78" t="s">
        <v>314</v>
      </c>
      <c r="H162" s="78">
        <v>6.9645399999999996E-2</v>
      </c>
      <c r="I162" s="78">
        <v>7.447587E-2</v>
      </c>
      <c r="J162" s="267"/>
      <c r="K162" s="77" t="s">
        <v>31</v>
      </c>
      <c r="L162" s="78">
        <v>3.0174499999999996E-3</v>
      </c>
      <c r="M162" s="78">
        <v>9.67961E-3</v>
      </c>
      <c r="N162" s="78">
        <v>5.3869499999999997E-3</v>
      </c>
    </row>
    <row r="163" spans="1:14" x14ac:dyDescent="0.25">
      <c r="A163" s="77" t="s">
        <v>17</v>
      </c>
      <c r="B163" s="78">
        <v>1.4771452899999999</v>
      </c>
      <c r="C163" s="78">
        <v>2.0210398400000003</v>
      </c>
      <c r="D163" s="78">
        <v>2.59256435</v>
      </c>
      <c r="E163" s="65"/>
      <c r="F163" s="77" t="s">
        <v>141</v>
      </c>
      <c r="G163" s="78">
        <v>3.0374910000000001E-2</v>
      </c>
      <c r="H163" s="78">
        <v>0.20891098999999999</v>
      </c>
      <c r="I163" s="78">
        <v>7.4145679999999992E-2</v>
      </c>
      <c r="J163" s="267"/>
      <c r="K163" s="77" t="s">
        <v>131</v>
      </c>
      <c r="L163" s="78" t="s">
        <v>314</v>
      </c>
      <c r="M163" s="78" t="s">
        <v>314</v>
      </c>
      <c r="N163" s="78">
        <v>4.8352600000000001E-3</v>
      </c>
    </row>
    <row r="164" spans="1:14" x14ac:dyDescent="0.25">
      <c r="A164" s="77" t="s">
        <v>139</v>
      </c>
      <c r="B164" s="78">
        <v>1.38267666</v>
      </c>
      <c r="C164" s="78">
        <v>4.1255115199999999</v>
      </c>
      <c r="D164" s="78">
        <v>2.5860437599999999</v>
      </c>
      <c r="E164" s="65"/>
      <c r="F164" s="77" t="s">
        <v>92</v>
      </c>
      <c r="G164" s="78">
        <v>6.2831980000000009E-2</v>
      </c>
      <c r="H164" s="78">
        <v>4.184968E-2</v>
      </c>
      <c r="I164" s="78">
        <v>6.5600809999999996E-2</v>
      </c>
      <c r="J164" s="267"/>
      <c r="K164" s="77" t="s">
        <v>58</v>
      </c>
      <c r="L164" s="78" t="s">
        <v>314</v>
      </c>
      <c r="M164" s="78" t="s">
        <v>314</v>
      </c>
      <c r="N164" s="78">
        <v>4.5057700000000001E-3</v>
      </c>
    </row>
    <row r="165" spans="1:14" x14ac:dyDescent="0.25">
      <c r="A165" s="77" t="s">
        <v>185</v>
      </c>
      <c r="B165" s="78">
        <v>3.4127982400000003</v>
      </c>
      <c r="C165" s="78">
        <v>5.6794365599999992</v>
      </c>
      <c r="D165" s="78">
        <v>2.4163371499999999</v>
      </c>
      <c r="E165" s="65"/>
      <c r="F165" s="77" t="s">
        <v>233</v>
      </c>
      <c r="G165" s="78">
        <v>0.23079205</v>
      </c>
      <c r="H165" s="78">
        <v>0.14647570999999998</v>
      </c>
      <c r="I165" s="78">
        <v>5.7282230000000003E-2</v>
      </c>
      <c r="J165" s="267"/>
      <c r="K165" s="77" t="s">
        <v>154</v>
      </c>
      <c r="L165" s="78" t="s">
        <v>314</v>
      </c>
      <c r="M165" s="78" t="s">
        <v>314</v>
      </c>
      <c r="N165" s="78">
        <v>4.31533E-3</v>
      </c>
    </row>
    <row r="166" spans="1:14" x14ac:dyDescent="0.25">
      <c r="A166" s="77" t="s">
        <v>215</v>
      </c>
      <c r="B166" s="78">
        <v>7.3668979500000003</v>
      </c>
      <c r="C166" s="78">
        <v>11.74757192</v>
      </c>
      <c r="D166" s="78">
        <v>2.3760701900000001</v>
      </c>
      <c r="E166" s="65"/>
      <c r="F166" s="77" t="s">
        <v>227</v>
      </c>
      <c r="G166" s="78">
        <v>8.9137289999999994E-2</v>
      </c>
      <c r="H166" s="78">
        <v>0.10395761000000001</v>
      </c>
      <c r="I166" s="78">
        <v>5.5348669999999996E-2</v>
      </c>
      <c r="J166" s="267"/>
      <c r="K166" s="77" t="s">
        <v>28</v>
      </c>
      <c r="L166" s="78">
        <v>1.062486E-2</v>
      </c>
      <c r="M166" s="78">
        <v>3.8099099999999997E-3</v>
      </c>
      <c r="N166" s="78">
        <v>4.2256300000000002E-3</v>
      </c>
    </row>
    <row r="167" spans="1:14" x14ac:dyDescent="0.25">
      <c r="A167" s="77" t="s">
        <v>61</v>
      </c>
      <c r="B167" s="78">
        <v>1.60602198</v>
      </c>
      <c r="C167" s="78">
        <v>3.4724295400000003</v>
      </c>
      <c r="D167" s="78">
        <v>2.37187247</v>
      </c>
      <c r="E167" s="65"/>
      <c r="F167" s="77" t="s">
        <v>4</v>
      </c>
      <c r="G167" s="78">
        <v>0.52199771000000006</v>
      </c>
      <c r="H167" s="78">
        <v>0.19874661999999998</v>
      </c>
      <c r="I167" s="78">
        <v>5.4986379999999994E-2</v>
      </c>
      <c r="J167" s="267"/>
      <c r="K167" s="77" t="s">
        <v>114</v>
      </c>
      <c r="L167" s="78">
        <v>2.406813E-2</v>
      </c>
      <c r="M167" s="78">
        <v>0.34563324000000001</v>
      </c>
      <c r="N167" s="78">
        <v>3.63482E-3</v>
      </c>
    </row>
    <row r="168" spans="1:14" x14ac:dyDescent="0.25">
      <c r="A168" s="77" t="s">
        <v>138</v>
      </c>
      <c r="B168" s="78">
        <v>1.85379596</v>
      </c>
      <c r="C168" s="78">
        <v>6.9117659099999997</v>
      </c>
      <c r="D168" s="78">
        <v>2.2221068900000001</v>
      </c>
      <c r="E168" s="65"/>
      <c r="F168" s="77" t="s">
        <v>205</v>
      </c>
      <c r="G168" s="78">
        <v>2.0617529999999998E-2</v>
      </c>
      <c r="H168" s="78">
        <v>1.4975169999999999E-2</v>
      </c>
      <c r="I168" s="78">
        <v>4.5125970000000001E-2</v>
      </c>
      <c r="J168" s="267"/>
      <c r="K168" s="77" t="s">
        <v>176</v>
      </c>
      <c r="L168" s="78">
        <v>6.1204E-4</v>
      </c>
      <c r="M168" s="78">
        <v>3.9124410000000005E-2</v>
      </c>
      <c r="N168" s="78">
        <v>2.9114800000000001E-3</v>
      </c>
    </row>
    <row r="169" spans="1:14" x14ac:dyDescent="0.25">
      <c r="A169" s="77" t="s">
        <v>13</v>
      </c>
      <c r="B169" s="78">
        <v>10.416536130000001</v>
      </c>
      <c r="C169" s="78">
        <v>3.0322251499999999</v>
      </c>
      <c r="D169" s="78">
        <v>2.1990932500000002</v>
      </c>
      <c r="E169" s="65"/>
      <c r="F169" s="77" t="s">
        <v>25</v>
      </c>
      <c r="G169" s="78">
        <v>1.3809786100000001</v>
      </c>
      <c r="H169" s="78">
        <v>1.8962931999999999</v>
      </c>
      <c r="I169" s="78">
        <v>4.4773069999999998E-2</v>
      </c>
      <c r="J169" s="267"/>
      <c r="K169" s="77" t="s">
        <v>222</v>
      </c>
      <c r="L169" s="78">
        <v>3.225E-3</v>
      </c>
      <c r="M169" s="78">
        <v>2.0503689999999998E-2</v>
      </c>
      <c r="N169" s="78">
        <v>2.8054999999999998E-3</v>
      </c>
    </row>
    <row r="170" spans="1:14" x14ac:dyDescent="0.25">
      <c r="A170" s="77" t="s">
        <v>141</v>
      </c>
      <c r="B170" s="78">
        <v>4.6508900199999994</v>
      </c>
      <c r="C170" s="78">
        <v>2.6530925499999998</v>
      </c>
      <c r="D170" s="78">
        <v>2.0855446999999998</v>
      </c>
      <c r="E170" s="65"/>
      <c r="F170" s="77" t="s">
        <v>59</v>
      </c>
      <c r="G170" s="78">
        <v>0.14242904000000001</v>
      </c>
      <c r="H170" s="78">
        <v>0.30261235999999997</v>
      </c>
      <c r="I170" s="78">
        <v>3.7886429999999999E-2</v>
      </c>
      <c r="J170" s="267"/>
      <c r="K170" s="77" t="s">
        <v>146</v>
      </c>
      <c r="L170" s="78">
        <v>6.0522500000000003E-3</v>
      </c>
      <c r="M170" s="78">
        <v>2.728359E-2</v>
      </c>
      <c r="N170" s="78">
        <v>2.6957499999999998E-3</v>
      </c>
    </row>
    <row r="171" spans="1:14" x14ac:dyDescent="0.25">
      <c r="A171" s="77" t="s">
        <v>19</v>
      </c>
      <c r="B171" s="78">
        <v>0.93986921999999995</v>
      </c>
      <c r="C171" s="78">
        <v>3.3450591699999999</v>
      </c>
      <c r="D171" s="78">
        <v>2.0092364200000001</v>
      </c>
      <c r="E171" s="65"/>
      <c r="F171" s="77" t="s">
        <v>61</v>
      </c>
      <c r="G171" s="78">
        <v>2.109E-5</v>
      </c>
      <c r="H171" s="78" t="s">
        <v>314</v>
      </c>
      <c r="I171" s="78">
        <v>3.6777600000000001E-2</v>
      </c>
      <c r="J171" s="267"/>
      <c r="K171" s="77" t="s">
        <v>64</v>
      </c>
      <c r="L171" s="78">
        <v>1.3368069999999999E-2</v>
      </c>
      <c r="M171" s="78">
        <v>3.9986269999999997E-2</v>
      </c>
      <c r="N171" s="78">
        <v>2.6734299999999996E-3</v>
      </c>
    </row>
    <row r="172" spans="1:14" x14ac:dyDescent="0.25">
      <c r="A172" s="77" t="s">
        <v>112</v>
      </c>
      <c r="B172" s="78">
        <v>0.48512164000000002</v>
      </c>
      <c r="C172" s="78">
        <v>0.50319497000000002</v>
      </c>
      <c r="D172" s="78">
        <v>1.9547566000000001</v>
      </c>
      <c r="E172" s="65"/>
      <c r="F172" s="77" t="s">
        <v>234</v>
      </c>
      <c r="G172" s="78">
        <v>7.0236630000000008E-2</v>
      </c>
      <c r="H172" s="78">
        <v>1.7243089999999999E-2</v>
      </c>
      <c r="I172" s="78">
        <v>3.3941829999999999E-2</v>
      </c>
      <c r="J172" s="267"/>
      <c r="K172" s="77" t="s">
        <v>3</v>
      </c>
      <c r="L172" s="78" t="s">
        <v>314</v>
      </c>
      <c r="M172" s="78">
        <v>2.6466400000000001E-2</v>
      </c>
      <c r="N172" s="78">
        <v>2.4208400000000001E-3</v>
      </c>
    </row>
    <row r="173" spans="1:14" x14ac:dyDescent="0.25">
      <c r="A173" s="77" t="s">
        <v>241</v>
      </c>
      <c r="B173" s="78">
        <v>2.4954599500000003</v>
      </c>
      <c r="C173" s="78">
        <v>4.2186550899999995</v>
      </c>
      <c r="D173" s="78">
        <v>1.9442349099999998</v>
      </c>
      <c r="E173" s="65"/>
      <c r="F173" s="77" t="s">
        <v>247</v>
      </c>
      <c r="G173" s="78">
        <v>0.10897113999999999</v>
      </c>
      <c r="H173" s="78">
        <v>8.7797169999999994E-2</v>
      </c>
      <c r="I173" s="78">
        <v>3.3503110000000003E-2</v>
      </c>
      <c r="J173" s="267"/>
      <c r="K173" s="77" t="s">
        <v>26</v>
      </c>
      <c r="L173" s="78">
        <v>2.5826300000000003E-3</v>
      </c>
      <c r="M173" s="78">
        <v>4.2176899999999996E-3</v>
      </c>
      <c r="N173" s="78">
        <v>2.1653800000000002E-3</v>
      </c>
    </row>
    <row r="174" spans="1:14" x14ac:dyDescent="0.25">
      <c r="A174" s="77" t="s">
        <v>243</v>
      </c>
      <c r="B174" s="78">
        <v>1.4871078400000002</v>
      </c>
      <c r="C174" s="78">
        <v>3.2558197799999999</v>
      </c>
      <c r="D174" s="78">
        <v>1.8967060500000001</v>
      </c>
      <c r="E174" s="65"/>
      <c r="F174" s="77" t="s">
        <v>241</v>
      </c>
      <c r="G174" s="78">
        <v>0.11011971000000001</v>
      </c>
      <c r="H174" s="78">
        <v>4.2911239999999996E-2</v>
      </c>
      <c r="I174" s="78">
        <v>3.211253E-2</v>
      </c>
      <c r="J174" s="267"/>
      <c r="K174" s="77" t="s">
        <v>153</v>
      </c>
      <c r="L174" s="78" t="s">
        <v>314</v>
      </c>
      <c r="M174" s="78" t="s">
        <v>314</v>
      </c>
      <c r="N174" s="78">
        <v>1.28115E-3</v>
      </c>
    </row>
    <row r="175" spans="1:14" x14ac:dyDescent="0.25">
      <c r="A175" s="77" t="s">
        <v>207</v>
      </c>
      <c r="B175" s="78">
        <v>1.55617995</v>
      </c>
      <c r="C175" s="78">
        <v>3.2657724400000001</v>
      </c>
      <c r="D175" s="78">
        <v>1.7546666000000002</v>
      </c>
      <c r="E175" s="65"/>
      <c r="F175" s="77" t="s">
        <v>137</v>
      </c>
      <c r="G175" s="78" t="s">
        <v>314</v>
      </c>
      <c r="H175" s="78">
        <v>6.4823539999999999E-2</v>
      </c>
      <c r="I175" s="78">
        <v>3.0389360000000001E-2</v>
      </c>
      <c r="J175" s="267"/>
      <c r="K175" s="77" t="s">
        <v>89</v>
      </c>
      <c r="L175" s="78">
        <v>2.4800000000000001E-4</v>
      </c>
      <c r="M175" s="78">
        <v>3.9624500000000002E-3</v>
      </c>
      <c r="N175" s="78">
        <v>1.1900999999999999E-3</v>
      </c>
    </row>
    <row r="176" spans="1:14" x14ac:dyDescent="0.25">
      <c r="A176" s="77" t="s">
        <v>156</v>
      </c>
      <c r="B176" s="78">
        <v>3.3715796</v>
      </c>
      <c r="C176" s="78">
        <v>11.104990599999999</v>
      </c>
      <c r="D176" s="78">
        <v>1.5500524499999999</v>
      </c>
      <c r="E176" s="65"/>
      <c r="F176" s="77" t="s">
        <v>45</v>
      </c>
      <c r="G176" s="78" t="s">
        <v>314</v>
      </c>
      <c r="H176" s="78">
        <v>7.0709200000000005E-3</v>
      </c>
      <c r="I176" s="78">
        <v>2.7958199999999999E-2</v>
      </c>
      <c r="J176" s="267"/>
      <c r="K176" s="77" t="s">
        <v>19</v>
      </c>
      <c r="L176" s="78">
        <v>2.9999999999999997E-4</v>
      </c>
      <c r="M176" s="78">
        <v>3.5819999999999999E-5</v>
      </c>
      <c r="N176" s="78">
        <v>1.1883900000000001E-3</v>
      </c>
    </row>
    <row r="177" spans="1:14" x14ac:dyDescent="0.25">
      <c r="A177" s="77" t="s">
        <v>3</v>
      </c>
      <c r="B177" s="78">
        <v>7.2312199999999993E-2</v>
      </c>
      <c r="C177" s="78">
        <v>2.2375815099999996</v>
      </c>
      <c r="D177" s="78">
        <v>1.42088557</v>
      </c>
      <c r="E177" s="65"/>
      <c r="F177" s="77" t="s">
        <v>19</v>
      </c>
      <c r="G177" s="78">
        <v>6.5166999999999992E-4</v>
      </c>
      <c r="H177" s="78">
        <v>9.9943600000000007E-3</v>
      </c>
      <c r="I177" s="78">
        <v>2.6736740000000002E-2</v>
      </c>
      <c r="J177" s="267"/>
      <c r="K177" s="77" t="s">
        <v>132</v>
      </c>
      <c r="L177" s="78" t="s">
        <v>314</v>
      </c>
      <c r="M177" s="78">
        <v>2.5011300000000003E-3</v>
      </c>
      <c r="N177" s="78">
        <v>1.003E-3</v>
      </c>
    </row>
    <row r="178" spans="1:14" x14ac:dyDescent="0.25">
      <c r="A178" s="77" t="s">
        <v>93</v>
      </c>
      <c r="B178" s="78">
        <v>0.46910510999999999</v>
      </c>
      <c r="C178" s="78">
        <v>1.60211547</v>
      </c>
      <c r="D178" s="78">
        <v>1.3649512399999999</v>
      </c>
      <c r="E178" s="65"/>
      <c r="F178" s="77" t="s">
        <v>203</v>
      </c>
      <c r="G178" s="78">
        <v>0.19866333999999999</v>
      </c>
      <c r="H178" s="78">
        <v>0.32118075000000001</v>
      </c>
      <c r="I178" s="78">
        <v>2.348395E-2</v>
      </c>
      <c r="J178" s="267"/>
      <c r="K178" s="77" t="s">
        <v>139</v>
      </c>
      <c r="L178" s="78">
        <v>1.6060999999999999E-2</v>
      </c>
      <c r="M178" s="78">
        <v>3.15374E-2</v>
      </c>
      <c r="N178" s="78">
        <v>9.7681000000000005E-4</v>
      </c>
    </row>
    <row r="179" spans="1:14" x14ac:dyDescent="0.25">
      <c r="A179" s="77" t="s">
        <v>40</v>
      </c>
      <c r="B179" s="78">
        <v>0.58514605000000008</v>
      </c>
      <c r="C179" s="78">
        <v>1.08691695</v>
      </c>
      <c r="D179" s="78">
        <v>1.3499373400000001</v>
      </c>
      <c r="E179" s="65"/>
      <c r="F179" s="77" t="s">
        <v>118</v>
      </c>
      <c r="G179" s="78">
        <v>5.017489E-2</v>
      </c>
      <c r="H179" s="78" t="s">
        <v>314</v>
      </c>
      <c r="I179" s="78">
        <v>2.328506E-2</v>
      </c>
      <c r="J179" s="267"/>
      <c r="K179" s="77" t="s">
        <v>165</v>
      </c>
      <c r="L179" s="78" t="s">
        <v>314</v>
      </c>
      <c r="M179" s="78">
        <v>5.7921000000000003E-4</v>
      </c>
      <c r="N179" s="78">
        <v>9.3454999999999992E-4</v>
      </c>
    </row>
    <row r="180" spans="1:14" x14ac:dyDescent="0.25">
      <c r="A180" s="77" t="s">
        <v>11</v>
      </c>
      <c r="B180" s="78">
        <v>1.3875165700000001</v>
      </c>
      <c r="C180" s="78">
        <v>1.45975312</v>
      </c>
      <c r="D180" s="78">
        <v>1.3331532099999999</v>
      </c>
      <c r="E180" s="65"/>
      <c r="F180" s="77" t="s">
        <v>253</v>
      </c>
      <c r="G180" s="78">
        <v>6.5426400000000006E-3</v>
      </c>
      <c r="H180" s="78">
        <v>4.5615610000000001E-2</v>
      </c>
      <c r="I180" s="78">
        <v>2.264888E-2</v>
      </c>
      <c r="J180" s="267"/>
      <c r="K180" s="77" t="s">
        <v>74</v>
      </c>
      <c r="L180" s="78" t="s">
        <v>314</v>
      </c>
      <c r="M180" s="78">
        <v>0.35827631999999998</v>
      </c>
      <c r="N180" s="78">
        <v>6.6557000000000009E-4</v>
      </c>
    </row>
    <row r="181" spans="1:14" x14ac:dyDescent="0.25">
      <c r="A181" s="77" t="s">
        <v>111</v>
      </c>
      <c r="B181" s="78">
        <v>2.4719669999999999E-2</v>
      </c>
      <c r="C181" s="78">
        <v>0.64372417000000004</v>
      </c>
      <c r="D181" s="78">
        <v>1.27116527</v>
      </c>
      <c r="E181" s="65"/>
      <c r="F181" s="77" t="s">
        <v>31</v>
      </c>
      <c r="G181" s="78">
        <v>0.43254646000000002</v>
      </c>
      <c r="H181" s="78">
        <v>1.0510405600000001</v>
      </c>
      <c r="I181" s="78">
        <v>2.0964429999999999E-2</v>
      </c>
      <c r="J181" s="267"/>
      <c r="K181" s="77" t="s">
        <v>161</v>
      </c>
      <c r="L181" s="78">
        <v>2.4428810000000002E-2</v>
      </c>
      <c r="M181" s="78" t="s">
        <v>314</v>
      </c>
      <c r="N181" s="78">
        <v>5.9687E-4</v>
      </c>
    </row>
    <row r="182" spans="1:14" x14ac:dyDescent="0.25">
      <c r="A182" s="77" t="s">
        <v>190</v>
      </c>
      <c r="B182" s="78">
        <v>1.3746041499999999</v>
      </c>
      <c r="C182" s="78">
        <v>4.6767820799999997</v>
      </c>
      <c r="D182" s="78">
        <v>1.2468700800000001</v>
      </c>
      <c r="E182" s="65"/>
      <c r="F182" s="77" t="s">
        <v>254</v>
      </c>
      <c r="G182" s="78">
        <v>2.5206369999999999E-2</v>
      </c>
      <c r="H182" s="78">
        <v>0.74815020999999993</v>
      </c>
      <c r="I182" s="78">
        <v>1.9798299999999998E-2</v>
      </c>
      <c r="J182" s="267"/>
      <c r="K182" s="77" t="s">
        <v>10</v>
      </c>
      <c r="L182" s="78" t="s">
        <v>314</v>
      </c>
      <c r="M182" s="78">
        <v>4.8054E-4</v>
      </c>
      <c r="N182" s="78">
        <v>5.1400000000000003E-4</v>
      </c>
    </row>
    <row r="183" spans="1:14" x14ac:dyDescent="0.25">
      <c r="A183" s="77" t="s">
        <v>100</v>
      </c>
      <c r="B183" s="78">
        <v>7.9593600000000004E-3</v>
      </c>
      <c r="C183" s="78">
        <v>9.1231799999999998E-3</v>
      </c>
      <c r="D183" s="78">
        <v>1.0519256399999999</v>
      </c>
      <c r="E183" s="65"/>
      <c r="F183" s="77" t="s">
        <v>243</v>
      </c>
      <c r="G183" s="78">
        <v>1.9946893400000001</v>
      </c>
      <c r="H183" s="78">
        <v>1.867106E-2</v>
      </c>
      <c r="I183" s="78">
        <v>1.375648E-2</v>
      </c>
      <c r="J183" s="267"/>
      <c r="K183" s="77" t="s">
        <v>34</v>
      </c>
      <c r="L183" s="78" t="s">
        <v>314</v>
      </c>
      <c r="M183" s="78" t="s">
        <v>314</v>
      </c>
      <c r="N183" s="78">
        <v>4.0608999999999996E-4</v>
      </c>
    </row>
    <row r="184" spans="1:14" x14ac:dyDescent="0.25">
      <c r="A184" s="77" t="s">
        <v>101</v>
      </c>
      <c r="B184" s="78">
        <v>0.87271668000000002</v>
      </c>
      <c r="C184" s="78">
        <v>1.6024027599999999</v>
      </c>
      <c r="D184" s="78">
        <v>0.95416967000000008</v>
      </c>
      <c r="E184" s="65"/>
      <c r="F184" s="77" t="s">
        <v>192</v>
      </c>
      <c r="G184" s="78">
        <v>0.14663869000000002</v>
      </c>
      <c r="H184" s="78">
        <v>0.74102551000000005</v>
      </c>
      <c r="I184" s="78">
        <v>1.085879E-2</v>
      </c>
      <c r="J184" s="267"/>
      <c r="K184" s="77" t="s">
        <v>72</v>
      </c>
      <c r="L184" s="78">
        <v>2.1344599999999999E-3</v>
      </c>
      <c r="M184" s="78" t="s">
        <v>314</v>
      </c>
      <c r="N184" s="78">
        <v>3.8908999999999998E-4</v>
      </c>
    </row>
    <row r="185" spans="1:14" x14ac:dyDescent="0.25">
      <c r="A185" s="77" t="s">
        <v>59</v>
      </c>
      <c r="B185" s="78">
        <v>0.88356913999999998</v>
      </c>
      <c r="C185" s="78">
        <v>0.96466372999999994</v>
      </c>
      <c r="D185" s="78">
        <v>0.92328688999999997</v>
      </c>
      <c r="E185" s="65"/>
      <c r="F185" s="77" t="s">
        <v>66</v>
      </c>
      <c r="G185" s="78">
        <v>0.12914353000000001</v>
      </c>
      <c r="H185" s="78">
        <v>1.22761E-2</v>
      </c>
      <c r="I185" s="78">
        <v>1.02314E-2</v>
      </c>
      <c r="J185" s="267"/>
      <c r="K185" s="77" t="s">
        <v>48</v>
      </c>
      <c r="L185" s="78" t="s">
        <v>314</v>
      </c>
      <c r="M185" s="78" t="s">
        <v>314</v>
      </c>
      <c r="N185" s="78">
        <v>3.6652000000000001E-4</v>
      </c>
    </row>
    <row r="186" spans="1:14" x14ac:dyDescent="0.25">
      <c r="A186" s="77" t="s">
        <v>136</v>
      </c>
      <c r="B186" s="78">
        <v>0.82859474</v>
      </c>
      <c r="C186" s="78">
        <v>1.0118799700000001</v>
      </c>
      <c r="D186" s="78">
        <v>0.84592418000000003</v>
      </c>
      <c r="E186" s="65"/>
      <c r="F186" s="77" t="s">
        <v>41</v>
      </c>
      <c r="G186" s="78" t="s">
        <v>314</v>
      </c>
      <c r="H186" s="78">
        <v>1.148004E-2</v>
      </c>
      <c r="I186" s="78">
        <v>9.2620400000000009E-3</v>
      </c>
      <c r="J186" s="267"/>
      <c r="K186" s="77" t="s">
        <v>23</v>
      </c>
      <c r="L186" s="78">
        <v>2.332803E-2</v>
      </c>
      <c r="M186" s="78">
        <v>6.1736690000000004E-2</v>
      </c>
      <c r="N186" s="78">
        <v>3.5630999999999998E-4</v>
      </c>
    </row>
    <row r="187" spans="1:14" x14ac:dyDescent="0.25">
      <c r="A187" s="77" t="s">
        <v>91</v>
      </c>
      <c r="B187" s="78">
        <v>0.44988222999999999</v>
      </c>
      <c r="C187" s="78">
        <v>2.9904376899999998</v>
      </c>
      <c r="D187" s="78">
        <v>0.84487869999999998</v>
      </c>
      <c r="E187" s="65"/>
      <c r="F187" s="77" t="s">
        <v>191</v>
      </c>
      <c r="G187" s="78">
        <v>2.4669203099999999</v>
      </c>
      <c r="H187" s="78">
        <v>10.929599189999999</v>
      </c>
      <c r="I187" s="78">
        <v>7.1547799999999995E-3</v>
      </c>
      <c r="J187" s="267"/>
      <c r="K187" s="77" t="s">
        <v>260</v>
      </c>
      <c r="L187" s="78">
        <v>2.8726199999999998E-3</v>
      </c>
      <c r="M187" s="78">
        <v>3.7841100000000003E-3</v>
      </c>
      <c r="N187" s="78">
        <v>3.1250000000000001E-4</v>
      </c>
    </row>
    <row r="188" spans="1:14" x14ac:dyDescent="0.25">
      <c r="A188" s="77" t="s">
        <v>158</v>
      </c>
      <c r="B188" s="78">
        <v>4.9835156700000001</v>
      </c>
      <c r="C188" s="78">
        <v>0.61670132999999994</v>
      </c>
      <c r="D188" s="78">
        <v>0.80514678000000006</v>
      </c>
      <c r="E188" s="65"/>
      <c r="F188" s="77" t="s">
        <v>119</v>
      </c>
      <c r="G188" s="78">
        <v>1.100251E-2</v>
      </c>
      <c r="H188" s="78">
        <v>3.5097800000000001E-3</v>
      </c>
      <c r="I188" s="78">
        <v>6.9666099999999998E-3</v>
      </c>
      <c r="J188" s="267"/>
      <c r="K188" s="77" t="s">
        <v>88</v>
      </c>
      <c r="L188" s="78">
        <v>8.7628999999999995E-4</v>
      </c>
      <c r="M188" s="78">
        <v>1.0494200000000001E-3</v>
      </c>
      <c r="N188" s="78">
        <v>2.7891999999999999E-4</v>
      </c>
    </row>
    <row r="189" spans="1:14" x14ac:dyDescent="0.25">
      <c r="A189" s="77" t="s">
        <v>239</v>
      </c>
      <c r="B189" s="78">
        <v>2.1591802700000002</v>
      </c>
      <c r="C189" s="78">
        <v>1.3381937399999999</v>
      </c>
      <c r="D189" s="78">
        <v>0.79696582999999999</v>
      </c>
      <c r="E189" s="65"/>
      <c r="F189" s="77" t="s">
        <v>90</v>
      </c>
      <c r="G189" s="78" t="s">
        <v>314</v>
      </c>
      <c r="H189" s="78">
        <v>0.10235207</v>
      </c>
      <c r="I189" s="78">
        <v>4.9046800000000007E-3</v>
      </c>
      <c r="J189" s="267"/>
      <c r="K189" s="77" t="s">
        <v>29</v>
      </c>
      <c r="L189" s="78">
        <v>1.169E-5</v>
      </c>
      <c r="M189" s="78" t="s">
        <v>314</v>
      </c>
      <c r="N189" s="78">
        <v>2.3047000000000001E-4</v>
      </c>
    </row>
    <row r="190" spans="1:14" x14ac:dyDescent="0.25">
      <c r="A190" s="77" t="s">
        <v>208</v>
      </c>
      <c r="B190" s="78">
        <v>1.1797273000000001</v>
      </c>
      <c r="C190" s="78">
        <v>3.4729679999999998</v>
      </c>
      <c r="D190" s="78">
        <v>0.77519757</v>
      </c>
      <c r="E190" s="65"/>
      <c r="F190" s="77" t="s">
        <v>81</v>
      </c>
      <c r="G190" s="78" t="s">
        <v>314</v>
      </c>
      <c r="H190" s="78">
        <v>24.903879329999999</v>
      </c>
      <c r="I190" s="78">
        <v>4.9006899999999992E-3</v>
      </c>
      <c r="J190" s="267"/>
      <c r="K190" s="77" t="s">
        <v>21</v>
      </c>
      <c r="L190" s="78">
        <v>0.19864000000000001</v>
      </c>
      <c r="M190" s="78">
        <v>8.8132E-4</v>
      </c>
      <c r="N190" s="78">
        <v>2.2163E-4</v>
      </c>
    </row>
    <row r="191" spans="1:14" x14ac:dyDescent="0.25">
      <c r="A191" s="77" t="s">
        <v>0</v>
      </c>
      <c r="B191" s="78">
        <v>0.92298500000000006</v>
      </c>
      <c r="C191" s="78">
        <v>0.30724731</v>
      </c>
      <c r="D191" s="78">
        <v>0.74505622999999999</v>
      </c>
      <c r="E191" s="65"/>
      <c r="F191" s="77" t="s">
        <v>47</v>
      </c>
      <c r="G191" s="78" t="s">
        <v>314</v>
      </c>
      <c r="H191" s="78">
        <v>4.2534000000000001E-3</v>
      </c>
      <c r="I191" s="78">
        <v>2.5579999999999999E-3</v>
      </c>
      <c r="J191" s="267"/>
      <c r="K191" s="77" t="s">
        <v>6</v>
      </c>
      <c r="L191" s="78" t="s">
        <v>314</v>
      </c>
      <c r="M191" s="78" t="s">
        <v>314</v>
      </c>
      <c r="N191" s="78">
        <v>1.6683E-4</v>
      </c>
    </row>
    <row r="192" spans="1:14" x14ac:dyDescent="0.25">
      <c r="A192" s="77" t="s">
        <v>90</v>
      </c>
      <c r="B192" s="78">
        <v>1.1040968600000001</v>
      </c>
      <c r="C192" s="78">
        <v>0.57250309999999993</v>
      </c>
      <c r="D192" s="78">
        <v>0.74190328999999999</v>
      </c>
      <c r="E192" s="65"/>
      <c r="F192" s="77" t="s">
        <v>89</v>
      </c>
      <c r="G192" s="78">
        <v>1.1506999999999999E-3</v>
      </c>
      <c r="H192" s="78">
        <v>5.874886E-2</v>
      </c>
      <c r="I192" s="78">
        <v>2.3363000000000004E-3</v>
      </c>
      <c r="J192" s="267"/>
      <c r="K192" s="77" t="s">
        <v>44</v>
      </c>
      <c r="L192" s="78" t="s">
        <v>314</v>
      </c>
      <c r="M192" s="78" t="s">
        <v>314</v>
      </c>
      <c r="N192" s="78">
        <v>5.0009999999999997E-5</v>
      </c>
    </row>
    <row r="193" spans="1:14" x14ac:dyDescent="0.25">
      <c r="A193" s="77" t="s">
        <v>126</v>
      </c>
      <c r="B193" s="78">
        <v>0.72647565000000003</v>
      </c>
      <c r="C193" s="78">
        <v>0.76799587000000002</v>
      </c>
      <c r="D193" s="78">
        <v>0.73377154</v>
      </c>
      <c r="E193" s="65"/>
      <c r="F193" s="77" t="s">
        <v>151</v>
      </c>
      <c r="G193" s="78" t="s">
        <v>314</v>
      </c>
      <c r="H193" s="78">
        <v>0.29531084000000002</v>
      </c>
      <c r="I193" s="78">
        <v>2.2000000000000001E-3</v>
      </c>
      <c r="J193" s="267"/>
      <c r="K193" s="77" t="s">
        <v>42</v>
      </c>
      <c r="L193" s="78" t="s">
        <v>314</v>
      </c>
      <c r="M193" s="78">
        <v>5.499E-5</v>
      </c>
      <c r="N193" s="78">
        <v>6.3799999999999999E-6</v>
      </c>
    </row>
    <row r="194" spans="1:14" x14ac:dyDescent="0.25">
      <c r="A194" s="77" t="s">
        <v>45</v>
      </c>
      <c r="B194" s="78">
        <v>1.1396237199999999</v>
      </c>
      <c r="C194" s="78">
        <v>1.04047972</v>
      </c>
      <c r="D194" s="78">
        <v>0.57570748999999999</v>
      </c>
      <c r="E194" s="65"/>
      <c r="F194" s="77" t="s">
        <v>76</v>
      </c>
      <c r="G194" s="78" t="s">
        <v>314</v>
      </c>
      <c r="H194" s="78" t="s">
        <v>314</v>
      </c>
      <c r="I194" s="78">
        <v>1.25E-3</v>
      </c>
      <c r="J194" s="267"/>
      <c r="K194" s="77" t="s">
        <v>1</v>
      </c>
      <c r="L194" s="78" t="s">
        <v>314</v>
      </c>
      <c r="M194" s="78" t="s">
        <v>314</v>
      </c>
      <c r="N194" s="78" t="s">
        <v>314</v>
      </c>
    </row>
    <row r="195" spans="1:14" x14ac:dyDescent="0.25">
      <c r="A195" s="77" t="s">
        <v>191</v>
      </c>
      <c r="B195" s="78">
        <v>1.6337227700000001</v>
      </c>
      <c r="C195" s="78">
        <v>0.58671010000000001</v>
      </c>
      <c r="D195" s="78">
        <v>0.55246256999999999</v>
      </c>
      <c r="E195" s="65"/>
      <c r="F195" s="77" t="s">
        <v>106</v>
      </c>
      <c r="G195" s="78">
        <v>2.54433E-3</v>
      </c>
      <c r="H195" s="78">
        <v>3.7800519999999997E-2</v>
      </c>
      <c r="I195" s="78">
        <v>1.1205399999999999E-3</v>
      </c>
      <c r="J195" s="267"/>
      <c r="K195" s="77" t="s">
        <v>2</v>
      </c>
      <c r="L195" s="78" t="s">
        <v>314</v>
      </c>
      <c r="M195" s="78" t="s">
        <v>314</v>
      </c>
      <c r="N195" s="78" t="s">
        <v>314</v>
      </c>
    </row>
    <row r="196" spans="1:14" x14ac:dyDescent="0.25">
      <c r="A196" s="77" t="s">
        <v>96</v>
      </c>
      <c r="B196" s="78">
        <v>0.68340851999999996</v>
      </c>
      <c r="C196" s="78">
        <v>1.66413571</v>
      </c>
      <c r="D196" s="78">
        <v>0.54728193999999997</v>
      </c>
      <c r="E196" s="65"/>
      <c r="F196" s="77" t="s">
        <v>126</v>
      </c>
      <c r="G196" s="78" t="s">
        <v>314</v>
      </c>
      <c r="H196" s="78">
        <v>6.3936779999999999E-2</v>
      </c>
      <c r="I196" s="78">
        <v>4.1056000000000003E-4</v>
      </c>
      <c r="J196" s="267"/>
      <c r="K196" s="77" t="s">
        <v>5</v>
      </c>
      <c r="L196" s="78" t="s">
        <v>314</v>
      </c>
      <c r="M196" s="78" t="s">
        <v>314</v>
      </c>
      <c r="N196" s="78" t="s">
        <v>314</v>
      </c>
    </row>
    <row r="197" spans="1:14" x14ac:dyDescent="0.25">
      <c r="A197" s="77" t="s">
        <v>92</v>
      </c>
      <c r="B197" s="78">
        <v>1.05774368</v>
      </c>
      <c r="C197" s="78">
        <v>2.2657994399999999</v>
      </c>
      <c r="D197" s="78">
        <v>0.52451376000000005</v>
      </c>
      <c r="E197" s="65"/>
      <c r="F197" s="77" t="s">
        <v>165</v>
      </c>
      <c r="G197" s="78" t="s">
        <v>314</v>
      </c>
      <c r="H197" s="78">
        <v>1.1332999999999999E-2</v>
      </c>
      <c r="I197" s="78">
        <v>4.0707999999999999E-4</v>
      </c>
      <c r="J197" s="267"/>
      <c r="K197" s="77" t="s">
        <v>8</v>
      </c>
      <c r="L197" s="78" t="s">
        <v>314</v>
      </c>
      <c r="M197" s="78" t="s">
        <v>314</v>
      </c>
      <c r="N197" s="78" t="s">
        <v>314</v>
      </c>
    </row>
    <row r="198" spans="1:14" x14ac:dyDescent="0.25">
      <c r="A198" s="77" t="s">
        <v>248</v>
      </c>
      <c r="B198" s="78">
        <v>0.42209071999999997</v>
      </c>
      <c r="C198" s="78">
        <v>0.51242867000000003</v>
      </c>
      <c r="D198" s="78">
        <v>0.52343669999999998</v>
      </c>
      <c r="E198" s="65"/>
      <c r="F198" s="77" t="s">
        <v>131</v>
      </c>
      <c r="G198" s="78">
        <v>7.4059E-2</v>
      </c>
      <c r="H198" s="78" t="s">
        <v>314</v>
      </c>
      <c r="I198" s="78">
        <v>1.2594E-4</v>
      </c>
      <c r="J198" s="267"/>
      <c r="K198" s="77" t="s">
        <v>11</v>
      </c>
      <c r="L198" s="78" t="s">
        <v>314</v>
      </c>
      <c r="M198" s="78">
        <v>1.3635000000000001E-4</v>
      </c>
      <c r="N198" s="78" t="s">
        <v>314</v>
      </c>
    </row>
    <row r="199" spans="1:14" x14ac:dyDescent="0.25">
      <c r="A199" s="77" t="s">
        <v>95</v>
      </c>
      <c r="B199" s="78">
        <v>1.0079974899999999</v>
      </c>
      <c r="C199" s="78">
        <v>0.65387814</v>
      </c>
      <c r="D199" s="78">
        <v>0.51973990999999997</v>
      </c>
      <c r="E199" s="65"/>
      <c r="F199" s="77" t="s">
        <v>0</v>
      </c>
      <c r="G199" s="78" t="s">
        <v>314</v>
      </c>
      <c r="H199" s="78" t="s">
        <v>314</v>
      </c>
      <c r="I199" s="78" t="s">
        <v>314</v>
      </c>
      <c r="J199" s="267"/>
      <c r="K199" s="77" t="s">
        <v>13</v>
      </c>
      <c r="L199" s="78" t="s">
        <v>314</v>
      </c>
      <c r="M199" s="78" t="s">
        <v>314</v>
      </c>
      <c r="N199" s="78" t="s">
        <v>314</v>
      </c>
    </row>
    <row r="200" spans="1:14" x14ac:dyDescent="0.25">
      <c r="A200" s="77" t="s">
        <v>140</v>
      </c>
      <c r="B200" s="78">
        <v>0.97066118999999995</v>
      </c>
      <c r="C200" s="78">
        <v>1.17520548</v>
      </c>
      <c r="D200" s="78">
        <v>0.42909363</v>
      </c>
      <c r="E200" s="65"/>
      <c r="F200" s="77" t="s">
        <v>3</v>
      </c>
      <c r="G200" s="78">
        <v>7.9529700000000002E-3</v>
      </c>
      <c r="H200" s="78">
        <v>0.16947345000000003</v>
      </c>
      <c r="I200" s="78" t="s">
        <v>314</v>
      </c>
      <c r="J200" s="267"/>
      <c r="K200" s="77" t="s">
        <v>14</v>
      </c>
      <c r="L200" s="78">
        <v>5.4100000000000003E-4</v>
      </c>
      <c r="M200" s="78">
        <v>3.3023000000000004E-4</v>
      </c>
      <c r="N200" s="78" t="s">
        <v>314</v>
      </c>
    </row>
    <row r="201" spans="1:14" x14ac:dyDescent="0.25">
      <c r="A201" s="77" t="s">
        <v>137</v>
      </c>
      <c r="B201" s="78">
        <v>1.05771232</v>
      </c>
      <c r="C201" s="78">
        <v>0.98486342000000004</v>
      </c>
      <c r="D201" s="78">
        <v>0.41052172999999997</v>
      </c>
      <c r="E201" s="65"/>
      <c r="F201" s="77" t="s">
        <v>13</v>
      </c>
      <c r="G201" s="78" t="s">
        <v>314</v>
      </c>
      <c r="H201" s="78">
        <v>147.70790288000001</v>
      </c>
      <c r="I201" s="78" t="s">
        <v>314</v>
      </c>
      <c r="J201" s="267"/>
      <c r="K201" s="77" t="s">
        <v>15</v>
      </c>
      <c r="L201" s="78" t="s">
        <v>314</v>
      </c>
      <c r="M201" s="78" t="s">
        <v>314</v>
      </c>
      <c r="N201" s="78" t="s">
        <v>314</v>
      </c>
    </row>
    <row r="202" spans="1:14" x14ac:dyDescent="0.25">
      <c r="A202" s="77" t="s">
        <v>55</v>
      </c>
      <c r="B202" s="78">
        <v>0.10119222999999999</v>
      </c>
      <c r="C202" s="78">
        <v>0.61001223999999998</v>
      </c>
      <c r="D202" s="78">
        <v>0.39958269000000002</v>
      </c>
      <c r="E202" s="65"/>
      <c r="F202" s="77" t="s">
        <v>15</v>
      </c>
      <c r="G202" s="78" t="s">
        <v>314</v>
      </c>
      <c r="H202" s="78">
        <v>1.42701E-3</v>
      </c>
      <c r="I202" s="78" t="s">
        <v>314</v>
      </c>
      <c r="J202" s="267"/>
      <c r="K202" s="77" t="s">
        <v>16</v>
      </c>
      <c r="L202" s="78" t="s">
        <v>314</v>
      </c>
      <c r="M202" s="78" t="s">
        <v>314</v>
      </c>
      <c r="N202" s="78" t="s">
        <v>314</v>
      </c>
    </row>
    <row r="203" spans="1:14" x14ac:dyDescent="0.25">
      <c r="A203" s="77" t="s">
        <v>77</v>
      </c>
      <c r="B203" s="78">
        <v>0.35205685999999997</v>
      </c>
      <c r="C203" s="78">
        <v>0.44694671000000002</v>
      </c>
      <c r="D203" s="78">
        <v>0.38551235</v>
      </c>
      <c r="E203" s="65"/>
      <c r="F203" s="77" t="s">
        <v>16</v>
      </c>
      <c r="G203" s="78" t="s">
        <v>314</v>
      </c>
      <c r="H203" s="78">
        <v>7.3785000000000007E-4</v>
      </c>
      <c r="I203" s="78" t="s">
        <v>314</v>
      </c>
      <c r="J203" s="267"/>
      <c r="K203" s="77" t="s">
        <v>17</v>
      </c>
      <c r="L203" s="78">
        <v>1.9991E-4</v>
      </c>
      <c r="M203" s="78">
        <v>5.3720000000000001E-5</v>
      </c>
      <c r="N203" s="78" t="s">
        <v>314</v>
      </c>
    </row>
    <row r="204" spans="1:14" x14ac:dyDescent="0.25">
      <c r="A204" s="77" t="s">
        <v>118</v>
      </c>
      <c r="B204" s="78">
        <v>0.37402377000000003</v>
      </c>
      <c r="C204" s="78">
        <v>0.93385931999999994</v>
      </c>
      <c r="D204" s="78">
        <v>0.35248425</v>
      </c>
      <c r="E204" s="65"/>
      <c r="F204" s="77" t="s">
        <v>17</v>
      </c>
      <c r="G204" s="78">
        <v>5.0449600000000002E-3</v>
      </c>
      <c r="H204" s="78" t="s">
        <v>314</v>
      </c>
      <c r="I204" s="78" t="s">
        <v>314</v>
      </c>
      <c r="J204" s="267"/>
      <c r="K204" s="77" t="s">
        <v>18</v>
      </c>
      <c r="L204" s="78" t="s">
        <v>314</v>
      </c>
      <c r="M204" s="78" t="s">
        <v>314</v>
      </c>
      <c r="N204" s="78" t="s">
        <v>314</v>
      </c>
    </row>
    <row r="205" spans="1:14" x14ac:dyDescent="0.25">
      <c r="A205" s="77" t="s">
        <v>102</v>
      </c>
      <c r="B205" s="78">
        <v>0.46558989000000001</v>
      </c>
      <c r="C205" s="78">
        <v>0.55086791000000002</v>
      </c>
      <c r="D205" s="78">
        <v>0.32366487999999999</v>
      </c>
      <c r="E205" s="65"/>
      <c r="F205" s="77" t="s">
        <v>18</v>
      </c>
      <c r="G205" s="78">
        <v>4.0109E-4</v>
      </c>
      <c r="H205" s="78">
        <v>4.5517099999999996E-3</v>
      </c>
      <c r="I205" s="78" t="s">
        <v>314</v>
      </c>
      <c r="J205" s="267"/>
      <c r="K205" s="77" t="s">
        <v>24</v>
      </c>
      <c r="L205" s="78">
        <v>2.02E-4</v>
      </c>
      <c r="M205" s="78">
        <v>3.9100000000000002E-4</v>
      </c>
      <c r="N205" s="78" t="s">
        <v>314</v>
      </c>
    </row>
    <row r="206" spans="1:14" x14ac:dyDescent="0.25">
      <c r="A206" s="77" t="s">
        <v>48</v>
      </c>
      <c r="B206" s="78">
        <v>0.21517906000000001</v>
      </c>
      <c r="C206" s="78">
        <v>0.41596214000000004</v>
      </c>
      <c r="D206" s="78">
        <v>0.32225121000000001</v>
      </c>
      <c r="E206" s="65"/>
      <c r="F206" s="77" t="s">
        <v>29</v>
      </c>
      <c r="G206" s="78" t="s">
        <v>314</v>
      </c>
      <c r="H206" s="78">
        <v>2.8070399999999998E-3</v>
      </c>
      <c r="I206" s="78" t="s">
        <v>314</v>
      </c>
      <c r="J206" s="267"/>
      <c r="K206" s="77" t="s">
        <v>25</v>
      </c>
      <c r="L206" s="78" t="s">
        <v>314</v>
      </c>
      <c r="M206" s="78">
        <v>5.1531599999999995E-3</v>
      </c>
      <c r="N206" s="78" t="s">
        <v>314</v>
      </c>
    </row>
    <row r="207" spans="1:14" x14ac:dyDescent="0.25">
      <c r="A207" s="77" t="s">
        <v>18</v>
      </c>
      <c r="B207" s="78">
        <v>9.6667570000000008E-2</v>
      </c>
      <c r="C207" s="78">
        <v>0.38598718999999998</v>
      </c>
      <c r="D207" s="78">
        <v>0.30766529999999997</v>
      </c>
      <c r="E207" s="65"/>
      <c r="F207" s="77" t="s">
        <v>38</v>
      </c>
      <c r="G207" s="78" t="s">
        <v>314</v>
      </c>
      <c r="H207" s="78" t="s">
        <v>314</v>
      </c>
      <c r="I207" s="78" t="s">
        <v>314</v>
      </c>
      <c r="J207" s="267"/>
      <c r="K207" s="77" t="s">
        <v>38</v>
      </c>
      <c r="L207" s="78" t="s">
        <v>314</v>
      </c>
      <c r="M207" s="78" t="s">
        <v>314</v>
      </c>
      <c r="N207" s="78" t="s">
        <v>314</v>
      </c>
    </row>
    <row r="208" spans="1:14" x14ac:dyDescent="0.25">
      <c r="A208" s="77" t="s">
        <v>60</v>
      </c>
      <c r="B208" s="78">
        <v>0.13907023999999998</v>
      </c>
      <c r="C208" s="78">
        <v>0.68539559999999999</v>
      </c>
      <c r="D208" s="78">
        <v>0.29912512000000002</v>
      </c>
      <c r="E208" s="65"/>
      <c r="F208" s="77" t="s">
        <v>39</v>
      </c>
      <c r="G208" s="78" t="s">
        <v>314</v>
      </c>
      <c r="H208" s="78">
        <v>0.11864032000000001</v>
      </c>
      <c r="I208" s="78" t="s">
        <v>314</v>
      </c>
      <c r="J208" s="267"/>
      <c r="K208" s="77" t="s">
        <v>40</v>
      </c>
      <c r="L208" s="78">
        <v>7.7749999999999998E-4</v>
      </c>
      <c r="M208" s="78" t="s">
        <v>314</v>
      </c>
      <c r="N208" s="78" t="s">
        <v>314</v>
      </c>
    </row>
    <row r="209" spans="1:14" x14ac:dyDescent="0.25">
      <c r="A209" s="77" t="s">
        <v>186</v>
      </c>
      <c r="B209" s="78">
        <v>0.18466780999999999</v>
      </c>
      <c r="C209" s="78">
        <v>0.16242477</v>
      </c>
      <c r="D209" s="78">
        <v>0.28344361000000001</v>
      </c>
      <c r="E209" s="65"/>
      <c r="F209" s="77" t="s">
        <v>40</v>
      </c>
      <c r="G209" s="78" t="s">
        <v>314</v>
      </c>
      <c r="H209" s="78" t="s">
        <v>314</v>
      </c>
      <c r="I209" s="78" t="s">
        <v>314</v>
      </c>
      <c r="J209" s="267"/>
      <c r="K209" s="77" t="s">
        <v>41</v>
      </c>
      <c r="L209" s="78" t="s">
        <v>314</v>
      </c>
      <c r="M209" s="78" t="s">
        <v>314</v>
      </c>
      <c r="N209" s="78" t="s">
        <v>314</v>
      </c>
    </row>
    <row r="210" spans="1:14" x14ac:dyDescent="0.25">
      <c r="A210" s="77" t="s">
        <v>63</v>
      </c>
      <c r="B210" s="78">
        <v>4.8269300000000001E-3</v>
      </c>
      <c r="C210" s="78">
        <v>8.6266699999999995E-3</v>
      </c>
      <c r="D210" s="78">
        <v>0.27576340000000005</v>
      </c>
      <c r="E210" s="65"/>
      <c r="F210" s="77" t="s">
        <v>42</v>
      </c>
      <c r="G210" s="78">
        <v>3.4814999999999998E-4</v>
      </c>
      <c r="H210" s="78">
        <v>4.8377999999999995E-4</v>
      </c>
      <c r="I210" s="78" t="s">
        <v>314</v>
      </c>
      <c r="J210" s="267"/>
      <c r="K210" s="77" t="s">
        <v>43</v>
      </c>
      <c r="L210" s="78">
        <v>3.4999999999999997E-5</v>
      </c>
      <c r="M210" s="78">
        <v>1.1E-5</v>
      </c>
      <c r="N210" s="78" t="s">
        <v>314</v>
      </c>
    </row>
    <row r="211" spans="1:14" x14ac:dyDescent="0.25">
      <c r="A211" s="77" t="s">
        <v>29</v>
      </c>
      <c r="B211" s="78">
        <v>0.32591389000000004</v>
      </c>
      <c r="C211" s="78">
        <v>0.26060038000000002</v>
      </c>
      <c r="D211" s="78">
        <v>0.25614375</v>
      </c>
      <c r="E211" s="65"/>
      <c r="F211" s="77" t="s">
        <v>43</v>
      </c>
      <c r="G211" s="78" t="s">
        <v>314</v>
      </c>
      <c r="H211" s="78" t="s">
        <v>314</v>
      </c>
      <c r="I211" s="78" t="s">
        <v>314</v>
      </c>
      <c r="J211" s="267"/>
      <c r="K211" s="77" t="s">
        <v>46</v>
      </c>
      <c r="L211" s="78" t="s">
        <v>314</v>
      </c>
      <c r="M211" s="78">
        <v>6.0260000000000001E-3</v>
      </c>
      <c r="N211" s="78" t="s">
        <v>314</v>
      </c>
    </row>
    <row r="212" spans="1:14" x14ac:dyDescent="0.25">
      <c r="A212" s="77" t="s">
        <v>10</v>
      </c>
      <c r="B212" s="78">
        <v>0.20375611999999999</v>
      </c>
      <c r="C212" s="78">
        <v>0.46800115999999997</v>
      </c>
      <c r="D212" s="78">
        <v>0.24501618999999999</v>
      </c>
      <c r="E212" s="65"/>
      <c r="F212" s="77" t="s">
        <v>44</v>
      </c>
      <c r="G212" s="78" t="s">
        <v>314</v>
      </c>
      <c r="H212" s="78" t="s">
        <v>314</v>
      </c>
      <c r="I212" s="78" t="s">
        <v>314</v>
      </c>
      <c r="J212" s="267"/>
      <c r="K212" s="77" t="s">
        <v>47</v>
      </c>
      <c r="L212" s="78" t="s">
        <v>314</v>
      </c>
      <c r="M212" s="78" t="s">
        <v>314</v>
      </c>
      <c r="N212" s="78" t="s">
        <v>314</v>
      </c>
    </row>
    <row r="213" spans="1:14" x14ac:dyDescent="0.25">
      <c r="A213" s="77" t="s">
        <v>253</v>
      </c>
      <c r="B213" s="78">
        <v>0.10399600000000001</v>
      </c>
      <c r="C213" s="78">
        <v>0.22400510999999998</v>
      </c>
      <c r="D213" s="78">
        <v>0.23956321</v>
      </c>
      <c r="E213" s="65"/>
      <c r="F213" s="77" t="s">
        <v>46</v>
      </c>
      <c r="G213" s="78" t="s">
        <v>314</v>
      </c>
      <c r="H213" s="78" t="s">
        <v>314</v>
      </c>
      <c r="I213" s="78" t="s">
        <v>314</v>
      </c>
      <c r="J213" s="267"/>
      <c r="K213" s="77" t="s">
        <v>49</v>
      </c>
      <c r="L213" s="78" t="s">
        <v>314</v>
      </c>
      <c r="M213" s="78" t="s">
        <v>314</v>
      </c>
      <c r="N213" s="78" t="s">
        <v>314</v>
      </c>
    </row>
    <row r="214" spans="1:14" x14ac:dyDescent="0.25">
      <c r="A214" s="77" t="s">
        <v>192</v>
      </c>
      <c r="B214" s="78">
        <v>2.6962640200000001</v>
      </c>
      <c r="C214" s="78">
        <v>0.31829671000000004</v>
      </c>
      <c r="D214" s="78">
        <v>0.22214610999999998</v>
      </c>
      <c r="E214" s="65"/>
      <c r="F214" s="77" t="s">
        <v>48</v>
      </c>
      <c r="G214" s="78" t="s">
        <v>314</v>
      </c>
      <c r="H214" s="78" t="s">
        <v>314</v>
      </c>
      <c r="I214" s="78" t="s">
        <v>314</v>
      </c>
      <c r="J214" s="267"/>
      <c r="K214" s="77" t="s">
        <v>50</v>
      </c>
      <c r="L214" s="78">
        <v>7.8956099999999991E-3</v>
      </c>
      <c r="M214" s="78" t="s">
        <v>314</v>
      </c>
      <c r="N214" s="78" t="s">
        <v>314</v>
      </c>
    </row>
    <row r="215" spans="1:14" x14ac:dyDescent="0.25">
      <c r="A215" s="77" t="s">
        <v>42</v>
      </c>
      <c r="B215" s="78">
        <v>1.88710391</v>
      </c>
      <c r="C215" s="78">
        <v>2.3048663599999997</v>
      </c>
      <c r="D215" s="78">
        <v>0.20576232999999999</v>
      </c>
      <c r="E215" s="65"/>
      <c r="F215" s="77" t="s">
        <v>49</v>
      </c>
      <c r="G215" s="78" t="s">
        <v>314</v>
      </c>
      <c r="H215" s="78">
        <v>1.2742450000000001E-2</v>
      </c>
      <c r="I215" s="78" t="s">
        <v>314</v>
      </c>
      <c r="J215" s="267"/>
      <c r="K215" s="77" t="s">
        <v>51</v>
      </c>
      <c r="L215" s="78" t="s">
        <v>314</v>
      </c>
      <c r="M215" s="78" t="s">
        <v>314</v>
      </c>
      <c r="N215" s="78" t="s">
        <v>314</v>
      </c>
    </row>
    <row r="216" spans="1:14" x14ac:dyDescent="0.25">
      <c r="A216" s="77" t="s">
        <v>151</v>
      </c>
      <c r="B216" s="78">
        <v>145.62877347999998</v>
      </c>
      <c r="C216" s="78">
        <v>65.74755107</v>
      </c>
      <c r="D216" s="78">
        <v>0.20438339000000003</v>
      </c>
      <c r="E216" s="65"/>
      <c r="F216" s="77" t="s">
        <v>51</v>
      </c>
      <c r="G216" s="78" t="s">
        <v>314</v>
      </c>
      <c r="H216" s="78" t="s">
        <v>314</v>
      </c>
      <c r="I216" s="78" t="s">
        <v>314</v>
      </c>
      <c r="J216" s="267"/>
      <c r="K216" s="77" t="s">
        <v>52</v>
      </c>
      <c r="L216" s="78" t="s">
        <v>314</v>
      </c>
      <c r="M216" s="78" t="s">
        <v>314</v>
      </c>
      <c r="N216" s="78" t="s">
        <v>314</v>
      </c>
    </row>
    <row r="217" spans="1:14" x14ac:dyDescent="0.25">
      <c r="A217" s="77" t="s">
        <v>47</v>
      </c>
      <c r="B217" s="78">
        <v>0.27819122999999996</v>
      </c>
      <c r="C217" s="78">
        <v>0.19303451000000002</v>
      </c>
      <c r="D217" s="78">
        <v>0.20186917999999998</v>
      </c>
      <c r="E217" s="65"/>
      <c r="F217" s="77" t="s">
        <v>52</v>
      </c>
      <c r="G217" s="78" t="s">
        <v>314</v>
      </c>
      <c r="H217" s="78" t="s">
        <v>314</v>
      </c>
      <c r="I217" s="78" t="s">
        <v>314</v>
      </c>
      <c r="J217" s="267"/>
      <c r="K217" s="77" t="s">
        <v>53</v>
      </c>
      <c r="L217" s="78">
        <v>5.3999999999999998E-5</v>
      </c>
      <c r="M217" s="78" t="s">
        <v>314</v>
      </c>
      <c r="N217" s="78" t="s">
        <v>314</v>
      </c>
    </row>
    <row r="218" spans="1:14" x14ac:dyDescent="0.25">
      <c r="A218" s="77" t="s">
        <v>65</v>
      </c>
      <c r="B218" s="78">
        <v>0</v>
      </c>
      <c r="C218" s="78">
        <v>0.1673</v>
      </c>
      <c r="D218" s="78">
        <v>0.1673</v>
      </c>
      <c r="E218" s="65"/>
      <c r="F218" s="77" t="s">
        <v>53</v>
      </c>
      <c r="G218" s="78" t="s">
        <v>314</v>
      </c>
      <c r="H218" s="78">
        <v>1.3432990000000001E-2</v>
      </c>
      <c r="I218" s="78" t="s">
        <v>314</v>
      </c>
      <c r="J218" s="267"/>
      <c r="K218" s="77" t="s">
        <v>54</v>
      </c>
      <c r="L218" s="78">
        <v>2.2342999999999999E-4</v>
      </c>
      <c r="M218" s="78">
        <v>5.8704180000000002E-2</v>
      </c>
      <c r="N218" s="78" t="s">
        <v>314</v>
      </c>
    </row>
    <row r="219" spans="1:14" x14ac:dyDescent="0.25">
      <c r="A219" s="77" t="s">
        <v>176</v>
      </c>
      <c r="B219" s="78">
        <v>0.24028973000000001</v>
      </c>
      <c r="C219" s="78">
        <v>0.19720341</v>
      </c>
      <c r="D219" s="78">
        <v>0.15857207999999998</v>
      </c>
      <c r="E219" s="65"/>
      <c r="F219" s="77" t="s">
        <v>54</v>
      </c>
      <c r="G219" s="78" t="s">
        <v>314</v>
      </c>
      <c r="H219" s="78" t="s">
        <v>314</v>
      </c>
      <c r="I219" s="78" t="s">
        <v>314</v>
      </c>
      <c r="J219" s="267"/>
      <c r="K219" s="77" t="s">
        <v>55</v>
      </c>
      <c r="L219" s="78" t="s">
        <v>314</v>
      </c>
      <c r="M219" s="78" t="s">
        <v>314</v>
      </c>
      <c r="N219" s="78" t="s">
        <v>314</v>
      </c>
    </row>
    <row r="220" spans="1:14" x14ac:dyDescent="0.25">
      <c r="A220" s="77" t="s">
        <v>62</v>
      </c>
      <c r="B220" s="78">
        <v>3.4937879999999998E-2</v>
      </c>
      <c r="C220" s="78">
        <v>8.1556889999999993E-2</v>
      </c>
      <c r="D220" s="78">
        <v>0.15005582999999997</v>
      </c>
      <c r="E220" s="65"/>
      <c r="F220" s="77" t="s">
        <v>55</v>
      </c>
      <c r="G220" s="78" t="s">
        <v>314</v>
      </c>
      <c r="H220" s="78" t="s">
        <v>314</v>
      </c>
      <c r="I220" s="78" t="s">
        <v>314</v>
      </c>
      <c r="J220" s="267"/>
      <c r="K220" s="77" t="s">
        <v>57</v>
      </c>
      <c r="L220" s="78">
        <v>3.1425000000000002E-4</v>
      </c>
      <c r="M220" s="78" t="s">
        <v>314</v>
      </c>
      <c r="N220" s="78" t="s">
        <v>314</v>
      </c>
    </row>
    <row r="221" spans="1:14" x14ac:dyDescent="0.25">
      <c r="A221" s="77" t="s">
        <v>179</v>
      </c>
      <c r="B221" s="78">
        <v>4.5473199999999997E-3</v>
      </c>
      <c r="C221" s="78">
        <v>3.50398348</v>
      </c>
      <c r="D221" s="78">
        <v>0.12096179</v>
      </c>
      <c r="E221" s="65"/>
      <c r="F221" s="77" t="s">
        <v>56</v>
      </c>
      <c r="G221" s="78">
        <v>4.1842299999999997E-3</v>
      </c>
      <c r="H221" s="78">
        <v>0.29185490999999997</v>
      </c>
      <c r="I221" s="78" t="s">
        <v>314</v>
      </c>
      <c r="J221" s="267"/>
      <c r="K221" s="77" t="s">
        <v>60</v>
      </c>
      <c r="L221" s="78" t="s">
        <v>314</v>
      </c>
      <c r="M221" s="78" t="s">
        <v>314</v>
      </c>
      <c r="N221" s="78" t="s">
        <v>314</v>
      </c>
    </row>
    <row r="222" spans="1:14" x14ac:dyDescent="0.25">
      <c r="A222" s="77" t="s">
        <v>53</v>
      </c>
      <c r="B222" s="78">
        <v>0.19037798</v>
      </c>
      <c r="C222" s="78">
        <v>0.30411960999999998</v>
      </c>
      <c r="D222" s="78">
        <v>0.11134867999999999</v>
      </c>
      <c r="E222" s="65"/>
      <c r="F222" s="77" t="s">
        <v>58</v>
      </c>
      <c r="G222" s="78">
        <v>1.7515599999999999E-3</v>
      </c>
      <c r="H222" s="78" t="s">
        <v>314</v>
      </c>
      <c r="I222" s="78" t="s">
        <v>314</v>
      </c>
      <c r="J222" s="267"/>
      <c r="K222" s="77" t="s">
        <v>61</v>
      </c>
      <c r="L222" s="78">
        <v>4.8537200000000006E-3</v>
      </c>
      <c r="M222" s="78">
        <v>2.3598099999999999E-3</v>
      </c>
      <c r="N222" s="78" t="s">
        <v>314</v>
      </c>
    </row>
    <row r="223" spans="1:14" x14ac:dyDescent="0.25">
      <c r="A223" s="77" t="s">
        <v>153</v>
      </c>
      <c r="B223" s="78">
        <v>0.47190449000000001</v>
      </c>
      <c r="C223" s="78">
        <v>1.0679983400000002</v>
      </c>
      <c r="D223" s="78">
        <v>0.11005186</v>
      </c>
      <c r="E223" s="65"/>
      <c r="F223" s="77" t="s">
        <v>60</v>
      </c>
      <c r="G223" s="78" t="s">
        <v>314</v>
      </c>
      <c r="H223" s="78" t="s">
        <v>314</v>
      </c>
      <c r="I223" s="78" t="s">
        <v>314</v>
      </c>
      <c r="J223" s="267"/>
      <c r="K223" s="77" t="s">
        <v>62</v>
      </c>
      <c r="L223" s="78" t="s">
        <v>314</v>
      </c>
      <c r="M223" s="78" t="s">
        <v>314</v>
      </c>
      <c r="N223" s="78" t="s">
        <v>314</v>
      </c>
    </row>
    <row r="224" spans="1:14" x14ac:dyDescent="0.25">
      <c r="A224" s="77" t="s">
        <v>125</v>
      </c>
      <c r="B224" s="78">
        <v>6.4091449999999994E-2</v>
      </c>
      <c r="C224" s="78">
        <v>1.8886877200000001</v>
      </c>
      <c r="D224" s="78">
        <v>9.0322009999999994E-2</v>
      </c>
      <c r="E224" s="65"/>
      <c r="F224" s="77" t="s">
        <v>62</v>
      </c>
      <c r="G224" s="78">
        <v>119.77520839</v>
      </c>
      <c r="H224" s="78">
        <v>158.60181028</v>
      </c>
      <c r="I224" s="78" t="s">
        <v>314</v>
      </c>
      <c r="J224" s="267"/>
      <c r="K224" s="77" t="s">
        <v>63</v>
      </c>
      <c r="L224" s="78">
        <v>0.108734</v>
      </c>
      <c r="M224" s="78" t="s">
        <v>314</v>
      </c>
      <c r="N224" s="78" t="s">
        <v>314</v>
      </c>
    </row>
    <row r="225" spans="1:14" x14ac:dyDescent="0.25">
      <c r="A225" s="77" t="s">
        <v>56</v>
      </c>
      <c r="B225" s="78">
        <v>1.1585149999999999E-2</v>
      </c>
      <c r="C225" s="78">
        <v>0.53426889</v>
      </c>
      <c r="D225" s="78">
        <v>6.1994170000000001E-2</v>
      </c>
      <c r="E225" s="65"/>
      <c r="F225" s="77" t="s">
        <v>63</v>
      </c>
      <c r="G225" s="78" t="s">
        <v>314</v>
      </c>
      <c r="H225" s="78" t="s">
        <v>314</v>
      </c>
      <c r="I225" s="78" t="s">
        <v>314</v>
      </c>
      <c r="J225" s="65"/>
      <c r="K225" s="77" t="s">
        <v>65</v>
      </c>
      <c r="L225" s="78" t="s">
        <v>314</v>
      </c>
      <c r="M225" s="78" t="s">
        <v>314</v>
      </c>
      <c r="N225" s="78" t="s">
        <v>314</v>
      </c>
    </row>
    <row r="226" spans="1:14" x14ac:dyDescent="0.25">
      <c r="A226" s="77" t="s">
        <v>131</v>
      </c>
      <c r="B226" s="78">
        <v>6.5826999999999995E-3</v>
      </c>
      <c r="C226" s="78">
        <v>4.5544330000000001E-2</v>
      </c>
      <c r="D226" s="78">
        <v>6.1107980000000006E-2</v>
      </c>
      <c r="E226" s="65"/>
      <c r="F226" s="77" t="s">
        <v>65</v>
      </c>
      <c r="G226" s="78" t="s">
        <v>314</v>
      </c>
      <c r="H226" s="78" t="s">
        <v>314</v>
      </c>
      <c r="I226" s="78" t="s">
        <v>314</v>
      </c>
      <c r="J226" s="65"/>
      <c r="K226" s="77" t="s">
        <v>66</v>
      </c>
      <c r="L226" s="78" t="s">
        <v>314</v>
      </c>
      <c r="M226" s="78" t="s">
        <v>314</v>
      </c>
      <c r="N226" s="78" t="s">
        <v>314</v>
      </c>
    </row>
    <row r="227" spans="1:14" x14ac:dyDescent="0.25">
      <c r="A227" s="77" t="s">
        <v>165</v>
      </c>
      <c r="B227" s="78">
        <v>4.2118999999999997E-2</v>
      </c>
      <c r="C227" s="78">
        <v>0.18960714000000001</v>
      </c>
      <c r="D227" s="78">
        <v>5.7759999999999999E-2</v>
      </c>
      <c r="E227" s="65"/>
      <c r="F227" s="77" t="s">
        <v>67</v>
      </c>
      <c r="G227" s="78" t="s">
        <v>314</v>
      </c>
      <c r="H227" s="78" t="s">
        <v>314</v>
      </c>
      <c r="I227" s="78" t="s">
        <v>314</v>
      </c>
      <c r="J227" s="65"/>
      <c r="K227" s="77" t="s">
        <v>67</v>
      </c>
      <c r="L227" s="78">
        <v>1.75E-4</v>
      </c>
      <c r="M227" s="78" t="s">
        <v>314</v>
      </c>
      <c r="N227" s="78" t="s">
        <v>314</v>
      </c>
    </row>
    <row r="228" spans="1:14" x14ac:dyDescent="0.25">
      <c r="A228" s="77" t="s">
        <v>58</v>
      </c>
      <c r="B228" s="78">
        <v>3.6780999999999999E-4</v>
      </c>
      <c r="C228" s="78">
        <v>6.0233780000000001E-2</v>
      </c>
      <c r="D228" s="78">
        <v>4.8052050000000006E-2</v>
      </c>
      <c r="E228" s="65"/>
      <c r="F228" s="77" t="s">
        <v>68</v>
      </c>
      <c r="G228" s="78" t="s">
        <v>314</v>
      </c>
      <c r="H228" s="78" t="s">
        <v>314</v>
      </c>
      <c r="I228" s="78" t="s">
        <v>314</v>
      </c>
      <c r="J228" s="65"/>
      <c r="K228" s="77" t="s">
        <v>68</v>
      </c>
      <c r="L228" s="78" t="s">
        <v>314</v>
      </c>
      <c r="M228" s="78" t="s">
        <v>314</v>
      </c>
      <c r="N228" s="78" t="s">
        <v>314</v>
      </c>
    </row>
    <row r="229" spans="1:14" x14ac:dyDescent="0.25">
      <c r="A229" s="77" t="s">
        <v>225</v>
      </c>
      <c r="B229" s="78">
        <v>0.35615759999999996</v>
      </c>
      <c r="C229" s="78">
        <v>0.41626476000000001</v>
      </c>
      <c r="D229" s="78">
        <v>4.4951449999999997E-2</v>
      </c>
      <c r="E229" s="65"/>
      <c r="F229" s="77" t="s">
        <v>69</v>
      </c>
      <c r="G229" s="78" t="s">
        <v>314</v>
      </c>
      <c r="H229" s="78" t="s">
        <v>314</v>
      </c>
      <c r="I229" s="78" t="s">
        <v>314</v>
      </c>
      <c r="J229" s="65"/>
      <c r="K229" s="77" t="s">
        <v>69</v>
      </c>
      <c r="L229" s="78" t="s">
        <v>314</v>
      </c>
      <c r="M229" s="78" t="s">
        <v>314</v>
      </c>
      <c r="N229" s="78" t="s">
        <v>314</v>
      </c>
    </row>
    <row r="230" spans="1:14" x14ac:dyDescent="0.25">
      <c r="A230" s="77" t="s">
        <v>87</v>
      </c>
      <c r="B230" s="78">
        <v>0.87045530000000004</v>
      </c>
      <c r="C230" s="78">
        <v>0.14777921999999999</v>
      </c>
      <c r="D230" s="78">
        <v>3.3569309999999998E-2</v>
      </c>
      <c r="E230" s="65"/>
      <c r="F230" s="77" t="s">
        <v>70</v>
      </c>
      <c r="G230" s="78" t="s">
        <v>314</v>
      </c>
      <c r="H230" s="78" t="s">
        <v>314</v>
      </c>
      <c r="I230" s="78" t="s">
        <v>314</v>
      </c>
      <c r="J230" s="65"/>
      <c r="K230" s="77" t="s">
        <v>70</v>
      </c>
      <c r="L230" s="78" t="s">
        <v>314</v>
      </c>
      <c r="M230" s="78" t="s">
        <v>314</v>
      </c>
      <c r="N230" s="78" t="s">
        <v>314</v>
      </c>
    </row>
    <row r="231" spans="1:14" x14ac:dyDescent="0.25">
      <c r="A231" s="77" t="s">
        <v>51</v>
      </c>
      <c r="B231" s="78" t="s">
        <v>314</v>
      </c>
      <c r="C231" s="78">
        <v>2.8671700000000001E-2</v>
      </c>
      <c r="D231" s="78">
        <v>2.506951E-2</v>
      </c>
      <c r="E231" s="65"/>
      <c r="F231" s="77" t="s">
        <v>72</v>
      </c>
      <c r="G231" s="78" t="s">
        <v>314</v>
      </c>
      <c r="H231" s="78">
        <v>3.8133564300000002</v>
      </c>
      <c r="I231" s="78" t="s">
        <v>314</v>
      </c>
      <c r="J231" s="65"/>
      <c r="K231" s="77" t="s">
        <v>71</v>
      </c>
      <c r="L231" s="78" t="s">
        <v>314</v>
      </c>
      <c r="M231" s="78" t="s">
        <v>314</v>
      </c>
      <c r="N231" s="78" t="s">
        <v>314</v>
      </c>
    </row>
    <row r="232" spans="1:14" x14ac:dyDescent="0.25">
      <c r="A232" s="77" t="s">
        <v>226</v>
      </c>
      <c r="B232" s="78">
        <v>0.13857192999999998</v>
      </c>
      <c r="C232" s="78">
        <v>0.27064039000000001</v>
      </c>
      <c r="D232" s="78">
        <v>2.4937500000000001E-2</v>
      </c>
      <c r="E232" s="65"/>
      <c r="F232" s="77" t="s">
        <v>73</v>
      </c>
      <c r="G232" s="78" t="s">
        <v>314</v>
      </c>
      <c r="H232" s="78" t="s">
        <v>314</v>
      </c>
      <c r="I232" s="78" t="s">
        <v>314</v>
      </c>
      <c r="J232" s="65"/>
      <c r="K232" s="77" t="s">
        <v>73</v>
      </c>
      <c r="L232" s="78" t="s">
        <v>314</v>
      </c>
      <c r="M232" s="78" t="s">
        <v>314</v>
      </c>
      <c r="N232" s="78" t="s">
        <v>314</v>
      </c>
    </row>
    <row r="233" spans="1:14" x14ac:dyDescent="0.25">
      <c r="A233" s="77" t="s">
        <v>124</v>
      </c>
      <c r="B233" s="78">
        <v>8.904339E-2</v>
      </c>
      <c r="C233" s="78">
        <v>5.3625980000000004E-2</v>
      </c>
      <c r="D233" s="78">
        <v>2.0315259999999998E-2</v>
      </c>
      <c r="E233" s="65"/>
      <c r="F233" s="77" t="s">
        <v>75</v>
      </c>
      <c r="G233" s="78">
        <v>1.0652546000000001</v>
      </c>
      <c r="H233" s="78">
        <v>3.47004585</v>
      </c>
      <c r="I233" s="78" t="s">
        <v>314</v>
      </c>
      <c r="J233" s="65"/>
      <c r="K233" s="77" t="s">
        <v>76</v>
      </c>
      <c r="L233" s="78" t="s">
        <v>314</v>
      </c>
      <c r="M233" s="78">
        <v>2.0100000000000001E-4</v>
      </c>
      <c r="N233" s="78" t="s">
        <v>314</v>
      </c>
    </row>
    <row r="234" spans="1:14" x14ac:dyDescent="0.25">
      <c r="A234" s="77" t="s">
        <v>46</v>
      </c>
      <c r="B234" s="78">
        <v>5.6616599999999998E-3</v>
      </c>
      <c r="C234" s="78">
        <v>1.202583E-2</v>
      </c>
      <c r="D234" s="78">
        <v>1.9505560000000002E-2</v>
      </c>
      <c r="E234" s="65"/>
      <c r="F234" s="77" t="s">
        <v>78</v>
      </c>
      <c r="G234" s="78" t="s">
        <v>314</v>
      </c>
      <c r="H234" s="78">
        <v>3.1013099999999999E-3</v>
      </c>
      <c r="I234" s="78" t="s">
        <v>314</v>
      </c>
      <c r="J234" s="65"/>
      <c r="K234" s="77" t="s">
        <v>77</v>
      </c>
      <c r="L234" s="78" t="s">
        <v>314</v>
      </c>
      <c r="M234" s="78" t="s">
        <v>314</v>
      </c>
      <c r="N234" s="78" t="s">
        <v>314</v>
      </c>
    </row>
    <row r="235" spans="1:14" x14ac:dyDescent="0.25">
      <c r="A235" s="77" t="s">
        <v>162</v>
      </c>
      <c r="B235" s="78">
        <v>1.8078880000000002E-2</v>
      </c>
      <c r="C235" s="78">
        <v>5.010042E-2</v>
      </c>
      <c r="D235" s="78">
        <v>1.5926180000000002E-2</v>
      </c>
      <c r="E235" s="65"/>
      <c r="F235" s="77" t="s">
        <v>79</v>
      </c>
      <c r="G235" s="78" t="s">
        <v>314</v>
      </c>
      <c r="H235" s="78" t="s">
        <v>314</v>
      </c>
      <c r="I235" s="78" t="s">
        <v>314</v>
      </c>
      <c r="J235" s="65"/>
      <c r="K235" s="77" t="s">
        <v>78</v>
      </c>
      <c r="L235" s="78" t="s">
        <v>314</v>
      </c>
      <c r="M235" s="78" t="s">
        <v>314</v>
      </c>
      <c r="N235" s="78" t="s">
        <v>314</v>
      </c>
    </row>
    <row r="236" spans="1:14" x14ac:dyDescent="0.25">
      <c r="A236" s="77" t="s">
        <v>44</v>
      </c>
      <c r="B236" s="78">
        <v>1.03511E-2</v>
      </c>
      <c r="C236" s="78">
        <v>9.7881299999999991E-3</v>
      </c>
      <c r="D236" s="78">
        <v>1.359143E-2</v>
      </c>
      <c r="E236" s="65"/>
      <c r="F236" s="77" t="s">
        <v>82</v>
      </c>
      <c r="G236" s="78" t="s">
        <v>314</v>
      </c>
      <c r="H236" s="78" t="s">
        <v>314</v>
      </c>
      <c r="I236" s="78" t="s">
        <v>314</v>
      </c>
      <c r="J236" s="65"/>
      <c r="K236" s="77" t="s">
        <v>79</v>
      </c>
      <c r="L236" s="78" t="s">
        <v>314</v>
      </c>
      <c r="M236" s="78" t="s">
        <v>314</v>
      </c>
      <c r="N236" s="78" t="s">
        <v>314</v>
      </c>
    </row>
    <row r="237" spans="1:14" x14ac:dyDescent="0.25">
      <c r="A237" s="77" t="s">
        <v>70</v>
      </c>
      <c r="B237" s="78" t="s">
        <v>314</v>
      </c>
      <c r="C237" s="78" t="s">
        <v>314</v>
      </c>
      <c r="D237" s="78">
        <v>7.9489999999999995E-3</v>
      </c>
      <c r="E237" s="65"/>
      <c r="F237" s="77" t="s">
        <v>83</v>
      </c>
      <c r="G237" s="78" t="s">
        <v>314</v>
      </c>
      <c r="H237" s="78" t="s">
        <v>314</v>
      </c>
      <c r="I237" s="78" t="s">
        <v>314</v>
      </c>
      <c r="J237" s="65"/>
      <c r="K237" s="77" t="s">
        <v>81</v>
      </c>
      <c r="L237" s="78" t="s">
        <v>314</v>
      </c>
      <c r="M237" s="78">
        <v>1.8336800000000001E-3</v>
      </c>
      <c r="N237" s="78" t="s">
        <v>314</v>
      </c>
    </row>
    <row r="238" spans="1:14" x14ac:dyDescent="0.25">
      <c r="A238" s="77" t="s">
        <v>177</v>
      </c>
      <c r="B238" s="78">
        <v>0.18786600000000001</v>
      </c>
      <c r="C238" s="78">
        <v>1.5514799999999999E-2</v>
      </c>
      <c r="D238" s="78">
        <v>7.3067000000000002E-3</v>
      </c>
      <c r="E238" s="65"/>
      <c r="F238" s="77" t="s">
        <v>84</v>
      </c>
      <c r="G238" s="78" t="s">
        <v>314</v>
      </c>
      <c r="H238" s="78" t="s">
        <v>314</v>
      </c>
      <c r="I238" s="78" t="s">
        <v>314</v>
      </c>
      <c r="J238" s="65"/>
      <c r="K238" s="77" t="s">
        <v>82</v>
      </c>
      <c r="L238" s="78" t="s">
        <v>314</v>
      </c>
      <c r="M238" s="78" t="s">
        <v>314</v>
      </c>
      <c r="N238" s="78" t="s">
        <v>314</v>
      </c>
    </row>
    <row r="239" spans="1:14" x14ac:dyDescent="0.25">
      <c r="A239" s="77" t="s">
        <v>164</v>
      </c>
      <c r="B239" s="78">
        <v>3.4621399999999998E-3</v>
      </c>
      <c r="C239" s="78">
        <v>2.6171029999999998E-2</v>
      </c>
      <c r="D239" s="78">
        <v>7.0260299999999999E-3</v>
      </c>
      <c r="E239" s="65"/>
      <c r="F239" s="77" t="s">
        <v>85</v>
      </c>
      <c r="G239" s="78" t="s">
        <v>314</v>
      </c>
      <c r="H239" s="78" t="s">
        <v>314</v>
      </c>
      <c r="I239" s="78" t="s">
        <v>314</v>
      </c>
      <c r="J239" s="65"/>
      <c r="K239" s="77" t="s">
        <v>83</v>
      </c>
      <c r="L239" s="78" t="s">
        <v>314</v>
      </c>
      <c r="M239" s="78" t="s">
        <v>314</v>
      </c>
      <c r="N239" s="78" t="s">
        <v>314</v>
      </c>
    </row>
    <row r="240" spans="1:14" x14ac:dyDescent="0.25">
      <c r="A240" s="77" t="s">
        <v>66</v>
      </c>
      <c r="B240" s="78" t="s">
        <v>314</v>
      </c>
      <c r="C240" s="78">
        <v>3.80693E-2</v>
      </c>
      <c r="D240" s="78">
        <v>1.73547E-3</v>
      </c>
      <c r="E240" s="65"/>
      <c r="F240" s="77" t="s">
        <v>86</v>
      </c>
      <c r="G240" s="78" t="s">
        <v>314</v>
      </c>
      <c r="H240" s="78" t="s">
        <v>314</v>
      </c>
      <c r="I240" s="78" t="s">
        <v>314</v>
      </c>
      <c r="J240" s="65"/>
      <c r="K240" s="77" t="s">
        <v>84</v>
      </c>
      <c r="L240" s="78" t="s">
        <v>314</v>
      </c>
      <c r="M240" s="78" t="s">
        <v>314</v>
      </c>
      <c r="N240" s="78" t="s">
        <v>314</v>
      </c>
    </row>
    <row r="241" spans="1:14" x14ac:dyDescent="0.25">
      <c r="A241" s="77" t="s">
        <v>41</v>
      </c>
      <c r="B241" s="78">
        <v>7.7649000000000001E-4</v>
      </c>
      <c r="C241" s="78" t="s">
        <v>314</v>
      </c>
      <c r="D241" s="78">
        <v>1.3635799999999999E-3</v>
      </c>
      <c r="E241" s="65"/>
      <c r="F241" s="77" t="s">
        <v>91</v>
      </c>
      <c r="G241" s="78">
        <v>4.7236529999999999E-2</v>
      </c>
      <c r="H241" s="78" t="s">
        <v>314</v>
      </c>
      <c r="I241" s="78" t="s">
        <v>314</v>
      </c>
      <c r="J241" s="65"/>
      <c r="K241" s="77" t="s">
        <v>85</v>
      </c>
      <c r="L241" s="78" t="s">
        <v>314</v>
      </c>
      <c r="M241" s="78" t="s">
        <v>314</v>
      </c>
      <c r="N241" s="78" t="s">
        <v>314</v>
      </c>
    </row>
    <row r="242" spans="1:14" x14ac:dyDescent="0.25">
      <c r="A242" s="77" t="s">
        <v>73</v>
      </c>
      <c r="B242" s="78" t="s">
        <v>314</v>
      </c>
      <c r="C242" s="78">
        <v>4.63198E-3</v>
      </c>
      <c r="D242" s="78">
        <v>3.5280000000000001E-4</v>
      </c>
      <c r="E242" s="65"/>
      <c r="F242" s="77" t="s">
        <v>96</v>
      </c>
      <c r="G242" s="78" t="s">
        <v>314</v>
      </c>
      <c r="H242" s="78">
        <v>1.01971327</v>
      </c>
      <c r="I242" s="78" t="s">
        <v>314</v>
      </c>
      <c r="J242" s="65"/>
      <c r="K242" s="77" t="s">
        <v>86</v>
      </c>
      <c r="L242" s="78" t="s">
        <v>314</v>
      </c>
      <c r="M242" s="78" t="s">
        <v>314</v>
      </c>
      <c r="N242" s="78" t="s">
        <v>314</v>
      </c>
    </row>
    <row r="243" spans="1:14" x14ac:dyDescent="0.25">
      <c r="A243" s="77" t="s">
        <v>72</v>
      </c>
      <c r="B243" s="78">
        <v>1.5750000000000001E-4</v>
      </c>
      <c r="C243" s="78">
        <v>3.4840300000000004E-3</v>
      </c>
      <c r="D243" s="78">
        <v>4.142E-5</v>
      </c>
      <c r="E243" s="65"/>
      <c r="F243" s="77" t="s">
        <v>100</v>
      </c>
      <c r="G243" s="78" t="s">
        <v>314</v>
      </c>
      <c r="H243" s="78">
        <v>1.1260389999999999E-2</v>
      </c>
      <c r="I243" s="78" t="s">
        <v>314</v>
      </c>
      <c r="J243" s="65"/>
      <c r="K243" s="77" t="s">
        <v>90</v>
      </c>
      <c r="L243" s="78" t="s">
        <v>314</v>
      </c>
      <c r="M243" s="78" t="s">
        <v>314</v>
      </c>
      <c r="N243" s="78" t="s">
        <v>314</v>
      </c>
    </row>
    <row r="244" spans="1:14" x14ac:dyDescent="0.25">
      <c r="A244" s="77" t="s">
        <v>1</v>
      </c>
      <c r="B244" s="78" t="s">
        <v>314</v>
      </c>
      <c r="C244" s="78" t="s">
        <v>314</v>
      </c>
      <c r="D244" s="78" t="s">
        <v>314</v>
      </c>
      <c r="E244" s="65"/>
      <c r="F244" s="77" t="s">
        <v>111</v>
      </c>
      <c r="G244" s="78">
        <v>0.61642249000000005</v>
      </c>
      <c r="H244" s="78">
        <v>1.3797742200000001</v>
      </c>
      <c r="I244" s="78" t="s">
        <v>314</v>
      </c>
      <c r="J244" s="65"/>
      <c r="K244" s="77" t="s">
        <v>91</v>
      </c>
      <c r="L244" s="78" t="s">
        <v>314</v>
      </c>
      <c r="M244" s="78" t="s">
        <v>314</v>
      </c>
      <c r="N244" s="78" t="s">
        <v>314</v>
      </c>
    </row>
    <row r="245" spans="1:14" x14ac:dyDescent="0.25">
      <c r="A245" s="77" t="s">
        <v>8</v>
      </c>
      <c r="B245" s="78">
        <v>6.785558</v>
      </c>
      <c r="C245" s="78" t="s">
        <v>314</v>
      </c>
      <c r="D245" s="78" t="s">
        <v>314</v>
      </c>
      <c r="E245" s="65"/>
      <c r="F245" s="77" t="s">
        <v>115</v>
      </c>
      <c r="G245" s="78" t="s">
        <v>314</v>
      </c>
      <c r="H245" s="78" t="s">
        <v>314</v>
      </c>
      <c r="I245" s="78" t="s">
        <v>314</v>
      </c>
      <c r="J245" s="65"/>
      <c r="K245" s="77" t="s">
        <v>95</v>
      </c>
      <c r="L245" s="78">
        <v>5.5151999999999996E-3</v>
      </c>
      <c r="M245" s="78">
        <v>1.88394018</v>
      </c>
      <c r="N245" s="78" t="s">
        <v>314</v>
      </c>
    </row>
    <row r="246" spans="1:14" x14ac:dyDescent="0.25">
      <c r="A246" s="77" t="s">
        <v>15</v>
      </c>
      <c r="B246" s="78">
        <v>5.6869999999999996E-5</v>
      </c>
      <c r="C246" s="78" t="s">
        <v>314</v>
      </c>
      <c r="D246" s="78" t="s">
        <v>314</v>
      </c>
      <c r="E246" s="65"/>
      <c r="F246" s="77" t="s">
        <v>121</v>
      </c>
      <c r="G246" s="78" t="s">
        <v>314</v>
      </c>
      <c r="H246" s="78">
        <v>1.4322E-2</v>
      </c>
      <c r="I246" s="78" t="s">
        <v>314</v>
      </c>
      <c r="J246" s="65"/>
      <c r="K246" s="77" t="s">
        <v>102</v>
      </c>
      <c r="L246" s="78">
        <v>0.14005614999999999</v>
      </c>
      <c r="M246" s="78">
        <v>4.3963999999999999E-4</v>
      </c>
      <c r="N246" s="78" t="s">
        <v>314</v>
      </c>
    </row>
    <row r="247" spans="1:14" x14ac:dyDescent="0.25">
      <c r="A247" s="77" t="s">
        <v>38</v>
      </c>
      <c r="B247" s="78" t="s">
        <v>314</v>
      </c>
      <c r="C247" s="78">
        <v>7.0420587499999998</v>
      </c>
      <c r="D247" s="78" t="s">
        <v>314</v>
      </c>
      <c r="E247" s="65"/>
      <c r="F247" s="77" t="s">
        <v>124</v>
      </c>
      <c r="G247" s="78" t="s">
        <v>314</v>
      </c>
      <c r="H247" s="78" t="s">
        <v>314</v>
      </c>
      <c r="I247" s="78" t="s">
        <v>314</v>
      </c>
      <c r="J247" s="65"/>
      <c r="K247" s="77" t="s">
        <v>109</v>
      </c>
      <c r="L247" s="78">
        <v>1.46E-4</v>
      </c>
      <c r="M247" s="78" t="s">
        <v>314</v>
      </c>
      <c r="N247" s="78" t="s">
        <v>314</v>
      </c>
    </row>
    <row r="248" spans="1:14" x14ac:dyDescent="0.25">
      <c r="A248" s="77" t="s">
        <v>52</v>
      </c>
      <c r="B248" s="78" t="s">
        <v>314</v>
      </c>
      <c r="C248" s="78" t="s">
        <v>314</v>
      </c>
      <c r="D248" s="78" t="s">
        <v>314</v>
      </c>
      <c r="E248" s="65"/>
      <c r="F248" s="77" t="s">
        <v>125</v>
      </c>
      <c r="G248" s="78" t="s">
        <v>314</v>
      </c>
      <c r="H248" s="78">
        <v>6.8425820000000012E-2</v>
      </c>
      <c r="I248" s="78" t="s">
        <v>314</v>
      </c>
      <c r="J248" s="65"/>
      <c r="K248" s="77" t="s">
        <v>110</v>
      </c>
      <c r="L248" s="78">
        <v>2.7999999999999998E-4</v>
      </c>
      <c r="M248" s="78" t="s">
        <v>314</v>
      </c>
      <c r="N248" s="78" t="s">
        <v>314</v>
      </c>
    </row>
    <row r="249" spans="1:14" x14ac:dyDescent="0.25">
      <c r="A249" s="77" t="s">
        <v>54</v>
      </c>
      <c r="B249" s="78" t="s">
        <v>314</v>
      </c>
      <c r="C249" s="78">
        <v>9.4290099999999998E-3</v>
      </c>
      <c r="D249" s="78" t="s">
        <v>314</v>
      </c>
      <c r="E249" s="65"/>
      <c r="F249" s="77" t="s">
        <v>127</v>
      </c>
      <c r="G249" s="78" t="s">
        <v>314</v>
      </c>
      <c r="H249" s="78" t="s">
        <v>314</v>
      </c>
      <c r="I249" s="78" t="s">
        <v>314</v>
      </c>
      <c r="J249" s="65"/>
      <c r="K249" s="77" t="s">
        <v>115</v>
      </c>
      <c r="L249" s="78" t="s">
        <v>314</v>
      </c>
      <c r="M249" s="78" t="s">
        <v>314</v>
      </c>
      <c r="N249" s="78" t="s">
        <v>314</v>
      </c>
    </row>
    <row r="250" spans="1:14" x14ac:dyDescent="0.25">
      <c r="A250" s="77" t="s">
        <v>57</v>
      </c>
      <c r="B250" s="78">
        <v>2.7029150000000002E-2</v>
      </c>
      <c r="C250" s="78">
        <v>6.3945E-3</v>
      </c>
      <c r="D250" s="78" t="s">
        <v>314</v>
      </c>
      <c r="E250" s="65"/>
      <c r="F250" s="77" t="s">
        <v>153</v>
      </c>
      <c r="G250" s="78" t="s">
        <v>314</v>
      </c>
      <c r="H250" s="78">
        <v>3.5538699999999998E-3</v>
      </c>
      <c r="I250" s="78" t="s">
        <v>314</v>
      </c>
      <c r="J250" s="65"/>
      <c r="K250" s="77" t="s">
        <v>121</v>
      </c>
      <c r="L250" s="78" t="s">
        <v>314</v>
      </c>
      <c r="M250" s="78">
        <v>2.9106622899999999</v>
      </c>
      <c r="N250" s="78" t="s">
        <v>314</v>
      </c>
    </row>
    <row r="251" spans="1:14" x14ac:dyDescent="0.25">
      <c r="A251" s="77" t="s">
        <v>67</v>
      </c>
      <c r="B251" s="78" t="s">
        <v>314</v>
      </c>
      <c r="C251" s="78">
        <v>7.8196649999999993E-2</v>
      </c>
      <c r="D251" s="78" t="s">
        <v>314</v>
      </c>
      <c r="E251" s="65"/>
      <c r="F251" s="77" t="s">
        <v>158</v>
      </c>
      <c r="G251" s="78" t="s">
        <v>314</v>
      </c>
      <c r="H251" s="78" t="s">
        <v>314</v>
      </c>
      <c r="I251" s="78" t="s">
        <v>314</v>
      </c>
      <c r="J251" s="65"/>
      <c r="K251" s="77" t="s">
        <v>124</v>
      </c>
      <c r="L251" s="78" t="s">
        <v>314</v>
      </c>
      <c r="M251" s="78" t="s">
        <v>314</v>
      </c>
      <c r="N251" s="78" t="s">
        <v>314</v>
      </c>
    </row>
    <row r="252" spans="1:14" x14ac:dyDescent="0.25">
      <c r="A252" s="77" t="s">
        <v>69</v>
      </c>
      <c r="B252" s="78">
        <v>1.0449400000000001E-3</v>
      </c>
      <c r="C252" s="78" t="s">
        <v>314</v>
      </c>
      <c r="D252" s="78" t="s">
        <v>314</v>
      </c>
      <c r="E252" s="65"/>
      <c r="F252" s="77" t="s">
        <v>161</v>
      </c>
      <c r="G252" s="78" t="s">
        <v>314</v>
      </c>
      <c r="H252" s="78" t="s">
        <v>314</v>
      </c>
      <c r="I252" s="78" t="s">
        <v>314</v>
      </c>
      <c r="J252" s="65"/>
      <c r="K252" s="77" t="s">
        <v>127</v>
      </c>
      <c r="L252" s="78" t="s">
        <v>314</v>
      </c>
      <c r="M252" s="78" t="s">
        <v>314</v>
      </c>
      <c r="N252" s="78" t="s">
        <v>314</v>
      </c>
    </row>
    <row r="253" spans="1:14" x14ac:dyDescent="0.25">
      <c r="A253" s="77" t="s">
        <v>71</v>
      </c>
      <c r="B253" s="78">
        <v>8.3224439999999997E-2</v>
      </c>
      <c r="C253" s="78">
        <v>5.0505000000000001E-2</v>
      </c>
      <c r="D253" s="78" t="s">
        <v>314</v>
      </c>
      <c r="E253" s="65"/>
      <c r="F253" s="77" t="s">
        <v>162</v>
      </c>
      <c r="G253" s="78" t="s">
        <v>314</v>
      </c>
      <c r="H253" s="78" t="s">
        <v>314</v>
      </c>
      <c r="I253" s="78" t="s">
        <v>314</v>
      </c>
      <c r="J253" s="65"/>
      <c r="K253" s="77" t="s">
        <v>156</v>
      </c>
      <c r="L253" s="78">
        <v>5.1800569999999997E-2</v>
      </c>
      <c r="M253" s="78">
        <v>4.583255E-2</v>
      </c>
      <c r="N253" s="78" t="s">
        <v>314</v>
      </c>
    </row>
    <row r="254" spans="1:14" x14ac:dyDescent="0.25">
      <c r="A254" s="77" t="s">
        <v>78</v>
      </c>
      <c r="B254" s="78" t="s">
        <v>314</v>
      </c>
      <c r="C254" s="78" t="s">
        <v>314</v>
      </c>
      <c r="D254" s="78" t="s">
        <v>314</v>
      </c>
      <c r="E254" s="65"/>
      <c r="F254" s="77" t="s">
        <v>164</v>
      </c>
      <c r="G254" s="78" t="s">
        <v>314</v>
      </c>
      <c r="H254" s="78" t="s">
        <v>314</v>
      </c>
      <c r="I254" s="78" t="s">
        <v>314</v>
      </c>
      <c r="J254" s="65"/>
      <c r="K254" s="77" t="s">
        <v>158</v>
      </c>
      <c r="L254" s="78">
        <v>2.6835100000000001E-3</v>
      </c>
      <c r="M254" s="78" t="s">
        <v>314</v>
      </c>
      <c r="N254" s="78" t="s">
        <v>314</v>
      </c>
    </row>
    <row r="255" spans="1:14" x14ac:dyDescent="0.25">
      <c r="A255" s="77" t="s">
        <v>79</v>
      </c>
      <c r="B255" s="78">
        <v>5.9280000000000002E-5</v>
      </c>
      <c r="C255" s="78">
        <v>3.0030000000000004E-4</v>
      </c>
      <c r="D255" s="78" t="s">
        <v>314</v>
      </c>
      <c r="E255" s="65"/>
      <c r="F255" s="77" t="s">
        <v>166</v>
      </c>
      <c r="G255" s="78" t="s">
        <v>314</v>
      </c>
      <c r="H255" s="78">
        <v>6.1260000000000004E-4</v>
      </c>
      <c r="I255" s="78" t="s">
        <v>314</v>
      </c>
      <c r="J255" s="65"/>
      <c r="K255" s="77" t="s">
        <v>162</v>
      </c>
      <c r="L255" s="78" t="s">
        <v>314</v>
      </c>
      <c r="M255" s="78" t="s">
        <v>314</v>
      </c>
      <c r="N255" s="78" t="s">
        <v>314</v>
      </c>
    </row>
    <row r="256" spans="1:14" x14ac:dyDescent="0.25">
      <c r="A256" s="77" t="s">
        <v>85</v>
      </c>
      <c r="B256" s="78" t="s">
        <v>314</v>
      </c>
      <c r="C256" s="78">
        <v>5.191751E-2</v>
      </c>
      <c r="D256" s="78" t="s">
        <v>314</v>
      </c>
      <c r="E256" s="65"/>
      <c r="F256" s="77" t="s">
        <v>167</v>
      </c>
      <c r="G256" s="78" t="s">
        <v>314</v>
      </c>
      <c r="H256" s="78" t="s">
        <v>314</v>
      </c>
      <c r="I256" s="78" t="s">
        <v>314</v>
      </c>
      <c r="J256" s="65"/>
      <c r="K256" s="77" t="s">
        <v>164</v>
      </c>
      <c r="L256" s="78" t="s">
        <v>314</v>
      </c>
      <c r="M256" s="78" t="s">
        <v>314</v>
      </c>
      <c r="N256" s="78" t="s">
        <v>314</v>
      </c>
    </row>
    <row r="257" spans="1:14" x14ac:dyDescent="0.25">
      <c r="A257" s="77" t="s">
        <v>86</v>
      </c>
      <c r="B257" s="78" t="s">
        <v>314</v>
      </c>
      <c r="C257" s="78" t="s">
        <v>314</v>
      </c>
      <c r="D257" s="78" t="s">
        <v>314</v>
      </c>
      <c r="E257" s="65"/>
      <c r="F257" s="77" t="s">
        <v>176</v>
      </c>
      <c r="G257" s="78" t="s">
        <v>314</v>
      </c>
      <c r="H257" s="78" t="s">
        <v>314</v>
      </c>
      <c r="I257" s="78" t="s">
        <v>314</v>
      </c>
      <c r="J257" s="65"/>
      <c r="K257" s="77" t="s">
        <v>166</v>
      </c>
      <c r="L257" s="78">
        <v>1.5560000000000001E-3</v>
      </c>
      <c r="M257" s="78" t="s">
        <v>314</v>
      </c>
      <c r="N257" s="78" t="s">
        <v>314</v>
      </c>
    </row>
    <row r="258" spans="1:14" x14ac:dyDescent="0.25">
      <c r="A258" s="77" t="s">
        <v>115</v>
      </c>
      <c r="B258" s="78" t="s">
        <v>314</v>
      </c>
      <c r="C258" s="78" t="s">
        <v>314</v>
      </c>
      <c r="D258" s="78" t="s">
        <v>314</v>
      </c>
      <c r="E258" s="65"/>
      <c r="F258" s="77" t="s">
        <v>177</v>
      </c>
      <c r="G258" s="78" t="s">
        <v>314</v>
      </c>
      <c r="H258" s="78" t="s">
        <v>314</v>
      </c>
      <c r="I258" s="78" t="s">
        <v>314</v>
      </c>
      <c r="J258" s="65"/>
      <c r="K258" s="77" t="s">
        <v>167</v>
      </c>
      <c r="L258" s="78">
        <v>1.0751999999999999E-2</v>
      </c>
      <c r="M258" s="78" t="s">
        <v>314</v>
      </c>
      <c r="N258" s="78" t="s">
        <v>314</v>
      </c>
    </row>
    <row r="259" spans="1:14" x14ac:dyDescent="0.25">
      <c r="A259" s="77" t="s">
        <v>127</v>
      </c>
      <c r="B259" s="78" t="s">
        <v>314</v>
      </c>
      <c r="C259" s="78" t="s">
        <v>314</v>
      </c>
      <c r="D259" s="78" t="s">
        <v>314</v>
      </c>
      <c r="E259" s="65"/>
      <c r="F259" s="77" t="s">
        <v>179</v>
      </c>
      <c r="G259" s="78">
        <v>0.74333800000000005</v>
      </c>
      <c r="H259" s="78" t="s">
        <v>314</v>
      </c>
      <c r="I259" s="78" t="s">
        <v>314</v>
      </c>
      <c r="J259" s="65"/>
      <c r="K259" s="77" t="s">
        <v>179</v>
      </c>
      <c r="L259" s="78">
        <v>0.430502</v>
      </c>
      <c r="M259" s="78">
        <v>0.50573681000000004</v>
      </c>
      <c r="N259" s="78" t="s">
        <v>314</v>
      </c>
    </row>
    <row r="260" spans="1:14" x14ac:dyDescent="0.25">
      <c r="A260" s="77" t="s">
        <v>161</v>
      </c>
      <c r="B260" s="78" t="s">
        <v>314</v>
      </c>
      <c r="C260" s="78" t="s">
        <v>314</v>
      </c>
      <c r="D260" s="78" t="s">
        <v>314</v>
      </c>
      <c r="E260" s="65"/>
      <c r="F260" s="77" t="s">
        <v>223</v>
      </c>
      <c r="G260" s="78">
        <v>1.7800000000000002E-5</v>
      </c>
      <c r="H260" s="78">
        <v>9.5049999999999996E-4</v>
      </c>
      <c r="I260" s="78" t="s">
        <v>314</v>
      </c>
      <c r="J260" s="65"/>
      <c r="K260" s="77" t="s">
        <v>219</v>
      </c>
      <c r="L260" s="78" t="s">
        <v>314</v>
      </c>
      <c r="M260" s="78" t="s">
        <v>314</v>
      </c>
      <c r="N260" s="78" t="s">
        <v>314</v>
      </c>
    </row>
    <row r="261" spans="1:14" x14ac:dyDescent="0.25">
      <c r="A261" s="77" t="s">
        <v>166</v>
      </c>
      <c r="B261" s="78" t="s">
        <v>314</v>
      </c>
      <c r="C261" s="78">
        <v>7.18302E-3</v>
      </c>
      <c r="D261" s="78" t="s">
        <v>314</v>
      </c>
      <c r="E261" s="65"/>
      <c r="F261" s="77" t="s">
        <v>224</v>
      </c>
      <c r="G261" s="78">
        <v>261.12662116000001</v>
      </c>
      <c r="H261" s="78">
        <v>2.6533999999999998E-4</v>
      </c>
      <c r="I261" s="78" t="s">
        <v>314</v>
      </c>
      <c r="J261" s="65"/>
      <c r="K261" s="77" t="s">
        <v>226</v>
      </c>
      <c r="L261" s="78" t="s">
        <v>314</v>
      </c>
      <c r="M261" s="78" t="s">
        <v>314</v>
      </c>
      <c r="N261" s="78" t="s">
        <v>314</v>
      </c>
    </row>
    <row r="262" spans="1:14" x14ac:dyDescent="0.25">
      <c r="A262" s="77" t="s">
        <v>167</v>
      </c>
      <c r="B262" s="78" t="s">
        <v>314</v>
      </c>
      <c r="C262" s="78">
        <v>0.33782855000000001</v>
      </c>
      <c r="D262" s="78" t="s">
        <v>314</v>
      </c>
      <c r="E262" s="65"/>
      <c r="F262" s="77" t="s">
        <v>244</v>
      </c>
      <c r="G262" s="78">
        <v>1.1416800000000002E-3</v>
      </c>
      <c r="H262" s="78">
        <v>2.7117999999999999E-4</v>
      </c>
      <c r="I262" s="78" t="s">
        <v>314</v>
      </c>
      <c r="J262" s="65"/>
      <c r="K262" s="77" t="s">
        <v>227</v>
      </c>
      <c r="L262" s="78">
        <v>3.8179999999999997E-5</v>
      </c>
      <c r="M262" s="78">
        <v>2.7192700000000002E-3</v>
      </c>
      <c r="N262" s="78" t="s">
        <v>314</v>
      </c>
    </row>
    <row r="263" spans="1:14" x14ac:dyDescent="0.25">
      <c r="A263" s="77" t="s">
        <v>245</v>
      </c>
      <c r="B263" s="78" t="s">
        <v>314</v>
      </c>
      <c r="C263" s="78" t="s">
        <v>314</v>
      </c>
      <c r="D263" s="78" t="s">
        <v>314</v>
      </c>
      <c r="E263" s="65"/>
      <c r="F263" s="77" t="s">
        <v>245</v>
      </c>
      <c r="G263" s="78" t="s">
        <v>314</v>
      </c>
      <c r="H263" s="78" t="s">
        <v>314</v>
      </c>
      <c r="I263" s="78" t="s">
        <v>314</v>
      </c>
      <c r="J263" s="65"/>
      <c r="K263" s="77" t="s">
        <v>245</v>
      </c>
      <c r="L263" s="78" t="s">
        <v>314</v>
      </c>
      <c r="M263" s="78" t="s">
        <v>314</v>
      </c>
      <c r="N263" s="78" t="s">
        <v>314</v>
      </c>
    </row>
    <row r="264" spans="1:14" x14ac:dyDescent="0.25">
      <c r="A264" s="77" t="s">
        <v>257</v>
      </c>
      <c r="B264" s="78" t="s">
        <v>314</v>
      </c>
      <c r="C264" s="78" t="s">
        <v>314</v>
      </c>
      <c r="D264" s="78" t="s">
        <v>314</v>
      </c>
      <c r="E264" s="65"/>
      <c r="F264" s="77" t="s">
        <v>257</v>
      </c>
      <c r="G264" s="78" t="s">
        <v>314</v>
      </c>
      <c r="H264" s="78" t="s">
        <v>314</v>
      </c>
      <c r="I264" s="78" t="s">
        <v>314</v>
      </c>
      <c r="J264" s="65"/>
      <c r="K264" s="77" t="s">
        <v>257</v>
      </c>
      <c r="L264" s="78" t="s">
        <v>314</v>
      </c>
      <c r="M264" s="78" t="s">
        <v>314</v>
      </c>
      <c r="N264" s="78" t="s">
        <v>314</v>
      </c>
    </row>
    <row r="265" spans="1:14" x14ac:dyDescent="0.25">
      <c r="A265" s="77" t="s">
        <v>259</v>
      </c>
      <c r="B265" s="78" t="s">
        <v>314</v>
      </c>
      <c r="C265" s="78">
        <v>1.235559E-2</v>
      </c>
      <c r="D265" s="78" t="s">
        <v>314</v>
      </c>
      <c r="E265" s="65"/>
      <c r="F265" s="77" t="s">
        <v>260</v>
      </c>
      <c r="G265" s="78" t="s">
        <v>314</v>
      </c>
      <c r="H265" s="78" t="s">
        <v>314</v>
      </c>
      <c r="I265" s="78" t="s">
        <v>314</v>
      </c>
      <c r="J265" s="65"/>
      <c r="K265" s="77" t="s">
        <v>259</v>
      </c>
      <c r="L265" s="78">
        <v>3.6069999999999999E-5</v>
      </c>
      <c r="M265" s="78" t="s">
        <v>314</v>
      </c>
      <c r="N265" s="78" t="s">
        <v>314</v>
      </c>
    </row>
    <row r="266" spans="1:14" s="48" customFormat="1" ht="13" x14ac:dyDescent="0.3">
      <c r="A266" s="95" t="s">
        <v>262</v>
      </c>
      <c r="B266" s="271">
        <f>SUBTOTAL(109,B5:B265)</f>
        <v>5193.9202747600029</v>
      </c>
      <c r="C266" s="271">
        <f t="shared" ref="C266:D266" si="0">SUBTOTAL(109,C5:C265)</f>
        <v>7721.9422365499995</v>
      </c>
      <c r="D266" s="271">
        <f t="shared" si="0"/>
        <v>5702.58436308</v>
      </c>
      <c r="E266" s="86"/>
      <c r="F266" s="95" t="s">
        <v>262</v>
      </c>
      <c r="G266" s="271">
        <f t="shared" ref="G266" si="1">SUBTOTAL(109,G5:G265)</f>
        <v>4992.7034402000036</v>
      </c>
      <c r="H266" s="271">
        <f t="shared" ref="H266" si="2">SUBTOTAL(109,H5:H265)</f>
        <v>7519.9340720599976</v>
      </c>
      <c r="I266" s="271">
        <f t="shared" ref="I266" si="3">SUBTOTAL(109,I5:I265)</f>
        <v>5630.4422550299987</v>
      </c>
      <c r="J266" s="86"/>
      <c r="K266" s="95" t="s">
        <v>262</v>
      </c>
      <c r="L266" s="271">
        <f>SUBTOTAL(109,L5:L265)</f>
        <v>574.40983491999998</v>
      </c>
      <c r="M266" s="271">
        <f t="shared" ref="M266" si="4">SUBTOTAL(109,M5:M265)</f>
        <v>523.2892293899996</v>
      </c>
      <c r="N266" s="271">
        <f t="shared" ref="N266" si="5">SUBTOTAL(109,N5:N265)</f>
        <v>486.06265273999992</v>
      </c>
    </row>
  </sheetData>
  <sortState xmlns:xlrd2="http://schemas.microsoft.com/office/spreadsheetml/2017/richdata2" ref="F5:I224">
    <sortCondition descending="1" ref="I5:I224"/>
  </sortState>
  <mergeCells count="8">
    <mergeCell ref="C3:D3"/>
    <mergeCell ref="H3:I3"/>
    <mergeCell ref="M3:N3"/>
    <mergeCell ref="A1:G1"/>
    <mergeCell ref="P1:Q1"/>
    <mergeCell ref="F2:I2"/>
    <mergeCell ref="K2:N2"/>
    <mergeCell ref="A2:D2"/>
  </mergeCells>
  <phoneticPr fontId="4" type="noConversion"/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7"/>
  <sheetViews>
    <sheetView zoomScaleNormal="100" workbookViewId="0">
      <selection activeCell="A18" sqref="A18"/>
    </sheetView>
  </sheetViews>
  <sheetFormatPr defaultColWidth="9.1796875" defaultRowHeight="12.5" x14ac:dyDescent="0.25"/>
  <cols>
    <col min="1" max="1" width="24.1796875" style="40" bestFit="1" customWidth="1"/>
    <col min="2" max="2" width="18.54296875" style="40" customWidth="1"/>
    <col min="3" max="3" width="17.453125" style="40" customWidth="1"/>
    <col min="4" max="4" width="15.453125" style="40" customWidth="1"/>
    <col min="5" max="16384" width="9.1796875" style="40"/>
  </cols>
  <sheetData>
    <row r="1" spans="1:10" ht="13" x14ac:dyDescent="0.3">
      <c r="A1" s="48" t="s">
        <v>511</v>
      </c>
      <c r="B1" s="107"/>
      <c r="C1" s="48"/>
      <c r="D1" s="48"/>
      <c r="E1" s="98"/>
      <c r="F1" s="402" t="s">
        <v>313</v>
      </c>
      <c r="G1" s="402"/>
    </row>
    <row r="2" spans="1:10" ht="13" x14ac:dyDescent="0.3">
      <c r="A2" s="108" t="s">
        <v>321</v>
      </c>
      <c r="B2" s="272">
        <v>44896</v>
      </c>
      <c r="C2" s="272">
        <v>45231</v>
      </c>
      <c r="D2" s="272">
        <v>45261</v>
      </c>
    </row>
    <row r="3" spans="1:10" x14ac:dyDescent="0.25">
      <c r="A3" s="64" t="s">
        <v>613</v>
      </c>
      <c r="B3" s="273">
        <v>158907.59355000002</v>
      </c>
      <c r="C3" s="273">
        <v>168115.58600000001</v>
      </c>
      <c r="D3" s="273">
        <v>160380.58858000001</v>
      </c>
      <c r="E3" s="45"/>
      <c r="F3" s="162"/>
      <c r="G3" s="162"/>
      <c r="I3" s="45"/>
      <c r="J3" s="45"/>
    </row>
    <row r="4" spans="1:10" x14ac:dyDescent="0.25">
      <c r="A4" s="65" t="s">
        <v>611</v>
      </c>
      <c r="B4" s="274">
        <v>131834.09212000002</v>
      </c>
      <c r="C4" s="274">
        <v>171054.66472</v>
      </c>
      <c r="D4" s="274">
        <v>128986.60029999999</v>
      </c>
      <c r="E4" s="45"/>
      <c r="F4" s="162"/>
      <c r="G4" s="162"/>
      <c r="I4" s="45"/>
      <c r="J4" s="45"/>
    </row>
    <row r="5" spans="1:10" x14ac:dyDescent="0.25">
      <c r="A5" s="65" t="s">
        <v>614</v>
      </c>
      <c r="B5" s="274">
        <v>334.07499999999999</v>
      </c>
      <c r="C5" s="274">
        <v>56</v>
      </c>
      <c r="D5" s="274">
        <v>88.28</v>
      </c>
      <c r="E5" s="45"/>
      <c r="F5" s="162"/>
      <c r="G5" s="162"/>
      <c r="I5" s="45"/>
      <c r="J5" s="45"/>
    </row>
    <row r="6" spans="1:10" x14ac:dyDescent="0.25">
      <c r="A6" s="65" t="s">
        <v>601</v>
      </c>
      <c r="B6" s="274">
        <v>146.10477</v>
      </c>
      <c r="C6" s="274">
        <v>88.247079999999997</v>
      </c>
      <c r="D6" s="274">
        <v>68.444559999999996</v>
      </c>
      <c r="F6" s="162"/>
      <c r="G6" s="162"/>
      <c r="I6" s="45"/>
      <c r="J6" s="45"/>
    </row>
    <row r="7" spans="1:10" x14ac:dyDescent="0.25">
      <c r="A7" s="67" t="s">
        <v>672</v>
      </c>
      <c r="B7" s="275">
        <v>0</v>
      </c>
      <c r="C7" s="275">
        <v>0</v>
      </c>
      <c r="D7" s="275">
        <v>17.010000000000002</v>
      </c>
      <c r="F7" s="162"/>
      <c r="G7" s="162"/>
      <c r="I7" s="45"/>
      <c r="J7" s="45"/>
    </row>
    <row r="8" spans="1:10" ht="13" x14ac:dyDescent="0.3">
      <c r="A8" s="86" t="s">
        <v>262</v>
      </c>
      <c r="B8" s="109">
        <f>SUM(B3:B7)</f>
        <v>291221.86544000002</v>
      </c>
      <c r="C8" s="109">
        <f>SUM(C3:C7)</f>
        <v>339314.49780000001</v>
      </c>
      <c r="D8" s="109">
        <f>SUM(D3:D7)</f>
        <v>289540.92344000004</v>
      </c>
      <c r="F8" s="162"/>
      <c r="G8" s="162"/>
      <c r="I8" s="45"/>
      <c r="J8" s="45"/>
    </row>
    <row r="9" spans="1:10" x14ac:dyDescent="0.25">
      <c r="D9" s="110"/>
    </row>
    <row r="10" spans="1:10" x14ac:dyDescent="0.25">
      <c r="D10" s="45"/>
    </row>
    <row r="11" spans="1:10" x14ac:dyDescent="0.25">
      <c r="D11" s="45"/>
    </row>
    <row r="13" spans="1:10" x14ac:dyDescent="0.25">
      <c r="D13" s="45"/>
    </row>
    <row r="14" spans="1:10" x14ac:dyDescent="0.25">
      <c r="D14" s="45"/>
    </row>
    <row r="16" spans="1:10" x14ac:dyDescent="0.25">
      <c r="D16" s="45"/>
    </row>
    <row r="17" spans="4:4" x14ac:dyDescent="0.25">
      <c r="D17" s="45"/>
    </row>
  </sheetData>
  <sortState xmlns:xlrd2="http://schemas.microsoft.com/office/spreadsheetml/2017/richdata2" ref="A3:D8">
    <sortCondition descending="1" ref="D3:D8"/>
  </sortState>
  <mergeCells count="1">
    <mergeCell ref="F1:G1"/>
  </mergeCells>
  <hyperlinks>
    <hyperlink ref="F1" location="'Table of Content'!A1" display="Table of Content" xr:uid="{498795F0-14A4-4289-9507-9ACB4B36FF1D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18"/>
  <sheetViews>
    <sheetView zoomScaleNormal="100" workbookViewId="0">
      <selection activeCell="F1" sqref="F1:G1"/>
    </sheetView>
  </sheetViews>
  <sheetFormatPr defaultColWidth="9.1796875" defaultRowHeight="12.5" x14ac:dyDescent="0.25"/>
  <cols>
    <col min="1" max="1" width="24.1796875" style="40" bestFit="1" customWidth="1"/>
    <col min="2" max="2" width="14.1796875" style="40" customWidth="1"/>
    <col min="3" max="3" width="13" style="40" customWidth="1"/>
    <col min="4" max="4" width="14.54296875" style="40" customWidth="1"/>
    <col min="5" max="6" width="11.453125" style="40" bestFit="1" customWidth="1"/>
    <col min="7" max="16384" width="9.1796875" style="40"/>
  </cols>
  <sheetData>
    <row r="1" spans="1:9" ht="13" x14ac:dyDescent="0.3">
      <c r="A1" s="377" t="s">
        <v>512</v>
      </c>
      <c r="B1" s="377"/>
      <c r="C1" s="377"/>
      <c r="D1" s="377"/>
      <c r="F1" s="402" t="s">
        <v>313</v>
      </c>
      <c r="G1" s="402"/>
    </row>
    <row r="2" spans="1:9" ht="13" x14ac:dyDescent="0.3">
      <c r="A2" s="74" t="s">
        <v>321</v>
      </c>
      <c r="B2" s="272">
        <v>44896</v>
      </c>
      <c r="C2" s="272">
        <v>45231</v>
      </c>
      <c r="D2" s="272">
        <v>45261</v>
      </c>
    </row>
    <row r="3" spans="1:9" x14ac:dyDescent="0.25">
      <c r="A3" s="69" t="s">
        <v>611</v>
      </c>
      <c r="B3" s="274">
        <v>255417.76994</v>
      </c>
      <c r="C3" s="274">
        <v>317210.22617000004</v>
      </c>
      <c r="D3" s="188">
        <v>261407.27368000001</v>
      </c>
      <c r="E3" s="57"/>
      <c r="F3" s="162"/>
      <c r="G3" s="162"/>
      <c r="H3" s="100"/>
      <c r="I3" s="100"/>
    </row>
    <row r="4" spans="1:9" x14ac:dyDescent="0.25">
      <c r="A4" s="69" t="s">
        <v>613</v>
      </c>
      <c r="B4" s="274">
        <v>174530.35561500001</v>
      </c>
      <c r="C4" s="274">
        <v>229073.08709400002</v>
      </c>
      <c r="D4" s="188">
        <v>158610.56396699999</v>
      </c>
      <c r="E4" s="57"/>
      <c r="F4" s="162"/>
      <c r="G4" s="162"/>
      <c r="H4" s="100"/>
      <c r="I4" s="100"/>
    </row>
    <row r="5" spans="1:9" x14ac:dyDescent="0.25">
      <c r="A5" s="69" t="s">
        <v>612</v>
      </c>
      <c r="B5" s="274">
        <v>203.83757999999997</v>
      </c>
      <c r="C5" s="274">
        <v>274.06315999999998</v>
      </c>
      <c r="D5" s="188">
        <v>277.16591999999997</v>
      </c>
      <c r="E5" s="57"/>
      <c r="F5" s="162"/>
      <c r="G5" s="162"/>
      <c r="H5" s="100"/>
      <c r="I5" s="100"/>
    </row>
    <row r="6" spans="1:9" x14ac:dyDescent="0.25">
      <c r="A6" s="69" t="s">
        <v>616</v>
      </c>
      <c r="B6" s="274">
        <v>4.75549</v>
      </c>
      <c r="C6" s="274">
        <v>149.99857</v>
      </c>
      <c r="D6" s="188">
        <v>269.72228999999999</v>
      </c>
      <c r="E6" s="57"/>
      <c r="F6" s="162"/>
      <c r="G6" s="162"/>
      <c r="H6" s="100"/>
      <c r="I6" s="100"/>
    </row>
    <row r="7" spans="1:9" x14ac:dyDescent="0.25">
      <c r="A7" s="69" t="s">
        <v>614</v>
      </c>
      <c r="B7" s="274">
        <v>0.97</v>
      </c>
      <c r="C7" s="274">
        <v>24.65</v>
      </c>
      <c r="D7" s="188">
        <v>4.4180000000000001</v>
      </c>
      <c r="E7" s="100"/>
      <c r="F7" s="162"/>
      <c r="G7" s="162"/>
      <c r="H7" s="100"/>
      <c r="I7" s="100"/>
    </row>
    <row r="8" spans="1:9" x14ac:dyDescent="0.25">
      <c r="A8" s="69" t="s">
        <v>615</v>
      </c>
      <c r="B8" s="274">
        <v>0.04</v>
      </c>
      <c r="C8" s="274">
        <v>0</v>
      </c>
      <c r="D8" s="188">
        <v>0.193</v>
      </c>
      <c r="E8" s="100"/>
      <c r="F8" s="162"/>
      <c r="G8" s="162"/>
      <c r="H8" s="100"/>
      <c r="I8" s="100"/>
    </row>
    <row r="9" spans="1:9" ht="13" x14ac:dyDescent="0.3">
      <c r="A9" s="111" t="s">
        <v>262</v>
      </c>
      <c r="B9" s="112">
        <f>SUM(B3:B8)</f>
        <v>430157.72862499999</v>
      </c>
      <c r="C9" s="112">
        <f>SUM(C3:C8)</f>
        <v>546732.02499400009</v>
      </c>
      <c r="D9" s="113">
        <f>SUM(D3:D8)</f>
        <v>420569.33685700002</v>
      </c>
      <c r="E9" s="100"/>
      <c r="F9" s="162"/>
      <c r="G9" s="162"/>
      <c r="H9" s="100"/>
      <c r="I9" s="100"/>
    </row>
    <row r="10" spans="1:9" x14ac:dyDescent="0.25">
      <c r="B10" s="100"/>
      <c r="C10" s="100"/>
      <c r="D10" s="100"/>
    </row>
    <row r="11" spans="1:9" x14ac:dyDescent="0.25">
      <c r="D11" s="162"/>
    </row>
    <row r="12" spans="1:9" x14ac:dyDescent="0.25">
      <c r="D12" s="162"/>
    </row>
    <row r="13" spans="1:9" x14ac:dyDescent="0.25">
      <c r="D13" s="162"/>
    </row>
    <row r="14" spans="1:9" x14ac:dyDescent="0.25">
      <c r="D14" s="163"/>
    </row>
    <row r="15" spans="1:9" x14ac:dyDescent="0.25">
      <c r="D15" s="57"/>
    </row>
    <row r="16" spans="1:9" x14ac:dyDescent="0.25">
      <c r="D16" s="57"/>
    </row>
    <row r="17" spans="4:4" x14ac:dyDescent="0.25">
      <c r="D17" s="163"/>
    </row>
    <row r="18" spans="4:4" x14ac:dyDescent="0.25">
      <c r="D18" s="100"/>
    </row>
  </sheetData>
  <sortState xmlns:xlrd2="http://schemas.microsoft.com/office/spreadsheetml/2017/richdata2" ref="A3:D8">
    <sortCondition descending="1" ref="D3:D8"/>
  </sortState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34"/>
  <sheetViews>
    <sheetView zoomScaleNormal="100" workbookViewId="0">
      <selection activeCell="A21" sqref="A21"/>
    </sheetView>
  </sheetViews>
  <sheetFormatPr defaultColWidth="8.81640625" defaultRowHeight="12.5" x14ac:dyDescent="0.25"/>
  <cols>
    <col min="1" max="1" width="30.81640625" style="40" customWidth="1"/>
    <col min="2" max="2" width="13.90625" style="40" customWidth="1"/>
    <col min="3" max="3" width="12.36328125" style="40" customWidth="1"/>
    <col min="4" max="4" width="27.6328125" style="40" customWidth="1"/>
    <col min="5" max="5" width="15.36328125" style="40" customWidth="1"/>
    <col min="6" max="6" width="8.81640625" style="40"/>
    <col min="7" max="7" width="12" style="40" bestFit="1" customWidth="1"/>
    <col min="8" max="8" width="10.7265625" style="40" bestFit="1" customWidth="1"/>
    <col min="9" max="9" width="13.6328125" style="40" customWidth="1"/>
    <col min="10" max="10" width="13.54296875" style="40" customWidth="1"/>
    <col min="11" max="13" width="9.1796875" style="40" bestFit="1" customWidth="1"/>
    <col min="14" max="14" width="11.453125" style="40" bestFit="1" customWidth="1"/>
    <col min="15" max="21" width="9.1796875" style="40" bestFit="1" customWidth="1"/>
    <col min="22" max="16384" width="8.81640625" style="40"/>
  </cols>
  <sheetData>
    <row r="1" spans="1:12" ht="13" x14ac:dyDescent="0.3">
      <c r="A1" s="48" t="s">
        <v>664</v>
      </c>
      <c r="G1" s="228" t="s">
        <v>660</v>
      </c>
      <c r="L1" s="87" t="s">
        <v>313</v>
      </c>
    </row>
    <row r="2" spans="1:12" ht="13" x14ac:dyDescent="0.3">
      <c r="A2" s="151" t="s">
        <v>558</v>
      </c>
      <c r="B2" s="151" t="s">
        <v>335</v>
      </c>
      <c r="C2" s="57"/>
      <c r="D2" s="74" t="s">
        <v>558</v>
      </c>
      <c r="E2" s="74" t="s">
        <v>266</v>
      </c>
      <c r="F2" s="88"/>
      <c r="G2" s="153" t="s">
        <v>263</v>
      </c>
      <c r="H2" s="121"/>
      <c r="I2" s="74" t="s">
        <v>335</v>
      </c>
      <c r="J2" s="74" t="s">
        <v>266</v>
      </c>
    </row>
    <row r="3" spans="1:12" ht="15.65" customHeight="1" x14ac:dyDescent="0.25">
      <c r="A3" s="65" t="s">
        <v>341</v>
      </c>
      <c r="B3" s="171">
        <v>4959.0330680900006</v>
      </c>
      <c r="D3" s="57" t="s">
        <v>530</v>
      </c>
      <c r="E3" s="182">
        <v>5448.1592230600008</v>
      </c>
      <c r="F3" s="229"/>
      <c r="G3" s="121">
        <v>2022</v>
      </c>
      <c r="H3" s="69" t="s">
        <v>280</v>
      </c>
      <c r="I3" s="231">
        <v>832.60658590999992</v>
      </c>
      <c r="J3" s="231">
        <v>1016.49938103</v>
      </c>
    </row>
    <row r="4" spans="1:12" ht="14.5" customHeight="1" x14ac:dyDescent="0.25">
      <c r="A4" s="65" t="s">
        <v>530</v>
      </c>
      <c r="B4" s="152">
        <v>2778.8364319000002</v>
      </c>
      <c r="D4" s="56" t="s">
        <v>342</v>
      </c>
      <c r="E4" s="171">
        <v>2030.3508631099999</v>
      </c>
      <c r="F4" s="229"/>
      <c r="G4" s="420" t="s">
        <v>543</v>
      </c>
      <c r="H4" s="69" t="s">
        <v>269</v>
      </c>
      <c r="I4" s="231">
        <v>211.41291337999999</v>
      </c>
      <c r="J4" s="231">
        <v>760.70892619000006</v>
      </c>
    </row>
    <row r="5" spans="1:12" ht="12.5" customHeight="1" x14ac:dyDescent="0.25">
      <c r="A5" s="65" t="s">
        <v>534</v>
      </c>
      <c r="B5" s="152">
        <v>1114.6879843800002</v>
      </c>
      <c r="D5" s="57" t="s">
        <v>531</v>
      </c>
      <c r="E5" s="171">
        <v>1797.7092031</v>
      </c>
      <c r="F5" s="229"/>
      <c r="G5" s="421"/>
      <c r="H5" s="69" t="s">
        <v>270</v>
      </c>
      <c r="I5" s="231">
        <v>147.6651899</v>
      </c>
      <c r="J5" s="231">
        <v>900.66868766999994</v>
      </c>
    </row>
    <row r="6" spans="1:12" ht="12.5" customHeight="1" x14ac:dyDescent="0.25">
      <c r="A6" s="65" t="s">
        <v>532</v>
      </c>
      <c r="B6" s="171">
        <v>714.44745513999999</v>
      </c>
      <c r="D6" s="57" t="s">
        <v>532</v>
      </c>
      <c r="E6" s="171">
        <v>1009.23183654</v>
      </c>
      <c r="F6" s="229"/>
      <c r="G6" s="421"/>
      <c r="H6" s="69" t="s">
        <v>271</v>
      </c>
      <c r="I6" s="231">
        <v>166.54414528000001</v>
      </c>
      <c r="J6" s="231">
        <v>960.60405373000003</v>
      </c>
    </row>
    <row r="7" spans="1:12" ht="11.5" customHeight="1" x14ac:dyDescent="0.25">
      <c r="A7" s="65" t="s">
        <v>342</v>
      </c>
      <c r="B7" s="152">
        <v>634.36574486000006</v>
      </c>
      <c r="D7" s="57" t="s">
        <v>634</v>
      </c>
      <c r="E7" s="333">
        <v>289.75431866999998</v>
      </c>
      <c r="F7" s="45"/>
      <c r="G7" s="421"/>
      <c r="H7" s="69" t="s">
        <v>272</v>
      </c>
      <c r="I7" s="231">
        <v>190.06571301</v>
      </c>
      <c r="J7" s="231">
        <v>928.72846448000007</v>
      </c>
    </row>
    <row r="8" spans="1:12" x14ac:dyDescent="0.25">
      <c r="A8" s="65" t="s">
        <v>343</v>
      </c>
      <c r="B8" s="171">
        <v>552.72766347000004</v>
      </c>
      <c r="D8" s="57" t="s">
        <v>534</v>
      </c>
      <c r="E8" s="171">
        <v>274.21062704000002</v>
      </c>
      <c r="F8" s="229"/>
      <c r="G8" s="421"/>
      <c r="H8" s="69" t="s">
        <v>273</v>
      </c>
      <c r="I8" s="231">
        <v>209.56439259999999</v>
      </c>
      <c r="J8" s="231">
        <v>902.69845627999996</v>
      </c>
    </row>
    <row r="9" spans="1:12" ht="14.5" customHeight="1" x14ac:dyDescent="0.25">
      <c r="A9" s="65" t="s">
        <v>531</v>
      </c>
      <c r="B9" s="171">
        <v>316.69130858999995</v>
      </c>
      <c r="D9" s="57" t="s">
        <v>343</v>
      </c>
      <c r="E9" s="171">
        <v>237.47498987999998</v>
      </c>
      <c r="F9" s="229"/>
      <c r="G9" s="421"/>
      <c r="H9" s="69" t="s">
        <v>274</v>
      </c>
      <c r="I9" s="231">
        <v>220.03091821999999</v>
      </c>
      <c r="J9" s="231">
        <v>929.60759959000006</v>
      </c>
    </row>
    <row r="10" spans="1:12" x14ac:dyDescent="0.25">
      <c r="A10" s="65" t="s">
        <v>535</v>
      </c>
      <c r="B10" s="171">
        <v>223.57463993000002</v>
      </c>
      <c r="D10" s="57" t="s">
        <v>341</v>
      </c>
      <c r="E10" s="171">
        <v>214.38176666999999</v>
      </c>
      <c r="F10" s="229"/>
      <c r="G10" s="421"/>
      <c r="H10" s="69" t="s">
        <v>275</v>
      </c>
      <c r="I10" s="231">
        <v>195.77824887</v>
      </c>
      <c r="J10" s="231">
        <v>825.23875378999992</v>
      </c>
    </row>
    <row r="11" spans="1:12" ht="15.5" customHeight="1" x14ac:dyDescent="0.25">
      <c r="A11" s="65" t="s">
        <v>537</v>
      </c>
      <c r="B11" s="171">
        <v>121.26276667</v>
      </c>
      <c r="D11" s="57" t="s">
        <v>537</v>
      </c>
      <c r="E11" s="171">
        <v>186.95862634</v>
      </c>
      <c r="F11" s="229"/>
      <c r="G11" s="421"/>
      <c r="H11" s="69" t="s">
        <v>276</v>
      </c>
      <c r="I11" s="231">
        <v>250.70488713</v>
      </c>
      <c r="J11" s="231">
        <v>998.7490322000001</v>
      </c>
    </row>
    <row r="12" spans="1:12" ht="15.65" customHeight="1" x14ac:dyDescent="0.25">
      <c r="A12" s="65" t="s">
        <v>536</v>
      </c>
      <c r="B12" s="171">
        <v>92.028050840000006</v>
      </c>
      <c r="D12" s="57" t="s">
        <v>536</v>
      </c>
      <c r="E12" s="171">
        <v>123.9322727</v>
      </c>
      <c r="F12" s="229"/>
      <c r="G12" s="421"/>
      <c r="H12" s="69" t="s">
        <v>277</v>
      </c>
      <c r="I12" s="231">
        <v>204.41625722000001</v>
      </c>
      <c r="J12" s="231">
        <v>1029.33656161</v>
      </c>
    </row>
    <row r="13" spans="1:12" x14ac:dyDescent="0.25">
      <c r="A13" s="65" t="s">
        <v>541</v>
      </c>
      <c r="B13" s="171">
        <v>15.9407215</v>
      </c>
      <c r="D13" s="57" t="s">
        <v>535</v>
      </c>
      <c r="E13" s="171">
        <v>110.47766956</v>
      </c>
      <c r="F13" s="229"/>
      <c r="G13" s="421"/>
      <c r="H13" s="69" t="s">
        <v>278</v>
      </c>
      <c r="I13" s="231">
        <v>196.78785181999999</v>
      </c>
      <c r="J13" s="231">
        <v>1262.5085554500001</v>
      </c>
    </row>
    <row r="14" spans="1:12" x14ac:dyDescent="0.25">
      <c r="A14" s="65" t="s">
        <v>538</v>
      </c>
      <c r="B14" s="171">
        <v>0.65543280000000004</v>
      </c>
      <c r="D14" s="57" t="s">
        <v>533</v>
      </c>
      <c r="E14" s="171">
        <v>59.162226759999996</v>
      </c>
      <c r="F14" s="229"/>
      <c r="G14" s="421"/>
      <c r="H14" s="69" t="s">
        <v>279</v>
      </c>
      <c r="I14" s="231">
        <v>527.15590201999998</v>
      </c>
      <c r="J14" s="231">
        <v>1318.0385404000001</v>
      </c>
    </row>
    <row r="15" spans="1:12" ht="14.5" customHeight="1" x14ac:dyDescent="0.25">
      <c r="A15" s="65" t="s">
        <v>583</v>
      </c>
      <c r="B15" s="152">
        <v>0.58195240000000004</v>
      </c>
      <c r="D15" s="57" t="s">
        <v>539</v>
      </c>
      <c r="E15" s="171">
        <v>31.981503610000001</v>
      </c>
      <c r="F15" s="229"/>
      <c r="G15" s="422"/>
      <c r="H15" s="69" t="s">
        <v>280</v>
      </c>
      <c r="I15" s="231">
        <v>714.44745513999999</v>
      </c>
      <c r="J15" s="231">
        <v>1009.23183654</v>
      </c>
    </row>
    <row r="16" spans="1:12" x14ac:dyDescent="0.25">
      <c r="A16" s="65" t="s">
        <v>533</v>
      </c>
      <c r="B16" s="171">
        <v>0.44406899999999999</v>
      </c>
      <c r="D16" s="57" t="s">
        <v>538</v>
      </c>
      <c r="E16" s="171">
        <v>5.1612571699999998</v>
      </c>
      <c r="F16" s="229"/>
    </row>
    <row r="17" spans="1:21" ht="13" x14ac:dyDescent="0.3">
      <c r="A17" s="86" t="s">
        <v>262</v>
      </c>
      <c r="B17" s="138">
        <f>SUBTOTAL(109,B3:B16)</f>
        <v>11525.277289569998</v>
      </c>
      <c r="D17" s="57" t="s">
        <v>540</v>
      </c>
      <c r="E17" s="171">
        <v>4.8773697199999999</v>
      </c>
      <c r="F17" s="229"/>
      <c r="I17" s="92"/>
    </row>
    <row r="18" spans="1:21" x14ac:dyDescent="0.25">
      <c r="D18" s="57" t="s">
        <v>583</v>
      </c>
      <c r="E18" s="171">
        <v>0.17441485999999998</v>
      </c>
      <c r="F18" s="229"/>
      <c r="I18" s="92"/>
    </row>
    <row r="19" spans="1:21" ht="13" x14ac:dyDescent="0.25">
      <c r="D19" s="57" t="s">
        <v>661</v>
      </c>
      <c r="E19" s="171">
        <v>0.11602349000000001</v>
      </c>
      <c r="F19" s="229"/>
      <c r="H19" s="107"/>
      <c r="I19" s="419"/>
      <c r="J19" s="419"/>
      <c r="K19" s="419"/>
      <c r="L19" s="419"/>
      <c r="M19" s="419"/>
      <c r="N19" s="419"/>
      <c r="O19" s="419"/>
      <c r="P19" s="419"/>
      <c r="Q19" s="419"/>
      <c r="R19" s="419"/>
      <c r="S19" s="419"/>
      <c r="T19" s="419"/>
      <c r="U19" s="419"/>
    </row>
    <row r="20" spans="1:21" ht="12.5" customHeight="1" x14ac:dyDescent="0.25">
      <c r="D20" s="57" t="s">
        <v>662</v>
      </c>
      <c r="E20" s="171">
        <v>0.11025</v>
      </c>
      <c r="F20" s="229"/>
      <c r="G20" s="419"/>
      <c r="H20" s="107"/>
    </row>
    <row r="21" spans="1:21" x14ac:dyDescent="0.25">
      <c r="D21" s="57" t="s">
        <v>467</v>
      </c>
      <c r="E21" s="171">
        <v>8.8132000000000002E-2</v>
      </c>
      <c r="F21" s="229"/>
      <c r="G21" s="419"/>
      <c r="H21" s="325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</row>
    <row r="22" spans="1:21" x14ac:dyDescent="0.25">
      <c r="D22" s="57" t="s">
        <v>608</v>
      </c>
      <c r="E22" s="171">
        <v>1.3365999999999999E-2</v>
      </c>
      <c r="F22" s="229"/>
      <c r="H22" s="325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6"/>
    </row>
    <row r="23" spans="1:21" x14ac:dyDescent="0.25">
      <c r="D23" s="57" t="s">
        <v>663</v>
      </c>
      <c r="E23" s="171">
        <v>3.0000000000000001E-3</v>
      </c>
      <c r="F23" s="229"/>
    </row>
    <row r="24" spans="1:21" ht="13" x14ac:dyDescent="0.3">
      <c r="D24" s="111" t="s">
        <v>262</v>
      </c>
      <c r="E24" s="148">
        <f>SUM(E3:E23)</f>
        <v>11824.32894028</v>
      </c>
      <c r="F24" s="229"/>
      <c r="G24" s="159"/>
    </row>
    <row r="25" spans="1:21" x14ac:dyDescent="0.25">
      <c r="D25" s="230"/>
      <c r="E25" s="230"/>
    </row>
    <row r="26" spans="1:21" x14ac:dyDescent="0.25">
      <c r="D26" s="230"/>
      <c r="E26" s="230"/>
    </row>
    <row r="27" spans="1:21" x14ac:dyDescent="0.25">
      <c r="D27" s="230"/>
      <c r="E27" s="230"/>
    </row>
    <row r="28" spans="1:21" x14ac:dyDescent="0.25">
      <c r="D28" s="230"/>
    </row>
    <row r="29" spans="1:21" x14ac:dyDescent="0.25">
      <c r="D29" s="230"/>
    </row>
    <row r="30" spans="1:21" x14ac:dyDescent="0.25">
      <c r="D30" s="230"/>
      <c r="E30" s="230"/>
    </row>
    <row r="31" spans="1:21" x14ac:dyDescent="0.25">
      <c r="D31" s="230"/>
      <c r="E31" s="230"/>
    </row>
    <row r="32" spans="1:21" x14ac:dyDescent="0.25">
      <c r="D32" s="230"/>
      <c r="E32" s="230"/>
    </row>
    <row r="33" spans="4:5" x14ac:dyDescent="0.25">
      <c r="D33" s="230"/>
      <c r="E33" s="230"/>
    </row>
    <row r="34" spans="4:5" x14ac:dyDescent="0.25">
      <c r="D34" s="230"/>
      <c r="E34" s="230"/>
    </row>
  </sheetData>
  <mergeCells count="4">
    <mergeCell ref="I19:K19"/>
    <mergeCell ref="L19:U19"/>
    <mergeCell ref="G20:G21"/>
    <mergeCell ref="G4:G15"/>
  </mergeCells>
  <phoneticPr fontId="4" type="noConversion"/>
  <hyperlinks>
    <hyperlink ref="L1" location="'Table of Content'!A1" display="Table of Content" xr:uid="{85E62ED1-EE7A-4E25-A459-2421AF5E2CA7}"/>
  </hyperlink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Normal="100" workbookViewId="0">
      <selection activeCell="A19" sqref="A19"/>
    </sheetView>
  </sheetViews>
  <sheetFormatPr defaultColWidth="8.81640625" defaultRowHeight="11.5" x14ac:dyDescent="0.25"/>
  <cols>
    <col min="1" max="1" width="9.1796875" style="6" customWidth="1"/>
    <col min="2" max="2" width="15.54296875" style="6" customWidth="1"/>
    <col min="3" max="3" width="15" style="6" customWidth="1"/>
    <col min="4" max="4" width="24.54296875" style="6" customWidth="1"/>
    <col min="5" max="5" width="24" style="6" customWidth="1"/>
    <col min="6" max="16384" width="8.81640625" style="6"/>
  </cols>
  <sheetData>
    <row r="1" spans="1:8" x14ac:dyDescent="0.25">
      <c r="A1" s="365" t="s">
        <v>519</v>
      </c>
      <c r="B1" s="365"/>
      <c r="C1" s="365"/>
      <c r="G1" s="366" t="s">
        <v>313</v>
      </c>
      <c r="H1" s="366"/>
    </row>
    <row r="2" spans="1:8" x14ac:dyDescent="0.25">
      <c r="A2" s="61" t="s">
        <v>268</v>
      </c>
      <c r="B2" s="61" t="s">
        <v>335</v>
      </c>
      <c r="C2" s="61" t="s">
        <v>266</v>
      </c>
      <c r="D2" s="61" t="s">
        <v>561</v>
      </c>
      <c r="E2" s="61" t="s">
        <v>560</v>
      </c>
    </row>
    <row r="3" spans="1:8" ht="12.5" x14ac:dyDescent="0.25">
      <c r="A3" s="64" t="s">
        <v>269</v>
      </c>
      <c r="B3" s="175">
        <v>6405.3807290900004</v>
      </c>
      <c r="C3" s="176">
        <v>10440.868231</v>
      </c>
      <c r="D3" s="140">
        <f>B3</f>
        <v>6405.3807290900004</v>
      </c>
      <c r="E3" s="140">
        <f>C3</f>
        <v>10440.868231</v>
      </c>
      <c r="F3" s="62"/>
    </row>
    <row r="4" spans="1:8" ht="12.5" x14ac:dyDescent="0.25">
      <c r="A4" s="65" t="s">
        <v>270</v>
      </c>
      <c r="B4" s="177">
        <v>7964.5733896599995</v>
      </c>
      <c r="C4" s="178">
        <v>10705.07538516</v>
      </c>
      <c r="D4" s="142">
        <f>SUM(B3:B4)</f>
        <v>14369.95411875</v>
      </c>
      <c r="E4" s="142">
        <f>SUM(C3:C4)</f>
        <v>21145.943616160002</v>
      </c>
      <c r="F4" s="62"/>
    </row>
    <row r="5" spans="1:8" ht="12.5" x14ac:dyDescent="0.25">
      <c r="A5" s="65" t="s">
        <v>271</v>
      </c>
      <c r="B5" s="177">
        <v>8901.1363659899998</v>
      </c>
      <c r="C5" s="178">
        <v>9410.3869071499994</v>
      </c>
      <c r="D5" s="142">
        <f>SUM(B3:B5)</f>
        <v>23271.090484740002</v>
      </c>
      <c r="E5" s="142">
        <f>SUM(C3:C5)</f>
        <v>30556.330523310004</v>
      </c>
      <c r="F5" s="62"/>
    </row>
    <row r="6" spans="1:8" ht="12.5" x14ac:dyDescent="0.25">
      <c r="A6" s="65" t="s">
        <v>272</v>
      </c>
      <c r="B6" s="177">
        <v>6664.9364208100005</v>
      </c>
      <c r="C6" s="178">
        <v>10125.657671469999</v>
      </c>
      <c r="D6" s="142">
        <f>SUM(B3:B6)</f>
        <v>29936.026905550003</v>
      </c>
      <c r="E6" s="142">
        <f>SUM(C3:C6)</f>
        <v>40681.988194780002</v>
      </c>
      <c r="F6" s="62"/>
    </row>
    <row r="7" spans="1:8" ht="12.5" x14ac:dyDescent="0.25">
      <c r="A7" s="65" t="s">
        <v>273</v>
      </c>
      <c r="B7" s="177">
        <v>6383.9531418199995</v>
      </c>
      <c r="C7" s="178">
        <v>11588.809851299999</v>
      </c>
      <c r="D7" s="142">
        <f>SUM(B3:B7)</f>
        <v>36319.980047370002</v>
      </c>
      <c r="E7" s="142">
        <f>SUM(C3:C7)</f>
        <v>52270.798046080003</v>
      </c>
      <c r="F7" s="62"/>
    </row>
    <row r="8" spans="1:8" ht="12.5" x14ac:dyDescent="0.25">
      <c r="A8" s="65" t="s">
        <v>274</v>
      </c>
      <c r="B8" s="177">
        <v>8788.6430879599993</v>
      </c>
      <c r="C8" s="178">
        <v>8920.6384134500004</v>
      </c>
      <c r="D8" s="142">
        <f>SUM(B3:B8)</f>
        <v>45108.623135330003</v>
      </c>
      <c r="E8" s="142">
        <f>SUM(C3:C8)</f>
        <v>61191.436459529999</v>
      </c>
      <c r="F8" s="62"/>
      <c r="G8" s="7"/>
      <c r="H8" s="8"/>
    </row>
    <row r="9" spans="1:8" ht="12.5" x14ac:dyDescent="0.25">
      <c r="A9" s="65" t="s">
        <v>275</v>
      </c>
      <c r="B9" s="177">
        <v>8291.4660390999998</v>
      </c>
      <c r="C9" s="178">
        <v>10600.78403802</v>
      </c>
      <c r="D9" s="142">
        <f>SUM(B3:B9)</f>
        <v>53400.089174430002</v>
      </c>
      <c r="E9" s="142">
        <f>SUM(C3:C9)</f>
        <v>71792.220497550006</v>
      </c>
      <c r="F9" s="62"/>
      <c r="G9" s="7"/>
      <c r="H9" s="7"/>
    </row>
    <row r="10" spans="1:8" ht="12.5" x14ac:dyDescent="0.25">
      <c r="A10" s="65" t="s">
        <v>276</v>
      </c>
      <c r="B10" s="177">
        <v>7885.1578766800003</v>
      </c>
      <c r="C10" s="178">
        <v>12020.85656156</v>
      </c>
      <c r="D10" s="142">
        <f>SUM(B3:B10)</f>
        <v>61285.247051110004</v>
      </c>
      <c r="E10" s="142">
        <f>SUM(C3:C10)</f>
        <v>83813.077059110001</v>
      </c>
      <c r="F10" s="62"/>
    </row>
    <row r="11" spans="1:8" ht="12.5" x14ac:dyDescent="0.25">
      <c r="A11" s="65" t="s">
        <v>277</v>
      </c>
      <c r="B11" s="177">
        <v>8745.7379499300005</v>
      </c>
      <c r="C11" s="178">
        <v>11364.60372483</v>
      </c>
      <c r="D11" s="142">
        <f>SUM(B3:B11)</f>
        <v>70030.985001040011</v>
      </c>
      <c r="E11" s="142">
        <f>SUM(C3:C11)</f>
        <v>95177.680783939999</v>
      </c>
      <c r="F11" s="62"/>
    </row>
    <row r="12" spans="1:8" ht="12.5" x14ac:dyDescent="0.25">
      <c r="A12" s="65" t="s">
        <v>278</v>
      </c>
      <c r="B12" s="177">
        <v>8298.1532845299989</v>
      </c>
      <c r="C12" s="178">
        <v>10500.56255319</v>
      </c>
      <c r="D12" s="142">
        <f>SUM(B3:B12)</f>
        <v>78329.138285570007</v>
      </c>
      <c r="E12" s="142">
        <f>SUM(C3:C12)</f>
        <v>105678.24333713</v>
      </c>
      <c r="F12" s="62"/>
    </row>
    <row r="13" spans="1:8" ht="12.5" x14ac:dyDescent="0.25">
      <c r="A13" s="65" t="s">
        <v>279</v>
      </c>
      <c r="B13" s="177">
        <v>9749.0414729999993</v>
      </c>
      <c r="C13" s="178">
        <v>12557.621828399999</v>
      </c>
      <c r="D13" s="142">
        <f>SUM(B3:B13)</f>
        <v>88078.179758570011</v>
      </c>
      <c r="E13" s="142">
        <f>SUM(C3:C13)</f>
        <v>118235.86516553001</v>
      </c>
      <c r="F13" s="62"/>
    </row>
    <row r="14" spans="1:8" ht="12.5" x14ac:dyDescent="0.25">
      <c r="A14" s="67" t="s">
        <v>280</v>
      </c>
      <c r="B14" s="179">
        <v>9353.2231558200001</v>
      </c>
      <c r="C14" s="180">
        <v>10761.798201799998</v>
      </c>
      <c r="D14" s="143">
        <f>SUM(B3:B14)</f>
        <v>97431.402914390012</v>
      </c>
      <c r="E14" s="143">
        <f>SUM(C3:C14)</f>
        <v>128997.66336733001</v>
      </c>
    </row>
    <row r="15" spans="1:8" x14ac:dyDescent="0.25">
      <c r="A15" s="9"/>
      <c r="B15" s="9"/>
    </row>
    <row r="17" spans="2:3" x14ac:dyDescent="0.25">
      <c r="B17" s="161"/>
      <c r="C17" s="161"/>
    </row>
    <row r="18" spans="2:3" x14ac:dyDescent="0.25">
      <c r="B18" s="7"/>
      <c r="C18" s="7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331"/>
  <sheetViews>
    <sheetView zoomScaleNormal="100" workbookViewId="0">
      <selection activeCell="M11" sqref="M11"/>
    </sheetView>
  </sheetViews>
  <sheetFormatPr defaultColWidth="8.81640625" defaultRowHeight="12.5" x14ac:dyDescent="0.25"/>
  <cols>
    <col min="1" max="1" width="30.81640625" style="40" customWidth="1"/>
    <col min="2" max="2" width="13.6328125" style="40" bestFit="1" customWidth="1"/>
    <col min="3" max="3" width="8" style="40" bestFit="1" customWidth="1"/>
    <col min="4" max="4" width="12.08984375" style="40" bestFit="1" customWidth="1"/>
    <col min="5" max="5" width="8.81640625" style="40" bestFit="1" customWidth="1"/>
    <col min="6" max="6" width="4.81640625" style="40" bestFit="1" customWidth="1"/>
    <col min="7" max="7" width="7.26953125" style="40" bestFit="1" customWidth="1"/>
    <col min="8" max="8" width="13.36328125" style="40" customWidth="1"/>
    <col min="9" max="9" width="14.90625" style="40" customWidth="1"/>
    <col min="10" max="10" width="11" style="40" bestFit="1" customWidth="1"/>
    <col min="11" max="11" width="8.81640625" style="40" bestFit="1" customWidth="1"/>
    <col min="12" max="16384" width="8.81640625" style="40"/>
  </cols>
  <sheetData>
    <row r="1" spans="1:13" ht="13" x14ac:dyDescent="0.3">
      <c r="A1" s="423" t="s">
        <v>688</v>
      </c>
      <c r="B1" s="423"/>
      <c r="C1" s="423"/>
      <c r="D1" s="423"/>
      <c r="E1" s="423"/>
      <c r="F1" s="423"/>
      <c r="G1" s="423"/>
      <c r="H1" s="423"/>
      <c r="I1" s="423"/>
      <c r="J1" s="423"/>
      <c r="M1" s="87" t="s">
        <v>313</v>
      </c>
    </row>
    <row r="2" spans="1:13" ht="13" x14ac:dyDescent="0.3">
      <c r="A2" s="74" t="s">
        <v>463</v>
      </c>
      <c r="B2" s="74" t="s">
        <v>327</v>
      </c>
      <c r="C2" s="74" t="s">
        <v>328</v>
      </c>
      <c r="D2" s="74" t="s">
        <v>329</v>
      </c>
      <c r="E2" s="74" t="s">
        <v>330</v>
      </c>
      <c r="F2" s="74" t="s">
        <v>331</v>
      </c>
      <c r="G2" s="74" t="s">
        <v>332</v>
      </c>
      <c r="H2" s="74" t="s">
        <v>333</v>
      </c>
      <c r="I2" s="74" t="s">
        <v>334</v>
      </c>
      <c r="J2" s="74">
        <v>2023</v>
      </c>
      <c r="K2" s="74" t="s">
        <v>262</v>
      </c>
    </row>
    <row r="3" spans="1:13" x14ac:dyDescent="0.25">
      <c r="A3" s="64" t="s">
        <v>465</v>
      </c>
      <c r="B3" s="182">
        <v>3.2821075199999998</v>
      </c>
      <c r="C3" s="182">
        <v>0.32453978999999999</v>
      </c>
      <c r="D3" s="182">
        <v>0.15611551000000001</v>
      </c>
      <c r="E3" s="182">
        <v>1.99887127</v>
      </c>
      <c r="F3" s="182">
        <v>0.59198507999999994</v>
      </c>
      <c r="G3" s="182">
        <v>2.8970850499999998</v>
      </c>
      <c r="H3" s="182">
        <v>1.1589400000000001</v>
      </c>
      <c r="I3" s="182">
        <v>0.35162447999999996</v>
      </c>
      <c r="J3" s="182">
        <v>1.1575517</v>
      </c>
      <c r="K3" s="225">
        <f>SUM(B3:J3)</f>
        <v>11.918820399999998</v>
      </c>
      <c r="L3" s="233"/>
    </row>
    <row r="4" spans="1:13" x14ac:dyDescent="0.25">
      <c r="A4" s="335" t="s">
        <v>464</v>
      </c>
      <c r="B4" s="336">
        <v>0.32571378000000001</v>
      </c>
      <c r="C4" s="336">
        <v>62.491219170000001</v>
      </c>
      <c r="D4" s="336">
        <v>0.71185919999999991</v>
      </c>
      <c r="E4" s="336">
        <v>0.10491039000000001</v>
      </c>
      <c r="F4" s="336">
        <v>0.12311809</v>
      </c>
      <c r="G4" s="336">
        <v>1.29919579</v>
      </c>
      <c r="H4" s="336">
        <v>6.2637460000000006E-2</v>
      </c>
      <c r="I4" s="336">
        <v>0.87813509000000001</v>
      </c>
      <c r="J4" s="336">
        <v>1.93158684</v>
      </c>
      <c r="K4" s="337">
        <f>SUM(B4:J4)</f>
        <v>67.928375810000006</v>
      </c>
      <c r="L4" s="233"/>
    </row>
    <row r="6" spans="1:13" ht="13" x14ac:dyDescent="0.3">
      <c r="A6" s="234" t="s">
        <v>665</v>
      </c>
      <c r="B6" s="74" t="s">
        <v>587</v>
      </c>
      <c r="C6" s="74" t="s">
        <v>336</v>
      </c>
      <c r="D6" s="74" t="s">
        <v>571</v>
      </c>
      <c r="E6" s="74" t="s">
        <v>336</v>
      </c>
    </row>
    <row r="7" spans="1:13" x14ac:dyDescent="0.25">
      <c r="A7" s="64" t="s">
        <v>11</v>
      </c>
      <c r="B7" s="182">
        <v>9.3008600000000011E-3</v>
      </c>
      <c r="C7" s="114">
        <f>B7/$B$30</f>
        <v>0.67643306913670387</v>
      </c>
      <c r="D7" s="182">
        <v>0</v>
      </c>
      <c r="E7" s="114">
        <f>D7/$D$30</f>
        <v>0</v>
      </c>
    </row>
    <row r="8" spans="1:13" x14ac:dyDescent="0.25">
      <c r="A8" s="339" t="s">
        <v>27</v>
      </c>
      <c r="B8" s="340">
        <v>6.0000000000000002E-5</v>
      </c>
      <c r="C8" s="276">
        <f t="shared" ref="C8:C29" si="0">B8/$B$30</f>
        <v>4.363680793840809E-3</v>
      </c>
      <c r="D8" s="340">
        <v>0</v>
      </c>
      <c r="E8" s="276">
        <f t="shared" ref="E8:E29" si="1">D8/$D$30</f>
        <v>0</v>
      </c>
    </row>
    <row r="9" spans="1:13" ht="13" x14ac:dyDescent="0.3">
      <c r="A9" s="65" t="s">
        <v>35</v>
      </c>
      <c r="B9" s="171">
        <v>0</v>
      </c>
      <c r="C9" s="116">
        <f t="shared" si="0"/>
        <v>0</v>
      </c>
      <c r="D9" s="171">
        <v>4.9016000000000001E-4</v>
      </c>
      <c r="E9" s="116">
        <f t="shared" si="1"/>
        <v>4.9034226021812313E-3</v>
      </c>
      <c r="G9" s="323" t="s">
        <v>527</v>
      </c>
      <c r="H9" s="323" t="s">
        <v>570</v>
      </c>
      <c r="I9" s="323" t="s">
        <v>552</v>
      </c>
    </row>
    <row r="10" spans="1:13" ht="13" x14ac:dyDescent="0.25">
      <c r="A10" s="339" t="s">
        <v>36</v>
      </c>
      <c r="B10" s="340">
        <v>0</v>
      </c>
      <c r="C10" s="276">
        <f t="shared" si="0"/>
        <v>0</v>
      </c>
      <c r="D10" s="340">
        <v>4.4046499999999995E-3</v>
      </c>
      <c r="E10" s="276">
        <f t="shared" si="1"/>
        <v>4.4062878171816464E-2</v>
      </c>
      <c r="G10" s="324" t="s">
        <v>544</v>
      </c>
      <c r="H10" s="182">
        <v>7743.6366449799998</v>
      </c>
      <c r="I10" s="182">
        <v>4458.0069322999998</v>
      </c>
    </row>
    <row r="11" spans="1:13" s="48" customFormat="1" ht="13" x14ac:dyDescent="0.3">
      <c r="A11" s="65" t="s">
        <v>74</v>
      </c>
      <c r="B11" s="171">
        <v>0</v>
      </c>
      <c r="C11" s="116">
        <f t="shared" si="0"/>
        <v>0</v>
      </c>
      <c r="D11" s="171">
        <v>2.6534000000000002E-3</v>
      </c>
      <c r="E11" s="116">
        <f t="shared" si="1"/>
        <v>2.6543866355124204E-2</v>
      </c>
      <c r="G11" s="338" t="s">
        <v>409</v>
      </c>
      <c r="H11" s="336">
        <v>1.3749860000000001E-2</v>
      </c>
      <c r="I11" s="336">
        <v>9.9962830000000003E-2</v>
      </c>
    </row>
    <row r="12" spans="1:13" x14ac:dyDescent="0.25">
      <c r="A12" s="339" t="s">
        <v>75</v>
      </c>
      <c r="B12" s="340">
        <v>0</v>
      </c>
      <c r="C12" s="276">
        <f t="shared" si="0"/>
        <v>0</v>
      </c>
      <c r="D12" s="340">
        <v>4.679E-3</v>
      </c>
      <c r="E12" s="276">
        <f t="shared" si="1"/>
        <v>4.6807398309951814E-2</v>
      </c>
    </row>
    <row r="13" spans="1:13" x14ac:dyDescent="0.25">
      <c r="A13" s="65" t="s">
        <v>106</v>
      </c>
      <c r="B13" s="171">
        <v>0</v>
      </c>
      <c r="C13" s="116">
        <f t="shared" si="0"/>
        <v>0</v>
      </c>
      <c r="D13" s="171">
        <v>3.2061000000000004E-4</v>
      </c>
      <c r="E13" s="116">
        <f t="shared" si="1"/>
        <v>3.2072921504923387E-3</v>
      </c>
      <c r="H13" s="45"/>
      <c r="I13" s="45"/>
    </row>
    <row r="14" spans="1:13" x14ac:dyDescent="0.25">
      <c r="A14" s="339" t="s">
        <v>107</v>
      </c>
      <c r="B14" s="340">
        <v>2.0000000000000001E-4</v>
      </c>
      <c r="C14" s="276">
        <f t="shared" si="0"/>
        <v>1.4545602646136031E-2</v>
      </c>
      <c r="D14" s="340">
        <v>0</v>
      </c>
      <c r="E14" s="276">
        <f t="shared" si="1"/>
        <v>0</v>
      </c>
    </row>
    <row r="15" spans="1:13" x14ac:dyDescent="0.25">
      <c r="A15" s="65" t="s">
        <v>134</v>
      </c>
      <c r="B15" s="171">
        <v>0</v>
      </c>
      <c r="C15" s="116">
        <f t="shared" si="0"/>
        <v>0</v>
      </c>
      <c r="D15" s="171">
        <v>6.703692E-2</v>
      </c>
      <c r="E15" s="116">
        <f>D15/$D$30</f>
        <v>0.67061846888488463</v>
      </c>
    </row>
    <row r="16" spans="1:13" x14ac:dyDescent="0.25">
      <c r="A16" s="339" t="s">
        <v>135</v>
      </c>
      <c r="B16" s="340">
        <v>3.0000000000000001E-5</v>
      </c>
      <c r="C16" s="276">
        <f t="shared" si="0"/>
        <v>2.1818403969204045E-3</v>
      </c>
      <c r="D16" s="340">
        <v>1.9522999999999999E-4</v>
      </c>
      <c r="E16" s="276">
        <f t="shared" si="1"/>
        <v>1.9530259397418021E-3</v>
      </c>
    </row>
    <row r="17" spans="1:9" x14ac:dyDescent="0.25">
      <c r="A17" s="65" t="s">
        <v>139</v>
      </c>
      <c r="B17" s="171">
        <v>0</v>
      </c>
      <c r="C17" s="116">
        <f t="shared" si="0"/>
        <v>0</v>
      </c>
      <c r="D17" s="171">
        <v>2.6534000000000002E-3</v>
      </c>
      <c r="E17" s="116">
        <f t="shared" si="1"/>
        <v>2.6543866355124204E-2</v>
      </c>
      <c r="H17" s="57"/>
      <c r="I17" s="57"/>
    </row>
    <row r="18" spans="1:9" x14ac:dyDescent="0.25">
      <c r="A18" s="339" t="s">
        <v>175</v>
      </c>
      <c r="B18" s="340">
        <v>0</v>
      </c>
      <c r="C18" s="276">
        <f t="shared" si="0"/>
        <v>0</v>
      </c>
      <c r="D18" s="340">
        <v>1.206832E-2</v>
      </c>
      <c r="E18" s="276">
        <f t="shared" si="1"/>
        <v>0.12072807462533826</v>
      </c>
    </row>
    <row r="19" spans="1:9" x14ac:dyDescent="0.25">
      <c r="A19" s="65" t="s">
        <v>230</v>
      </c>
      <c r="B19" s="171">
        <v>0</v>
      </c>
      <c r="C19" s="116">
        <f t="shared" si="0"/>
        <v>0</v>
      </c>
      <c r="D19" s="171">
        <v>2.9756999999999999E-4</v>
      </c>
      <c r="E19" s="116">
        <f t="shared" si="1"/>
        <v>2.9768064789682325E-3</v>
      </c>
    </row>
    <row r="20" spans="1:9" x14ac:dyDescent="0.25">
      <c r="A20" s="339" t="s">
        <v>231</v>
      </c>
      <c r="B20" s="340">
        <v>0</v>
      </c>
      <c r="C20" s="276">
        <f t="shared" si="0"/>
        <v>0</v>
      </c>
      <c r="D20" s="340">
        <v>1.4878999999999999E-4</v>
      </c>
      <c r="E20" s="276">
        <f t="shared" si="1"/>
        <v>1.488453258076027E-3</v>
      </c>
    </row>
    <row r="21" spans="1:9" x14ac:dyDescent="0.25">
      <c r="A21" s="65" t="s">
        <v>233</v>
      </c>
      <c r="B21" s="171">
        <v>3.0000000000000001E-5</v>
      </c>
      <c r="C21" s="116">
        <f t="shared" si="0"/>
        <v>2.1818403969204045E-3</v>
      </c>
      <c r="D21" s="171">
        <v>0</v>
      </c>
      <c r="E21" s="116">
        <f t="shared" si="1"/>
        <v>0</v>
      </c>
    </row>
    <row r="22" spans="1:9" x14ac:dyDescent="0.25">
      <c r="A22" s="339" t="s">
        <v>234</v>
      </c>
      <c r="B22" s="340">
        <v>0</v>
      </c>
      <c r="C22" s="276">
        <f t="shared" si="0"/>
        <v>0</v>
      </c>
      <c r="D22" s="340">
        <v>5.9515000000000002E-4</v>
      </c>
      <c r="E22" s="276">
        <f t="shared" si="1"/>
        <v>5.9537129951202873E-3</v>
      </c>
    </row>
    <row r="23" spans="1:9" x14ac:dyDescent="0.25">
      <c r="A23" s="65" t="s">
        <v>236</v>
      </c>
      <c r="B23" s="171">
        <v>2.0000000000000002E-5</v>
      </c>
      <c r="C23" s="116">
        <f t="shared" si="0"/>
        <v>1.4545602646136031E-3</v>
      </c>
      <c r="D23" s="171">
        <v>5.1561E-4</v>
      </c>
      <c r="E23" s="116">
        <f t="shared" si="1"/>
        <v>5.1580172350062523E-3</v>
      </c>
    </row>
    <row r="24" spans="1:9" x14ac:dyDescent="0.25">
      <c r="A24" s="339" t="s">
        <v>238</v>
      </c>
      <c r="B24" s="340">
        <v>2.0000000000000001E-4</v>
      </c>
      <c r="C24" s="276">
        <f t="shared" si="0"/>
        <v>1.4545602646136031E-2</v>
      </c>
      <c r="D24" s="340">
        <v>0</v>
      </c>
      <c r="E24" s="276">
        <f t="shared" si="1"/>
        <v>0</v>
      </c>
    </row>
    <row r="25" spans="1:9" x14ac:dyDescent="0.25">
      <c r="A25" s="65" t="s">
        <v>249</v>
      </c>
      <c r="B25" s="171">
        <v>2.7099999999999997E-4</v>
      </c>
      <c r="C25" s="116">
        <f t="shared" si="0"/>
        <v>1.9709291585514318E-2</v>
      </c>
      <c r="D25" s="171">
        <v>1.8806999999999998E-4</v>
      </c>
      <c r="E25" s="116">
        <f t="shared" si="1"/>
        <v>1.8813993161258039E-3</v>
      </c>
    </row>
    <row r="26" spans="1:9" x14ac:dyDescent="0.25">
      <c r="A26" s="339" t="s">
        <v>250</v>
      </c>
      <c r="B26" s="340">
        <v>1.6200000000000001E-4</v>
      </c>
      <c r="C26" s="276">
        <f t="shared" si="0"/>
        <v>1.1781938143370186E-2</v>
      </c>
      <c r="D26" s="340">
        <v>0</v>
      </c>
      <c r="E26" s="276">
        <f t="shared" si="1"/>
        <v>0</v>
      </c>
    </row>
    <row r="27" spans="1:9" x14ac:dyDescent="0.25">
      <c r="A27" s="65" t="s">
        <v>251</v>
      </c>
      <c r="B27" s="171">
        <v>0</v>
      </c>
      <c r="C27" s="116">
        <f t="shared" si="0"/>
        <v>0</v>
      </c>
      <c r="D27" s="171">
        <v>1.0613599999999999E-3</v>
      </c>
      <c r="E27" s="116">
        <f t="shared" si="1"/>
        <v>1.061754654204968E-2</v>
      </c>
    </row>
    <row r="28" spans="1:9" x14ac:dyDescent="0.25">
      <c r="A28" s="339" t="s">
        <v>252</v>
      </c>
      <c r="B28" s="340">
        <v>6.9999999999999994E-5</v>
      </c>
      <c r="C28" s="276">
        <f t="shared" si="0"/>
        <v>5.0909609261476103E-3</v>
      </c>
      <c r="D28" s="340">
        <v>1.0613599999999999E-3</v>
      </c>
      <c r="E28" s="276">
        <f t="shared" si="1"/>
        <v>1.061754654204968E-2</v>
      </c>
    </row>
    <row r="29" spans="1:9" x14ac:dyDescent="0.25">
      <c r="A29" s="65" t="s">
        <v>258</v>
      </c>
      <c r="B29" s="171">
        <v>3.4060000000000002E-3</v>
      </c>
      <c r="C29" s="116">
        <f t="shared" si="0"/>
        <v>0.2477116130636966</v>
      </c>
      <c r="D29" s="171">
        <v>1.59323E-3</v>
      </c>
      <c r="E29" s="116">
        <f t="shared" si="1"/>
        <v>1.5938224237949248E-2</v>
      </c>
    </row>
    <row r="30" spans="1:9" s="48" customFormat="1" ht="13" x14ac:dyDescent="0.3">
      <c r="A30" s="341" t="s">
        <v>262</v>
      </c>
      <c r="B30" s="342">
        <f>SUM(B7:B29)</f>
        <v>1.3749860000000003E-2</v>
      </c>
      <c r="C30" s="343">
        <f>SUM(C7:C29)</f>
        <v>0.99999999999999978</v>
      </c>
      <c r="D30" s="344">
        <f>SUM(D7:D29)</f>
        <v>9.9962829999999989E-2</v>
      </c>
      <c r="E30" s="343">
        <f>SUM(E7:E29)</f>
        <v>1.0000000000000002</v>
      </c>
    </row>
    <row r="31" spans="1:9" x14ac:dyDescent="0.25">
      <c r="B31" s="236"/>
      <c r="C31" s="236"/>
      <c r="D31" s="236"/>
    </row>
    <row r="32" spans="1:9" x14ac:dyDescent="0.25">
      <c r="B32" s="236"/>
      <c r="C32" s="236"/>
      <c r="D32" s="110"/>
    </row>
    <row r="33" spans="2:4" x14ac:dyDescent="0.25">
      <c r="B33" s="236"/>
      <c r="C33" s="236"/>
      <c r="D33" s="110"/>
    </row>
    <row r="34" spans="2:4" x14ac:dyDescent="0.25">
      <c r="B34" s="236"/>
      <c r="C34" s="236"/>
      <c r="D34" s="110"/>
    </row>
    <row r="35" spans="2:4" x14ac:dyDescent="0.25">
      <c r="B35" s="236"/>
      <c r="C35" s="236"/>
      <c r="D35" s="110"/>
    </row>
    <row r="36" spans="2:4" x14ac:dyDescent="0.25">
      <c r="B36" s="236"/>
      <c r="C36" s="236"/>
      <c r="D36" s="110"/>
    </row>
    <row r="37" spans="2:4" x14ac:dyDescent="0.25">
      <c r="B37" s="236"/>
      <c r="C37" s="236"/>
      <c r="D37" s="110"/>
    </row>
    <row r="38" spans="2:4" x14ac:dyDescent="0.25">
      <c r="B38" s="236"/>
      <c r="C38" s="236"/>
      <c r="D38" s="110"/>
    </row>
    <row r="39" spans="2:4" x14ac:dyDescent="0.25">
      <c r="B39" s="236"/>
      <c r="C39" s="236"/>
      <c r="D39" s="110"/>
    </row>
    <row r="40" spans="2:4" x14ac:dyDescent="0.25">
      <c r="B40" s="236"/>
      <c r="C40" s="236"/>
      <c r="D40" s="110"/>
    </row>
    <row r="41" spans="2:4" x14ac:dyDescent="0.25">
      <c r="B41" s="236"/>
      <c r="C41" s="236"/>
      <c r="D41" s="110"/>
    </row>
    <row r="42" spans="2:4" x14ac:dyDescent="0.25">
      <c r="B42" s="236"/>
      <c r="C42" s="236"/>
      <c r="D42" s="110"/>
    </row>
    <row r="43" spans="2:4" x14ac:dyDescent="0.25">
      <c r="B43" s="236"/>
      <c r="C43" s="236"/>
      <c r="D43" s="110"/>
    </row>
    <row r="44" spans="2:4" x14ac:dyDescent="0.25">
      <c r="B44" s="236"/>
      <c r="C44" s="236"/>
      <c r="D44" s="110"/>
    </row>
    <row r="45" spans="2:4" x14ac:dyDescent="0.25">
      <c r="B45" s="236"/>
      <c r="C45" s="236"/>
      <c r="D45" s="110"/>
    </row>
    <row r="46" spans="2:4" x14ac:dyDescent="0.25">
      <c r="B46" s="236"/>
      <c r="C46" s="236"/>
      <c r="D46" s="110"/>
    </row>
    <row r="47" spans="2:4" x14ac:dyDescent="0.25">
      <c r="B47" s="236"/>
      <c r="C47" s="236"/>
      <c r="D47" s="110"/>
    </row>
    <row r="48" spans="2:4" x14ac:dyDescent="0.25">
      <c r="B48" s="236"/>
      <c r="C48" s="236"/>
      <c r="D48" s="110"/>
    </row>
    <row r="49" spans="2:4" x14ac:dyDescent="0.25">
      <c r="B49" s="236"/>
      <c r="C49" s="236"/>
      <c r="D49" s="110"/>
    </row>
    <row r="50" spans="2:4" x14ac:dyDescent="0.25">
      <c r="B50" s="236"/>
      <c r="C50" s="236"/>
      <c r="D50" s="110"/>
    </row>
    <row r="51" spans="2:4" x14ac:dyDescent="0.25">
      <c r="B51" s="236"/>
      <c r="C51" s="236"/>
      <c r="D51" s="110"/>
    </row>
    <row r="52" spans="2:4" x14ac:dyDescent="0.25">
      <c r="B52" s="236"/>
      <c r="C52" s="236"/>
      <c r="D52" s="110"/>
    </row>
    <row r="53" spans="2:4" x14ac:dyDescent="0.25">
      <c r="B53" s="236"/>
      <c r="C53" s="236"/>
      <c r="D53" s="110"/>
    </row>
    <row r="54" spans="2:4" x14ac:dyDescent="0.25">
      <c r="B54" s="236"/>
      <c r="C54" s="236"/>
      <c r="D54" s="110"/>
    </row>
    <row r="55" spans="2:4" x14ac:dyDescent="0.25">
      <c r="B55" s="236"/>
      <c r="C55" s="236"/>
      <c r="D55" s="110"/>
    </row>
    <row r="56" spans="2:4" x14ac:dyDescent="0.25">
      <c r="B56" s="236"/>
      <c r="C56" s="236"/>
      <c r="D56" s="110"/>
    </row>
    <row r="57" spans="2:4" x14ac:dyDescent="0.25">
      <c r="B57" s="236"/>
      <c r="C57" s="236"/>
      <c r="D57" s="110"/>
    </row>
    <row r="58" spans="2:4" x14ac:dyDescent="0.25">
      <c r="B58" s="236"/>
      <c r="C58" s="236"/>
      <c r="D58" s="110"/>
    </row>
    <row r="59" spans="2:4" x14ac:dyDescent="0.25">
      <c r="B59" s="236"/>
      <c r="C59" s="236"/>
      <c r="D59" s="110"/>
    </row>
    <row r="60" spans="2:4" x14ac:dyDescent="0.25">
      <c r="B60" s="236"/>
      <c r="C60" s="236"/>
      <c r="D60" s="110"/>
    </row>
    <row r="61" spans="2:4" x14ac:dyDescent="0.25">
      <c r="B61" s="236"/>
      <c r="C61" s="236"/>
      <c r="D61" s="110"/>
    </row>
    <row r="62" spans="2:4" x14ac:dyDescent="0.25">
      <c r="B62" s="236"/>
      <c r="C62" s="236"/>
      <c r="D62" s="110"/>
    </row>
    <row r="63" spans="2:4" x14ac:dyDescent="0.25">
      <c r="B63" s="236"/>
      <c r="C63" s="236"/>
      <c r="D63" s="110"/>
    </row>
    <row r="64" spans="2:4" x14ac:dyDescent="0.25">
      <c r="B64" s="236"/>
      <c r="C64" s="236"/>
      <c r="D64" s="110"/>
    </row>
    <row r="65" spans="2:4" x14ac:dyDescent="0.25">
      <c r="B65" s="236"/>
      <c r="C65" s="236"/>
      <c r="D65" s="110"/>
    </row>
    <row r="66" spans="2:4" x14ac:dyDescent="0.25">
      <c r="B66" s="236"/>
      <c r="C66" s="236"/>
      <c r="D66" s="110"/>
    </row>
    <row r="67" spans="2:4" x14ac:dyDescent="0.25">
      <c r="B67" s="236"/>
      <c r="C67" s="236"/>
      <c r="D67" s="110"/>
    </row>
    <row r="68" spans="2:4" x14ac:dyDescent="0.25">
      <c r="B68" s="236"/>
      <c r="C68" s="236"/>
      <c r="D68" s="110"/>
    </row>
    <row r="69" spans="2:4" x14ac:dyDescent="0.25">
      <c r="B69" s="236"/>
      <c r="C69" s="236"/>
      <c r="D69" s="110"/>
    </row>
    <row r="70" spans="2:4" x14ac:dyDescent="0.25">
      <c r="B70" s="236"/>
      <c r="C70" s="236"/>
      <c r="D70" s="110"/>
    </row>
    <row r="71" spans="2:4" x14ac:dyDescent="0.25">
      <c r="B71" s="236"/>
      <c r="C71" s="236"/>
      <c r="D71" s="110"/>
    </row>
    <row r="72" spans="2:4" x14ac:dyDescent="0.25">
      <c r="B72" s="236"/>
      <c r="C72" s="236"/>
      <c r="D72" s="110"/>
    </row>
    <row r="73" spans="2:4" x14ac:dyDescent="0.25">
      <c r="B73" s="236"/>
      <c r="C73" s="236"/>
      <c r="D73" s="110"/>
    </row>
    <row r="74" spans="2:4" x14ac:dyDescent="0.25">
      <c r="B74" s="236"/>
      <c r="C74" s="236"/>
      <c r="D74" s="110"/>
    </row>
    <row r="75" spans="2:4" x14ac:dyDescent="0.25">
      <c r="B75" s="236"/>
      <c r="C75" s="236"/>
      <c r="D75" s="110"/>
    </row>
    <row r="76" spans="2:4" x14ac:dyDescent="0.25">
      <c r="B76" s="236"/>
      <c r="C76" s="236"/>
      <c r="D76" s="110"/>
    </row>
    <row r="77" spans="2:4" x14ac:dyDescent="0.25">
      <c r="B77" s="236"/>
      <c r="C77" s="236"/>
      <c r="D77" s="110"/>
    </row>
    <row r="78" spans="2:4" x14ac:dyDescent="0.25">
      <c r="B78" s="236"/>
      <c r="C78" s="236"/>
      <c r="D78" s="110"/>
    </row>
    <row r="79" spans="2:4" x14ac:dyDescent="0.25">
      <c r="B79" s="236"/>
      <c r="C79" s="236"/>
      <c r="D79" s="110"/>
    </row>
    <row r="80" spans="2:4" x14ac:dyDescent="0.25">
      <c r="B80" s="236"/>
      <c r="C80" s="236"/>
      <c r="D80" s="110"/>
    </row>
    <row r="81" spans="2:4" x14ac:dyDescent="0.25">
      <c r="B81" s="236"/>
      <c r="C81" s="236"/>
      <c r="D81" s="110"/>
    </row>
    <row r="82" spans="2:4" x14ac:dyDescent="0.25">
      <c r="B82" s="236"/>
      <c r="C82" s="236"/>
      <c r="D82" s="110"/>
    </row>
    <row r="83" spans="2:4" x14ac:dyDescent="0.25">
      <c r="B83" s="236"/>
      <c r="C83" s="236"/>
      <c r="D83" s="110"/>
    </row>
    <row r="84" spans="2:4" x14ac:dyDescent="0.25">
      <c r="B84" s="236"/>
      <c r="C84" s="236"/>
      <c r="D84" s="110"/>
    </row>
    <row r="85" spans="2:4" x14ac:dyDescent="0.25">
      <c r="B85" s="236"/>
      <c r="C85" s="236"/>
      <c r="D85" s="110"/>
    </row>
    <row r="86" spans="2:4" x14ac:dyDescent="0.25">
      <c r="B86" s="236"/>
      <c r="C86" s="236"/>
      <c r="D86" s="110"/>
    </row>
    <row r="87" spans="2:4" x14ac:dyDescent="0.25">
      <c r="B87" s="236"/>
      <c r="C87" s="236"/>
      <c r="D87" s="110"/>
    </row>
    <row r="88" spans="2:4" x14ac:dyDescent="0.25">
      <c r="B88" s="236"/>
      <c r="C88" s="236"/>
      <c r="D88" s="110"/>
    </row>
    <row r="89" spans="2:4" x14ac:dyDescent="0.25">
      <c r="B89" s="236"/>
      <c r="C89" s="236"/>
      <c r="D89" s="110"/>
    </row>
    <row r="90" spans="2:4" x14ac:dyDescent="0.25">
      <c r="B90" s="236"/>
      <c r="C90" s="236"/>
      <c r="D90" s="110"/>
    </row>
    <row r="91" spans="2:4" x14ac:dyDescent="0.25">
      <c r="B91" s="236"/>
      <c r="C91" s="236"/>
      <c r="D91" s="110"/>
    </row>
    <row r="92" spans="2:4" x14ac:dyDescent="0.25">
      <c r="B92" s="236"/>
      <c r="C92" s="236"/>
      <c r="D92" s="110"/>
    </row>
    <row r="93" spans="2:4" x14ac:dyDescent="0.25">
      <c r="B93" s="236"/>
      <c r="C93" s="236"/>
      <c r="D93" s="110"/>
    </row>
    <row r="94" spans="2:4" x14ac:dyDescent="0.25">
      <c r="B94" s="236"/>
      <c r="C94" s="236"/>
      <c r="D94" s="110"/>
    </row>
    <row r="95" spans="2:4" x14ac:dyDescent="0.25">
      <c r="B95" s="236"/>
      <c r="C95" s="236"/>
      <c r="D95" s="110"/>
    </row>
    <row r="96" spans="2:4" x14ac:dyDescent="0.25">
      <c r="B96" s="236"/>
      <c r="C96" s="236"/>
      <c r="D96" s="110"/>
    </row>
    <row r="97" spans="2:4" x14ac:dyDescent="0.25">
      <c r="B97" s="236"/>
      <c r="C97" s="236"/>
      <c r="D97" s="110"/>
    </row>
    <row r="98" spans="2:4" x14ac:dyDescent="0.25">
      <c r="B98" s="236"/>
      <c r="C98" s="236"/>
      <c r="D98" s="110"/>
    </row>
    <row r="99" spans="2:4" x14ac:dyDescent="0.25">
      <c r="B99" s="236"/>
      <c r="C99" s="236"/>
      <c r="D99" s="110"/>
    </row>
    <row r="100" spans="2:4" x14ac:dyDescent="0.25">
      <c r="B100" s="236"/>
      <c r="C100" s="236"/>
      <c r="D100" s="110"/>
    </row>
    <row r="101" spans="2:4" x14ac:dyDescent="0.25">
      <c r="B101" s="236"/>
      <c r="C101" s="236"/>
      <c r="D101" s="110"/>
    </row>
    <row r="102" spans="2:4" x14ac:dyDescent="0.25">
      <c r="B102" s="236"/>
      <c r="C102" s="236"/>
      <c r="D102" s="110"/>
    </row>
    <row r="103" spans="2:4" x14ac:dyDescent="0.25">
      <c r="B103" s="236"/>
      <c r="C103" s="236"/>
      <c r="D103" s="110"/>
    </row>
    <row r="104" spans="2:4" x14ac:dyDescent="0.25">
      <c r="B104" s="236"/>
      <c r="C104" s="236"/>
      <c r="D104" s="110"/>
    </row>
    <row r="105" spans="2:4" x14ac:dyDescent="0.25">
      <c r="B105" s="236"/>
      <c r="C105" s="236"/>
      <c r="D105" s="110"/>
    </row>
    <row r="106" spans="2:4" x14ac:dyDescent="0.25">
      <c r="B106" s="236"/>
      <c r="C106" s="236"/>
      <c r="D106" s="110"/>
    </row>
    <row r="107" spans="2:4" x14ac:dyDescent="0.25">
      <c r="B107" s="236"/>
      <c r="C107" s="236"/>
      <c r="D107" s="110"/>
    </row>
    <row r="108" spans="2:4" x14ac:dyDescent="0.25">
      <c r="B108" s="236"/>
      <c r="C108" s="236"/>
      <c r="D108" s="110"/>
    </row>
    <row r="109" spans="2:4" x14ac:dyDescent="0.25">
      <c r="B109" s="236"/>
      <c r="C109" s="236"/>
      <c r="D109" s="110"/>
    </row>
    <row r="110" spans="2:4" x14ac:dyDescent="0.25">
      <c r="B110" s="236"/>
      <c r="C110" s="236"/>
      <c r="D110" s="110"/>
    </row>
    <row r="111" spans="2:4" x14ac:dyDescent="0.25">
      <c r="B111" s="236"/>
      <c r="C111" s="236"/>
      <c r="D111" s="110"/>
    </row>
    <row r="112" spans="2:4" x14ac:dyDescent="0.25">
      <c r="B112" s="236"/>
      <c r="C112" s="236"/>
      <c r="D112" s="110"/>
    </row>
    <row r="113" spans="2:4" x14ac:dyDescent="0.25">
      <c r="B113" s="236"/>
      <c r="C113" s="236"/>
      <c r="D113" s="110"/>
    </row>
    <row r="114" spans="2:4" x14ac:dyDescent="0.25">
      <c r="B114" s="236"/>
      <c r="C114" s="236"/>
      <c r="D114" s="110"/>
    </row>
    <row r="115" spans="2:4" x14ac:dyDescent="0.25">
      <c r="B115" s="236"/>
      <c r="C115" s="236"/>
      <c r="D115" s="110"/>
    </row>
    <row r="116" spans="2:4" x14ac:dyDescent="0.25">
      <c r="B116" s="236"/>
      <c r="C116" s="236"/>
      <c r="D116" s="110"/>
    </row>
    <row r="117" spans="2:4" x14ac:dyDescent="0.25">
      <c r="B117" s="236"/>
      <c r="C117" s="236"/>
      <c r="D117" s="110"/>
    </row>
    <row r="118" spans="2:4" x14ac:dyDescent="0.25">
      <c r="B118" s="236"/>
      <c r="C118" s="236"/>
      <c r="D118" s="110"/>
    </row>
    <row r="119" spans="2:4" x14ac:dyDescent="0.25">
      <c r="B119" s="236"/>
      <c r="C119" s="236"/>
      <c r="D119" s="110"/>
    </row>
    <row r="120" spans="2:4" x14ac:dyDescent="0.25">
      <c r="B120" s="236"/>
      <c r="C120" s="236"/>
      <c r="D120" s="110"/>
    </row>
    <row r="121" spans="2:4" x14ac:dyDescent="0.25">
      <c r="B121" s="236"/>
      <c r="C121" s="236"/>
      <c r="D121" s="110"/>
    </row>
    <row r="122" spans="2:4" x14ac:dyDescent="0.25">
      <c r="B122" s="236"/>
      <c r="C122" s="236"/>
      <c r="D122" s="110"/>
    </row>
    <row r="123" spans="2:4" x14ac:dyDescent="0.25">
      <c r="B123" s="236"/>
      <c r="C123" s="236"/>
      <c r="D123" s="110"/>
    </row>
    <row r="124" spans="2:4" x14ac:dyDescent="0.25">
      <c r="B124" s="236"/>
      <c r="C124" s="236"/>
      <c r="D124" s="110"/>
    </row>
    <row r="125" spans="2:4" x14ac:dyDescent="0.25">
      <c r="B125" s="236"/>
      <c r="C125" s="236"/>
      <c r="D125" s="110"/>
    </row>
    <row r="126" spans="2:4" x14ac:dyDescent="0.25">
      <c r="B126" s="236"/>
      <c r="C126" s="236"/>
      <c r="D126" s="110"/>
    </row>
    <row r="127" spans="2:4" x14ac:dyDescent="0.25">
      <c r="B127" s="236"/>
      <c r="C127" s="236"/>
      <c r="D127" s="110"/>
    </row>
    <row r="128" spans="2:4" x14ac:dyDescent="0.25">
      <c r="B128" s="236"/>
      <c r="C128" s="236"/>
      <c r="D128" s="110"/>
    </row>
    <row r="129" spans="2:4" x14ac:dyDescent="0.25">
      <c r="B129" s="236"/>
      <c r="C129" s="236"/>
      <c r="D129" s="110"/>
    </row>
    <row r="130" spans="2:4" x14ac:dyDescent="0.25">
      <c r="B130" s="236"/>
      <c r="C130" s="236"/>
      <c r="D130" s="110"/>
    </row>
    <row r="131" spans="2:4" x14ac:dyDescent="0.25">
      <c r="B131" s="236"/>
      <c r="C131" s="236"/>
      <c r="D131" s="110"/>
    </row>
    <row r="132" spans="2:4" x14ac:dyDescent="0.25">
      <c r="B132" s="236"/>
      <c r="C132" s="236"/>
      <c r="D132" s="110"/>
    </row>
    <row r="133" spans="2:4" x14ac:dyDescent="0.25">
      <c r="B133" s="236"/>
      <c r="C133" s="236"/>
      <c r="D133" s="110"/>
    </row>
    <row r="134" spans="2:4" x14ac:dyDescent="0.25">
      <c r="B134" s="236"/>
      <c r="C134" s="236"/>
      <c r="D134" s="110"/>
    </row>
    <row r="135" spans="2:4" x14ac:dyDescent="0.25">
      <c r="B135" s="236"/>
      <c r="C135" s="236"/>
      <c r="D135" s="110"/>
    </row>
    <row r="136" spans="2:4" x14ac:dyDescent="0.25">
      <c r="B136" s="236"/>
      <c r="C136" s="236"/>
      <c r="D136" s="110"/>
    </row>
    <row r="137" spans="2:4" x14ac:dyDescent="0.25">
      <c r="B137" s="236"/>
      <c r="C137" s="236"/>
      <c r="D137" s="110"/>
    </row>
    <row r="138" spans="2:4" x14ac:dyDescent="0.25">
      <c r="B138" s="236"/>
      <c r="C138" s="236"/>
      <c r="D138" s="110"/>
    </row>
    <row r="139" spans="2:4" x14ac:dyDescent="0.25">
      <c r="B139" s="236"/>
      <c r="C139" s="236"/>
      <c r="D139" s="110"/>
    </row>
    <row r="140" spans="2:4" x14ac:dyDescent="0.25">
      <c r="B140" s="236"/>
      <c r="C140" s="236"/>
      <c r="D140" s="110"/>
    </row>
    <row r="141" spans="2:4" x14ac:dyDescent="0.25">
      <c r="B141" s="236"/>
      <c r="C141" s="236"/>
      <c r="D141" s="110"/>
    </row>
    <row r="142" spans="2:4" x14ac:dyDescent="0.25">
      <c r="B142" s="236"/>
      <c r="C142" s="236"/>
      <c r="D142" s="110"/>
    </row>
    <row r="143" spans="2:4" x14ac:dyDescent="0.25">
      <c r="B143" s="236"/>
      <c r="C143" s="236"/>
      <c r="D143" s="110"/>
    </row>
    <row r="144" spans="2:4" x14ac:dyDescent="0.25">
      <c r="B144" s="236"/>
      <c r="C144" s="236"/>
      <c r="D144" s="110"/>
    </row>
    <row r="145" spans="2:4" x14ac:dyDescent="0.25">
      <c r="B145" s="236"/>
      <c r="C145" s="236"/>
      <c r="D145" s="110"/>
    </row>
    <row r="146" spans="2:4" x14ac:dyDescent="0.25">
      <c r="B146" s="236"/>
      <c r="C146" s="236"/>
      <c r="D146" s="110"/>
    </row>
    <row r="147" spans="2:4" x14ac:dyDescent="0.25">
      <c r="B147" s="236"/>
      <c r="C147" s="236"/>
      <c r="D147" s="110"/>
    </row>
    <row r="148" spans="2:4" x14ac:dyDescent="0.25">
      <c r="B148" s="236"/>
      <c r="C148" s="236"/>
      <c r="D148" s="110"/>
    </row>
    <row r="149" spans="2:4" x14ac:dyDescent="0.25">
      <c r="B149" s="236"/>
      <c r="C149" s="236"/>
      <c r="D149" s="110"/>
    </row>
    <row r="150" spans="2:4" x14ac:dyDescent="0.25">
      <c r="B150" s="236"/>
      <c r="C150" s="236"/>
      <c r="D150" s="110"/>
    </row>
    <row r="151" spans="2:4" x14ac:dyDescent="0.25">
      <c r="B151" s="236"/>
      <c r="C151" s="236"/>
      <c r="D151" s="110"/>
    </row>
    <row r="152" spans="2:4" x14ac:dyDescent="0.25">
      <c r="B152" s="236"/>
      <c r="C152" s="236"/>
      <c r="D152" s="110"/>
    </row>
    <row r="153" spans="2:4" x14ac:dyDescent="0.25">
      <c r="B153" s="236"/>
      <c r="C153" s="236"/>
      <c r="D153" s="110"/>
    </row>
    <row r="154" spans="2:4" x14ac:dyDescent="0.25">
      <c r="B154" s="236"/>
      <c r="C154" s="236"/>
      <c r="D154" s="110"/>
    </row>
    <row r="155" spans="2:4" x14ac:dyDescent="0.25">
      <c r="B155" s="236"/>
      <c r="C155" s="236"/>
      <c r="D155" s="110"/>
    </row>
    <row r="156" spans="2:4" x14ac:dyDescent="0.25">
      <c r="B156" s="236"/>
      <c r="C156" s="236"/>
      <c r="D156" s="110"/>
    </row>
    <row r="157" spans="2:4" x14ac:dyDescent="0.25">
      <c r="B157" s="236"/>
      <c r="C157" s="236"/>
      <c r="D157" s="110"/>
    </row>
    <row r="158" spans="2:4" x14ac:dyDescent="0.25">
      <c r="B158" s="236"/>
      <c r="C158" s="236"/>
      <c r="D158" s="110"/>
    </row>
    <row r="159" spans="2:4" x14ac:dyDescent="0.25">
      <c r="B159" s="236"/>
      <c r="C159" s="236"/>
      <c r="D159" s="110"/>
    </row>
    <row r="160" spans="2:4" x14ac:dyDescent="0.25">
      <c r="B160" s="236"/>
      <c r="C160" s="236"/>
      <c r="D160" s="110"/>
    </row>
    <row r="161" spans="2:4" x14ac:dyDescent="0.25">
      <c r="B161" s="236"/>
      <c r="C161" s="236"/>
      <c r="D161" s="110"/>
    </row>
    <row r="162" spans="2:4" x14ac:dyDescent="0.25">
      <c r="B162" s="236"/>
      <c r="C162" s="236"/>
      <c r="D162" s="110"/>
    </row>
    <row r="163" spans="2:4" x14ac:dyDescent="0.25">
      <c r="B163" s="236"/>
      <c r="C163" s="236"/>
      <c r="D163" s="110"/>
    </row>
    <row r="164" spans="2:4" x14ac:dyDescent="0.25">
      <c r="B164" s="236"/>
      <c r="C164" s="236"/>
      <c r="D164" s="110"/>
    </row>
    <row r="165" spans="2:4" x14ac:dyDescent="0.25">
      <c r="B165" s="236"/>
      <c r="C165" s="236"/>
      <c r="D165" s="110"/>
    </row>
    <row r="166" spans="2:4" x14ac:dyDescent="0.25">
      <c r="B166" s="236"/>
      <c r="C166" s="236"/>
      <c r="D166" s="110"/>
    </row>
    <row r="167" spans="2:4" x14ac:dyDescent="0.25">
      <c r="B167" s="236"/>
      <c r="C167" s="236"/>
      <c r="D167" s="110"/>
    </row>
    <row r="168" spans="2:4" x14ac:dyDescent="0.25">
      <c r="B168" s="236"/>
      <c r="C168" s="236"/>
      <c r="D168" s="110"/>
    </row>
    <row r="169" spans="2:4" x14ac:dyDescent="0.25">
      <c r="B169" s="236"/>
      <c r="C169" s="236"/>
      <c r="D169" s="110"/>
    </row>
    <row r="170" spans="2:4" x14ac:dyDescent="0.25">
      <c r="B170" s="236"/>
      <c r="C170" s="236"/>
      <c r="D170" s="110"/>
    </row>
    <row r="171" spans="2:4" x14ac:dyDescent="0.25">
      <c r="B171" s="236"/>
      <c r="C171" s="236"/>
      <c r="D171" s="110"/>
    </row>
    <row r="172" spans="2:4" x14ac:dyDescent="0.25">
      <c r="B172" s="236"/>
      <c r="C172" s="236"/>
      <c r="D172" s="110"/>
    </row>
    <row r="173" spans="2:4" x14ac:dyDescent="0.25">
      <c r="B173" s="236"/>
      <c r="C173" s="236"/>
      <c r="D173" s="110"/>
    </row>
    <row r="174" spans="2:4" x14ac:dyDescent="0.25">
      <c r="B174" s="236"/>
      <c r="C174" s="236"/>
      <c r="D174" s="110"/>
    </row>
    <row r="175" spans="2:4" x14ac:dyDescent="0.25">
      <c r="B175" s="236"/>
      <c r="C175" s="236"/>
      <c r="D175" s="110"/>
    </row>
    <row r="176" spans="2:4" x14ac:dyDescent="0.25">
      <c r="B176" s="236"/>
      <c r="C176" s="236"/>
      <c r="D176" s="110"/>
    </row>
    <row r="177" spans="2:4" x14ac:dyDescent="0.25">
      <c r="B177" s="236"/>
      <c r="C177" s="236"/>
      <c r="D177" s="110"/>
    </row>
    <row r="178" spans="2:4" x14ac:dyDescent="0.25">
      <c r="B178" s="236"/>
      <c r="C178" s="236"/>
      <c r="D178" s="110"/>
    </row>
    <row r="179" spans="2:4" x14ac:dyDescent="0.25">
      <c r="B179" s="236"/>
      <c r="C179" s="236"/>
      <c r="D179" s="110"/>
    </row>
    <row r="180" spans="2:4" x14ac:dyDescent="0.25">
      <c r="B180" s="236"/>
      <c r="C180" s="236"/>
      <c r="D180" s="110"/>
    </row>
    <row r="181" spans="2:4" x14ac:dyDescent="0.25">
      <c r="B181" s="236"/>
      <c r="C181" s="236"/>
      <c r="D181" s="110"/>
    </row>
    <row r="182" spans="2:4" x14ac:dyDescent="0.25">
      <c r="B182" s="236"/>
      <c r="C182" s="236"/>
      <c r="D182" s="110"/>
    </row>
    <row r="183" spans="2:4" x14ac:dyDescent="0.25">
      <c r="B183" s="236"/>
      <c r="C183" s="236"/>
      <c r="D183" s="110"/>
    </row>
    <row r="184" spans="2:4" x14ac:dyDescent="0.25">
      <c r="B184" s="236"/>
      <c r="C184" s="236"/>
      <c r="D184" s="110"/>
    </row>
    <row r="185" spans="2:4" x14ac:dyDescent="0.25">
      <c r="B185" s="236"/>
      <c r="C185" s="236"/>
      <c r="D185" s="110"/>
    </row>
    <row r="186" spans="2:4" x14ac:dyDescent="0.25">
      <c r="B186" s="236"/>
      <c r="C186" s="236"/>
      <c r="D186" s="110"/>
    </row>
    <row r="187" spans="2:4" x14ac:dyDescent="0.25">
      <c r="B187" s="236"/>
      <c r="C187" s="236"/>
      <c r="D187" s="110"/>
    </row>
    <row r="188" spans="2:4" x14ac:dyDescent="0.25">
      <c r="B188" s="236"/>
      <c r="C188" s="236"/>
      <c r="D188" s="110"/>
    </row>
    <row r="189" spans="2:4" x14ac:dyDescent="0.25">
      <c r="B189" s="236"/>
      <c r="C189" s="236"/>
      <c r="D189" s="110"/>
    </row>
    <row r="190" spans="2:4" x14ac:dyDescent="0.25">
      <c r="B190" s="236"/>
      <c r="C190" s="236"/>
      <c r="D190" s="110"/>
    </row>
    <row r="191" spans="2:4" x14ac:dyDescent="0.25">
      <c r="B191" s="236"/>
      <c r="C191" s="236"/>
      <c r="D191" s="110"/>
    </row>
    <row r="192" spans="2:4" x14ac:dyDescent="0.25">
      <c r="B192" s="236"/>
      <c r="C192" s="236"/>
      <c r="D192" s="110"/>
    </row>
    <row r="193" spans="2:4" x14ac:dyDescent="0.25">
      <c r="B193" s="236"/>
      <c r="C193" s="236"/>
      <c r="D193" s="110"/>
    </row>
    <row r="194" spans="2:4" x14ac:dyDescent="0.25">
      <c r="B194" s="236"/>
      <c r="C194" s="236"/>
      <c r="D194" s="110"/>
    </row>
    <row r="195" spans="2:4" x14ac:dyDescent="0.25">
      <c r="B195" s="236"/>
      <c r="C195" s="236"/>
      <c r="D195" s="110"/>
    </row>
    <row r="196" spans="2:4" x14ac:dyDescent="0.25">
      <c r="B196" s="236"/>
      <c r="C196" s="236"/>
      <c r="D196" s="110"/>
    </row>
    <row r="197" spans="2:4" x14ac:dyDescent="0.25">
      <c r="B197" s="236"/>
      <c r="C197" s="236"/>
      <c r="D197" s="110"/>
    </row>
    <row r="198" spans="2:4" x14ac:dyDescent="0.25">
      <c r="B198" s="236"/>
      <c r="C198" s="236"/>
      <c r="D198" s="110"/>
    </row>
    <row r="199" spans="2:4" x14ac:dyDescent="0.25">
      <c r="B199" s="236"/>
      <c r="C199" s="236"/>
      <c r="D199" s="110"/>
    </row>
    <row r="200" spans="2:4" x14ac:dyDescent="0.25">
      <c r="B200" s="236"/>
      <c r="C200" s="236"/>
      <c r="D200" s="110"/>
    </row>
    <row r="201" spans="2:4" x14ac:dyDescent="0.25">
      <c r="B201" s="236"/>
      <c r="C201" s="236"/>
      <c r="D201" s="110"/>
    </row>
    <row r="202" spans="2:4" x14ac:dyDescent="0.25">
      <c r="B202" s="236"/>
      <c r="C202" s="236"/>
      <c r="D202" s="110"/>
    </row>
    <row r="203" spans="2:4" x14ac:dyDescent="0.25">
      <c r="B203" s="236"/>
      <c r="C203" s="236"/>
      <c r="D203" s="110"/>
    </row>
    <row r="204" spans="2:4" x14ac:dyDescent="0.25">
      <c r="B204" s="236"/>
      <c r="C204" s="236"/>
      <c r="D204" s="110"/>
    </row>
    <row r="205" spans="2:4" x14ac:dyDescent="0.25">
      <c r="B205" s="236"/>
      <c r="C205" s="236"/>
      <c r="D205" s="110"/>
    </row>
    <row r="206" spans="2:4" x14ac:dyDescent="0.25">
      <c r="B206" s="236"/>
      <c r="C206" s="236"/>
      <c r="D206" s="110"/>
    </row>
    <row r="207" spans="2:4" x14ac:dyDescent="0.25">
      <c r="B207" s="236"/>
      <c r="C207" s="236"/>
      <c r="D207" s="110"/>
    </row>
    <row r="208" spans="2:4" x14ac:dyDescent="0.25">
      <c r="B208" s="236"/>
      <c r="C208" s="236"/>
      <c r="D208" s="110"/>
    </row>
    <row r="209" spans="2:4" x14ac:dyDescent="0.25">
      <c r="B209" s="236"/>
      <c r="C209" s="236"/>
      <c r="D209" s="110"/>
    </row>
    <row r="210" spans="2:4" x14ac:dyDescent="0.25">
      <c r="B210" s="236"/>
      <c r="C210" s="236"/>
      <c r="D210" s="110"/>
    </row>
    <row r="211" spans="2:4" x14ac:dyDescent="0.25">
      <c r="B211" s="236"/>
      <c r="C211" s="236"/>
      <c r="D211" s="110"/>
    </row>
    <row r="212" spans="2:4" x14ac:dyDescent="0.25">
      <c r="B212" s="236"/>
      <c r="C212" s="236"/>
      <c r="D212" s="110"/>
    </row>
    <row r="213" spans="2:4" x14ac:dyDescent="0.25">
      <c r="B213" s="236"/>
      <c r="C213" s="236"/>
      <c r="D213" s="110"/>
    </row>
    <row r="214" spans="2:4" x14ac:dyDescent="0.25">
      <c r="B214" s="236"/>
      <c r="C214" s="236"/>
      <c r="D214" s="110"/>
    </row>
    <row r="215" spans="2:4" x14ac:dyDescent="0.25">
      <c r="B215" s="236"/>
      <c r="C215" s="236"/>
      <c r="D215" s="110"/>
    </row>
    <row r="216" spans="2:4" x14ac:dyDescent="0.25">
      <c r="B216" s="236"/>
      <c r="C216" s="236"/>
      <c r="D216" s="110"/>
    </row>
    <row r="217" spans="2:4" x14ac:dyDescent="0.25">
      <c r="B217" s="236"/>
      <c r="C217" s="236"/>
      <c r="D217" s="110"/>
    </row>
    <row r="218" spans="2:4" x14ac:dyDescent="0.25">
      <c r="B218" s="236"/>
      <c r="C218" s="236"/>
      <c r="D218" s="110"/>
    </row>
    <row r="219" spans="2:4" x14ac:dyDescent="0.25">
      <c r="B219" s="236"/>
      <c r="C219" s="236"/>
      <c r="D219" s="110"/>
    </row>
    <row r="220" spans="2:4" x14ac:dyDescent="0.25">
      <c r="B220" s="236"/>
      <c r="C220" s="236"/>
      <c r="D220" s="110"/>
    </row>
    <row r="221" spans="2:4" x14ac:dyDescent="0.25">
      <c r="B221" s="236"/>
      <c r="C221" s="236"/>
      <c r="D221" s="110"/>
    </row>
    <row r="222" spans="2:4" x14ac:dyDescent="0.25">
      <c r="B222" s="236"/>
      <c r="C222" s="236"/>
      <c r="D222" s="110"/>
    </row>
    <row r="223" spans="2:4" x14ac:dyDescent="0.25">
      <c r="B223" s="236"/>
      <c r="C223" s="236"/>
      <c r="D223" s="110"/>
    </row>
    <row r="224" spans="2:4" x14ac:dyDescent="0.25">
      <c r="B224" s="236"/>
      <c r="C224" s="236"/>
      <c r="D224" s="110"/>
    </row>
    <row r="225" spans="2:4" x14ac:dyDescent="0.25">
      <c r="B225" s="236"/>
      <c r="C225" s="236"/>
      <c r="D225" s="110"/>
    </row>
    <row r="226" spans="2:4" x14ac:dyDescent="0.25">
      <c r="B226" s="236"/>
      <c r="C226" s="236"/>
      <c r="D226" s="110"/>
    </row>
    <row r="227" spans="2:4" x14ac:dyDescent="0.25">
      <c r="B227" s="236"/>
      <c r="C227" s="236"/>
      <c r="D227" s="110"/>
    </row>
    <row r="228" spans="2:4" x14ac:dyDescent="0.25">
      <c r="B228" s="236"/>
      <c r="C228" s="236"/>
      <c r="D228" s="110"/>
    </row>
    <row r="229" spans="2:4" x14ac:dyDescent="0.25">
      <c r="B229" s="236"/>
      <c r="C229" s="236"/>
      <c r="D229" s="110"/>
    </row>
    <row r="230" spans="2:4" x14ac:dyDescent="0.25">
      <c r="B230" s="236"/>
      <c r="C230" s="236"/>
      <c r="D230" s="110"/>
    </row>
    <row r="231" spans="2:4" x14ac:dyDescent="0.25">
      <c r="B231" s="236"/>
      <c r="C231" s="236"/>
      <c r="D231" s="110"/>
    </row>
    <row r="232" spans="2:4" x14ac:dyDescent="0.25">
      <c r="B232" s="236"/>
      <c r="C232" s="236"/>
      <c r="D232" s="110"/>
    </row>
    <row r="233" spans="2:4" x14ac:dyDescent="0.25">
      <c r="B233" s="236"/>
      <c r="C233" s="236"/>
      <c r="D233" s="110"/>
    </row>
    <row r="234" spans="2:4" x14ac:dyDescent="0.25">
      <c r="B234" s="236"/>
      <c r="C234" s="236"/>
      <c r="D234" s="110"/>
    </row>
    <row r="235" spans="2:4" x14ac:dyDescent="0.25">
      <c r="B235" s="236"/>
      <c r="C235" s="236"/>
      <c r="D235" s="110"/>
    </row>
    <row r="236" spans="2:4" x14ac:dyDescent="0.25">
      <c r="B236" s="236"/>
      <c r="C236" s="236"/>
      <c r="D236" s="110"/>
    </row>
    <row r="237" spans="2:4" x14ac:dyDescent="0.25">
      <c r="B237" s="236"/>
      <c r="C237" s="236"/>
      <c r="D237" s="110"/>
    </row>
    <row r="238" spans="2:4" x14ac:dyDescent="0.25">
      <c r="B238" s="236"/>
      <c r="C238" s="236"/>
      <c r="D238" s="110"/>
    </row>
    <row r="239" spans="2:4" x14ac:dyDescent="0.25">
      <c r="B239" s="236"/>
      <c r="C239" s="236"/>
      <c r="D239" s="110"/>
    </row>
    <row r="240" spans="2:4" x14ac:dyDescent="0.25">
      <c r="B240" s="236"/>
      <c r="C240" s="236"/>
      <c r="D240" s="110"/>
    </row>
    <row r="241" spans="2:4" x14ac:dyDescent="0.25">
      <c r="B241" s="236"/>
      <c r="C241" s="236"/>
      <c r="D241" s="110"/>
    </row>
    <row r="242" spans="2:4" x14ac:dyDescent="0.25">
      <c r="B242" s="236"/>
      <c r="C242" s="236"/>
      <c r="D242" s="110"/>
    </row>
    <row r="243" spans="2:4" x14ac:dyDescent="0.25">
      <c r="B243" s="236"/>
      <c r="C243" s="236"/>
      <c r="D243" s="110"/>
    </row>
    <row r="244" spans="2:4" x14ac:dyDescent="0.25">
      <c r="B244" s="236"/>
      <c r="C244" s="236"/>
      <c r="D244" s="110"/>
    </row>
    <row r="245" spans="2:4" x14ac:dyDescent="0.25">
      <c r="B245" s="236"/>
      <c r="C245" s="236"/>
      <c r="D245" s="110"/>
    </row>
    <row r="246" spans="2:4" x14ac:dyDescent="0.25">
      <c r="B246" s="236"/>
      <c r="C246" s="236"/>
      <c r="D246" s="110"/>
    </row>
    <row r="247" spans="2:4" x14ac:dyDescent="0.25">
      <c r="B247" s="236"/>
      <c r="C247" s="236"/>
      <c r="D247" s="110"/>
    </row>
    <row r="248" spans="2:4" x14ac:dyDescent="0.25">
      <c r="B248" s="236"/>
      <c r="C248" s="236"/>
      <c r="D248" s="110"/>
    </row>
    <row r="249" spans="2:4" x14ac:dyDescent="0.25">
      <c r="B249" s="236"/>
      <c r="C249" s="236"/>
      <c r="D249" s="110"/>
    </row>
    <row r="250" spans="2:4" x14ac:dyDescent="0.25">
      <c r="B250" s="236"/>
      <c r="C250" s="236"/>
      <c r="D250" s="110"/>
    </row>
    <row r="251" spans="2:4" x14ac:dyDescent="0.25">
      <c r="B251" s="236"/>
      <c r="C251" s="236"/>
      <c r="D251" s="110"/>
    </row>
    <row r="252" spans="2:4" x14ac:dyDescent="0.25">
      <c r="B252" s="236"/>
      <c r="C252" s="236"/>
      <c r="D252" s="110"/>
    </row>
    <row r="253" spans="2:4" x14ac:dyDescent="0.25">
      <c r="B253" s="236"/>
      <c r="C253" s="236"/>
      <c r="D253" s="110"/>
    </row>
    <row r="254" spans="2:4" x14ac:dyDescent="0.25">
      <c r="B254" s="236"/>
      <c r="C254" s="236"/>
      <c r="D254" s="110"/>
    </row>
    <row r="255" spans="2:4" x14ac:dyDescent="0.25">
      <c r="B255" s="236"/>
      <c r="C255" s="236"/>
      <c r="D255" s="110"/>
    </row>
    <row r="256" spans="2:4" x14ac:dyDescent="0.25">
      <c r="B256" s="236"/>
      <c r="C256" s="236"/>
      <c r="D256" s="110"/>
    </row>
    <row r="257" spans="2:4" x14ac:dyDescent="0.25">
      <c r="B257" s="236"/>
      <c r="C257" s="236"/>
      <c r="D257" s="110"/>
    </row>
    <row r="258" spans="2:4" x14ac:dyDescent="0.25">
      <c r="B258" s="236"/>
      <c r="C258" s="236"/>
      <c r="D258" s="110"/>
    </row>
    <row r="259" spans="2:4" x14ac:dyDescent="0.25">
      <c r="B259" s="236"/>
      <c r="C259" s="236"/>
      <c r="D259" s="110"/>
    </row>
    <row r="260" spans="2:4" x14ac:dyDescent="0.25">
      <c r="B260" s="236"/>
      <c r="C260" s="236"/>
      <c r="D260" s="110"/>
    </row>
    <row r="261" spans="2:4" x14ac:dyDescent="0.25">
      <c r="B261" s="236"/>
      <c r="C261" s="236"/>
      <c r="D261" s="110"/>
    </row>
    <row r="262" spans="2:4" x14ac:dyDescent="0.25">
      <c r="B262" s="236"/>
      <c r="C262" s="236"/>
      <c r="D262" s="110"/>
    </row>
    <row r="263" spans="2:4" x14ac:dyDescent="0.25">
      <c r="B263" s="236"/>
      <c r="C263" s="236"/>
      <c r="D263" s="110"/>
    </row>
    <row r="264" spans="2:4" x14ac:dyDescent="0.25">
      <c r="B264" s="236"/>
      <c r="C264" s="236"/>
      <c r="D264" s="110"/>
    </row>
    <row r="265" spans="2:4" x14ac:dyDescent="0.25">
      <c r="B265" s="236"/>
      <c r="C265" s="236"/>
      <c r="D265" s="110"/>
    </row>
    <row r="266" spans="2:4" x14ac:dyDescent="0.25">
      <c r="B266" s="236"/>
      <c r="C266" s="236"/>
      <c r="D266" s="110"/>
    </row>
    <row r="267" spans="2:4" x14ac:dyDescent="0.25">
      <c r="B267" s="236"/>
      <c r="C267" s="236"/>
      <c r="D267" s="110"/>
    </row>
    <row r="268" spans="2:4" x14ac:dyDescent="0.25">
      <c r="B268" s="236"/>
      <c r="C268" s="236"/>
      <c r="D268" s="110"/>
    </row>
    <row r="269" spans="2:4" x14ac:dyDescent="0.25">
      <c r="B269" s="236"/>
      <c r="C269" s="236"/>
      <c r="D269" s="110"/>
    </row>
    <row r="270" spans="2:4" x14ac:dyDescent="0.25">
      <c r="B270" s="236"/>
      <c r="C270" s="236"/>
      <c r="D270" s="110"/>
    </row>
    <row r="271" spans="2:4" x14ac:dyDescent="0.25">
      <c r="B271" s="236"/>
      <c r="C271" s="236"/>
      <c r="D271" s="110"/>
    </row>
    <row r="272" spans="2:4" x14ac:dyDescent="0.25">
      <c r="B272" s="236"/>
      <c r="C272" s="236"/>
      <c r="D272" s="110"/>
    </row>
    <row r="273" spans="2:4" x14ac:dyDescent="0.25">
      <c r="B273" s="236"/>
      <c r="C273" s="236"/>
      <c r="D273" s="110"/>
    </row>
    <row r="274" spans="2:4" x14ac:dyDescent="0.25">
      <c r="B274" s="236"/>
      <c r="C274" s="236"/>
      <c r="D274" s="110"/>
    </row>
    <row r="275" spans="2:4" x14ac:dyDescent="0.25">
      <c r="B275" s="236"/>
      <c r="C275" s="236"/>
      <c r="D275" s="110"/>
    </row>
    <row r="276" spans="2:4" x14ac:dyDescent="0.25">
      <c r="B276" s="236"/>
      <c r="C276" s="236"/>
      <c r="D276" s="110"/>
    </row>
    <row r="277" spans="2:4" x14ac:dyDescent="0.25">
      <c r="B277" s="236"/>
      <c r="C277" s="236"/>
      <c r="D277" s="110"/>
    </row>
    <row r="278" spans="2:4" x14ac:dyDescent="0.25">
      <c r="B278" s="236"/>
      <c r="C278" s="236"/>
      <c r="D278" s="110"/>
    </row>
    <row r="279" spans="2:4" x14ac:dyDescent="0.25">
      <c r="B279" s="236"/>
      <c r="C279" s="236"/>
      <c r="D279" s="110"/>
    </row>
    <row r="280" spans="2:4" x14ac:dyDescent="0.25">
      <c r="B280" s="236"/>
      <c r="C280" s="236"/>
      <c r="D280" s="110"/>
    </row>
    <row r="281" spans="2:4" x14ac:dyDescent="0.25">
      <c r="B281" s="236"/>
      <c r="C281" s="236"/>
      <c r="D281" s="110"/>
    </row>
    <row r="282" spans="2:4" x14ac:dyDescent="0.25">
      <c r="B282" s="236"/>
      <c r="C282" s="236"/>
      <c r="D282" s="110"/>
    </row>
    <row r="283" spans="2:4" x14ac:dyDescent="0.25">
      <c r="B283" s="236"/>
      <c r="C283" s="236"/>
      <c r="D283" s="110"/>
    </row>
    <row r="284" spans="2:4" x14ac:dyDescent="0.25">
      <c r="B284" s="236"/>
      <c r="C284" s="236"/>
      <c r="D284" s="110"/>
    </row>
    <row r="285" spans="2:4" x14ac:dyDescent="0.25">
      <c r="B285" s="236"/>
      <c r="C285" s="236"/>
      <c r="D285" s="110"/>
    </row>
    <row r="286" spans="2:4" x14ac:dyDescent="0.25">
      <c r="B286" s="236"/>
      <c r="C286" s="236"/>
      <c r="D286" s="110"/>
    </row>
    <row r="287" spans="2:4" x14ac:dyDescent="0.25">
      <c r="B287" s="236"/>
      <c r="C287" s="236"/>
      <c r="D287" s="110"/>
    </row>
    <row r="288" spans="2:4" x14ac:dyDescent="0.25">
      <c r="B288" s="236"/>
      <c r="C288" s="236"/>
      <c r="D288" s="110"/>
    </row>
    <row r="289" spans="2:4" x14ac:dyDescent="0.25">
      <c r="B289" s="236"/>
      <c r="C289" s="236"/>
      <c r="D289" s="110"/>
    </row>
    <row r="290" spans="2:4" x14ac:dyDescent="0.25">
      <c r="B290" s="236"/>
      <c r="C290" s="236"/>
      <c r="D290" s="110"/>
    </row>
    <row r="291" spans="2:4" x14ac:dyDescent="0.25">
      <c r="B291" s="236"/>
      <c r="C291" s="236"/>
      <c r="D291" s="110"/>
    </row>
    <row r="292" spans="2:4" x14ac:dyDescent="0.25">
      <c r="B292" s="236"/>
      <c r="C292" s="236"/>
      <c r="D292" s="110"/>
    </row>
    <row r="293" spans="2:4" x14ac:dyDescent="0.25">
      <c r="B293" s="236"/>
      <c r="C293" s="236"/>
      <c r="D293" s="110"/>
    </row>
    <row r="294" spans="2:4" x14ac:dyDescent="0.25">
      <c r="B294" s="236"/>
      <c r="C294" s="236"/>
      <c r="D294" s="110"/>
    </row>
    <row r="295" spans="2:4" x14ac:dyDescent="0.25">
      <c r="B295" s="236"/>
      <c r="C295" s="236"/>
      <c r="D295" s="110"/>
    </row>
    <row r="296" spans="2:4" x14ac:dyDescent="0.25">
      <c r="B296" s="236"/>
      <c r="C296" s="236"/>
      <c r="D296" s="110"/>
    </row>
    <row r="297" spans="2:4" x14ac:dyDescent="0.25">
      <c r="B297" s="236"/>
      <c r="C297" s="236"/>
      <c r="D297" s="110"/>
    </row>
    <row r="298" spans="2:4" x14ac:dyDescent="0.25">
      <c r="B298" s="236"/>
      <c r="C298" s="236"/>
      <c r="D298" s="110"/>
    </row>
    <row r="299" spans="2:4" x14ac:dyDescent="0.25">
      <c r="B299" s="236"/>
      <c r="C299" s="236"/>
      <c r="D299" s="110"/>
    </row>
    <row r="300" spans="2:4" x14ac:dyDescent="0.25">
      <c r="B300" s="236"/>
      <c r="C300" s="236"/>
      <c r="D300" s="110"/>
    </row>
    <row r="301" spans="2:4" x14ac:dyDescent="0.25">
      <c r="B301" s="236"/>
      <c r="C301" s="236"/>
      <c r="D301" s="110"/>
    </row>
    <row r="302" spans="2:4" x14ac:dyDescent="0.25">
      <c r="B302" s="236"/>
      <c r="C302" s="236"/>
      <c r="D302" s="110"/>
    </row>
    <row r="303" spans="2:4" x14ac:dyDescent="0.25">
      <c r="B303" s="236"/>
      <c r="C303" s="236"/>
      <c r="D303" s="110"/>
    </row>
    <row r="304" spans="2:4" x14ac:dyDescent="0.25">
      <c r="B304" s="236"/>
      <c r="C304" s="236"/>
      <c r="D304" s="110"/>
    </row>
    <row r="305" spans="2:4" x14ac:dyDescent="0.25">
      <c r="B305" s="236"/>
      <c r="C305" s="236"/>
      <c r="D305" s="110"/>
    </row>
    <row r="306" spans="2:4" x14ac:dyDescent="0.25">
      <c r="B306" s="236"/>
      <c r="C306" s="236"/>
      <c r="D306" s="110"/>
    </row>
    <row r="307" spans="2:4" x14ac:dyDescent="0.25">
      <c r="B307" s="236"/>
      <c r="C307" s="236"/>
      <c r="D307" s="110"/>
    </row>
    <row r="308" spans="2:4" x14ac:dyDescent="0.25">
      <c r="B308" s="236"/>
      <c r="C308" s="236"/>
      <c r="D308" s="110"/>
    </row>
    <row r="309" spans="2:4" x14ac:dyDescent="0.25">
      <c r="B309" s="236"/>
      <c r="C309" s="236"/>
      <c r="D309" s="110"/>
    </row>
    <row r="310" spans="2:4" x14ac:dyDescent="0.25">
      <c r="B310" s="236"/>
      <c r="C310" s="236"/>
      <c r="D310" s="110"/>
    </row>
    <row r="311" spans="2:4" x14ac:dyDescent="0.25">
      <c r="B311" s="236"/>
      <c r="C311" s="236"/>
      <c r="D311" s="110"/>
    </row>
    <row r="312" spans="2:4" x14ac:dyDescent="0.25">
      <c r="B312" s="236"/>
      <c r="C312" s="236"/>
      <c r="D312" s="110"/>
    </row>
    <row r="313" spans="2:4" x14ac:dyDescent="0.25">
      <c r="B313" s="236"/>
      <c r="C313" s="236"/>
      <c r="D313" s="110"/>
    </row>
    <row r="314" spans="2:4" x14ac:dyDescent="0.25">
      <c r="B314" s="236"/>
      <c r="C314" s="236"/>
      <c r="D314" s="110"/>
    </row>
    <row r="315" spans="2:4" x14ac:dyDescent="0.25">
      <c r="B315" s="236"/>
      <c r="C315" s="236"/>
      <c r="D315" s="110"/>
    </row>
    <row r="316" spans="2:4" x14ac:dyDescent="0.25">
      <c r="B316" s="236"/>
      <c r="C316" s="236"/>
      <c r="D316" s="110"/>
    </row>
    <row r="317" spans="2:4" x14ac:dyDescent="0.25">
      <c r="B317" s="236"/>
      <c r="C317" s="236"/>
      <c r="D317" s="110"/>
    </row>
    <row r="318" spans="2:4" x14ac:dyDescent="0.25">
      <c r="B318" s="236"/>
      <c r="C318" s="236"/>
      <c r="D318" s="110"/>
    </row>
    <row r="319" spans="2:4" x14ac:dyDescent="0.25">
      <c r="B319" s="236"/>
      <c r="C319" s="236"/>
      <c r="D319" s="110"/>
    </row>
    <row r="320" spans="2:4" x14ac:dyDescent="0.25">
      <c r="B320" s="236"/>
      <c r="C320" s="236"/>
      <c r="D320" s="110"/>
    </row>
    <row r="321" spans="1:4" x14ac:dyDescent="0.25">
      <c r="B321" s="236"/>
      <c r="C321" s="236"/>
      <c r="D321" s="110"/>
    </row>
    <row r="322" spans="1:4" x14ac:dyDescent="0.25">
      <c r="B322" s="236"/>
      <c r="C322" s="236"/>
      <c r="D322" s="110"/>
    </row>
    <row r="323" spans="1:4" x14ac:dyDescent="0.25">
      <c r="B323" s="236"/>
      <c r="C323" s="236"/>
      <c r="D323" s="110"/>
    </row>
    <row r="324" spans="1:4" x14ac:dyDescent="0.25">
      <c r="B324" s="236"/>
      <c r="C324" s="236"/>
      <c r="D324" s="110"/>
    </row>
    <row r="325" spans="1:4" x14ac:dyDescent="0.25">
      <c r="B325" s="236"/>
      <c r="C325" s="236"/>
      <c r="D325" s="110"/>
    </row>
    <row r="326" spans="1:4" x14ac:dyDescent="0.25">
      <c r="B326" s="236"/>
      <c r="C326" s="236"/>
      <c r="D326" s="110"/>
    </row>
    <row r="327" spans="1:4" x14ac:dyDescent="0.25">
      <c r="B327" s="236"/>
      <c r="C327" s="236"/>
      <c r="D327" s="110"/>
    </row>
    <row r="328" spans="1:4" x14ac:dyDescent="0.25">
      <c r="B328" s="236"/>
      <c r="C328" s="236"/>
      <c r="D328" s="110"/>
    </row>
    <row r="329" spans="1:4" x14ac:dyDescent="0.25">
      <c r="B329" s="236"/>
      <c r="C329" s="236"/>
      <c r="D329" s="110"/>
    </row>
    <row r="330" spans="1:4" x14ac:dyDescent="0.25">
      <c r="B330" s="236"/>
      <c r="C330" s="236"/>
      <c r="D330" s="110"/>
    </row>
    <row r="331" spans="1:4" ht="13" x14ac:dyDescent="0.3">
      <c r="A331" s="48"/>
      <c r="B331" s="55"/>
      <c r="C331" s="55"/>
      <c r="D331" s="110"/>
    </row>
  </sheetData>
  <mergeCells count="1">
    <mergeCell ref="A1:J1"/>
  </mergeCells>
  <hyperlinks>
    <hyperlink ref="M1" location="'Table of Content'!A1" display="Table of Content" xr:uid="{62D06BFF-5267-46DE-A1F9-00D4BCFA46BD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34"/>
  <sheetViews>
    <sheetView zoomScaleNormal="100" workbookViewId="0">
      <selection activeCell="G4" sqref="G4"/>
    </sheetView>
  </sheetViews>
  <sheetFormatPr defaultColWidth="9.1796875" defaultRowHeight="12.5" x14ac:dyDescent="0.25"/>
  <cols>
    <col min="1" max="1" width="10.6328125" style="40" bestFit="1" customWidth="1"/>
    <col min="2" max="2" width="21.7265625" style="40" customWidth="1"/>
    <col min="3" max="3" width="16" style="40" bestFit="1" customWidth="1"/>
    <col min="4" max="4" width="16.81640625" style="40" bestFit="1" customWidth="1"/>
    <col min="5" max="5" width="13.08984375" style="40" bestFit="1" customWidth="1"/>
    <col min="6" max="6" width="12.36328125" style="40" bestFit="1" customWidth="1"/>
    <col min="7" max="11" width="14.1796875" style="40" bestFit="1" customWidth="1"/>
    <col min="12" max="12" width="9.1796875" style="40"/>
    <col min="13" max="13" width="15.90625" style="40" customWidth="1"/>
    <col min="14" max="16384" width="9.1796875" style="40"/>
  </cols>
  <sheetData>
    <row r="1" spans="1:12" ht="13" x14ac:dyDescent="0.3">
      <c r="A1" s="423" t="s">
        <v>675</v>
      </c>
      <c r="B1" s="423"/>
      <c r="C1" s="423"/>
      <c r="D1" s="149"/>
      <c r="K1" s="277" t="s">
        <v>313</v>
      </c>
    </row>
    <row r="2" spans="1:12" ht="13" x14ac:dyDescent="0.3">
      <c r="A2" s="48"/>
      <c r="B2" s="48"/>
      <c r="C2" s="48"/>
      <c r="D2" s="48"/>
      <c r="E2" s="277"/>
    </row>
    <row r="3" spans="1:12" ht="13" x14ac:dyDescent="0.3">
      <c r="A3" s="424" t="s">
        <v>674</v>
      </c>
      <c r="B3" s="425"/>
      <c r="C3" s="425"/>
      <c r="D3" s="425"/>
      <c r="E3" s="425"/>
      <c r="F3" s="425"/>
    </row>
    <row r="4" spans="1:12" ht="14.5" customHeight="1" x14ac:dyDescent="0.3">
      <c r="A4" s="278" t="s">
        <v>325</v>
      </c>
      <c r="B4" s="125" t="s">
        <v>569</v>
      </c>
      <c r="C4" s="278" t="s">
        <v>566</v>
      </c>
      <c r="D4" s="125" t="s">
        <v>586</v>
      </c>
      <c r="E4" s="125" t="s">
        <v>552</v>
      </c>
      <c r="F4" s="279" t="s">
        <v>568</v>
      </c>
    </row>
    <row r="5" spans="1:12" x14ac:dyDescent="0.25">
      <c r="A5" s="64" t="s">
        <v>280</v>
      </c>
      <c r="B5" s="280">
        <v>118.78562758</v>
      </c>
      <c r="C5" s="280">
        <v>0.39003979</v>
      </c>
      <c r="D5" s="280">
        <v>119.17566737</v>
      </c>
      <c r="E5" s="280">
        <v>11.27332502</v>
      </c>
      <c r="F5" s="115">
        <v>0</v>
      </c>
    </row>
    <row r="6" spans="1:12" x14ac:dyDescent="0.25">
      <c r="A6" s="65" t="s">
        <v>269</v>
      </c>
      <c r="B6" s="280">
        <v>67.366064900000012</v>
      </c>
      <c r="C6" s="280">
        <v>3.1260000000000003E-2</v>
      </c>
      <c r="D6" s="280">
        <v>67.397324900000001</v>
      </c>
      <c r="E6" s="280">
        <v>14.947501470000001</v>
      </c>
      <c r="F6" s="334">
        <f>(E6/E5)-1</f>
        <v>0.32591772555848841</v>
      </c>
    </row>
    <row r="7" spans="1:12" x14ac:dyDescent="0.25">
      <c r="A7" s="65" t="s">
        <v>270</v>
      </c>
      <c r="B7" s="280">
        <v>65.481763149999992</v>
      </c>
      <c r="C7" s="280">
        <v>0.45196755999999999</v>
      </c>
      <c r="D7" s="280">
        <v>65.933730710000006</v>
      </c>
      <c r="E7" s="280">
        <v>13.35918367</v>
      </c>
      <c r="F7" s="117">
        <f>(E7/E6)-1</f>
        <v>-0.10625975205205984</v>
      </c>
      <c r="G7" s="193"/>
      <c r="H7" s="193"/>
      <c r="I7" s="193"/>
      <c r="J7" s="193"/>
      <c r="K7" s="193"/>
      <c r="L7" s="193"/>
    </row>
    <row r="8" spans="1:12" x14ac:dyDescent="0.25">
      <c r="A8" s="65" t="s">
        <v>271</v>
      </c>
      <c r="B8" s="280">
        <v>45.373503619999994</v>
      </c>
      <c r="C8" s="280">
        <v>0.67353890000000005</v>
      </c>
      <c r="D8" s="280">
        <v>46.047042520000005</v>
      </c>
      <c r="E8" s="280">
        <v>9.753610179999999</v>
      </c>
      <c r="F8" s="334">
        <f t="shared" ref="F8:F16" si="0">(E8/E7)-1</f>
        <v>-0.2698947464953898</v>
      </c>
      <c r="G8" s="281"/>
      <c r="H8" s="281"/>
      <c r="I8" s="281"/>
      <c r="J8" s="281"/>
      <c r="K8" s="281"/>
      <c r="L8" s="281"/>
    </row>
    <row r="9" spans="1:12" x14ac:dyDescent="0.25">
      <c r="A9" s="65" t="s">
        <v>272</v>
      </c>
      <c r="B9" s="280">
        <v>93.114020890000006</v>
      </c>
      <c r="C9" s="280">
        <v>0.33804780000000001</v>
      </c>
      <c r="D9" s="280">
        <v>93.452068690000004</v>
      </c>
      <c r="E9" s="280">
        <v>13.04360735</v>
      </c>
      <c r="F9" s="117">
        <f t="shared" si="0"/>
        <v>0.33731070949977227</v>
      </c>
      <c r="G9" s="282"/>
      <c r="H9" s="282"/>
      <c r="I9" s="282"/>
      <c r="J9" s="282"/>
      <c r="K9" s="282"/>
      <c r="L9" s="282"/>
    </row>
    <row r="10" spans="1:12" x14ac:dyDescent="0.25">
      <c r="A10" s="65" t="s">
        <v>273</v>
      </c>
      <c r="B10" s="280">
        <v>50.872677079999995</v>
      </c>
      <c r="C10" s="280">
        <v>0.87469799999999998</v>
      </c>
      <c r="D10" s="280">
        <v>51.747375079999998</v>
      </c>
      <c r="E10" s="280">
        <v>18.595904440000002</v>
      </c>
      <c r="F10" s="334">
        <f t="shared" si="0"/>
        <v>0.42567189742950995</v>
      </c>
    </row>
    <row r="11" spans="1:12" x14ac:dyDescent="0.25">
      <c r="A11" s="65" t="s">
        <v>274</v>
      </c>
      <c r="B11" s="280">
        <v>51.832276100000001</v>
      </c>
      <c r="C11" s="280">
        <v>0.17745</v>
      </c>
      <c r="D11" s="280">
        <v>52.009726100000002</v>
      </c>
      <c r="E11" s="280">
        <v>9.7655591300000015</v>
      </c>
      <c r="F11" s="117">
        <f t="shared" si="0"/>
        <v>-0.47485430668302575</v>
      </c>
    </row>
    <row r="12" spans="1:12" x14ac:dyDescent="0.25">
      <c r="A12" s="65" t="s">
        <v>275</v>
      </c>
      <c r="B12" s="280">
        <v>42.335681619999995</v>
      </c>
      <c r="C12" s="280">
        <v>0.46765966999999997</v>
      </c>
      <c r="D12" s="280">
        <v>42.803341289999999</v>
      </c>
      <c r="E12" s="280">
        <v>14.684530480000001</v>
      </c>
      <c r="F12" s="334">
        <f t="shared" si="0"/>
        <v>0.50370606378172633</v>
      </c>
    </row>
    <row r="13" spans="1:12" x14ac:dyDescent="0.25">
      <c r="A13" s="65" t="s">
        <v>276</v>
      </c>
      <c r="B13" s="280">
        <v>10.384048699999999</v>
      </c>
      <c r="C13" s="280">
        <v>0.99071299999999995</v>
      </c>
      <c r="D13" s="280">
        <v>11.374761700000001</v>
      </c>
      <c r="E13" s="280">
        <v>11.335273019999999</v>
      </c>
      <c r="F13" s="117">
        <f t="shared" si="0"/>
        <v>-0.2280806638361107</v>
      </c>
    </row>
    <row r="14" spans="1:12" x14ac:dyDescent="0.25">
      <c r="A14" s="65" t="s">
        <v>277</v>
      </c>
      <c r="B14" s="280">
        <v>34.772380439999999</v>
      </c>
      <c r="C14" s="280">
        <v>0.26392416999999996</v>
      </c>
      <c r="D14" s="280">
        <v>35.036304610000002</v>
      </c>
      <c r="E14" s="280">
        <v>14.811789730000001</v>
      </c>
      <c r="F14" s="334">
        <f t="shared" si="0"/>
        <v>0.30669898324160538</v>
      </c>
    </row>
    <row r="15" spans="1:12" x14ac:dyDescent="0.25">
      <c r="A15" s="65" t="s">
        <v>278</v>
      </c>
      <c r="B15" s="280">
        <v>57.548825130000004</v>
      </c>
      <c r="C15" s="280">
        <v>1.7497045600000001</v>
      </c>
      <c r="D15" s="280">
        <v>59.298529689999995</v>
      </c>
      <c r="E15" s="280">
        <v>16.998858390000002</v>
      </c>
      <c r="F15" s="117">
        <f>(E15/E14)-1</f>
        <v>0.14765728516725307</v>
      </c>
    </row>
    <row r="16" spans="1:12" x14ac:dyDescent="0.25">
      <c r="A16" s="65" t="s">
        <v>279</v>
      </c>
      <c r="B16" s="280">
        <v>70.083679319999987</v>
      </c>
      <c r="C16" s="280">
        <v>0.90682359999999995</v>
      </c>
      <c r="D16" s="280">
        <v>70.990502919999997</v>
      </c>
      <c r="E16" s="280">
        <v>24.1530022</v>
      </c>
      <c r="F16" s="334">
        <f t="shared" si="0"/>
        <v>0.42086025107477809</v>
      </c>
    </row>
    <row r="17" spans="1:13" x14ac:dyDescent="0.25">
      <c r="A17" s="65" t="s">
        <v>280</v>
      </c>
      <c r="B17" s="280">
        <v>96.193851370000004</v>
      </c>
      <c r="C17" s="280">
        <v>1.93069925</v>
      </c>
      <c r="D17" s="280">
        <v>98.124550619999994</v>
      </c>
      <c r="E17" s="280">
        <v>16.001672280000001</v>
      </c>
      <c r="F17" s="117">
        <f>(E17/E16)-1</f>
        <v>-0.33748723460969998</v>
      </c>
      <c r="M17" s="45"/>
    </row>
    <row r="18" spans="1:13" ht="13" x14ac:dyDescent="0.3">
      <c r="A18" s="283" t="s">
        <v>324</v>
      </c>
      <c r="B18" s="284">
        <f>AVERAGE(B5:B17)</f>
        <v>61.857261530769236</v>
      </c>
      <c r="C18" s="284">
        <f>AVERAGE(C5:C17)</f>
        <v>0.71127125384615375</v>
      </c>
      <c r="D18" s="285">
        <f>AVERAGE(D5:D17)</f>
        <v>62.568532784615392</v>
      </c>
      <c r="E18" s="286">
        <f>AVERAGE(E5:E17)</f>
        <v>14.517216720000002</v>
      </c>
      <c r="F18" s="287"/>
    </row>
    <row r="19" spans="1:13" x14ac:dyDescent="0.25">
      <c r="A19" s="288"/>
      <c r="B19" s="45"/>
      <c r="C19" s="289"/>
      <c r="D19" s="290"/>
      <c r="E19" s="291"/>
    </row>
    <row r="20" spans="1:13" ht="15" customHeight="1" x14ac:dyDescent="0.3">
      <c r="A20" s="426" t="s">
        <v>673</v>
      </c>
      <c r="B20" s="427"/>
      <c r="C20" s="427"/>
      <c r="D20" s="427"/>
      <c r="E20" s="427"/>
      <c r="F20" s="427"/>
      <c r="G20" s="427"/>
      <c r="H20" s="427"/>
      <c r="I20" s="427"/>
    </row>
    <row r="21" spans="1:13" s="48" customFormat="1" ht="13" x14ac:dyDescent="0.3">
      <c r="A21" s="74" t="s">
        <v>527</v>
      </c>
      <c r="B21" s="74" t="s">
        <v>569</v>
      </c>
      <c r="C21" s="74" t="s">
        <v>336</v>
      </c>
      <c r="D21" s="74" t="s">
        <v>617</v>
      </c>
      <c r="E21" s="74" t="s">
        <v>336</v>
      </c>
      <c r="F21" s="118" t="s">
        <v>587</v>
      </c>
      <c r="G21" s="119" t="s">
        <v>336</v>
      </c>
      <c r="H21" s="118" t="s">
        <v>571</v>
      </c>
      <c r="I21" s="119" t="s">
        <v>336</v>
      </c>
    </row>
    <row r="22" spans="1:13" s="48" customFormat="1" ht="13" x14ac:dyDescent="0.3">
      <c r="A22" s="65" t="s">
        <v>357</v>
      </c>
      <c r="B22" s="116" t="s">
        <v>314</v>
      </c>
      <c r="C22" s="116" t="s">
        <v>314</v>
      </c>
      <c r="D22" s="116">
        <v>1.40014525</v>
      </c>
      <c r="E22" s="116">
        <f>(D22/$D$34)*100</f>
        <v>72.520111560617224</v>
      </c>
      <c r="F22" s="116">
        <v>1.40014525</v>
      </c>
      <c r="G22" s="116">
        <f>(F22/$F$34)*100</f>
        <v>1.426906152591968</v>
      </c>
      <c r="H22" s="116">
        <v>1.456519E-2</v>
      </c>
      <c r="I22" s="116">
        <f>(H22/$H$34)*100</f>
        <v>9.1022924011539622E-2</v>
      </c>
    </row>
    <row r="23" spans="1:13" s="48" customFormat="1" ht="13" x14ac:dyDescent="0.3">
      <c r="A23" s="65" t="s">
        <v>353</v>
      </c>
      <c r="B23" s="116" t="s">
        <v>314</v>
      </c>
      <c r="C23" s="116" t="s">
        <v>314</v>
      </c>
      <c r="D23" s="116" t="s">
        <v>314</v>
      </c>
      <c r="E23" s="116" t="s">
        <v>314</v>
      </c>
      <c r="F23" s="116" t="s">
        <v>314</v>
      </c>
      <c r="G23" s="116" t="s">
        <v>314</v>
      </c>
      <c r="H23" s="276">
        <v>4.4700000000000002E-4</v>
      </c>
      <c r="I23" s="276">
        <f>(H23/$H$34)*100</f>
        <v>2.7934580347498531E-3</v>
      </c>
    </row>
    <row r="24" spans="1:13" s="48" customFormat="1" ht="13" x14ac:dyDescent="0.3">
      <c r="A24" s="65" t="s">
        <v>501</v>
      </c>
      <c r="B24" s="116">
        <v>1.975932E-2</v>
      </c>
      <c r="C24" s="116">
        <f t="shared" ref="C24" si="1">(B24/$B$34)*100</f>
        <v>2.0541146568711297E-2</v>
      </c>
      <c r="D24" s="116" t="s">
        <v>314</v>
      </c>
      <c r="E24" s="116" t="s">
        <v>314</v>
      </c>
      <c r="F24" s="116">
        <v>1.975932E-2</v>
      </c>
      <c r="G24" s="116">
        <f>(F24/$F$34)*100</f>
        <v>2.013697884489736E-2</v>
      </c>
      <c r="H24" s="116" t="s">
        <v>314</v>
      </c>
      <c r="I24" s="116" t="s">
        <v>314</v>
      </c>
    </row>
    <row r="25" spans="1:13" s="48" customFormat="1" ht="13" x14ac:dyDescent="0.3">
      <c r="A25" s="65" t="s">
        <v>361</v>
      </c>
      <c r="B25" s="116" t="s">
        <v>314</v>
      </c>
      <c r="C25" s="116" t="s">
        <v>314</v>
      </c>
      <c r="D25" s="116" t="s">
        <v>314</v>
      </c>
      <c r="E25" s="116" t="s">
        <v>314</v>
      </c>
      <c r="F25" s="116" t="s">
        <v>314</v>
      </c>
      <c r="G25" s="116" t="s">
        <v>314</v>
      </c>
      <c r="H25" s="276">
        <v>9.9546280000000001E-2</v>
      </c>
      <c r="I25" s="276">
        <f t="shared" ref="I25:I31" si="2">(H25/$H$34)*100</f>
        <v>0.6220992297437552</v>
      </c>
    </row>
    <row r="26" spans="1:13" x14ac:dyDescent="0.25">
      <c r="A26" s="65" t="s">
        <v>350</v>
      </c>
      <c r="B26" s="116" t="s">
        <v>314</v>
      </c>
      <c r="C26" s="116" t="s">
        <v>314</v>
      </c>
      <c r="D26" s="116" t="s">
        <v>314</v>
      </c>
      <c r="E26" s="116" t="s">
        <v>314</v>
      </c>
      <c r="F26" s="116" t="s">
        <v>314</v>
      </c>
      <c r="G26" s="116" t="s">
        <v>314</v>
      </c>
      <c r="H26" s="116">
        <v>3.71733E-3</v>
      </c>
      <c r="I26" s="116">
        <f t="shared" si="2"/>
        <v>2.323088446603282E-2</v>
      </c>
    </row>
    <row r="27" spans="1:13" x14ac:dyDescent="0.25">
      <c r="A27" s="65" t="s">
        <v>364</v>
      </c>
      <c r="B27" s="116" t="s">
        <v>314</v>
      </c>
      <c r="C27" s="116" t="s">
        <v>314</v>
      </c>
      <c r="D27" s="116" t="s">
        <v>314</v>
      </c>
      <c r="E27" s="116" t="s">
        <v>314</v>
      </c>
      <c r="F27" s="116" t="s">
        <v>314</v>
      </c>
      <c r="G27" s="116" t="s">
        <v>314</v>
      </c>
      <c r="H27" s="276">
        <v>3.60356E-3</v>
      </c>
      <c r="I27" s="276">
        <f t="shared" si="2"/>
        <v>2.2519896276740895E-2</v>
      </c>
    </row>
    <row r="28" spans="1:13" x14ac:dyDescent="0.25">
      <c r="A28" s="65" t="s">
        <v>347</v>
      </c>
      <c r="B28" s="116" t="s">
        <v>314</v>
      </c>
      <c r="C28" s="116" t="s">
        <v>314</v>
      </c>
      <c r="D28" s="116" t="s">
        <v>314</v>
      </c>
      <c r="E28" s="116" t="s">
        <v>314</v>
      </c>
      <c r="F28" s="116" t="s">
        <v>314</v>
      </c>
      <c r="G28" s="116" t="s">
        <v>314</v>
      </c>
      <c r="H28" s="116">
        <v>9.2532000000000014E-3</v>
      </c>
      <c r="I28" s="116">
        <f t="shared" si="2"/>
        <v>5.782645612337213E-2</v>
      </c>
    </row>
    <row r="29" spans="1:13" x14ac:dyDescent="0.25">
      <c r="A29" s="65" t="s">
        <v>366</v>
      </c>
      <c r="B29" s="116" t="s">
        <v>314</v>
      </c>
      <c r="C29" s="116" t="s">
        <v>314</v>
      </c>
      <c r="D29" s="116" t="s">
        <v>314</v>
      </c>
      <c r="E29" s="116" t="s">
        <v>314</v>
      </c>
      <c r="F29" s="116" t="s">
        <v>314</v>
      </c>
      <c r="G29" s="116" t="s">
        <v>314</v>
      </c>
      <c r="H29" s="276">
        <v>2.6993400000000002E-3</v>
      </c>
      <c r="I29" s="276">
        <f t="shared" si="2"/>
        <v>1.6869111882598813E-2</v>
      </c>
    </row>
    <row r="30" spans="1:13" x14ac:dyDescent="0.25">
      <c r="A30" s="65" t="s">
        <v>363</v>
      </c>
      <c r="B30" s="116" t="s">
        <v>314</v>
      </c>
      <c r="C30" s="116" t="s">
        <v>314</v>
      </c>
      <c r="D30" s="116" t="s">
        <v>314</v>
      </c>
      <c r="E30" s="116" t="s">
        <v>314</v>
      </c>
      <c r="F30" s="116" t="s">
        <v>314</v>
      </c>
      <c r="G30" s="116" t="s">
        <v>314</v>
      </c>
      <c r="H30" s="116">
        <v>8.2428299999999996E-3</v>
      </c>
      <c r="I30" s="116">
        <f t="shared" si="2"/>
        <v>5.1512303562812362E-2</v>
      </c>
    </row>
    <row r="31" spans="1:13" x14ac:dyDescent="0.25">
      <c r="A31" s="65" t="s">
        <v>296</v>
      </c>
      <c r="B31" s="116">
        <v>96.087013999999996</v>
      </c>
      <c r="C31" s="116">
        <f>(B31/$B$34)*100</f>
        <v>99.888935344121876</v>
      </c>
      <c r="D31" s="116" t="s">
        <v>314</v>
      </c>
      <c r="E31" s="116" t="s">
        <v>314</v>
      </c>
      <c r="F31" s="116">
        <v>96.087013999999996</v>
      </c>
      <c r="G31" s="116">
        <f>(F31/$F$34)*100</f>
        <v>97.923520049645248</v>
      </c>
      <c r="H31" s="276">
        <v>15.85959755</v>
      </c>
      <c r="I31" s="276">
        <f t="shared" si="2"/>
        <v>99.112125735898388</v>
      </c>
    </row>
    <row r="32" spans="1:13" x14ac:dyDescent="0.25">
      <c r="A32" s="65" t="s">
        <v>346</v>
      </c>
      <c r="B32" s="116" t="s">
        <v>314</v>
      </c>
      <c r="C32" s="196" t="s">
        <v>314</v>
      </c>
      <c r="D32" s="116">
        <v>0.48213400000000001</v>
      </c>
      <c r="E32" s="116">
        <f>(D32/$D$34)*100</f>
        <v>24.971988775569269</v>
      </c>
      <c r="F32" s="116">
        <v>0.48213400000000001</v>
      </c>
      <c r="G32" s="116">
        <f>(F32/$F$34)*100</f>
        <v>0.49134900180804525</v>
      </c>
      <c r="H32" s="116" t="s">
        <v>314</v>
      </c>
      <c r="I32" s="116" t="s">
        <v>314</v>
      </c>
    </row>
    <row r="33" spans="1:9" x14ac:dyDescent="0.25">
      <c r="A33" s="65" t="s">
        <v>356</v>
      </c>
      <c r="B33" s="116">
        <v>8.7078050000000004E-2</v>
      </c>
      <c r="C33" s="116">
        <f>(B33/$B$34)*100</f>
        <v>9.052350930940796E-2</v>
      </c>
      <c r="D33" s="116">
        <v>4.8419999999999998E-2</v>
      </c>
      <c r="E33" s="116">
        <f>(D33/$D$34)*100</f>
        <v>2.5078996638135118</v>
      </c>
      <c r="F33" s="116">
        <v>0.13549804999999998</v>
      </c>
      <c r="G33" s="116">
        <f>(F33/$F$34)*100</f>
        <v>0.13808781710984205</v>
      </c>
      <c r="H33" s="276" t="s">
        <v>314</v>
      </c>
      <c r="I33" s="276" t="s">
        <v>314</v>
      </c>
    </row>
    <row r="34" spans="1:9" s="48" customFormat="1" ht="13" x14ac:dyDescent="0.3">
      <c r="A34" s="86" t="s">
        <v>262</v>
      </c>
      <c r="B34" s="292">
        <f>SUM(B22:B33)</f>
        <v>96.193851370000004</v>
      </c>
      <c r="C34" s="293">
        <f>(B34/$B$34)*100</f>
        <v>100</v>
      </c>
      <c r="D34" s="292">
        <f>SUM(D22:D33)</f>
        <v>1.93069925</v>
      </c>
      <c r="E34" s="292">
        <f>(D34/$D$34)*100</f>
        <v>100</v>
      </c>
      <c r="F34" s="292">
        <f>SUM(F22:F33)</f>
        <v>98.124550619999994</v>
      </c>
      <c r="G34" s="292">
        <f>(F34/$F$34)*100</f>
        <v>100</v>
      </c>
      <c r="H34" s="292">
        <f>SUM(H22:H33)</f>
        <v>16.001672280000001</v>
      </c>
      <c r="I34" s="292">
        <f>(H34/$H$34)*100</f>
        <v>100</v>
      </c>
    </row>
  </sheetData>
  <sortState xmlns:xlrd2="http://schemas.microsoft.com/office/spreadsheetml/2017/richdata2" ref="A26:C27">
    <sortCondition descending="1" ref="C26:C27"/>
  </sortState>
  <mergeCells count="3">
    <mergeCell ref="A3:F3"/>
    <mergeCell ref="A20:I20"/>
    <mergeCell ref="A1:C1"/>
  </mergeCells>
  <phoneticPr fontId="4" type="noConversion"/>
  <hyperlinks>
    <hyperlink ref="K1" location="'Table of Content'!A1" display="Table of Content" xr:uid="{00000000-0004-0000-1E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C706E-7C9C-4187-9C55-93A86A710281}">
  <dimension ref="A1:H6"/>
  <sheetViews>
    <sheetView zoomScaleNormal="100" workbookViewId="0">
      <selection sqref="A1:E1"/>
    </sheetView>
  </sheetViews>
  <sheetFormatPr defaultRowHeight="12.5" x14ac:dyDescent="0.25"/>
  <cols>
    <col min="1" max="1" width="22.36328125" style="40" customWidth="1"/>
    <col min="2" max="4" width="10.1796875" style="40" bestFit="1" customWidth="1"/>
    <col min="5" max="6" width="11.1796875" style="40" bestFit="1" customWidth="1"/>
    <col min="7" max="16384" width="8.7265625" style="40"/>
  </cols>
  <sheetData>
    <row r="1" spans="1:8" ht="13" x14ac:dyDescent="0.3">
      <c r="A1" s="428" t="s">
        <v>691</v>
      </c>
      <c r="B1" s="428"/>
      <c r="C1" s="428"/>
      <c r="D1" s="428"/>
      <c r="E1" s="428"/>
      <c r="F1" s="48"/>
      <c r="H1" s="232" t="s">
        <v>313</v>
      </c>
    </row>
    <row r="2" spans="1:8" ht="13" x14ac:dyDescent="0.3">
      <c r="A2" s="300" t="s">
        <v>263</v>
      </c>
      <c r="B2" s="301" t="s">
        <v>331</v>
      </c>
      <c r="C2" s="300" t="s">
        <v>332</v>
      </c>
      <c r="D2" s="301" t="s">
        <v>333</v>
      </c>
      <c r="E2" s="300" t="s">
        <v>334</v>
      </c>
      <c r="F2" s="301" t="s">
        <v>543</v>
      </c>
    </row>
    <row r="3" spans="1:8" x14ac:dyDescent="0.25">
      <c r="A3" s="64" t="s">
        <v>465</v>
      </c>
      <c r="B3" s="139">
        <v>67998.575080909999</v>
      </c>
      <c r="C3" s="139">
        <v>62972.052540480006</v>
      </c>
      <c r="D3" s="139">
        <v>65904.587137110007</v>
      </c>
      <c r="E3" s="139">
        <v>97431.402914389997</v>
      </c>
      <c r="F3" s="139">
        <v>105024.36632244999</v>
      </c>
    </row>
    <row r="4" spans="1:8" x14ac:dyDescent="0.25">
      <c r="A4" s="303" t="s">
        <v>464</v>
      </c>
      <c r="B4" s="304">
        <v>89728.340518679994</v>
      </c>
      <c r="C4" s="304">
        <v>81202.355304070996</v>
      </c>
      <c r="D4" s="304">
        <v>95211.938477536998</v>
      </c>
      <c r="E4" s="304">
        <v>128997.66336732999</v>
      </c>
      <c r="F4" s="304">
        <v>136883.81387452298</v>
      </c>
    </row>
    <row r="6" spans="1:8" x14ac:dyDescent="0.25">
      <c r="F6" s="100"/>
    </row>
  </sheetData>
  <mergeCells count="1">
    <mergeCell ref="A1:E1"/>
  </mergeCells>
  <hyperlinks>
    <hyperlink ref="H1" location="'Table of Content'!A1" display="'Table of Content'!A1" xr:uid="{8547CB7B-A56A-4F5B-BC47-E97F03980B4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80F67-FB1B-44A7-AB72-ED5B54B726F7}">
  <dimension ref="A1:G260"/>
  <sheetViews>
    <sheetView zoomScaleNormal="100" workbookViewId="0">
      <selection activeCell="J9" sqref="J9"/>
    </sheetView>
  </sheetViews>
  <sheetFormatPr defaultRowHeight="12.5" x14ac:dyDescent="0.25"/>
  <cols>
    <col min="1" max="1" width="48.7265625" style="40" customWidth="1"/>
    <col min="2" max="2" width="10.1796875" style="40" bestFit="1" customWidth="1"/>
    <col min="3" max="3" width="8.81640625" style="321" bestFit="1" customWidth="1"/>
    <col min="4" max="4" width="11.1796875" style="40" bestFit="1" customWidth="1"/>
    <col min="5" max="5" width="8.81640625" style="321" bestFit="1" customWidth="1"/>
    <col min="6" max="16384" width="8.7265625" style="40"/>
  </cols>
  <sheetData>
    <row r="1" spans="1:7" s="48" customFormat="1" ht="13" x14ac:dyDescent="0.3">
      <c r="A1" s="310" t="s">
        <v>689</v>
      </c>
      <c r="C1" s="320"/>
      <c r="E1" s="320"/>
      <c r="G1" s="232" t="s">
        <v>313</v>
      </c>
    </row>
    <row r="2" spans="1:7" s="48" customFormat="1" ht="13" x14ac:dyDescent="0.3">
      <c r="A2" s="279" t="s">
        <v>679</v>
      </c>
      <c r="B2" s="300" t="s">
        <v>334</v>
      </c>
      <c r="C2" s="300" t="s">
        <v>295</v>
      </c>
      <c r="D2" s="300" t="s">
        <v>543</v>
      </c>
      <c r="E2" s="300" t="s">
        <v>295</v>
      </c>
    </row>
    <row r="3" spans="1:7" x14ac:dyDescent="0.25">
      <c r="A3" s="302" t="s">
        <v>151</v>
      </c>
      <c r="B3" s="305">
        <v>21735.453373580003</v>
      </c>
      <c r="C3" s="306">
        <f t="shared" ref="C3:C66" si="0">B3/$B$260*100</f>
        <v>22.308468033328296</v>
      </c>
      <c r="D3" s="305">
        <v>25120.636076220002</v>
      </c>
      <c r="E3" s="306">
        <f>D3/$D$260*100</f>
        <v>23.918864693830795</v>
      </c>
    </row>
    <row r="4" spans="1:7" x14ac:dyDescent="0.25">
      <c r="A4" s="40" t="s">
        <v>70</v>
      </c>
      <c r="B4" s="171">
        <v>13305.699902889999</v>
      </c>
      <c r="C4" s="66">
        <f t="shared" si="0"/>
        <v>13.656479846216833</v>
      </c>
      <c r="D4" s="171">
        <v>14520.580195680001</v>
      </c>
      <c r="E4" s="66">
        <f>D4/$D$260*100</f>
        <v>13.825915550966849</v>
      </c>
    </row>
    <row r="5" spans="1:7" x14ac:dyDescent="0.25">
      <c r="A5" s="302" t="s">
        <v>9</v>
      </c>
      <c r="B5" s="308">
        <v>10994.30676906</v>
      </c>
      <c r="C5" s="309">
        <f t="shared" si="0"/>
        <v>11.284151146546</v>
      </c>
      <c r="D5" s="308">
        <v>13667.647894420001</v>
      </c>
      <c r="E5" s="309">
        <f t="shared" ref="E5:E66" si="1">D5/$D$260*100</f>
        <v>13.013787536177126</v>
      </c>
    </row>
    <row r="6" spans="1:7" x14ac:dyDescent="0.25">
      <c r="A6" s="40" t="s">
        <v>260</v>
      </c>
      <c r="B6" s="171">
        <v>7176.0479999899999</v>
      </c>
      <c r="C6" s="66">
        <f t="shared" si="0"/>
        <v>7.3652311116728653</v>
      </c>
      <c r="D6" s="171">
        <v>11576.75297138</v>
      </c>
      <c r="E6" s="66">
        <f t="shared" si="1"/>
        <v>11.022921038948805</v>
      </c>
    </row>
    <row r="7" spans="1:7" x14ac:dyDescent="0.25">
      <c r="A7" s="311" t="s">
        <v>80</v>
      </c>
      <c r="B7" s="308">
        <v>6735.1214689899998</v>
      </c>
      <c r="C7" s="309">
        <f t="shared" si="0"/>
        <v>6.9126803756566462</v>
      </c>
      <c r="D7" s="308">
        <v>5475.3489980600007</v>
      </c>
      <c r="E7" s="309">
        <f t="shared" si="1"/>
        <v>5.2134082687529562</v>
      </c>
    </row>
    <row r="8" spans="1:7" x14ac:dyDescent="0.25">
      <c r="A8" s="144" t="s">
        <v>572</v>
      </c>
      <c r="B8" s="171">
        <v>3107.7644692600002</v>
      </c>
      <c r="C8" s="66">
        <f t="shared" si="0"/>
        <v>3.1896948789608373</v>
      </c>
      <c r="D8" s="171">
        <v>4575.9786811399999</v>
      </c>
      <c r="E8" s="66">
        <f t="shared" si="1"/>
        <v>4.3570638332543226</v>
      </c>
    </row>
    <row r="9" spans="1:7" x14ac:dyDescent="0.25">
      <c r="A9" s="311" t="s">
        <v>0</v>
      </c>
      <c r="B9" s="308">
        <v>1814.9370428299999</v>
      </c>
      <c r="C9" s="309">
        <f t="shared" si="0"/>
        <v>1.8627844704491512</v>
      </c>
      <c r="D9" s="308">
        <v>1955.1628206600001</v>
      </c>
      <c r="E9" s="309">
        <f t="shared" si="1"/>
        <v>1.8616278194501856</v>
      </c>
    </row>
    <row r="10" spans="1:7" x14ac:dyDescent="0.25">
      <c r="A10" s="144" t="s">
        <v>71</v>
      </c>
      <c r="B10" s="171">
        <v>2130.74518889</v>
      </c>
      <c r="C10" s="66">
        <f t="shared" si="0"/>
        <v>2.1869183088354163</v>
      </c>
      <c r="D10" s="171">
        <v>1601.69589232</v>
      </c>
      <c r="E10" s="66">
        <f t="shared" si="1"/>
        <v>1.5250707511078048</v>
      </c>
    </row>
    <row r="11" spans="1:7" x14ac:dyDescent="0.25">
      <c r="A11" s="311" t="s">
        <v>23</v>
      </c>
      <c r="B11" s="308">
        <v>1413.4252398399999</v>
      </c>
      <c r="C11" s="309">
        <f t="shared" si="0"/>
        <v>1.4506875581807361</v>
      </c>
      <c r="D11" s="308">
        <v>1499.4524933900002</v>
      </c>
      <c r="E11" s="309">
        <f t="shared" si="1"/>
        <v>1.4277186770033174</v>
      </c>
    </row>
    <row r="12" spans="1:7" x14ac:dyDescent="0.25">
      <c r="A12" s="144" t="s">
        <v>249</v>
      </c>
      <c r="B12" s="171">
        <v>1005.5485536799999</v>
      </c>
      <c r="C12" s="66">
        <f t="shared" si="0"/>
        <v>1.0320579644773709</v>
      </c>
      <c r="D12" s="171">
        <v>1385.64153115</v>
      </c>
      <c r="E12" s="66">
        <f t="shared" si="1"/>
        <v>1.3193524318878045</v>
      </c>
    </row>
    <row r="13" spans="1:7" x14ac:dyDescent="0.25">
      <c r="A13" s="311" t="s">
        <v>47</v>
      </c>
      <c r="B13" s="308">
        <v>1358.2806647300001</v>
      </c>
      <c r="C13" s="309">
        <f t="shared" si="0"/>
        <v>1.394089199273338</v>
      </c>
      <c r="D13" s="308">
        <v>1347.02470068</v>
      </c>
      <c r="E13" s="309">
        <f t="shared" si="1"/>
        <v>1.2825830308219253</v>
      </c>
    </row>
    <row r="14" spans="1:7" x14ac:dyDescent="0.25">
      <c r="A14" s="144" t="s">
        <v>123</v>
      </c>
      <c r="B14" s="171">
        <v>1118.0041702400001</v>
      </c>
      <c r="C14" s="66">
        <f t="shared" si="0"/>
        <v>1.1474782634735903</v>
      </c>
      <c r="D14" s="171">
        <v>1259.7046784900001</v>
      </c>
      <c r="E14" s="66">
        <f t="shared" si="1"/>
        <v>1.1994403990235989</v>
      </c>
    </row>
    <row r="15" spans="1:7" x14ac:dyDescent="0.25">
      <c r="A15" s="311" t="s">
        <v>64</v>
      </c>
      <c r="B15" s="308">
        <v>1051.1200419700001</v>
      </c>
      <c r="C15" s="309">
        <f t="shared" si="0"/>
        <v>1.0788308599985843</v>
      </c>
      <c r="D15" s="308">
        <v>1163.2279758</v>
      </c>
      <c r="E15" s="309">
        <f t="shared" si="1"/>
        <v>1.1075791423759811</v>
      </c>
    </row>
    <row r="16" spans="1:7" x14ac:dyDescent="0.25">
      <c r="A16" s="144" t="s">
        <v>11</v>
      </c>
      <c r="B16" s="171">
        <v>924.97774501000004</v>
      </c>
      <c r="C16" s="66">
        <f t="shared" si="0"/>
        <v>0.94936305681931843</v>
      </c>
      <c r="D16" s="171">
        <v>1017.75716856</v>
      </c>
      <c r="E16" s="66">
        <f t="shared" si="1"/>
        <v>0.96906765943746953</v>
      </c>
    </row>
    <row r="17" spans="1:5" x14ac:dyDescent="0.25">
      <c r="A17" s="311" t="s">
        <v>1</v>
      </c>
      <c r="B17" s="308">
        <v>649.39706060000003</v>
      </c>
      <c r="C17" s="309">
        <f t="shared" si="0"/>
        <v>0.66651720202633735</v>
      </c>
      <c r="D17" s="308">
        <v>1008.28020191</v>
      </c>
      <c r="E17" s="309">
        <f t="shared" si="1"/>
        <v>0.96004407092953858</v>
      </c>
    </row>
    <row r="18" spans="1:5" x14ac:dyDescent="0.25">
      <c r="A18" s="144" t="s">
        <v>218</v>
      </c>
      <c r="B18" s="171">
        <v>670.23213330999999</v>
      </c>
      <c r="C18" s="66">
        <f t="shared" si="0"/>
        <v>0.68790155254041863</v>
      </c>
      <c r="D18" s="171">
        <v>1003.6685897000001</v>
      </c>
      <c r="E18" s="66">
        <f t="shared" si="1"/>
        <v>0.95565307827566137</v>
      </c>
    </row>
    <row r="19" spans="1:5" x14ac:dyDescent="0.25">
      <c r="A19" s="311" t="s">
        <v>37</v>
      </c>
      <c r="B19" s="308">
        <v>1714.36189698</v>
      </c>
      <c r="C19" s="309">
        <f t="shared" si="0"/>
        <v>1.7595578485987275</v>
      </c>
      <c r="D19" s="308">
        <v>976.67501979999997</v>
      </c>
      <c r="E19" s="309">
        <f t="shared" si="1"/>
        <v>0.92995088092355027</v>
      </c>
    </row>
    <row r="20" spans="1:5" x14ac:dyDescent="0.25">
      <c r="A20" s="144" t="s">
        <v>215</v>
      </c>
      <c r="B20" s="171">
        <v>430.15475693999997</v>
      </c>
      <c r="C20" s="66">
        <f t="shared" si="0"/>
        <v>0.44149498423825789</v>
      </c>
      <c r="D20" s="171">
        <v>959.45285892999993</v>
      </c>
      <c r="E20" s="66">
        <f t="shared" si="1"/>
        <v>0.91355262833412376</v>
      </c>
    </row>
    <row r="21" spans="1:5" x14ac:dyDescent="0.25">
      <c r="A21" s="311" t="s">
        <v>184</v>
      </c>
      <c r="B21" s="308">
        <v>681.60676289999992</v>
      </c>
      <c r="C21" s="309">
        <f t="shared" si="0"/>
        <v>0.69957605300921966</v>
      </c>
      <c r="D21" s="308">
        <v>863.52630291999992</v>
      </c>
      <c r="E21" s="309">
        <f t="shared" si="1"/>
        <v>0.82221519934599496</v>
      </c>
    </row>
    <row r="22" spans="1:5" x14ac:dyDescent="0.25">
      <c r="A22" s="144" t="s">
        <v>129</v>
      </c>
      <c r="B22" s="171">
        <v>810.63366923000001</v>
      </c>
      <c r="C22" s="66">
        <f t="shared" si="0"/>
        <v>0.83200451290050548</v>
      </c>
      <c r="D22" s="171">
        <v>840.64631841999994</v>
      </c>
      <c r="E22" s="66">
        <f t="shared" si="1"/>
        <v>0.80042979344337517</v>
      </c>
    </row>
    <row r="23" spans="1:5" x14ac:dyDescent="0.25">
      <c r="A23" s="311" t="s">
        <v>157</v>
      </c>
      <c r="B23" s="308">
        <v>709.92610322999997</v>
      </c>
      <c r="C23" s="309">
        <f t="shared" si="0"/>
        <v>0.72864197988998458</v>
      </c>
      <c r="D23" s="308">
        <v>804.10980885000004</v>
      </c>
      <c r="E23" s="309">
        <f t="shared" si="1"/>
        <v>0.76564119071301062</v>
      </c>
    </row>
    <row r="24" spans="1:5" x14ac:dyDescent="0.25">
      <c r="A24" s="144" t="s">
        <v>67</v>
      </c>
      <c r="B24" s="171">
        <v>3616.4583116199997</v>
      </c>
      <c r="C24" s="66">
        <f t="shared" si="0"/>
        <v>3.7117994850158</v>
      </c>
      <c r="D24" s="171">
        <v>687.36107385000003</v>
      </c>
      <c r="E24" s="66">
        <f t="shared" si="1"/>
        <v>0.65447771590417114</v>
      </c>
    </row>
    <row r="25" spans="1:5" x14ac:dyDescent="0.25">
      <c r="A25" s="311" t="s">
        <v>2</v>
      </c>
      <c r="B25" s="308">
        <v>973.45164837000004</v>
      </c>
      <c r="C25" s="309">
        <f t="shared" si="0"/>
        <v>0.99911488416659833</v>
      </c>
      <c r="D25" s="308">
        <v>552.76469689999999</v>
      </c>
      <c r="E25" s="309">
        <f t="shared" si="1"/>
        <v>0.52632043044456944</v>
      </c>
    </row>
    <row r="26" spans="1:5" x14ac:dyDescent="0.25">
      <c r="A26" s="144" t="s">
        <v>61</v>
      </c>
      <c r="B26" s="171">
        <v>447.09712930000001</v>
      </c>
      <c r="C26" s="66">
        <f t="shared" si="0"/>
        <v>0.45888401062319739</v>
      </c>
      <c r="D26" s="171">
        <v>537.12501739999993</v>
      </c>
      <c r="E26" s="66">
        <f t="shared" si="1"/>
        <v>0.51142895330679505</v>
      </c>
    </row>
    <row r="27" spans="1:5" x14ac:dyDescent="0.25">
      <c r="A27" s="311" t="s">
        <v>145</v>
      </c>
      <c r="B27" s="308">
        <v>344.88744786000001</v>
      </c>
      <c r="C27" s="309">
        <f t="shared" si="0"/>
        <v>0.3539797617027457</v>
      </c>
      <c r="D27" s="308">
        <v>532.79284203999998</v>
      </c>
      <c r="E27" s="309">
        <f t="shared" si="1"/>
        <v>0.50730402924231721</v>
      </c>
    </row>
    <row r="28" spans="1:5" x14ac:dyDescent="0.25">
      <c r="A28" s="144" t="s">
        <v>109</v>
      </c>
      <c r="B28" s="171">
        <v>262.58874752000003</v>
      </c>
      <c r="C28" s="66">
        <f t="shared" si="0"/>
        <v>0.26951140973586163</v>
      </c>
      <c r="D28" s="171">
        <v>503.48119644000002</v>
      </c>
      <c r="E28" s="66">
        <f t="shared" si="1"/>
        <v>0.479394652945767</v>
      </c>
    </row>
    <row r="29" spans="1:5" x14ac:dyDescent="0.25">
      <c r="A29" s="311" t="s">
        <v>62</v>
      </c>
      <c r="B29" s="308">
        <v>893.08296242999995</v>
      </c>
      <c r="C29" s="309">
        <f t="shared" si="0"/>
        <v>0.91662742782706719</v>
      </c>
      <c r="D29" s="308">
        <v>473.33182002999996</v>
      </c>
      <c r="E29" s="309">
        <f t="shared" si="1"/>
        <v>0.4506876228862528</v>
      </c>
    </row>
    <row r="30" spans="1:5" x14ac:dyDescent="0.25">
      <c r="A30" s="144" t="s">
        <v>66</v>
      </c>
      <c r="B30" s="171">
        <v>360.35378283999995</v>
      </c>
      <c r="C30" s="66">
        <f t="shared" si="0"/>
        <v>0.36985383773713243</v>
      </c>
      <c r="D30" s="171">
        <v>456.69432749000003</v>
      </c>
      <c r="E30" s="66">
        <f t="shared" si="1"/>
        <v>0.43484606809036963</v>
      </c>
    </row>
    <row r="31" spans="1:5" x14ac:dyDescent="0.25">
      <c r="A31" s="311" t="s">
        <v>21</v>
      </c>
      <c r="B31" s="308">
        <v>264.37687375999997</v>
      </c>
      <c r="C31" s="309">
        <f t="shared" si="0"/>
        <v>0.27134667658670553</v>
      </c>
      <c r="D31" s="308">
        <v>426.03254082000001</v>
      </c>
      <c r="E31" s="309">
        <f t="shared" si="1"/>
        <v>0.40565114148080461</v>
      </c>
    </row>
    <row r="32" spans="1:5" x14ac:dyDescent="0.25">
      <c r="A32" s="144" t="s">
        <v>20</v>
      </c>
      <c r="B32" s="171">
        <v>349.16825635999999</v>
      </c>
      <c r="C32" s="66">
        <f t="shared" si="0"/>
        <v>0.35837342572887226</v>
      </c>
      <c r="D32" s="171">
        <v>367.01987879000001</v>
      </c>
      <c r="E32" s="66">
        <f t="shared" si="1"/>
        <v>0.34946164556057502</v>
      </c>
    </row>
    <row r="33" spans="1:5" x14ac:dyDescent="0.25">
      <c r="A33" s="311" t="s">
        <v>35</v>
      </c>
      <c r="B33" s="308">
        <v>341.21955766000002</v>
      </c>
      <c r="C33" s="309">
        <f t="shared" si="0"/>
        <v>0.35021517442360856</v>
      </c>
      <c r="D33" s="308">
        <v>340.93806691000003</v>
      </c>
      <c r="E33" s="309">
        <f t="shared" si="1"/>
        <v>0.32462758771925221</v>
      </c>
    </row>
    <row r="34" spans="1:5" x14ac:dyDescent="0.25">
      <c r="A34" s="144" t="s">
        <v>68</v>
      </c>
      <c r="B34" s="171">
        <v>0</v>
      </c>
      <c r="C34" s="66">
        <f t="shared" si="0"/>
        <v>0</v>
      </c>
      <c r="D34" s="171">
        <v>334.69584200999998</v>
      </c>
      <c r="E34" s="66">
        <f t="shared" si="1"/>
        <v>0.31868399089636362</v>
      </c>
    </row>
    <row r="35" spans="1:5" x14ac:dyDescent="0.25">
      <c r="A35" s="311" t="s">
        <v>183</v>
      </c>
      <c r="B35" s="308">
        <v>109.68835360999999</v>
      </c>
      <c r="C35" s="309">
        <f t="shared" si="0"/>
        <v>0.11258008232353969</v>
      </c>
      <c r="D35" s="308">
        <v>295.28526382000001</v>
      </c>
      <c r="E35" s="309">
        <f t="shared" si="1"/>
        <v>0.28115881500622769</v>
      </c>
    </row>
    <row r="36" spans="1:5" x14ac:dyDescent="0.25">
      <c r="A36" s="144" t="s">
        <v>189</v>
      </c>
      <c r="B36" s="171">
        <v>263.23319055000002</v>
      </c>
      <c r="C36" s="66">
        <f t="shared" si="0"/>
        <v>0.27017284230351768</v>
      </c>
      <c r="D36" s="171">
        <v>286.51049652</v>
      </c>
      <c r="E36" s="66">
        <f t="shared" si="1"/>
        <v>0.27280383262712971</v>
      </c>
    </row>
    <row r="37" spans="1:5" x14ac:dyDescent="0.25">
      <c r="A37" s="311" t="s">
        <v>33</v>
      </c>
      <c r="B37" s="308">
        <v>258.76303974000001</v>
      </c>
      <c r="C37" s="309">
        <f t="shared" si="0"/>
        <v>0.2655848443107886</v>
      </c>
      <c r="D37" s="308">
        <v>275.49612364000001</v>
      </c>
      <c r="E37" s="309">
        <f t="shared" si="1"/>
        <v>0.26231638741257524</v>
      </c>
    </row>
    <row r="38" spans="1:5" x14ac:dyDescent="0.25">
      <c r="A38" s="144" t="s">
        <v>72</v>
      </c>
      <c r="B38" s="171">
        <v>235.90184038999999</v>
      </c>
      <c r="C38" s="66">
        <f t="shared" si="0"/>
        <v>0.24212095210953657</v>
      </c>
      <c r="D38" s="171">
        <v>269.14282839999998</v>
      </c>
      <c r="E38" s="66">
        <f t="shared" si="1"/>
        <v>0.25626703385542648</v>
      </c>
    </row>
    <row r="39" spans="1:5" x14ac:dyDescent="0.25">
      <c r="A39" s="311" t="s">
        <v>26</v>
      </c>
      <c r="B39" s="308">
        <v>223.59888305999999</v>
      </c>
      <c r="C39" s="309">
        <f t="shared" si="0"/>
        <v>0.22949365027256086</v>
      </c>
      <c r="D39" s="308">
        <v>257.41558607000002</v>
      </c>
      <c r="E39" s="309">
        <f t="shared" si="1"/>
        <v>0.24510082286968771</v>
      </c>
    </row>
    <row r="40" spans="1:5" x14ac:dyDescent="0.25">
      <c r="A40" s="144" t="s">
        <v>108</v>
      </c>
      <c r="B40" s="171">
        <v>302.56812938999997</v>
      </c>
      <c r="C40" s="66">
        <f t="shared" si="0"/>
        <v>0.31054477338877806</v>
      </c>
      <c r="D40" s="171">
        <v>252.58036702000001</v>
      </c>
      <c r="E40" s="66">
        <f t="shared" si="1"/>
        <v>0.24049692072839343</v>
      </c>
    </row>
    <row r="41" spans="1:5" x14ac:dyDescent="0.25">
      <c r="A41" s="311" t="s">
        <v>175</v>
      </c>
      <c r="B41" s="308">
        <v>290.64519665</v>
      </c>
      <c r="C41" s="309">
        <f t="shared" si="0"/>
        <v>0.29830751478081546</v>
      </c>
      <c r="D41" s="308">
        <v>222.17016312999999</v>
      </c>
      <c r="E41" s="309">
        <f t="shared" si="1"/>
        <v>0.21154154117710586</v>
      </c>
    </row>
    <row r="42" spans="1:5" x14ac:dyDescent="0.25">
      <c r="A42" s="144" t="s">
        <v>97</v>
      </c>
      <c r="B42" s="171">
        <v>2085.8303029200001</v>
      </c>
      <c r="C42" s="66">
        <f t="shared" si="0"/>
        <v>2.1408193257288453</v>
      </c>
      <c r="D42" s="171">
        <v>211.60961452999999</v>
      </c>
      <c r="E42" s="66">
        <f t="shared" si="1"/>
        <v>0.20148620928624106</v>
      </c>
    </row>
    <row r="43" spans="1:5" x14ac:dyDescent="0.25">
      <c r="A43" s="311" t="s">
        <v>12</v>
      </c>
      <c r="B43" s="308">
        <v>312.28649686</v>
      </c>
      <c r="C43" s="309">
        <f t="shared" si="0"/>
        <v>0.32051934747813948</v>
      </c>
      <c r="D43" s="308">
        <v>195.28928221999999</v>
      </c>
      <c r="E43" s="309">
        <f t="shared" si="1"/>
        <v>0.18594664177302925</v>
      </c>
    </row>
    <row r="44" spans="1:5" x14ac:dyDescent="0.25">
      <c r="A44" s="144" t="s">
        <v>178</v>
      </c>
      <c r="B44" s="171">
        <v>92.457981779999997</v>
      </c>
      <c r="C44" s="66">
        <f t="shared" si="0"/>
        <v>9.4895463900114357E-2</v>
      </c>
      <c r="D44" s="171">
        <v>194.99209478999998</v>
      </c>
      <c r="E44" s="66">
        <f t="shared" si="1"/>
        <v>0.1856636717914846</v>
      </c>
    </row>
    <row r="45" spans="1:5" x14ac:dyDescent="0.25">
      <c r="A45" s="311" t="s">
        <v>81</v>
      </c>
      <c r="B45" s="308">
        <v>203.46129725</v>
      </c>
      <c r="C45" s="309">
        <f t="shared" si="0"/>
        <v>0.20882517459876368</v>
      </c>
      <c r="D45" s="308">
        <v>194.30671736000002</v>
      </c>
      <c r="E45" s="309">
        <f t="shared" si="1"/>
        <v>0.18501108282189663</v>
      </c>
    </row>
    <row r="46" spans="1:5" x14ac:dyDescent="0.25">
      <c r="A46" s="144" t="s">
        <v>242</v>
      </c>
      <c r="B46" s="171">
        <v>107.42847333</v>
      </c>
      <c r="C46" s="66">
        <f t="shared" si="0"/>
        <v>0.1102606245179432</v>
      </c>
      <c r="D46" s="171">
        <v>171.07277854</v>
      </c>
      <c r="E46" s="66">
        <f t="shared" si="1"/>
        <v>0.16288865577609446</v>
      </c>
    </row>
    <row r="47" spans="1:5" x14ac:dyDescent="0.25">
      <c r="A47" s="311" t="s">
        <v>114</v>
      </c>
      <c r="B47" s="308">
        <v>575.33439623000004</v>
      </c>
      <c r="C47" s="309">
        <f t="shared" si="0"/>
        <v>0.59050201374553579</v>
      </c>
      <c r="D47" s="308">
        <v>169.84802986000003</v>
      </c>
      <c r="E47" s="309">
        <f t="shared" si="1"/>
        <v>0.16172249908038092</v>
      </c>
    </row>
    <row r="48" spans="1:5" x14ac:dyDescent="0.25">
      <c r="A48" s="144" t="s">
        <v>224</v>
      </c>
      <c r="B48" s="171">
        <v>83.466282129999996</v>
      </c>
      <c r="C48" s="66">
        <f t="shared" si="0"/>
        <v>8.5666714871527827E-2</v>
      </c>
      <c r="D48" s="171">
        <v>154.22410719999999</v>
      </c>
      <c r="E48" s="66">
        <f t="shared" si="1"/>
        <v>0.14684602497528529</v>
      </c>
    </row>
    <row r="49" spans="1:5" x14ac:dyDescent="0.25">
      <c r="A49" s="311" t="s">
        <v>125</v>
      </c>
      <c r="B49" s="308">
        <v>164.62420721000001</v>
      </c>
      <c r="C49" s="309">
        <f t="shared" si="0"/>
        <v>0.16896421716789828</v>
      </c>
      <c r="D49" s="308">
        <v>153.88058103</v>
      </c>
      <c r="E49" s="309">
        <f t="shared" si="1"/>
        <v>0.14651893309934361</v>
      </c>
    </row>
    <row r="50" spans="1:5" x14ac:dyDescent="0.25">
      <c r="A50" s="144" t="s">
        <v>258</v>
      </c>
      <c r="B50" s="171">
        <v>143.97179578000001</v>
      </c>
      <c r="C50" s="66">
        <f t="shared" si="0"/>
        <v>0.14776734345753342</v>
      </c>
      <c r="D50" s="171">
        <v>152.79303894</v>
      </c>
      <c r="E50" s="66">
        <f t="shared" si="1"/>
        <v>0.14548341902953146</v>
      </c>
    </row>
    <row r="51" spans="1:5" x14ac:dyDescent="0.25">
      <c r="A51" s="311" t="s">
        <v>250</v>
      </c>
      <c r="B51" s="308">
        <v>131.52137528</v>
      </c>
      <c r="C51" s="309">
        <f t="shared" si="0"/>
        <v>0.13498869085931536</v>
      </c>
      <c r="D51" s="308">
        <v>152.13221417</v>
      </c>
      <c r="E51" s="309">
        <f t="shared" si="1"/>
        <v>0.14485420812054001</v>
      </c>
    </row>
    <row r="52" spans="1:5" x14ac:dyDescent="0.25">
      <c r="A52" s="144" t="s">
        <v>217</v>
      </c>
      <c r="B52" s="171">
        <v>104.96440523000001</v>
      </c>
      <c r="C52" s="66">
        <f t="shared" si="0"/>
        <v>0.10773159586158167</v>
      </c>
      <c r="D52" s="171">
        <v>125.26197922</v>
      </c>
      <c r="E52" s="66">
        <f t="shared" si="1"/>
        <v>0.11926944537367236</v>
      </c>
    </row>
    <row r="53" spans="1:5" x14ac:dyDescent="0.25">
      <c r="A53" s="311" t="s">
        <v>209</v>
      </c>
      <c r="B53" s="308">
        <v>164.34067965</v>
      </c>
      <c r="C53" s="309">
        <f t="shared" si="0"/>
        <v>0.16867321493297291</v>
      </c>
      <c r="D53" s="308">
        <v>120.55785914000001</v>
      </c>
      <c r="E53" s="309">
        <f t="shared" si="1"/>
        <v>0.11479037042685743</v>
      </c>
    </row>
    <row r="54" spans="1:5" x14ac:dyDescent="0.25">
      <c r="A54" s="144" t="s">
        <v>248</v>
      </c>
      <c r="B54" s="171">
        <v>6.6181090300000003</v>
      </c>
      <c r="C54" s="66">
        <f t="shared" si="0"/>
        <v>6.7925831221122071E-3</v>
      </c>
      <c r="D54" s="171">
        <v>119.88075408</v>
      </c>
      <c r="E54" s="66">
        <f t="shared" si="1"/>
        <v>0.11414565807703839</v>
      </c>
    </row>
    <row r="55" spans="1:5" x14ac:dyDescent="0.25">
      <c r="A55" s="311" t="s">
        <v>98</v>
      </c>
      <c r="B55" s="308">
        <v>229.82257609000001</v>
      </c>
      <c r="C55" s="309">
        <f t="shared" si="0"/>
        <v>0.23588141935299642</v>
      </c>
      <c r="D55" s="308">
        <v>117.55904849</v>
      </c>
      <c r="E55" s="309">
        <f t="shared" si="1"/>
        <v>0.11193502289655866</v>
      </c>
    </row>
    <row r="56" spans="1:5" x14ac:dyDescent="0.25">
      <c r="A56" s="144" t="s">
        <v>75</v>
      </c>
      <c r="B56" s="171">
        <v>95.057364609999993</v>
      </c>
      <c r="C56" s="66">
        <f t="shared" si="0"/>
        <v>9.7563374606772238E-2</v>
      </c>
      <c r="D56" s="171">
        <v>109.05198141</v>
      </c>
      <c r="E56" s="66">
        <f t="shared" si="1"/>
        <v>0.10383493395731071</v>
      </c>
    </row>
    <row r="57" spans="1:5" x14ac:dyDescent="0.25">
      <c r="A57" s="311" t="s">
        <v>197</v>
      </c>
      <c r="B57" s="308">
        <v>113.367822</v>
      </c>
      <c r="C57" s="309">
        <f t="shared" si="0"/>
        <v>0.11635655303004594</v>
      </c>
      <c r="D57" s="308">
        <v>104.47909169</v>
      </c>
      <c r="E57" s="309">
        <f t="shared" si="1"/>
        <v>9.9480811309276718E-2</v>
      </c>
    </row>
    <row r="58" spans="1:5" x14ac:dyDescent="0.25">
      <c r="A58" s="144" t="s">
        <v>10</v>
      </c>
      <c r="B58" s="171">
        <v>68.675310830000001</v>
      </c>
      <c r="C58" s="66">
        <f t="shared" si="0"/>
        <v>7.0485807220022123E-2</v>
      </c>
      <c r="D58" s="171">
        <v>97.80993909</v>
      </c>
      <c r="E58" s="66">
        <f t="shared" si="1"/>
        <v>9.3130711010147929E-2</v>
      </c>
    </row>
    <row r="59" spans="1:5" x14ac:dyDescent="0.25">
      <c r="A59" s="311" t="s">
        <v>77</v>
      </c>
      <c r="B59" s="308">
        <v>6.0118962900000001</v>
      </c>
      <c r="C59" s="309">
        <f t="shared" si="0"/>
        <v>6.1703887146964979E-3</v>
      </c>
      <c r="D59" s="308">
        <v>97.761948900000007</v>
      </c>
      <c r="E59" s="309">
        <f t="shared" si="1"/>
        <v>9.3085016671128881E-2</v>
      </c>
    </row>
    <row r="60" spans="1:5" x14ac:dyDescent="0.25">
      <c r="A60" s="144" t="s">
        <v>220</v>
      </c>
      <c r="B60" s="171">
        <v>99.525134590000008</v>
      </c>
      <c r="C60" s="66">
        <f t="shared" si="0"/>
        <v>0.10214892900336213</v>
      </c>
      <c r="D60" s="171">
        <v>94.180922420000002</v>
      </c>
      <c r="E60" s="66">
        <f t="shared" si="1"/>
        <v>8.9675306519671844E-2</v>
      </c>
    </row>
    <row r="61" spans="1:5" x14ac:dyDescent="0.25">
      <c r="A61" s="311" t="s">
        <v>76</v>
      </c>
      <c r="B61" s="308">
        <v>357.63294963999999</v>
      </c>
      <c r="C61" s="309">
        <f t="shared" si="0"/>
        <v>0.36706127484815232</v>
      </c>
      <c r="D61" s="308">
        <v>92.198875000000001</v>
      </c>
      <c r="E61" s="309">
        <f t="shared" si="1"/>
        <v>8.778808026027729E-2</v>
      </c>
    </row>
    <row r="62" spans="1:5" x14ac:dyDescent="0.25">
      <c r="A62" s="144" t="s">
        <v>210</v>
      </c>
      <c r="B62" s="171">
        <v>60.914292490000001</v>
      </c>
      <c r="C62" s="66">
        <f t="shared" si="0"/>
        <v>6.2520184117151101E-2</v>
      </c>
      <c r="D62" s="171">
        <v>84.959012749999999</v>
      </c>
      <c r="E62" s="66">
        <f t="shared" si="1"/>
        <v>8.0894573064269185E-2</v>
      </c>
    </row>
    <row r="63" spans="1:5" x14ac:dyDescent="0.25">
      <c r="A63" s="311" t="s">
        <v>181</v>
      </c>
      <c r="B63" s="308">
        <v>76.141734839999998</v>
      </c>
      <c r="C63" s="309">
        <f t="shared" si="0"/>
        <v>7.8149069563232462E-2</v>
      </c>
      <c r="D63" s="308">
        <v>75.862434489999998</v>
      </c>
      <c r="E63" s="309">
        <f t="shared" si="1"/>
        <v>7.2233175163451263E-2</v>
      </c>
    </row>
    <row r="64" spans="1:5" x14ac:dyDescent="0.25">
      <c r="A64" s="144" t="s">
        <v>229</v>
      </c>
      <c r="B64" s="171">
        <v>70.277059870000002</v>
      </c>
      <c r="C64" s="66">
        <f t="shared" si="0"/>
        <v>7.2129783383854437E-2</v>
      </c>
      <c r="D64" s="171">
        <v>75.40825495</v>
      </c>
      <c r="E64" s="66">
        <f t="shared" si="1"/>
        <v>7.1800723575402098E-2</v>
      </c>
    </row>
    <row r="65" spans="1:5" x14ac:dyDescent="0.25">
      <c r="A65" s="311" t="s">
        <v>188</v>
      </c>
      <c r="B65" s="308">
        <v>42.209736579999998</v>
      </c>
      <c r="C65" s="309">
        <f t="shared" si="0"/>
        <v>4.3322517501968409E-2</v>
      </c>
      <c r="D65" s="308">
        <v>68.076392670000004</v>
      </c>
      <c r="E65" s="309">
        <f t="shared" si="1"/>
        <v>6.4819617631387716E-2</v>
      </c>
    </row>
    <row r="66" spans="1:5" x14ac:dyDescent="0.25">
      <c r="A66" s="144" t="s">
        <v>253</v>
      </c>
      <c r="B66" s="171">
        <v>64.818090460000008</v>
      </c>
      <c r="C66" s="66">
        <f t="shared" si="0"/>
        <v>6.6526898434330906E-2</v>
      </c>
      <c r="D66" s="171">
        <v>66.939527799999993</v>
      </c>
      <c r="E66" s="66">
        <f t="shared" si="1"/>
        <v>6.3737140383670204E-2</v>
      </c>
    </row>
    <row r="67" spans="1:5" x14ac:dyDescent="0.25">
      <c r="A67" s="311" t="s">
        <v>130</v>
      </c>
      <c r="B67" s="308">
        <v>22.113699090000001</v>
      </c>
      <c r="C67" s="309">
        <f t="shared" ref="C67:C130" si="2">B67/$B$260*100</f>
        <v>2.2696685492079611E-2</v>
      </c>
      <c r="D67" s="308">
        <v>63.01151179</v>
      </c>
      <c r="E67" s="309">
        <f t="shared" ref="E67:E130" si="3">D67/$D$260*100</f>
        <v>5.99970406834349E-2</v>
      </c>
    </row>
    <row r="68" spans="1:5" x14ac:dyDescent="0.25">
      <c r="A68" s="144" t="s">
        <v>222</v>
      </c>
      <c r="B68" s="171">
        <v>29.76887679</v>
      </c>
      <c r="C68" s="66">
        <f t="shared" si="2"/>
        <v>3.0553677664024795E-2</v>
      </c>
      <c r="D68" s="171">
        <v>62.555957799999995</v>
      </c>
      <c r="E68" s="66">
        <f t="shared" si="3"/>
        <v>5.9563280399082076E-2</v>
      </c>
    </row>
    <row r="69" spans="1:5" x14ac:dyDescent="0.25">
      <c r="A69" s="311" t="s">
        <v>168</v>
      </c>
      <c r="B69" s="308">
        <v>111.19818746999999</v>
      </c>
      <c r="C69" s="309">
        <f t="shared" si="2"/>
        <v>0.11412972013520771</v>
      </c>
      <c r="D69" s="308">
        <v>61.396767029999999</v>
      </c>
      <c r="E69" s="309">
        <f t="shared" si="3"/>
        <v>5.8459545322556115E-2</v>
      </c>
    </row>
    <row r="70" spans="1:5" x14ac:dyDescent="0.25">
      <c r="A70" s="144" t="s">
        <v>104</v>
      </c>
      <c r="B70" s="171">
        <v>154.14834238</v>
      </c>
      <c r="C70" s="66">
        <f t="shared" si="2"/>
        <v>0.15821217571448223</v>
      </c>
      <c r="D70" s="171">
        <v>61.213903049999999</v>
      </c>
      <c r="E70" s="66">
        <f t="shared" si="3"/>
        <v>5.8285429556469454E-2</v>
      </c>
    </row>
    <row r="71" spans="1:5" x14ac:dyDescent="0.25">
      <c r="A71" s="311" t="s">
        <v>22</v>
      </c>
      <c r="B71" s="308">
        <v>91.222254959999987</v>
      </c>
      <c r="C71" s="309">
        <f t="shared" si="2"/>
        <v>9.3627159448944938E-2</v>
      </c>
      <c r="D71" s="308">
        <v>58.456222679999996</v>
      </c>
      <c r="E71" s="309">
        <f t="shared" si="3"/>
        <v>5.5659676632111632E-2</v>
      </c>
    </row>
    <row r="72" spans="1:5" x14ac:dyDescent="0.25">
      <c r="A72" s="144" t="s">
        <v>196</v>
      </c>
      <c r="B72" s="171">
        <v>60.141522409999993</v>
      </c>
      <c r="C72" s="66">
        <f t="shared" si="2"/>
        <v>6.1727041396339603E-2</v>
      </c>
      <c r="D72" s="171">
        <v>57.702957509999997</v>
      </c>
      <c r="E72" s="66">
        <f t="shared" si="3"/>
        <v>5.4942447672417363E-2</v>
      </c>
    </row>
    <row r="73" spans="1:5" x14ac:dyDescent="0.25">
      <c r="A73" s="311" t="s">
        <v>195</v>
      </c>
      <c r="B73" s="308">
        <v>74.682754529999997</v>
      </c>
      <c r="C73" s="309">
        <f t="shared" si="2"/>
        <v>7.6651625960493866E-2</v>
      </c>
      <c r="D73" s="308">
        <v>57.309706119999994</v>
      </c>
      <c r="E73" s="309">
        <f t="shared" si="3"/>
        <v>5.4568009431302321E-2</v>
      </c>
    </row>
    <row r="74" spans="1:5" x14ac:dyDescent="0.25">
      <c r="A74" s="144" t="s">
        <v>152</v>
      </c>
      <c r="B74" s="171">
        <v>113.30235914000001</v>
      </c>
      <c r="C74" s="66">
        <f t="shared" si="2"/>
        <v>0.11628936436392612</v>
      </c>
      <c r="D74" s="171">
        <v>57.200607340000005</v>
      </c>
      <c r="E74" s="66">
        <f t="shared" si="3"/>
        <v>5.4464129937599852E-2</v>
      </c>
    </row>
    <row r="75" spans="1:5" x14ac:dyDescent="0.25">
      <c r="A75" s="311" t="s">
        <v>143</v>
      </c>
      <c r="B75" s="308">
        <v>33.354163530000001</v>
      </c>
      <c r="C75" s="309">
        <f t="shared" si="2"/>
        <v>3.4233483797115459E-2</v>
      </c>
      <c r="D75" s="308">
        <v>52.96797273</v>
      </c>
      <c r="E75" s="309">
        <f t="shared" si="3"/>
        <v>5.0433984593037808E-2</v>
      </c>
    </row>
    <row r="76" spans="1:5" x14ac:dyDescent="0.25">
      <c r="A76" s="144" t="s">
        <v>96</v>
      </c>
      <c r="B76" s="171">
        <v>13.59230758</v>
      </c>
      <c r="C76" s="66">
        <f t="shared" si="2"/>
        <v>1.3950643399790862E-2</v>
      </c>
      <c r="D76" s="171">
        <v>52.833594320000003</v>
      </c>
      <c r="E76" s="66">
        <f t="shared" si="3"/>
        <v>5.0306034846987993E-2</v>
      </c>
    </row>
    <row r="77" spans="1:5" x14ac:dyDescent="0.25">
      <c r="A77" s="311" t="s">
        <v>133</v>
      </c>
      <c r="B77" s="308">
        <v>64.231860100000006</v>
      </c>
      <c r="C77" s="309">
        <f t="shared" si="2"/>
        <v>6.5925213205067501E-2</v>
      </c>
      <c r="D77" s="308">
        <v>50.106306650000001</v>
      </c>
      <c r="E77" s="309">
        <f t="shared" si="3"/>
        <v>4.7709220635677667E-2</v>
      </c>
    </row>
    <row r="78" spans="1:5" x14ac:dyDescent="0.25">
      <c r="A78" s="144" t="s">
        <v>216</v>
      </c>
      <c r="B78" s="171">
        <v>115.13123455</v>
      </c>
      <c r="C78" s="66">
        <f t="shared" si="2"/>
        <v>0.11816645466058025</v>
      </c>
      <c r="D78" s="171">
        <v>49.819310200000004</v>
      </c>
      <c r="E78" s="66">
        <f t="shared" si="3"/>
        <v>4.7435954097587968E-2</v>
      </c>
    </row>
    <row r="79" spans="1:5" x14ac:dyDescent="0.25">
      <c r="A79" s="311" t="s">
        <v>169</v>
      </c>
      <c r="B79" s="308">
        <v>13.459173609999999</v>
      </c>
      <c r="C79" s="309">
        <f t="shared" si="2"/>
        <v>1.3813999601161602E-2</v>
      </c>
      <c r="D79" s="308">
        <v>48.925187450000003</v>
      </c>
      <c r="E79" s="309">
        <f t="shared" si="3"/>
        <v>4.6584606185376028E-2</v>
      </c>
    </row>
    <row r="80" spans="1:5" x14ac:dyDescent="0.25">
      <c r="A80" s="144" t="s">
        <v>49</v>
      </c>
      <c r="B80" s="171">
        <v>59.269510950000004</v>
      </c>
      <c r="C80" s="66">
        <f t="shared" si="2"/>
        <v>6.0832040981774915E-2</v>
      </c>
      <c r="D80" s="171">
        <v>47.023184810000004</v>
      </c>
      <c r="E80" s="66">
        <f t="shared" si="3"/>
        <v>4.4773595363220342E-2</v>
      </c>
    </row>
    <row r="81" spans="1:5" x14ac:dyDescent="0.25">
      <c r="A81" s="311" t="s">
        <v>200</v>
      </c>
      <c r="B81" s="308">
        <v>65.070865089999998</v>
      </c>
      <c r="C81" s="309">
        <f t="shared" si="2"/>
        <v>6.6786336995656045E-2</v>
      </c>
      <c r="D81" s="308">
        <v>39.92238219</v>
      </c>
      <c r="E81" s="309">
        <f t="shared" si="3"/>
        <v>3.801249518366883E-2</v>
      </c>
    </row>
    <row r="82" spans="1:5" x14ac:dyDescent="0.25">
      <c r="A82" s="144" t="s">
        <v>172</v>
      </c>
      <c r="B82" s="171">
        <v>21.017397859999999</v>
      </c>
      <c r="C82" s="66">
        <f t="shared" si="2"/>
        <v>2.1571482326357683E-2</v>
      </c>
      <c r="D82" s="171">
        <v>39.562298599999998</v>
      </c>
      <c r="E82" s="66">
        <f t="shared" si="3"/>
        <v>3.7669637994800428E-2</v>
      </c>
    </row>
    <row r="83" spans="1:5" x14ac:dyDescent="0.25">
      <c r="A83" s="311" t="s">
        <v>155</v>
      </c>
      <c r="B83" s="308">
        <v>24.338535399999998</v>
      </c>
      <c r="C83" s="309">
        <f t="shared" si="2"/>
        <v>2.4980175458815375E-2</v>
      </c>
      <c r="D83" s="308">
        <v>34.649806210000001</v>
      </c>
      <c r="E83" s="309">
        <f t="shared" si="3"/>
        <v>3.2992159270560886E-2</v>
      </c>
    </row>
    <row r="84" spans="1:5" x14ac:dyDescent="0.25">
      <c r="A84" s="144" t="s">
        <v>149</v>
      </c>
      <c r="B84" s="171">
        <v>38.1637184</v>
      </c>
      <c r="C84" s="66">
        <f t="shared" si="2"/>
        <v>3.9169833604400905E-2</v>
      </c>
      <c r="D84" s="171">
        <v>33.359442309999999</v>
      </c>
      <c r="E84" s="66">
        <f t="shared" si="3"/>
        <v>3.1763526387370448E-2</v>
      </c>
    </row>
    <row r="85" spans="1:5" x14ac:dyDescent="0.25">
      <c r="A85" s="311" t="s">
        <v>171</v>
      </c>
      <c r="B85" s="308">
        <v>15.432785710000001</v>
      </c>
      <c r="C85" s="309">
        <f t="shared" si="2"/>
        <v>1.5839642300501725E-2</v>
      </c>
      <c r="D85" s="308">
        <v>32.087103980000002</v>
      </c>
      <c r="E85" s="309">
        <f t="shared" si="3"/>
        <v>3.0552056730801788E-2</v>
      </c>
    </row>
    <row r="86" spans="1:5" x14ac:dyDescent="0.25">
      <c r="A86" s="144" t="s">
        <v>201</v>
      </c>
      <c r="B86" s="171">
        <v>72.351366930000012</v>
      </c>
      <c r="C86" s="66">
        <f t="shared" si="2"/>
        <v>7.4258775677871425E-2</v>
      </c>
      <c r="D86" s="171">
        <v>30.557207630000001</v>
      </c>
      <c r="E86" s="66">
        <f t="shared" si="3"/>
        <v>2.9095350631473515E-2</v>
      </c>
    </row>
    <row r="87" spans="1:5" x14ac:dyDescent="0.25">
      <c r="A87" s="311" t="s">
        <v>202</v>
      </c>
      <c r="B87" s="308">
        <v>40.626352789999999</v>
      </c>
      <c r="C87" s="309">
        <f t="shared" si="2"/>
        <v>4.1697390753674263E-2</v>
      </c>
      <c r="D87" s="308">
        <v>29.807287940000002</v>
      </c>
      <c r="E87" s="309">
        <f t="shared" si="3"/>
        <v>2.8381307103995741E-2</v>
      </c>
    </row>
    <row r="88" spans="1:5" x14ac:dyDescent="0.25">
      <c r="A88" s="144" t="s">
        <v>240</v>
      </c>
      <c r="B88" s="171">
        <v>40.931702009999995</v>
      </c>
      <c r="C88" s="66">
        <f t="shared" si="2"/>
        <v>4.2010789935936162E-2</v>
      </c>
      <c r="D88" s="171">
        <v>29.467175879999999</v>
      </c>
      <c r="E88" s="66">
        <f t="shared" si="3"/>
        <v>2.8057466007010898E-2</v>
      </c>
    </row>
    <row r="89" spans="1:5" x14ac:dyDescent="0.25">
      <c r="A89" s="311" t="s">
        <v>50</v>
      </c>
      <c r="B89" s="308">
        <v>26.022425329999997</v>
      </c>
      <c r="C89" s="309">
        <f t="shared" si="2"/>
        <v>2.6708458003899514E-2</v>
      </c>
      <c r="D89" s="308">
        <v>28.259419609999998</v>
      </c>
      <c r="E89" s="309">
        <f t="shared" si="3"/>
        <v>2.6907488804299766E-2</v>
      </c>
    </row>
    <row r="90" spans="1:5" x14ac:dyDescent="0.25">
      <c r="A90" s="144" t="s">
        <v>51</v>
      </c>
      <c r="B90" s="171">
        <v>34.675071389999999</v>
      </c>
      <c r="C90" s="66">
        <f t="shared" si="2"/>
        <v>3.5589214927417089E-2</v>
      </c>
      <c r="D90" s="171">
        <v>27.755606879999998</v>
      </c>
      <c r="E90" s="66">
        <f t="shared" si="3"/>
        <v>2.6427778478361526E-2</v>
      </c>
    </row>
    <row r="91" spans="1:5" x14ac:dyDescent="0.25">
      <c r="A91" s="311" t="s">
        <v>39</v>
      </c>
      <c r="B91" s="308">
        <v>6.0735470999999999</v>
      </c>
      <c r="C91" s="309">
        <f t="shared" si="2"/>
        <v>6.2336648332331178E-3</v>
      </c>
      <c r="D91" s="308">
        <v>26.27634742</v>
      </c>
      <c r="E91" s="309">
        <f t="shared" si="3"/>
        <v>2.5019286799908242E-2</v>
      </c>
    </row>
    <row r="92" spans="1:5" x14ac:dyDescent="0.25">
      <c r="A92" s="144" t="s">
        <v>5</v>
      </c>
      <c r="B92" s="171">
        <v>49.782805619999998</v>
      </c>
      <c r="C92" s="66">
        <f t="shared" si="2"/>
        <v>5.1095236372345573E-2</v>
      </c>
      <c r="D92" s="171">
        <v>26.175643640000001</v>
      </c>
      <c r="E92" s="66">
        <f t="shared" si="3"/>
        <v>2.4923400689354794E-2</v>
      </c>
    </row>
    <row r="93" spans="1:5" x14ac:dyDescent="0.25">
      <c r="A93" s="311" t="s">
        <v>194</v>
      </c>
      <c r="B93" s="308">
        <v>37.059744999999999</v>
      </c>
      <c r="C93" s="309">
        <f t="shared" si="2"/>
        <v>3.8036756006236759E-2</v>
      </c>
      <c r="D93" s="308">
        <v>24.461894899999997</v>
      </c>
      <c r="E93" s="309">
        <f t="shared" si="3"/>
        <v>2.3291637699480252E-2</v>
      </c>
    </row>
    <row r="94" spans="1:5" x14ac:dyDescent="0.25">
      <c r="A94" s="144" t="s">
        <v>198</v>
      </c>
      <c r="B94" s="171">
        <v>106.09060314</v>
      </c>
      <c r="C94" s="66">
        <f t="shared" si="2"/>
        <v>0.10888748387747069</v>
      </c>
      <c r="D94" s="171">
        <v>23.074606260000003</v>
      </c>
      <c r="E94" s="66">
        <f t="shared" si="3"/>
        <v>2.1970716956439835E-2</v>
      </c>
    </row>
    <row r="95" spans="1:5" x14ac:dyDescent="0.25">
      <c r="A95" s="311" t="s">
        <v>142</v>
      </c>
      <c r="B95" s="308">
        <v>16.436156529999998</v>
      </c>
      <c r="C95" s="309">
        <f t="shared" si="2"/>
        <v>1.6869465119415283E-2</v>
      </c>
      <c r="D95" s="308">
        <v>22.692379800000001</v>
      </c>
      <c r="E95" s="309">
        <f t="shared" si="3"/>
        <v>2.1606776212606663E-2</v>
      </c>
    </row>
    <row r="96" spans="1:5" x14ac:dyDescent="0.25">
      <c r="A96" s="144" t="s">
        <v>19</v>
      </c>
      <c r="B96" s="171">
        <v>16.182320699999998</v>
      </c>
      <c r="C96" s="66">
        <f t="shared" si="2"/>
        <v>1.660893738153283E-2</v>
      </c>
      <c r="D96" s="171">
        <v>22.550149050000002</v>
      </c>
      <c r="E96" s="66">
        <f t="shared" si="3"/>
        <v>2.1471349782550119E-2</v>
      </c>
    </row>
    <row r="97" spans="1:5" x14ac:dyDescent="0.25">
      <c r="A97" s="311" t="s">
        <v>180</v>
      </c>
      <c r="B97" s="308">
        <v>28.155776539999998</v>
      </c>
      <c r="C97" s="309">
        <f t="shared" si="2"/>
        <v>2.8898051036727448E-2</v>
      </c>
      <c r="D97" s="308">
        <v>22.325141479999999</v>
      </c>
      <c r="E97" s="309">
        <f t="shared" si="3"/>
        <v>2.1257106576064898E-2</v>
      </c>
    </row>
    <row r="98" spans="1:5" x14ac:dyDescent="0.25">
      <c r="A98" s="144" t="s">
        <v>74</v>
      </c>
      <c r="B98" s="171">
        <v>24.287024649999999</v>
      </c>
      <c r="C98" s="66">
        <f t="shared" si="2"/>
        <v>2.4927306724034599E-2</v>
      </c>
      <c r="D98" s="171">
        <v>22.220838350000001</v>
      </c>
      <c r="E98" s="66">
        <f t="shared" si="3"/>
        <v>2.1157793308437305E-2</v>
      </c>
    </row>
    <row r="99" spans="1:5" x14ac:dyDescent="0.25">
      <c r="A99" s="311" t="s">
        <v>211</v>
      </c>
      <c r="B99" s="308">
        <v>50.335822899999997</v>
      </c>
      <c r="C99" s="309">
        <f t="shared" si="2"/>
        <v>5.1662832920745805E-2</v>
      </c>
      <c r="D99" s="308">
        <v>21.92248064</v>
      </c>
      <c r="E99" s="309">
        <f t="shared" si="3"/>
        <v>2.0873709033094979E-2</v>
      </c>
    </row>
    <row r="100" spans="1:5" x14ac:dyDescent="0.25">
      <c r="A100" s="144" t="s">
        <v>105</v>
      </c>
      <c r="B100" s="171">
        <v>16.600576950000001</v>
      </c>
      <c r="C100" s="66">
        <f t="shared" si="2"/>
        <v>1.7038220176903752E-2</v>
      </c>
      <c r="D100" s="171">
        <v>21.55946763</v>
      </c>
      <c r="E100" s="66">
        <f t="shared" si="3"/>
        <v>2.0528062567697167E-2</v>
      </c>
    </row>
    <row r="101" spans="1:5" x14ac:dyDescent="0.25">
      <c r="A101" s="311" t="s">
        <v>160</v>
      </c>
      <c r="B101" s="308">
        <v>78.32025637000001</v>
      </c>
      <c r="C101" s="309">
        <f t="shared" si="2"/>
        <v>8.0385023747238424E-2</v>
      </c>
      <c r="D101" s="308">
        <v>21.376029899999999</v>
      </c>
      <c r="E101" s="309">
        <f t="shared" si="3"/>
        <v>2.0353400499813983E-2</v>
      </c>
    </row>
    <row r="102" spans="1:5" x14ac:dyDescent="0.25">
      <c r="A102" s="144" t="s">
        <v>135</v>
      </c>
      <c r="B102" s="171">
        <v>51.089514219999998</v>
      </c>
      <c r="C102" s="66">
        <f t="shared" si="2"/>
        <v>5.2436393905659712E-2</v>
      </c>
      <c r="D102" s="171">
        <v>21.133904879999999</v>
      </c>
      <c r="E102" s="66">
        <f t="shared" si="3"/>
        <v>2.0122858742240679E-2</v>
      </c>
    </row>
    <row r="103" spans="1:5" x14ac:dyDescent="0.25">
      <c r="A103" s="311" t="s">
        <v>256</v>
      </c>
      <c r="B103" s="308">
        <v>8.0496314099999999</v>
      </c>
      <c r="C103" s="309">
        <f t="shared" si="2"/>
        <v>8.2618449177755959E-3</v>
      </c>
      <c r="D103" s="308">
        <v>19.83352056</v>
      </c>
      <c r="E103" s="309">
        <f t="shared" si="3"/>
        <v>1.8884684816003878E-2</v>
      </c>
    </row>
    <row r="104" spans="1:5" x14ac:dyDescent="0.25">
      <c r="A104" s="144" t="s">
        <v>106</v>
      </c>
      <c r="B104" s="171">
        <v>31.450698299999999</v>
      </c>
      <c r="C104" s="66">
        <f t="shared" si="2"/>
        <v>3.2279837259076259E-2</v>
      </c>
      <c r="D104" s="171">
        <v>18.634805309999997</v>
      </c>
      <c r="E104" s="66">
        <f t="shared" si="3"/>
        <v>1.7743316110841061E-2</v>
      </c>
    </row>
    <row r="105" spans="1:5" x14ac:dyDescent="0.25">
      <c r="A105" s="311" t="s">
        <v>103</v>
      </c>
      <c r="B105" s="308">
        <v>12.17896548</v>
      </c>
      <c r="C105" s="309">
        <f t="shared" si="2"/>
        <v>1.250004117327683E-2</v>
      </c>
      <c r="D105" s="308">
        <v>18.325757510000003</v>
      </c>
      <c r="E105" s="309">
        <f t="shared" si="3"/>
        <v>1.7449053159469239E-2</v>
      </c>
    </row>
    <row r="106" spans="1:5" x14ac:dyDescent="0.25">
      <c r="A106" s="144" t="s">
        <v>214</v>
      </c>
      <c r="B106" s="171">
        <v>30.336971649999999</v>
      </c>
      <c r="C106" s="66">
        <f t="shared" si="2"/>
        <v>3.1136749284679962E-2</v>
      </c>
      <c r="D106" s="171">
        <v>17.64255477</v>
      </c>
      <c r="E106" s="66">
        <f t="shared" si="3"/>
        <v>1.6798534842698436E-2</v>
      </c>
    </row>
    <row r="107" spans="1:5" x14ac:dyDescent="0.25">
      <c r="A107" s="311" t="s">
        <v>132</v>
      </c>
      <c r="B107" s="308">
        <v>5.2505516299999995</v>
      </c>
      <c r="C107" s="309">
        <f t="shared" si="2"/>
        <v>5.3889726237581689E-3</v>
      </c>
      <c r="D107" s="308">
        <v>17.308323949999998</v>
      </c>
      <c r="E107" s="309">
        <f t="shared" si="3"/>
        <v>1.6480293627156292E-2</v>
      </c>
    </row>
    <row r="108" spans="1:5" x14ac:dyDescent="0.25">
      <c r="A108" s="144" t="s">
        <v>32</v>
      </c>
      <c r="B108" s="171">
        <v>1.13293439</v>
      </c>
      <c r="C108" s="66">
        <f t="shared" si="2"/>
        <v>1.1628020906108414E-3</v>
      </c>
      <c r="D108" s="171">
        <v>17.049154989999998</v>
      </c>
      <c r="E108" s="66">
        <f t="shared" si="3"/>
        <v>1.623352331177606E-2</v>
      </c>
    </row>
    <row r="109" spans="1:5" x14ac:dyDescent="0.25">
      <c r="A109" s="311" t="s">
        <v>4</v>
      </c>
      <c r="B109" s="308">
        <v>23.099004319999999</v>
      </c>
      <c r="C109" s="309">
        <f t="shared" si="2"/>
        <v>2.3707966455431592E-2</v>
      </c>
      <c r="D109" s="308">
        <v>16.85244548</v>
      </c>
      <c r="E109" s="309">
        <f t="shared" si="3"/>
        <v>1.6046224385928648E-2</v>
      </c>
    </row>
    <row r="110" spans="1:5" x14ac:dyDescent="0.25">
      <c r="A110" s="144" t="s">
        <v>225</v>
      </c>
      <c r="B110" s="171">
        <v>10.245331999999999</v>
      </c>
      <c r="C110" s="66">
        <f t="shared" si="2"/>
        <v>1.0515431055634345E-2</v>
      </c>
      <c r="D110" s="171">
        <v>16.090480920000001</v>
      </c>
      <c r="E110" s="66">
        <f t="shared" si="3"/>
        <v>1.5320712215104797E-2</v>
      </c>
    </row>
    <row r="111" spans="1:5" x14ac:dyDescent="0.25">
      <c r="A111" s="311" t="s">
        <v>6</v>
      </c>
      <c r="B111" s="308">
        <v>3.24407807</v>
      </c>
      <c r="C111" s="309">
        <f t="shared" si="2"/>
        <v>3.3296021333598883E-3</v>
      </c>
      <c r="D111" s="308">
        <v>16.08839764</v>
      </c>
      <c r="E111" s="309">
        <f t="shared" si="3"/>
        <v>1.5318728599232645E-2</v>
      </c>
    </row>
    <row r="112" spans="1:5" x14ac:dyDescent="0.25">
      <c r="A112" s="144" t="s">
        <v>212</v>
      </c>
      <c r="B112" s="171">
        <v>85.062889220000002</v>
      </c>
      <c r="C112" s="66">
        <f t="shared" si="2"/>
        <v>8.7305413527445669E-2</v>
      </c>
      <c r="D112" s="171">
        <v>15.94456134</v>
      </c>
      <c r="E112" s="66">
        <f t="shared" si="3"/>
        <v>1.5181773428697851E-2</v>
      </c>
    </row>
    <row r="113" spans="1:5" x14ac:dyDescent="0.25">
      <c r="A113" s="311" t="s">
        <v>158</v>
      </c>
      <c r="B113" s="308">
        <v>2.9369281600000003</v>
      </c>
      <c r="C113" s="309">
        <f t="shared" si="2"/>
        <v>3.0143547892670574E-3</v>
      </c>
      <c r="D113" s="308">
        <v>15.805133</v>
      </c>
      <c r="E113" s="309">
        <f t="shared" si="3"/>
        <v>1.5049015341329892E-2</v>
      </c>
    </row>
    <row r="114" spans="1:5" x14ac:dyDescent="0.25">
      <c r="A114" s="144" t="s">
        <v>204</v>
      </c>
      <c r="B114" s="171">
        <v>20.305443159999999</v>
      </c>
      <c r="C114" s="66">
        <f t="shared" si="2"/>
        <v>2.0840758269530163E-2</v>
      </c>
      <c r="D114" s="171">
        <v>15.498776289999999</v>
      </c>
      <c r="E114" s="66">
        <f t="shared" si="3"/>
        <v>1.4757314738196128E-2</v>
      </c>
    </row>
    <row r="115" spans="1:5" x14ac:dyDescent="0.25">
      <c r="A115" s="311" t="s">
        <v>228</v>
      </c>
      <c r="B115" s="308">
        <v>23.187101590000001</v>
      </c>
      <c r="C115" s="309">
        <f t="shared" si="2"/>
        <v>2.3798386245524744E-2</v>
      </c>
      <c r="D115" s="308">
        <v>15.23888015</v>
      </c>
      <c r="E115" s="309">
        <f t="shared" si="3"/>
        <v>1.4509852031111509E-2</v>
      </c>
    </row>
    <row r="116" spans="1:5" x14ac:dyDescent="0.25">
      <c r="A116" s="144" t="s">
        <v>14</v>
      </c>
      <c r="B116" s="171">
        <v>0.13281087</v>
      </c>
      <c r="C116" s="66">
        <f t="shared" si="2"/>
        <v>1.3631218070081239E-4</v>
      </c>
      <c r="D116" s="171">
        <v>15.12173752</v>
      </c>
      <c r="E116" s="66">
        <f t="shared" si="3"/>
        <v>1.4398313505241863E-2</v>
      </c>
    </row>
    <row r="117" spans="1:5" x14ac:dyDescent="0.25">
      <c r="A117" s="311" t="s">
        <v>146</v>
      </c>
      <c r="B117" s="308">
        <v>8.1852548499999997</v>
      </c>
      <c r="C117" s="309">
        <f t="shared" si="2"/>
        <v>8.4010438166348973E-3</v>
      </c>
      <c r="D117" s="308">
        <v>14.73172068</v>
      </c>
      <c r="E117" s="309">
        <f t="shared" si="3"/>
        <v>1.4026955073235186E-2</v>
      </c>
    </row>
    <row r="118" spans="1:5" x14ac:dyDescent="0.25">
      <c r="A118" s="144" t="s">
        <v>8</v>
      </c>
      <c r="B118" s="171">
        <v>15.16627918</v>
      </c>
      <c r="C118" s="66">
        <f t="shared" si="2"/>
        <v>1.556610982326318E-2</v>
      </c>
      <c r="D118" s="171">
        <v>14.67081443</v>
      </c>
      <c r="E118" s="66">
        <f t="shared" si="3"/>
        <v>1.3968962578604936E-2</v>
      </c>
    </row>
    <row r="119" spans="1:5" x14ac:dyDescent="0.25">
      <c r="A119" s="311" t="s">
        <v>170</v>
      </c>
      <c r="B119" s="308">
        <v>18.012704899999999</v>
      </c>
      <c r="C119" s="309">
        <f t="shared" si="2"/>
        <v>1.8487576244619202E-2</v>
      </c>
      <c r="D119" s="308">
        <v>14.07114</v>
      </c>
      <c r="E119" s="309">
        <f t="shared" si="3"/>
        <v>1.3397976576976649E-2</v>
      </c>
    </row>
    <row r="120" spans="1:5" x14ac:dyDescent="0.25">
      <c r="A120" s="144" t="s">
        <v>42</v>
      </c>
      <c r="B120" s="171">
        <v>10.947529769999999</v>
      </c>
      <c r="C120" s="66">
        <f t="shared" si="2"/>
        <v>1.1236140959213377E-2</v>
      </c>
      <c r="D120" s="171">
        <v>13.997639679999999</v>
      </c>
      <c r="E120" s="66">
        <f t="shared" si="3"/>
        <v>1.3327992512731656E-2</v>
      </c>
    </row>
    <row r="121" spans="1:5" x14ac:dyDescent="0.25">
      <c r="A121" s="311" t="s">
        <v>213</v>
      </c>
      <c r="B121" s="308">
        <v>6.2986760400000001</v>
      </c>
      <c r="C121" s="309">
        <f t="shared" si="2"/>
        <v>6.4647288775411043E-3</v>
      </c>
      <c r="D121" s="308">
        <v>13.927255369999999</v>
      </c>
      <c r="E121" s="309">
        <f t="shared" si="3"/>
        <v>1.3260975388549348E-2</v>
      </c>
    </row>
    <row r="122" spans="1:5" x14ac:dyDescent="0.25">
      <c r="A122" s="144" t="s">
        <v>112</v>
      </c>
      <c r="B122" s="171">
        <v>7.2643966100000004</v>
      </c>
      <c r="C122" s="66">
        <f t="shared" si="2"/>
        <v>7.4559088678862592E-3</v>
      </c>
      <c r="D122" s="171">
        <v>13.86529833</v>
      </c>
      <c r="E122" s="66">
        <f t="shared" si="3"/>
        <v>1.3201982373719078E-2</v>
      </c>
    </row>
    <row r="123" spans="1:5" x14ac:dyDescent="0.25">
      <c r="A123" s="311" t="s">
        <v>128</v>
      </c>
      <c r="B123" s="308">
        <v>5.2856786399999995</v>
      </c>
      <c r="C123" s="309">
        <f t="shared" si="2"/>
        <v>5.425025691813511E-3</v>
      </c>
      <c r="D123" s="308">
        <v>13.82281553</v>
      </c>
      <c r="E123" s="309">
        <f t="shared" si="3"/>
        <v>1.3161531951128983E-2</v>
      </c>
    </row>
    <row r="124" spans="1:5" x14ac:dyDescent="0.25">
      <c r="A124" s="144" t="s">
        <v>60</v>
      </c>
      <c r="B124" s="171">
        <v>10.56777469</v>
      </c>
      <c r="C124" s="66">
        <f t="shared" si="2"/>
        <v>1.0846374345328451E-2</v>
      </c>
      <c r="D124" s="171">
        <v>13.440002659999999</v>
      </c>
      <c r="E124" s="66">
        <f t="shared" si="3"/>
        <v>1.2797032851153771E-2</v>
      </c>
    </row>
    <row r="125" spans="1:5" x14ac:dyDescent="0.25">
      <c r="A125" s="311" t="s">
        <v>94</v>
      </c>
      <c r="B125" s="308">
        <v>8.5030696500000005</v>
      </c>
      <c r="C125" s="309">
        <f t="shared" si="2"/>
        <v>8.7272372106469431E-3</v>
      </c>
      <c r="D125" s="308">
        <v>13.182894689999999</v>
      </c>
      <c r="E125" s="309">
        <f t="shared" si="3"/>
        <v>1.2552224927999428E-2</v>
      </c>
    </row>
    <row r="126" spans="1:5" x14ac:dyDescent="0.25">
      <c r="A126" s="144" t="s">
        <v>107</v>
      </c>
      <c r="B126" s="171">
        <v>12.27060361</v>
      </c>
      <c r="C126" s="66">
        <f t="shared" si="2"/>
        <v>1.2594095171534989E-2</v>
      </c>
      <c r="D126" s="171">
        <v>12.984630289999998</v>
      </c>
      <c r="E126" s="66">
        <f t="shared" si="3"/>
        <v>1.2363445498099054E-2</v>
      </c>
    </row>
    <row r="127" spans="1:5" x14ac:dyDescent="0.25">
      <c r="A127" s="311" t="s">
        <v>147</v>
      </c>
      <c r="B127" s="308">
        <v>19.87001046</v>
      </c>
      <c r="C127" s="309">
        <f t="shared" si="2"/>
        <v>2.0393846199114218E-2</v>
      </c>
      <c r="D127" s="308">
        <v>12.05593586</v>
      </c>
      <c r="E127" s="309">
        <f t="shared" si="3"/>
        <v>1.1479179815268191E-2</v>
      </c>
    </row>
    <row r="128" spans="1:5" x14ac:dyDescent="0.25">
      <c r="A128" s="144" t="s">
        <v>3</v>
      </c>
      <c r="B128" s="171">
        <v>8.7644589800000006</v>
      </c>
      <c r="C128" s="66">
        <f t="shared" si="2"/>
        <v>8.9955175824585603E-3</v>
      </c>
      <c r="D128" s="171">
        <v>11.969417179999999</v>
      </c>
      <c r="E128" s="66">
        <f t="shared" si="3"/>
        <v>1.139680018944463E-2</v>
      </c>
    </row>
    <row r="129" spans="1:5" x14ac:dyDescent="0.25">
      <c r="A129" s="311" t="s">
        <v>226</v>
      </c>
      <c r="B129" s="308">
        <v>24.86547212</v>
      </c>
      <c r="C129" s="309">
        <f t="shared" si="2"/>
        <v>2.5521003881929644E-2</v>
      </c>
      <c r="D129" s="308">
        <v>11.844587599999999</v>
      </c>
      <c r="E129" s="309">
        <f t="shared" si="3"/>
        <v>1.1277942457309648E-2</v>
      </c>
    </row>
    <row r="130" spans="1:5" x14ac:dyDescent="0.25">
      <c r="A130" s="144" t="s">
        <v>122</v>
      </c>
      <c r="B130" s="171">
        <v>7.3405821500000004</v>
      </c>
      <c r="C130" s="66">
        <f t="shared" si="2"/>
        <v>7.5341028974507743E-3</v>
      </c>
      <c r="D130" s="171">
        <v>11.59934876</v>
      </c>
      <c r="E130" s="66">
        <f t="shared" si="3"/>
        <v>1.1044435844904048E-2</v>
      </c>
    </row>
    <row r="131" spans="1:5" x14ac:dyDescent="0.25">
      <c r="A131" s="311" t="s">
        <v>110</v>
      </c>
      <c r="B131" s="308">
        <v>1.11473917</v>
      </c>
      <c r="C131" s="309">
        <f t="shared" ref="C131:C194" si="4">B131/$B$260*100</f>
        <v>1.1441271875962686E-3</v>
      </c>
      <c r="D131" s="308">
        <v>11.1924986</v>
      </c>
      <c r="E131" s="309">
        <f t="shared" ref="E131:E194" si="5">D131/$D$260*100</f>
        <v>1.0657049399028364E-2</v>
      </c>
    </row>
    <row r="132" spans="1:5" x14ac:dyDescent="0.25">
      <c r="A132" s="144" t="s">
        <v>36</v>
      </c>
      <c r="B132" s="171">
        <v>11.43547562</v>
      </c>
      <c r="C132" s="66">
        <f t="shared" si="4"/>
        <v>1.1736950590815157E-2</v>
      </c>
      <c r="D132" s="171">
        <v>10.628976640000001</v>
      </c>
      <c r="E132" s="66">
        <f t="shared" si="5"/>
        <v>1.0120486333015804E-2</v>
      </c>
    </row>
    <row r="133" spans="1:5" x14ac:dyDescent="0.25">
      <c r="A133" s="311" t="s">
        <v>185</v>
      </c>
      <c r="B133" s="308">
        <v>2.9838222299999999</v>
      </c>
      <c r="C133" s="309">
        <f t="shared" si="4"/>
        <v>3.0624851338965026E-3</v>
      </c>
      <c r="D133" s="308">
        <v>9.3560668499999995</v>
      </c>
      <c r="E133" s="309">
        <f t="shared" si="5"/>
        <v>8.9084725550970089E-3</v>
      </c>
    </row>
    <row r="134" spans="1:5" x14ac:dyDescent="0.25">
      <c r="A134" s="144" t="s">
        <v>99</v>
      </c>
      <c r="B134" s="171">
        <v>6.7276237800000001</v>
      </c>
      <c r="C134" s="66">
        <f t="shared" si="4"/>
        <v>6.904985024090593E-3</v>
      </c>
      <c r="D134" s="171">
        <v>8.9628573199999995</v>
      </c>
      <c r="E134" s="66">
        <f t="shared" si="5"/>
        <v>8.5340741713993105E-3</v>
      </c>
    </row>
    <row r="135" spans="1:5" x14ac:dyDescent="0.25">
      <c r="A135" s="311" t="s">
        <v>40</v>
      </c>
      <c r="B135" s="308">
        <v>0.96374612999999998</v>
      </c>
      <c r="C135" s="309">
        <f t="shared" si="4"/>
        <v>9.8915349791977615E-4</v>
      </c>
      <c r="D135" s="308">
        <v>8.8176123200000003</v>
      </c>
      <c r="E135" s="309">
        <f t="shared" si="5"/>
        <v>8.3957776930810683E-3</v>
      </c>
    </row>
    <row r="136" spans="1:5" x14ac:dyDescent="0.25">
      <c r="A136" s="144" t="s">
        <v>223</v>
      </c>
      <c r="B136" s="171">
        <v>4.5311707199999995</v>
      </c>
      <c r="C136" s="66">
        <f t="shared" si="4"/>
        <v>4.650626578764752E-3</v>
      </c>
      <c r="D136" s="171">
        <v>8.698589179999999</v>
      </c>
      <c r="E136" s="66">
        <f t="shared" si="5"/>
        <v>8.282448620821236E-3</v>
      </c>
    </row>
    <row r="137" spans="1:5" x14ac:dyDescent="0.25">
      <c r="A137" s="311" t="s">
        <v>127</v>
      </c>
      <c r="B137" s="308">
        <v>3.3760839300000001</v>
      </c>
      <c r="C137" s="309">
        <f t="shared" si="4"/>
        <v>3.4650880814745726E-3</v>
      </c>
      <c r="D137" s="308">
        <v>8.694973130000001</v>
      </c>
      <c r="E137" s="309">
        <f t="shared" si="5"/>
        <v>8.2790055626751902E-3</v>
      </c>
    </row>
    <row r="138" spans="1:5" x14ac:dyDescent="0.25">
      <c r="A138" s="144" t="s">
        <v>190</v>
      </c>
      <c r="B138" s="171">
        <v>0.79792114000000003</v>
      </c>
      <c r="C138" s="66">
        <f t="shared" si="4"/>
        <v>8.1895684156483759E-4</v>
      </c>
      <c r="D138" s="171">
        <v>8.6234644100000004</v>
      </c>
      <c r="E138" s="66">
        <f t="shared" si="5"/>
        <v>8.2109178202741055E-3</v>
      </c>
    </row>
    <row r="139" spans="1:5" x14ac:dyDescent="0.25">
      <c r="A139" s="311" t="s">
        <v>117</v>
      </c>
      <c r="B139" s="308">
        <v>18.08468272</v>
      </c>
      <c r="C139" s="309">
        <f t="shared" si="4"/>
        <v>1.8561451625499478E-2</v>
      </c>
      <c r="D139" s="308">
        <v>8.5173435399999988</v>
      </c>
      <c r="E139" s="309">
        <f t="shared" si="5"/>
        <v>8.1098737733391463E-3</v>
      </c>
    </row>
    <row r="140" spans="1:5" x14ac:dyDescent="0.25">
      <c r="A140" s="144" t="s">
        <v>148</v>
      </c>
      <c r="B140" s="171">
        <v>7.1654152900000003</v>
      </c>
      <c r="C140" s="66">
        <f t="shared" si="4"/>
        <v>7.3543180901295517E-3</v>
      </c>
      <c r="D140" s="171">
        <v>8.1476776399999995</v>
      </c>
      <c r="E140" s="66">
        <f t="shared" si="5"/>
        <v>7.7578926922393203E-3</v>
      </c>
    </row>
    <row r="141" spans="1:5" x14ac:dyDescent="0.25">
      <c r="A141" s="311" t="s">
        <v>238</v>
      </c>
      <c r="B141" s="308">
        <v>6.3981834100000006</v>
      </c>
      <c r="C141" s="309">
        <f t="shared" si="4"/>
        <v>6.5668595736242084E-3</v>
      </c>
      <c r="D141" s="308">
        <v>8.08457516</v>
      </c>
      <c r="E141" s="309">
        <f t="shared" si="5"/>
        <v>7.6978090352656046E-3</v>
      </c>
    </row>
    <row r="142" spans="1:5" x14ac:dyDescent="0.25">
      <c r="A142" s="144" t="s">
        <v>174</v>
      </c>
      <c r="B142" s="171">
        <v>13.34862218</v>
      </c>
      <c r="C142" s="66">
        <f t="shared" si="4"/>
        <v>1.3700533689049943E-2</v>
      </c>
      <c r="D142" s="171">
        <v>8.0334262499999998</v>
      </c>
      <c r="E142" s="66">
        <f t="shared" si="5"/>
        <v>7.6491070894305208E-3</v>
      </c>
    </row>
    <row r="143" spans="1:5" x14ac:dyDescent="0.25">
      <c r="A143" s="311" t="s">
        <v>206</v>
      </c>
      <c r="B143" s="308">
        <v>12.128179939999999</v>
      </c>
      <c r="C143" s="309">
        <f t="shared" si="4"/>
        <v>1.2447916767304123E-2</v>
      </c>
      <c r="D143" s="308">
        <v>7.9976671699999997</v>
      </c>
      <c r="E143" s="309">
        <f t="shared" si="5"/>
        <v>7.615058724034807E-3</v>
      </c>
    </row>
    <row r="144" spans="1:5" x14ac:dyDescent="0.25">
      <c r="A144" s="144" t="s">
        <v>199</v>
      </c>
      <c r="B144" s="171">
        <v>5.1980724900000004</v>
      </c>
      <c r="C144" s="66">
        <f t="shared" si="4"/>
        <v>5.335109969182507E-3</v>
      </c>
      <c r="D144" s="171">
        <v>7.8184717699999995</v>
      </c>
      <c r="E144" s="66">
        <f t="shared" si="5"/>
        <v>7.4444360330586691E-3</v>
      </c>
    </row>
    <row r="145" spans="1:5" x14ac:dyDescent="0.25">
      <c r="A145" s="311" t="s">
        <v>251</v>
      </c>
      <c r="B145" s="308">
        <v>7.9825574699999997</v>
      </c>
      <c r="C145" s="309">
        <f t="shared" si="4"/>
        <v>8.193002698538605E-3</v>
      </c>
      <c r="D145" s="308">
        <v>7.5792340599999992</v>
      </c>
      <c r="E145" s="309">
        <f t="shared" si="5"/>
        <v>7.2166434565574386E-3</v>
      </c>
    </row>
    <row r="146" spans="1:5" x14ac:dyDescent="0.25">
      <c r="A146" s="144" t="s">
        <v>134</v>
      </c>
      <c r="B146" s="171">
        <v>9.6969013800000017</v>
      </c>
      <c r="C146" s="66">
        <f t="shared" si="4"/>
        <v>9.9525420859641802E-3</v>
      </c>
      <c r="D146" s="171">
        <v>7.52715216</v>
      </c>
      <c r="E146" s="66">
        <f t="shared" si="5"/>
        <v>7.1670531549696192E-3</v>
      </c>
    </row>
    <row r="147" spans="1:5" x14ac:dyDescent="0.25">
      <c r="A147" s="311" t="s">
        <v>120</v>
      </c>
      <c r="B147" s="308">
        <v>9.4300710099999989</v>
      </c>
      <c r="C147" s="309">
        <f t="shared" si="4"/>
        <v>9.6786772312884677E-3</v>
      </c>
      <c r="D147" s="308">
        <v>7.0496819999999998</v>
      </c>
      <c r="E147" s="309">
        <f t="shared" si="5"/>
        <v>6.7124251703226546E-3</v>
      </c>
    </row>
    <row r="148" spans="1:5" x14ac:dyDescent="0.25">
      <c r="A148" s="144" t="s">
        <v>237</v>
      </c>
      <c r="B148" s="171">
        <v>7.53137743</v>
      </c>
      <c r="C148" s="66">
        <f t="shared" si="4"/>
        <v>7.7299281388954096E-3</v>
      </c>
      <c r="D148" s="171">
        <v>6.6136719199999998</v>
      </c>
      <c r="E148" s="66">
        <f t="shared" si="5"/>
        <v>6.2972738151967928E-3</v>
      </c>
    </row>
    <row r="149" spans="1:5" x14ac:dyDescent="0.25">
      <c r="A149" s="311" t="s">
        <v>116</v>
      </c>
      <c r="B149" s="308">
        <v>4.9569623299999996</v>
      </c>
      <c r="C149" s="309">
        <f t="shared" si="4"/>
        <v>5.0876433898375938E-3</v>
      </c>
      <c r="D149" s="308">
        <v>6.4847879600000002</v>
      </c>
      <c r="E149" s="309">
        <f t="shared" si="5"/>
        <v>6.1745556646256245E-3</v>
      </c>
    </row>
    <row r="150" spans="1:5" x14ac:dyDescent="0.25">
      <c r="A150" s="144" t="s">
        <v>88</v>
      </c>
      <c r="B150" s="171">
        <v>2.1427906400000003</v>
      </c>
      <c r="C150" s="66">
        <f t="shared" si="4"/>
        <v>2.1992813157815285E-3</v>
      </c>
      <c r="D150" s="171">
        <v>6.4414507300000006</v>
      </c>
      <c r="E150" s="66">
        <f t="shared" si="5"/>
        <v>6.1332916879719163E-3</v>
      </c>
    </row>
    <row r="151" spans="1:5" x14ac:dyDescent="0.25">
      <c r="A151" s="311" t="s">
        <v>193</v>
      </c>
      <c r="B151" s="308">
        <v>15.786327890000001</v>
      </c>
      <c r="C151" s="309">
        <f t="shared" si="4"/>
        <v>1.6202504960203597E-2</v>
      </c>
      <c r="D151" s="308">
        <v>6.4308159199999997</v>
      </c>
      <c r="E151" s="309">
        <f t="shared" si="5"/>
        <v>6.1231656473468773E-3</v>
      </c>
    </row>
    <row r="152" spans="1:5" x14ac:dyDescent="0.25">
      <c r="A152" s="144" t="s">
        <v>221</v>
      </c>
      <c r="B152" s="171">
        <v>67.625985780000008</v>
      </c>
      <c r="C152" s="66">
        <f t="shared" si="4"/>
        <v>6.9408818673606543E-2</v>
      </c>
      <c r="D152" s="171">
        <v>6.4075310500000002</v>
      </c>
      <c r="E152" s="66">
        <f t="shared" si="5"/>
        <v>6.1009947256690372E-3</v>
      </c>
    </row>
    <row r="153" spans="1:5" x14ac:dyDescent="0.25">
      <c r="A153" s="311" t="s">
        <v>255</v>
      </c>
      <c r="B153" s="308">
        <v>0.98337585999999999</v>
      </c>
      <c r="C153" s="309">
        <f t="shared" si="4"/>
        <v>1.0093007291130372E-3</v>
      </c>
      <c r="D153" s="308">
        <v>6.2773877499999999</v>
      </c>
      <c r="E153" s="309">
        <f t="shared" si="5"/>
        <v>5.977077481931113E-3</v>
      </c>
    </row>
    <row r="154" spans="1:5" x14ac:dyDescent="0.25">
      <c r="A154" s="144" t="s">
        <v>235</v>
      </c>
      <c r="B154" s="171">
        <v>7.5336493600000001</v>
      </c>
      <c r="C154" s="66">
        <f t="shared" si="4"/>
        <v>7.7322599640893839E-3</v>
      </c>
      <c r="D154" s="171">
        <v>5.7518251399999993</v>
      </c>
      <c r="E154" s="66">
        <f t="shared" si="5"/>
        <v>5.4766577903841073E-3</v>
      </c>
    </row>
    <row r="155" spans="1:5" x14ac:dyDescent="0.25">
      <c r="A155" s="311" t="s">
        <v>89</v>
      </c>
      <c r="B155" s="308">
        <v>12.83915672</v>
      </c>
      <c r="C155" s="309">
        <f t="shared" si="4"/>
        <v>1.3177637123096098E-2</v>
      </c>
      <c r="D155" s="308">
        <v>5.73363903</v>
      </c>
      <c r="E155" s="309">
        <f t="shared" si="5"/>
        <v>5.4593417039969132E-3</v>
      </c>
    </row>
    <row r="156" spans="1:5" x14ac:dyDescent="0.25">
      <c r="A156" s="144" t="s">
        <v>205</v>
      </c>
      <c r="B156" s="171">
        <v>8.8029343499999992</v>
      </c>
      <c r="C156" s="66">
        <f t="shared" si="4"/>
        <v>9.0350072837757072E-3</v>
      </c>
      <c r="D156" s="171">
        <v>5.3079795999999995</v>
      </c>
      <c r="E156" s="66">
        <f t="shared" si="5"/>
        <v>5.0540458237122148E-3</v>
      </c>
    </row>
    <row r="157" spans="1:5" x14ac:dyDescent="0.25">
      <c r="A157" s="311" t="s">
        <v>219</v>
      </c>
      <c r="B157" s="308">
        <v>7.8252529199999996</v>
      </c>
      <c r="C157" s="309">
        <f t="shared" si="4"/>
        <v>8.0315511076811692E-3</v>
      </c>
      <c r="D157" s="308">
        <v>5.0087994699999996</v>
      </c>
      <c r="E157" s="309">
        <f t="shared" si="5"/>
        <v>4.7691784729476825E-3</v>
      </c>
    </row>
    <row r="158" spans="1:5" x14ac:dyDescent="0.25">
      <c r="A158" s="144" t="s">
        <v>41</v>
      </c>
      <c r="B158" s="171">
        <v>1.15E-4</v>
      </c>
      <c r="C158" s="66">
        <f t="shared" si="4"/>
        <v>1.1803176035661408E-7</v>
      </c>
      <c r="D158" s="171">
        <v>4.88400737</v>
      </c>
      <c r="E158" s="66">
        <f t="shared" si="5"/>
        <v>4.6503564277692736E-3</v>
      </c>
    </row>
    <row r="159" spans="1:5" x14ac:dyDescent="0.25">
      <c r="A159" s="311" t="s">
        <v>25</v>
      </c>
      <c r="B159" s="308">
        <v>4.3700221399999997</v>
      </c>
      <c r="C159" s="309">
        <f t="shared" si="4"/>
        <v>4.4852296172311111E-3</v>
      </c>
      <c r="D159" s="308">
        <v>4.7268805299999999</v>
      </c>
      <c r="E159" s="309">
        <f t="shared" si="5"/>
        <v>4.5007465367487617E-3</v>
      </c>
    </row>
    <row r="160" spans="1:5" x14ac:dyDescent="0.25">
      <c r="A160" s="144" t="s">
        <v>252</v>
      </c>
      <c r="B160" s="171">
        <v>4.6282669199999997</v>
      </c>
      <c r="C160" s="66">
        <f t="shared" si="4"/>
        <v>4.7502825388511683E-3</v>
      </c>
      <c r="D160" s="171">
        <v>4.6373661100000003</v>
      </c>
      <c r="E160" s="66">
        <f t="shared" si="5"/>
        <v>4.4155144871449881E-3</v>
      </c>
    </row>
    <row r="161" spans="1:5" x14ac:dyDescent="0.25">
      <c r="A161" s="311" t="s">
        <v>179</v>
      </c>
      <c r="B161" s="308">
        <v>65.810218739999996</v>
      </c>
      <c r="C161" s="309">
        <f t="shared" si="4"/>
        <v>6.7545182324661154E-2</v>
      </c>
      <c r="D161" s="308">
        <v>4.2281350999999994</v>
      </c>
      <c r="E161" s="309">
        <f t="shared" si="5"/>
        <v>4.0258610911477555E-3</v>
      </c>
    </row>
    <row r="162" spans="1:5" x14ac:dyDescent="0.25">
      <c r="A162" s="144" t="s">
        <v>182</v>
      </c>
      <c r="B162" s="171">
        <v>10.775001189999999</v>
      </c>
      <c r="C162" s="66">
        <f t="shared" si="4"/>
        <v>1.1059063985220101E-2</v>
      </c>
      <c r="D162" s="171">
        <v>3.87197083</v>
      </c>
      <c r="E162" s="66">
        <f t="shared" si="5"/>
        <v>3.6867357219867642E-3</v>
      </c>
    </row>
    <row r="163" spans="1:5" x14ac:dyDescent="0.25">
      <c r="A163" s="311" t="s">
        <v>27</v>
      </c>
      <c r="B163" s="308">
        <v>7.8246185499999994</v>
      </c>
      <c r="C163" s="309">
        <f t="shared" si="4"/>
        <v>8.0309000137001492E-3</v>
      </c>
      <c r="D163" s="308">
        <v>3.5790988500000003</v>
      </c>
      <c r="E163" s="309">
        <f t="shared" si="5"/>
        <v>3.4078747392879377E-3</v>
      </c>
    </row>
    <row r="164" spans="1:5" x14ac:dyDescent="0.25">
      <c r="A164" s="144" t="s">
        <v>154</v>
      </c>
      <c r="B164" s="171">
        <v>18.081280870000001</v>
      </c>
      <c r="C164" s="66">
        <f t="shared" si="4"/>
        <v>1.8557960092073656E-2</v>
      </c>
      <c r="D164" s="171">
        <v>3.4092145699999996</v>
      </c>
      <c r="E164" s="66">
        <f t="shared" si="5"/>
        <v>3.2461177242744739E-3</v>
      </c>
    </row>
    <row r="165" spans="1:5" x14ac:dyDescent="0.25">
      <c r="A165" s="311" t="s">
        <v>92</v>
      </c>
      <c r="B165" s="308">
        <v>3.7184873399999998</v>
      </c>
      <c r="C165" s="309">
        <f t="shared" si="4"/>
        <v>3.8165183182955077E-3</v>
      </c>
      <c r="D165" s="308">
        <v>3.40769557</v>
      </c>
      <c r="E165" s="309">
        <f t="shared" si="5"/>
        <v>3.244671393243696E-3</v>
      </c>
    </row>
    <row r="166" spans="1:5" x14ac:dyDescent="0.25">
      <c r="A166" s="144" t="s">
        <v>187</v>
      </c>
      <c r="B166" s="171">
        <v>0.37895647999999998</v>
      </c>
      <c r="C166" s="66">
        <f t="shared" si="4"/>
        <v>3.8894696028648709E-4</v>
      </c>
      <c r="D166" s="171">
        <v>3.36261462</v>
      </c>
      <c r="E166" s="66">
        <f t="shared" si="5"/>
        <v>3.2017471161653742E-3</v>
      </c>
    </row>
    <row r="167" spans="1:5" x14ac:dyDescent="0.25">
      <c r="A167" s="311" t="s">
        <v>28</v>
      </c>
      <c r="B167" s="308">
        <v>0.70947587000000001</v>
      </c>
      <c r="C167" s="309">
        <f t="shared" si="4"/>
        <v>7.2817987710121991E-4</v>
      </c>
      <c r="D167" s="308">
        <v>3.2590708799999999</v>
      </c>
      <c r="E167" s="309">
        <f t="shared" si="5"/>
        <v>3.1031569093155692E-3</v>
      </c>
    </row>
    <row r="168" spans="1:5" x14ac:dyDescent="0.25">
      <c r="A168" s="144" t="s">
        <v>95</v>
      </c>
      <c r="B168" s="171">
        <v>5.1764461200000005</v>
      </c>
      <c r="C168" s="66">
        <f t="shared" si="4"/>
        <v>5.3129134603023031E-3</v>
      </c>
      <c r="D168" s="171">
        <v>3.0369372400000003</v>
      </c>
      <c r="E168" s="66">
        <f t="shared" si="5"/>
        <v>2.8916501440017029E-3</v>
      </c>
    </row>
    <row r="169" spans="1:5" x14ac:dyDescent="0.25">
      <c r="A169" s="311" t="s">
        <v>87</v>
      </c>
      <c r="B169" s="308">
        <v>5.1791727099999996</v>
      </c>
      <c r="C169" s="309">
        <f t="shared" si="4"/>
        <v>5.3157119317585695E-3</v>
      </c>
      <c r="D169" s="308">
        <v>2.94844507</v>
      </c>
      <c r="E169" s="309">
        <f t="shared" si="5"/>
        <v>2.8073914399517224E-3</v>
      </c>
    </row>
    <row r="170" spans="1:5" x14ac:dyDescent="0.25">
      <c r="A170" s="144" t="s">
        <v>159</v>
      </c>
      <c r="B170" s="171">
        <v>3.6162804</v>
      </c>
      <c r="C170" s="66">
        <f t="shared" si="4"/>
        <v>3.7116168830880042E-3</v>
      </c>
      <c r="D170" s="171">
        <v>2.91936946</v>
      </c>
      <c r="E170" s="66">
        <f t="shared" si="5"/>
        <v>2.7797068073106353E-3</v>
      </c>
    </row>
    <row r="171" spans="1:5" x14ac:dyDescent="0.25">
      <c r="A171" s="311" t="s">
        <v>119</v>
      </c>
      <c r="B171" s="308">
        <v>7.1546096500000003</v>
      </c>
      <c r="C171" s="309">
        <f t="shared" si="4"/>
        <v>7.3432275795992921E-3</v>
      </c>
      <c r="D171" s="308">
        <v>2.9169843100000001</v>
      </c>
      <c r="E171" s="309">
        <f t="shared" si="5"/>
        <v>2.7774357629011155E-3</v>
      </c>
    </row>
    <row r="172" spans="1:5" x14ac:dyDescent="0.25">
      <c r="A172" s="144" t="s">
        <v>150</v>
      </c>
      <c r="B172" s="171">
        <v>2.0654451799999998</v>
      </c>
      <c r="C172" s="66">
        <f t="shared" si="4"/>
        <v>2.1198967870911622E-3</v>
      </c>
      <c r="D172" s="171">
        <v>2.8903640499999996</v>
      </c>
      <c r="E172" s="66">
        <f t="shared" si="5"/>
        <v>2.7520890163011216E-3</v>
      </c>
    </row>
    <row r="173" spans="1:5" x14ac:dyDescent="0.25">
      <c r="A173" s="311" t="s">
        <v>113</v>
      </c>
      <c r="B173" s="308">
        <v>3.1365134599999998</v>
      </c>
      <c r="C173" s="309">
        <f t="shared" si="4"/>
        <v>3.2192017831827345E-3</v>
      </c>
      <c r="D173" s="308">
        <v>2.84247614</v>
      </c>
      <c r="E173" s="309">
        <f t="shared" si="5"/>
        <v>2.706492064206241E-3</v>
      </c>
    </row>
    <row r="174" spans="1:5" x14ac:dyDescent="0.25">
      <c r="A174" s="144" t="s">
        <v>203</v>
      </c>
      <c r="B174" s="171">
        <v>4.7425125299999999</v>
      </c>
      <c r="C174" s="66">
        <f t="shared" si="4"/>
        <v>4.8675400211234746E-3</v>
      </c>
      <c r="D174" s="171">
        <v>2.68387515</v>
      </c>
      <c r="E174" s="66">
        <f t="shared" si="5"/>
        <v>2.5554785465306791E-3</v>
      </c>
    </row>
    <row r="175" spans="1:5" x14ac:dyDescent="0.25">
      <c r="A175" s="311" t="s">
        <v>163</v>
      </c>
      <c r="B175" s="308">
        <v>10.22552752</v>
      </c>
      <c r="C175" s="309">
        <f t="shared" si="4"/>
        <v>1.04951044674835E-2</v>
      </c>
      <c r="D175" s="308">
        <v>2.4777179600000001</v>
      </c>
      <c r="E175" s="309">
        <f t="shared" si="5"/>
        <v>2.359183917751822E-3</v>
      </c>
    </row>
    <row r="176" spans="1:5" x14ac:dyDescent="0.25">
      <c r="A176" s="144" t="s">
        <v>231</v>
      </c>
      <c r="B176" s="171">
        <v>2.33949965</v>
      </c>
      <c r="C176" s="66">
        <f t="shared" si="4"/>
        <v>2.4011761916798479E-3</v>
      </c>
      <c r="D176" s="171">
        <v>2.42583606</v>
      </c>
      <c r="E176" s="66">
        <f t="shared" si="5"/>
        <v>2.3097840481627876E-3</v>
      </c>
    </row>
    <row r="177" spans="1:5" x14ac:dyDescent="0.25">
      <c r="A177" s="311" t="s">
        <v>48</v>
      </c>
      <c r="B177" s="308">
        <v>3.6699554900000004</v>
      </c>
      <c r="C177" s="309">
        <f t="shared" si="4"/>
        <v>3.7667070166532194E-3</v>
      </c>
      <c r="D177" s="308">
        <v>2.3740980499999997</v>
      </c>
      <c r="E177" s="309">
        <f t="shared" si="5"/>
        <v>2.2605211848752797E-3</v>
      </c>
    </row>
    <row r="178" spans="1:5" x14ac:dyDescent="0.25">
      <c r="A178" s="144" t="s">
        <v>83</v>
      </c>
      <c r="B178" s="171">
        <v>1.0324396499999999</v>
      </c>
      <c r="C178" s="66">
        <f t="shared" si="4"/>
        <v>1.0596579943605786E-3</v>
      </c>
      <c r="D178" s="171">
        <v>2.3687390000000001</v>
      </c>
      <c r="E178" s="66">
        <f t="shared" si="5"/>
        <v>2.2554185118598136E-3</v>
      </c>
    </row>
    <row r="179" spans="1:5" x14ac:dyDescent="0.25">
      <c r="A179" s="311" t="s">
        <v>243</v>
      </c>
      <c r="B179" s="308">
        <v>3.38256647</v>
      </c>
      <c r="C179" s="309">
        <f t="shared" si="4"/>
        <v>3.4717415215422443E-3</v>
      </c>
      <c r="D179" s="308">
        <v>2.3467468199999999</v>
      </c>
      <c r="E179" s="309">
        <f t="shared" si="5"/>
        <v>2.234478437884524E-3</v>
      </c>
    </row>
    <row r="180" spans="1:5" x14ac:dyDescent="0.25">
      <c r="A180" s="144" t="s">
        <v>7</v>
      </c>
      <c r="B180" s="171">
        <v>2.1564526000000002</v>
      </c>
      <c r="C180" s="66">
        <f t="shared" si="4"/>
        <v>2.2133034478573686E-3</v>
      </c>
      <c r="D180" s="171">
        <v>2.3306511899999998</v>
      </c>
      <c r="E180" s="66">
        <f t="shared" si="5"/>
        <v>2.2191528229214374E-3</v>
      </c>
    </row>
    <row r="181" spans="1:5" x14ac:dyDescent="0.25">
      <c r="A181" s="311" t="s">
        <v>57</v>
      </c>
      <c r="B181" s="308">
        <v>0</v>
      </c>
      <c r="C181" s="309">
        <f t="shared" si="4"/>
        <v>0</v>
      </c>
      <c r="D181" s="308">
        <v>2.1655579700000001</v>
      </c>
      <c r="E181" s="309">
        <f t="shared" si="5"/>
        <v>2.0619576635684889E-3</v>
      </c>
    </row>
    <row r="182" spans="1:5" x14ac:dyDescent="0.25">
      <c r="A182" s="144" t="s">
        <v>246</v>
      </c>
      <c r="B182" s="171">
        <v>4.9973699900000002</v>
      </c>
      <c r="C182" s="66">
        <f t="shared" si="4"/>
        <v>5.1291163223740437E-3</v>
      </c>
      <c r="D182" s="171">
        <v>2.1132733799999999</v>
      </c>
      <c r="E182" s="66">
        <f t="shared" si="5"/>
        <v>2.012174368671499E-3</v>
      </c>
    </row>
    <row r="183" spans="1:5" x14ac:dyDescent="0.25">
      <c r="A183" s="311" t="s">
        <v>16</v>
      </c>
      <c r="B183" s="308">
        <v>6.3248848300000002</v>
      </c>
      <c r="C183" s="309">
        <f t="shared" si="4"/>
        <v>6.4916286133716861E-3</v>
      </c>
      <c r="D183" s="308">
        <v>2.0678250199999999</v>
      </c>
      <c r="E183" s="309">
        <f t="shared" si="5"/>
        <v>1.9689002584898081E-3</v>
      </c>
    </row>
    <row r="184" spans="1:5" x14ac:dyDescent="0.25">
      <c r="A184" s="144" t="s">
        <v>144</v>
      </c>
      <c r="B184" s="171">
        <v>1.5330166699999999</v>
      </c>
      <c r="C184" s="66">
        <f t="shared" si="4"/>
        <v>1.5734317931837783E-3</v>
      </c>
      <c r="D184" s="171">
        <v>2.0535231499999997</v>
      </c>
      <c r="E184" s="66">
        <f t="shared" si="5"/>
        <v>1.9552825900374317E-3</v>
      </c>
    </row>
    <row r="185" spans="1:5" x14ac:dyDescent="0.25">
      <c r="A185" s="311" t="s">
        <v>24</v>
      </c>
      <c r="B185" s="308">
        <v>0.92658143000000004</v>
      </c>
      <c r="C185" s="309">
        <f t="shared" si="4"/>
        <v>9.5100901997085922E-4</v>
      </c>
      <c r="D185" s="308">
        <v>2.00247179</v>
      </c>
      <c r="E185" s="309">
        <f t="shared" si="5"/>
        <v>1.9066735274097554E-3</v>
      </c>
    </row>
    <row r="186" spans="1:5" x14ac:dyDescent="0.25">
      <c r="A186" s="144" t="s">
        <v>121</v>
      </c>
      <c r="B186" s="171">
        <v>4.1452950299999998</v>
      </c>
      <c r="C186" s="66">
        <f t="shared" si="4"/>
        <v>4.2545779964210731E-3</v>
      </c>
      <c r="D186" s="171">
        <v>1.9925083799999999</v>
      </c>
      <c r="E186" s="66">
        <f t="shared" si="5"/>
        <v>1.8971867670046416E-3</v>
      </c>
    </row>
    <row r="187" spans="1:5" x14ac:dyDescent="0.25">
      <c r="A187" s="311" t="s">
        <v>138</v>
      </c>
      <c r="B187" s="308">
        <v>1.2649499199999998</v>
      </c>
      <c r="C187" s="309">
        <f t="shared" si="4"/>
        <v>1.2982979636570273E-3</v>
      </c>
      <c r="D187" s="308">
        <v>1.94551721</v>
      </c>
      <c r="E187" s="309">
        <f t="shared" si="5"/>
        <v>1.8524436548627164E-3</v>
      </c>
    </row>
    <row r="188" spans="1:5" x14ac:dyDescent="0.25">
      <c r="A188" s="144" t="s">
        <v>230</v>
      </c>
      <c r="B188" s="171">
        <v>1.78668837</v>
      </c>
      <c r="C188" s="66">
        <f t="shared" si="4"/>
        <v>1.8337910740851256E-3</v>
      </c>
      <c r="D188" s="171">
        <v>1.8098757700000001</v>
      </c>
      <c r="E188" s="66">
        <f t="shared" si="5"/>
        <v>1.7232913021757712E-3</v>
      </c>
    </row>
    <row r="189" spans="1:5" x14ac:dyDescent="0.25">
      <c r="A189" s="311" t="s">
        <v>59</v>
      </c>
      <c r="B189" s="308">
        <v>1.38963229</v>
      </c>
      <c r="C189" s="309">
        <f t="shared" si="4"/>
        <v>1.4262673516268944E-3</v>
      </c>
      <c r="D189" s="308">
        <v>1.7869371999999999</v>
      </c>
      <c r="E189" s="309">
        <f t="shared" si="5"/>
        <v>1.701450113503827E-3</v>
      </c>
    </row>
    <row r="190" spans="1:5" x14ac:dyDescent="0.25">
      <c r="A190" s="144" t="s">
        <v>136</v>
      </c>
      <c r="B190" s="171">
        <v>0.92355568999999993</v>
      </c>
      <c r="C190" s="66">
        <f t="shared" si="4"/>
        <v>9.4790351198319439E-4</v>
      </c>
      <c r="D190" s="171">
        <v>1.6796330500000001</v>
      </c>
      <c r="E190" s="66">
        <f t="shared" si="5"/>
        <v>1.5992793946912511E-3</v>
      </c>
    </row>
    <row r="191" spans="1:5" x14ac:dyDescent="0.25">
      <c r="A191" s="311" t="s">
        <v>65</v>
      </c>
      <c r="B191" s="308">
        <v>10.571356</v>
      </c>
      <c r="C191" s="309">
        <f t="shared" si="4"/>
        <v>1.0850050069882211E-2</v>
      </c>
      <c r="D191" s="308">
        <v>1.550627</v>
      </c>
      <c r="E191" s="309">
        <f t="shared" si="5"/>
        <v>1.4764449949064235E-3</v>
      </c>
    </row>
    <row r="192" spans="1:5" x14ac:dyDescent="0.25">
      <c r="A192" s="144" t="s">
        <v>233</v>
      </c>
      <c r="B192" s="171">
        <v>5.5519199800000001</v>
      </c>
      <c r="C192" s="66">
        <f t="shared" si="4"/>
        <v>5.6982859878126754E-3</v>
      </c>
      <c r="D192" s="171">
        <v>1.51963549</v>
      </c>
      <c r="E192" s="66">
        <f t="shared" si="5"/>
        <v>1.4469361189329674E-3</v>
      </c>
    </row>
    <row r="193" spans="1:5" x14ac:dyDescent="0.25">
      <c r="A193" s="311" t="s">
        <v>236</v>
      </c>
      <c r="B193" s="308">
        <v>2.31861256</v>
      </c>
      <c r="C193" s="309">
        <f t="shared" si="4"/>
        <v>2.3797384525370046E-3</v>
      </c>
      <c r="D193" s="308">
        <v>1.51647928</v>
      </c>
      <c r="E193" s="309">
        <f t="shared" si="5"/>
        <v>1.4439309020385282E-3</v>
      </c>
    </row>
    <row r="194" spans="1:5" x14ac:dyDescent="0.25">
      <c r="A194" s="144" t="s">
        <v>30</v>
      </c>
      <c r="B194" s="171">
        <v>2.2793397500000001</v>
      </c>
      <c r="C194" s="66">
        <f t="shared" si="4"/>
        <v>2.3394302882026492E-3</v>
      </c>
      <c r="D194" s="171">
        <v>1.49890371</v>
      </c>
      <c r="E194" s="66">
        <f t="shared" si="5"/>
        <v>1.4271961474140262E-3</v>
      </c>
    </row>
    <row r="195" spans="1:5" x14ac:dyDescent="0.25">
      <c r="A195" s="311" t="s">
        <v>239</v>
      </c>
      <c r="B195" s="308">
        <v>0.48282390000000003</v>
      </c>
      <c r="C195" s="309">
        <f t="shared" ref="C195:C258" si="6">B195/$B$260*100</f>
        <v>4.9555265094996354E-4</v>
      </c>
      <c r="D195" s="308">
        <v>1.46070571</v>
      </c>
      <c r="E195" s="309">
        <f t="shared" ref="E195:E258" si="7">D195/$D$260*100</f>
        <v>1.3908255399659195E-3</v>
      </c>
    </row>
    <row r="196" spans="1:5" x14ac:dyDescent="0.25">
      <c r="A196" s="144" t="s">
        <v>232</v>
      </c>
      <c r="B196" s="171">
        <v>2.7739299100000001</v>
      </c>
      <c r="C196" s="66">
        <f t="shared" si="6"/>
        <v>2.8470593946362094E-3</v>
      </c>
      <c r="D196" s="171">
        <v>1.25903019</v>
      </c>
      <c r="E196" s="66">
        <f t="shared" si="7"/>
        <v>1.1987981780670553E-3</v>
      </c>
    </row>
    <row r="197" spans="1:5" x14ac:dyDescent="0.25">
      <c r="A197" s="311" t="s">
        <v>90</v>
      </c>
      <c r="B197" s="308">
        <v>0.38801280999999999</v>
      </c>
      <c r="C197" s="309">
        <f t="shared" si="6"/>
        <v>3.9824204352362111E-4</v>
      </c>
      <c r="D197" s="308">
        <v>1.08544456</v>
      </c>
      <c r="E197" s="309">
        <f t="shared" si="7"/>
        <v>1.0335168856600622E-3</v>
      </c>
    </row>
    <row r="198" spans="1:5" x14ac:dyDescent="0.25">
      <c r="A198" s="144" t="s">
        <v>191</v>
      </c>
      <c r="B198" s="171">
        <v>4.5486187199999994</v>
      </c>
      <c r="C198" s="66">
        <f t="shared" si="6"/>
        <v>4.6685345627186844E-3</v>
      </c>
      <c r="D198" s="171">
        <v>0.95400925000000003</v>
      </c>
      <c r="E198" s="66">
        <f t="shared" si="7"/>
        <v>9.0836944168838217E-4</v>
      </c>
    </row>
    <row r="199" spans="1:5" x14ac:dyDescent="0.25">
      <c r="A199" s="311" t="s">
        <v>227</v>
      </c>
      <c r="B199" s="308">
        <v>2.0065671200000001</v>
      </c>
      <c r="C199" s="309">
        <f t="shared" si="6"/>
        <v>2.0594665169330548E-3</v>
      </c>
      <c r="D199" s="308">
        <v>0.95172226000000004</v>
      </c>
      <c r="E199" s="309">
        <f t="shared" si="7"/>
        <v>9.0619186130386621E-4</v>
      </c>
    </row>
    <row r="200" spans="1:5" x14ac:dyDescent="0.25">
      <c r="A200" s="144" t="s">
        <v>34</v>
      </c>
      <c r="B200" s="171">
        <v>0.41898388000000003</v>
      </c>
      <c r="C200" s="66">
        <f t="shared" si="6"/>
        <v>4.3002960797777702E-4</v>
      </c>
      <c r="D200" s="171">
        <v>0.90571561</v>
      </c>
      <c r="E200" s="66">
        <f t="shared" si="7"/>
        <v>8.6238616971916421E-4</v>
      </c>
    </row>
    <row r="201" spans="1:5" x14ac:dyDescent="0.25">
      <c r="A201" s="311" t="s">
        <v>173</v>
      </c>
      <c r="B201" s="308">
        <v>0.84773997999999995</v>
      </c>
      <c r="C201" s="309">
        <f t="shared" si="6"/>
        <v>8.7008906229635481E-4</v>
      </c>
      <c r="D201" s="308">
        <v>0.88884788000000003</v>
      </c>
      <c r="E201" s="309">
        <f t="shared" si="7"/>
        <v>8.4632539202476517E-4</v>
      </c>
    </row>
    <row r="202" spans="1:5" x14ac:dyDescent="0.25">
      <c r="A202" s="144" t="s">
        <v>165</v>
      </c>
      <c r="B202" s="171">
        <v>0.33905486000000001</v>
      </c>
      <c r="C202" s="66">
        <f t="shared" si="6"/>
        <v>3.4799340855013339E-4</v>
      </c>
      <c r="D202" s="171">
        <v>0.84802943000000008</v>
      </c>
      <c r="E202" s="66">
        <f t="shared" si="7"/>
        <v>8.0745969692056657E-4</v>
      </c>
    </row>
    <row r="203" spans="1:5" x14ac:dyDescent="0.25">
      <c r="A203" s="311" t="s">
        <v>79</v>
      </c>
      <c r="B203" s="308">
        <v>6.4436270000000002</v>
      </c>
      <c r="C203" s="309">
        <f t="shared" si="6"/>
        <v>6.6135011990557232E-3</v>
      </c>
      <c r="D203" s="308">
        <v>0.83220612999999999</v>
      </c>
      <c r="E203" s="309">
        <f t="shared" si="7"/>
        <v>7.9239338368862695E-4</v>
      </c>
    </row>
    <row r="204" spans="1:5" x14ac:dyDescent="0.25">
      <c r="A204" s="144" t="s">
        <v>192</v>
      </c>
      <c r="B204" s="171">
        <v>1.68231156</v>
      </c>
      <c r="C204" s="66">
        <f t="shared" si="6"/>
        <v>1.7266625643050574E-3</v>
      </c>
      <c r="D204" s="171">
        <v>0.82593222999999993</v>
      </c>
      <c r="E204" s="66">
        <f t="shared" si="7"/>
        <v>7.864196271027146E-4</v>
      </c>
    </row>
    <row r="205" spans="1:5" x14ac:dyDescent="0.25">
      <c r="A205" s="311" t="s">
        <v>93</v>
      </c>
      <c r="B205" s="308">
        <v>3.4345171299999997</v>
      </c>
      <c r="C205" s="309">
        <f t="shared" si="6"/>
        <v>3.5250617637290951E-3</v>
      </c>
      <c r="D205" s="308">
        <v>0.80473991</v>
      </c>
      <c r="E205" s="309">
        <f t="shared" si="7"/>
        <v>7.6624114782016949E-4</v>
      </c>
    </row>
    <row r="206" spans="1:5" x14ac:dyDescent="0.25">
      <c r="A206" s="144" t="s">
        <v>241</v>
      </c>
      <c r="B206" s="171">
        <v>0.48834122999999996</v>
      </c>
      <c r="C206" s="66">
        <f t="shared" si="6"/>
        <v>5.0121543505751438E-4</v>
      </c>
      <c r="D206" s="171">
        <v>0.80202238000000003</v>
      </c>
      <c r="E206" s="66">
        <f t="shared" si="7"/>
        <v>7.6365362447186711E-4</v>
      </c>
    </row>
    <row r="207" spans="1:5" x14ac:dyDescent="0.25">
      <c r="A207" s="311" t="s">
        <v>186</v>
      </c>
      <c r="B207" s="308">
        <v>7.5910542599999999</v>
      </c>
      <c r="C207" s="309">
        <f t="shared" si="6"/>
        <v>7.7911782371336913E-3</v>
      </c>
      <c r="D207" s="308">
        <v>0.7063785600000001</v>
      </c>
      <c r="E207" s="309">
        <f t="shared" si="7"/>
        <v>6.7258540540130352E-4</v>
      </c>
    </row>
    <row r="208" spans="1:5" x14ac:dyDescent="0.25">
      <c r="A208" s="144" t="s">
        <v>254</v>
      </c>
      <c r="B208" s="171">
        <v>1.5722126299999999</v>
      </c>
      <c r="C208" s="66">
        <f t="shared" si="6"/>
        <v>1.6136610815113213E-3</v>
      </c>
      <c r="D208" s="171">
        <v>0.69789206999999998</v>
      </c>
      <c r="E208" s="66">
        <f t="shared" si="7"/>
        <v>6.6450490913442324E-4</v>
      </c>
    </row>
    <row r="209" spans="1:5" x14ac:dyDescent="0.25">
      <c r="A209" s="311" t="s">
        <v>141</v>
      </c>
      <c r="B209" s="308">
        <v>0.14545010999999999</v>
      </c>
      <c r="C209" s="309">
        <f t="shared" si="6"/>
        <v>1.492846306727231E-4</v>
      </c>
      <c r="D209" s="308">
        <v>0.6685408100000001</v>
      </c>
      <c r="E209" s="309">
        <f t="shared" si="7"/>
        <v>6.3655781359100961E-4</v>
      </c>
    </row>
    <row r="210" spans="1:5" x14ac:dyDescent="0.25">
      <c r="A210" s="144" t="s">
        <v>18</v>
      </c>
      <c r="B210" s="171">
        <v>0.44626526</v>
      </c>
      <c r="C210" s="66">
        <f t="shared" si="6"/>
        <v>4.5803021064175719E-4</v>
      </c>
      <c r="D210" s="171">
        <v>0.61247968000000008</v>
      </c>
      <c r="E210" s="66">
        <f t="shared" si="7"/>
        <v>5.831786483905465E-4</v>
      </c>
    </row>
    <row r="211" spans="1:5" x14ac:dyDescent="0.25">
      <c r="A211" s="311" t="s">
        <v>247</v>
      </c>
      <c r="B211" s="308">
        <v>0.17977758999999999</v>
      </c>
      <c r="C211" s="309">
        <f t="shared" si="6"/>
        <v>1.8451709061190972E-4</v>
      </c>
      <c r="D211" s="308">
        <v>0.51052867000000002</v>
      </c>
      <c r="E211" s="309">
        <f t="shared" si="7"/>
        <v>4.8610497532787273E-4</v>
      </c>
    </row>
    <row r="212" spans="1:5" x14ac:dyDescent="0.25">
      <c r="A212" s="144" t="s">
        <v>58</v>
      </c>
      <c r="B212" s="171">
        <v>0.43340382999999999</v>
      </c>
      <c r="C212" s="66">
        <f t="shared" si="6"/>
        <v>4.4482971304520621E-4</v>
      </c>
      <c r="D212" s="171">
        <v>0.50315200000000004</v>
      </c>
      <c r="E212" s="66">
        <f t="shared" si="7"/>
        <v>4.7908120526545515E-4</v>
      </c>
    </row>
    <row r="213" spans="1:5" x14ac:dyDescent="0.25">
      <c r="A213" s="311" t="s">
        <v>207</v>
      </c>
      <c r="B213" s="308">
        <v>1.24507828</v>
      </c>
      <c r="C213" s="309">
        <f t="shared" si="6"/>
        <v>1.2779024449581327E-3</v>
      </c>
      <c r="D213" s="308">
        <v>0.50033486999999999</v>
      </c>
      <c r="E213" s="309">
        <f t="shared" si="7"/>
        <v>4.7639884678175735E-4</v>
      </c>
    </row>
    <row r="214" spans="1:5" x14ac:dyDescent="0.25">
      <c r="A214" s="144" t="s">
        <v>234</v>
      </c>
      <c r="B214" s="171">
        <v>2.9449613800000001</v>
      </c>
      <c r="C214" s="66">
        <f t="shared" si="6"/>
        <v>3.0225997901186393E-3</v>
      </c>
      <c r="D214" s="171">
        <v>0.45943668999999998</v>
      </c>
      <c r="E214" s="66">
        <f t="shared" si="7"/>
        <v>4.3745723596124282E-4</v>
      </c>
    </row>
    <row r="215" spans="1:5" x14ac:dyDescent="0.25">
      <c r="A215" s="311" t="s">
        <v>139</v>
      </c>
      <c r="B215" s="308">
        <v>0.65333998999999998</v>
      </c>
      <c r="C215" s="309">
        <f t="shared" si="6"/>
        <v>6.705640794006317E-4</v>
      </c>
      <c r="D215" s="308">
        <v>0.44740521999999999</v>
      </c>
      <c r="E215" s="309">
        <f t="shared" si="7"/>
        <v>4.2600135155908378E-4</v>
      </c>
    </row>
    <row r="216" spans="1:5" x14ac:dyDescent="0.25">
      <c r="A216" s="144" t="s">
        <v>91</v>
      </c>
      <c r="B216" s="171">
        <v>0.49314822999999997</v>
      </c>
      <c r="C216" s="66">
        <f t="shared" si="6"/>
        <v>5.0614916264042089E-4</v>
      </c>
      <c r="D216" s="171">
        <v>0.41216183000000001</v>
      </c>
      <c r="E216" s="66">
        <f t="shared" si="7"/>
        <v>3.9244400555063996E-4</v>
      </c>
    </row>
    <row r="217" spans="1:5" x14ac:dyDescent="0.25">
      <c r="A217" s="311" t="s">
        <v>102</v>
      </c>
      <c r="B217" s="308">
        <v>0.34394296000000002</v>
      </c>
      <c r="C217" s="309">
        <f t="shared" si="6"/>
        <v>3.5301037418316965E-4</v>
      </c>
      <c r="D217" s="308">
        <v>0.38931869000000002</v>
      </c>
      <c r="E217" s="309">
        <f t="shared" si="7"/>
        <v>3.7069368150691661E-4</v>
      </c>
    </row>
    <row r="218" spans="1:5" x14ac:dyDescent="0.25">
      <c r="A218" s="144" t="s">
        <v>208</v>
      </c>
      <c r="B218" s="171">
        <v>0.83261074999999996</v>
      </c>
      <c r="C218" s="66">
        <f t="shared" si="6"/>
        <v>8.5456097838557143E-4</v>
      </c>
      <c r="D218" s="171">
        <v>0.33921925000000003</v>
      </c>
      <c r="E218" s="66">
        <f t="shared" si="7"/>
        <v>3.2299099902066122E-4</v>
      </c>
    </row>
    <row r="219" spans="1:5" x14ac:dyDescent="0.25">
      <c r="A219" s="311" t="s">
        <v>31</v>
      </c>
      <c r="B219" s="308">
        <v>0.19459589999999999</v>
      </c>
      <c r="C219" s="309">
        <f t="shared" si="6"/>
        <v>1.9972605769721423E-4</v>
      </c>
      <c r="D219" s="308">
        <v>0.30401615999999998</v>
      </c>
      <c r="E219" s="309">
        <f t="shared" si="7"/>
        <v>2.894720250599728E-4</v>
      </c>
    </row>
    <row r="220" spans="1:5" x14ac:dyDescent="0.25">
      <c r="A220" s="144" t="s">
        <v>167</v>
      </c>
      <c r="B220" s="171">
        <v>0.25936842999999998</v>
      </c>
      <c r="C220" s="66">
        <f t="shared" si="6"/>
        <v>2.662061945550542E-4</v>
      </c>
      <c r="D220" s="171">
        <v>0.29014076</v>
      </c>
      <c r="E220" s="66">
        <f t="shared" si="7"/>
        <v>2.7626042428020788E-4</v>
      </c>
    </row>
    <row r="221" spans="1:5" x14ac:dyDescent="0.25">
      <c r="A221" s="311" t="s">
        <v>53</v>
      </c>
      <c r="B221" s="308">
        <v>0.53876999999999997</v>
      </c>
      <c r="C221" s="309">
        <f t="shared" si="6"/>
        <v>5.529736654550692E-4</v>
      </c>
      <c r="D221" s="308">
        <v>0.26551999999999998</v>
      </c>
      <c r="E221" s="309">
        <f t="shared" si="7"/>
        <v>2.5281752158807602E-4</v>
      </c>
    </row>
    <row r="222" spans="1:5" x14ac:dyDescent="0.25">
      <c r="A222" s="144" t="s">
        <v>115</v>
      </c>
      <c r="B222" s="171">
        <v>4.0917860399999997</v>
      </c>
      <c r="C222" s="66">
        <f t="shared" si="6"/>
        <v>4.1996583417723381E-3</v>
      </c>
      <c r="D222" s="171">
        <v>0.243894</v>
      </c>
      <c r="E222" s="66">
        <f t="shared" si="7"/>
        <v>2.322261095593636E-4</v>
      </c>
    </row>
    <row r="223" spans="1:5" x14ac:dyDescent="0.25">
      <c r="A223" s="311" t="s">
        <v>56</v>
      </c>
      <c r="B223" s="308">
        <v>1.957012E-2</v>
      </c>
      <c r="C223" s="309">
        <f t="shared" si="6"/>
        <v>2.0086049686871134E-5</v>
      </c>
      <c r="D223" s="308">
        <v>0.20164172</v>
      </c>
      <c r="E223" s="309">
        <f t="shared" si="7"/>
        <v>1.9199517889106953E-4</v>
      </c>
    </row>
    <row r="224" spans="1:5" x14ac:dyDescent="0.25">
      <c r="A224" s="144" t="s">
        <v>126</v>
      </c>
      <c r="B224" s="171">
        <v>6.1992559999999995E-2</v>
      </c>
      <c r="C224" s="66">
        <f t="shared" si="6"/>
        <v>6.3626878137504515E-5</v>
      </c>
      <c r="D224" s="171">
        <v>0.19298397</v>
      </c>
      <c r="E224" s="66">
        <f t="shared" si="7"/>
        <v>1.8375161570362918E-4</v>
      </c>
    </row>
    <row r="225" spans="1:5" x14ac:dyDescent="0.25">
      <c r="A225" s="311" t="s">
        <v>140</v>
      </c>
      <c r="B225" s="308">
        <v>0.16937044000000001</v>
      </c>
      <c r="C225" s="309">
        <f t="shared" si="6"/>
        <v>1.7383557552673291E-4</v>
      </c>
      <c r="D225" s="308">
        <v>0.17395957000000001</v>
      </c>
      <c r="E225" s="309">
        <f t="shared" si="7"/>
        <v>1.6563734311512288E-4</v>
      </c>
    </row>
    <row r="226" spans="1:5" x14ac:dyDescent="0.25">
      <c r="A226" s="144" t="s">
        <v>137</v>
      </c>
      <c r="B226" s="171">
        <v>6.7657759999999997E-2</v>
      </c>
      <c r="C226" s="66">
        <f t="shared" si="6"/>
        <v>6.944143056161139E-5</v>
      </c>
      <c r="D226" s="171">
        <v>0.15394722</v>
      </c>
      <c r="E226" s="66">
        <f t="shared" si="7"/>
        <v>1.4658238406061423E-4</v>
      </c>
    </row>
    <row r="227" spans="1:5" x14ac:dyDescent="0.25">
      <c r="A227" s="311" t="s">
        <v>162</v>
      </c>
      <c r="B227" s="308">
        <v>0.10669033</v>
      </c>
      <c r="C227" s="309">
        <f t="shared" si="6"/>
        <v>1.0950302141676587E-4</v>
      </c>
      <c r="D227" s="308">
        <v>0.14317199999999999</v>
      </c>
      <c r="E227" s="309">
        <f t="shared" si="7"/>
        <v>1.3632265065082865E-4</v>
      </c>
    </row>
    <row r="228" spans="1:5" x14ac:dyDescent="0.25">
      <c r="A228" s="144" t="s">
        <v>100</v>
      </c>
      <c r="B228" s="171">
        <v>3.2499999999999999E-3</v>
      </c>
      <c r="C228" s="66">
        <f t="shared" si="6"/>
        <v>3.3356801839912673E-6</v>
      </c>
      <c r="D228" s="171">
        <v>0.14264735000000001</v>
      </c>
      <c r="E228" s="66">
        <f t="shared" si="7"/>
        <v>1.3582309991001372E-4</v>
      </c>
    </row>
    <row r="229" spans="1:5" x14ac:dyDescent="0.25">
      <c r="A229" s="311" t="s">
        <v>44</v>
      </c>
      <c r="B229" s="308">
        <v>0.24985656000000001</v>
      </c>
      <c r="C229" s="309">
        <f t="shared" si="6"/>
        <v>2.5644356185606929E-4</v>
      </c>
      <c r="D229" s="308">
        <v>0.13365020000000002</v>
      </c>
      <c r="E229" s="309">
        <f t="shared" si="7"/>
        <v>1.2725637362063382E-4</v>
      </c>
    </row>
    <row r="230" spans="1:5" x14ac:dyDescent="0.25">
      <c r="A230" s="144" t="s">
        <v>177</v>
      </c>
      <c r="B230" s="171">
        <v>0.17114619</v>
      </c>
      <c r="C230" s="66">
        <f t="shared" si="6"/>
        <v>1.7565813986110908E-4</v>
      </c>
      <c r="D230" s="171">
        <v>0.11918326</v>
      </c>
      <c r="E230" s="66">
        <f t="shared" si="7"/>
        <v>1.1348153211805996E-4</v>
      </c>
    </row>
    <row r="231" spans="1:5" x14ac:dyDescent="0.25">
      <c r="A231" s="311" t="s">
        <v>118</v>
      </c>
      <c r="B231" s="308">
        <v>0.14286366</v>
      </c>
      <c r="C231" s="309">
        <f t="shared" si="6"/>
        <v>1.4662999374598953E-4</v>
      </c>
      <c r="D231" s="308">
        <v>0.10476608999999999</v>
      </c>
      <c r="E231" s="309">
        <f t="shared" si="7"/>
        <v>9.9754079618383983E-5</v>
      </c>
    </row>
    <row r="232" spans="1:5" x14ac:dyDescent="0.25">
      <c r="A232" s="144" t="s">
        <v>153</v>
      </c>
      <c r="B232" s="171">
        <v>0.44594964000000004</v>
      </c>
      <c r="C232" s="66">
        <f t="shared" si="6"/>
        <v>4.5770626990955065E-4</v>
      </c>
      <c r="D232" s="171">
        <v>0.101162</v>
      </c>
      <c r="E232" s="66">
        <f t="shared" si="7"/>
        <v>9.6322409305863769E-5</v>
      </c>
    </row>
    <row r="233" spans="1:5" x14ac:dyDescent="0.25">
      <c r="A233" s="311" t="s">
        <v>73</v>
      </c>
      <c r="B233" s="308">
        <v>103.3781255</v>
      </c>
      <c r="C233" s="309">
        <f t="shared" si="6"/>
        <v>0.10610349682723458</v>
      </c>
      <c r="D233" s="308">
        <v>9.833589999999999E-2</v>
      </c>
      <c r="E233" s="309">
        <f t="shared" si="7"/>
        <v>9.3631509947020509E-5</v>
      </c>
    </row>
    <row r="234" spans="1:5" x14ac:dyDescent="0.25">
      <c r="A234" s="144" t="s">
        <v>244</v>
      </c>
      <c r="B234" s="171">
        <v>0.23247423</v>
      </c>
      <c r="C234" s="66">
        <f t="shared" si="6"/>
        <v>2.386029791691164E-4</v>
      </c>
      <c r="D234" s="171">
        <v>8.9327950000000003E-2</v>
      </c>
      <c r="E234" s="66">
        <f t="shared" si="7"/>
        <v>8.5054500329706162E-5</v>
      </c>
    </row>
    <row r="235" spans="1:5" x14ac:dyDescent="0.25">
      <c r="A235" s="311" t="s">
        <v>131</v>
      </c>
      <c r="B235" s="308">
        <v>6.4496330000000004E-2</v>
      </c>
      <c r="C235" s="309">
        <f t="shared" si="6"/>
        <v>6.61966553603574E-5</v>
      </c>
      <c r="D235" s="308">
        <v>8.0197240000000003E-2</v>
      </c>
      <c r="E235" s="309">
        <f t="shared" si="7"/>
        <v>7.6360603551537044E-5</v>
      </c>
    </row>
    <row r="236" spans="1:5" x14ac:dyDescent="0.25">
      <c r="A236" s="144" t="s">
        <v>176</v>
      </c>
      <c r="B236" s="171">
        <v>0.27958503000000001</v>
      </c>
      <c r="C236" s="66">
        <f t="shared" si="6"/>
        <v>2.8695576748049358E-4</v>
      </c>
      <c r="D236" s="171">
        <v>7.9377749999999997E-2</v>
      </c>
      <c r="E236" s="66">
        <f t="shared" si="7"/>
        <v>7.558031795811202E-5</v>
      </c>
    </row>
    <row r="237" spans="1:5" x14ac:dyDescent="0.25">
      <c r="A237" s="311" t="s">
        <v>101</v>
      </c>
      <c r="B237" s="308">
        <v>0.10888089999999999</v>
      </c>
      <c r="C237" s="309">
        <f t="shared" si="6"/>
        <v>1.1175134170619532E-4</v>
      </c>
      <c r="D237" s="308">
        <v>7.9091289999999995E-2</v>
      </c>
      <c r="E237" s="309">
        <f t="shared" si="7"/>
        <v>7.5307562206251066E-5</v>
      </c>
    </row>
    <row r="238" spans="1:5" x14ac:dyDescent="0.25">
      <c r="A238" s="144" t="s">
        <v>45</v>
      </c>
      <c r="B238" s="171">
        <v>6.4183069999999995E-2</v>
      </c>
      <c r="C238" s="66">
        <f t="shared" si="6"/>
        <v>6.5875136845145975E-5</v>
      </c>
      <c r="D238" s="171">
        <v>6.8214259999999999E-2</v>
      </c>
      <c r="E238" s="66">
        <f t="shared" si="7"/>
        <v>6.4950889387483548E-5</v>
      </c>
    </row>
    <row r="239" spans="1:5" x14ac:dyDescent="0.25">
      <c r="A239" s="311" t="s">
        <v>156</v>
      </c>
      <c r="B239" s="308">
        <v>36.518549119999996</v>
      </c>
      <c r="C239" s="309">
        <f t="shared" si="6"/>
        <v>3.7481292506983302E-2</v>
      </c>
      <c r="D239" s="308">
        <v>6.8160460000000006E-2</v>
      </c>
      <c r="E239" s="309">
        <f t="shared" si="7"/>
        <v>6.489966317981017E-5</v>
      </c>
    </row>
    <row r="240" spans="1:5" x14ac:dyDescent="0.25">
      <c r="A240" s="144" t="s">
        <v>84</v>
      </c>
      <c r="B240" s="171">
        <v>9.644229E-2</v>
      </c>
      <c r="C240" s="66">
        <f t="shared" si="6"/>
        <v>9.8984810969765909E-5</v>
      </c>
      <c r="D240" s="171">
        <v>6.2161220000000003E-2</v>
      </c>
      <c r="E240" s="66">
        <f t="shared" si="7"/>
        <v>5.9187426857830469E-5</v>
      </c>
    </row>
    <row r="241" spans="1:5" x14ac:dyDescent="0.25">
      <c r="A241" s="311" t="s">
        <v>63</v>
      </c>
      <c r="B241" s="308">
        <v>0.57122454</v>
      </c>
      <c r="C241" s="309">
        <f t="shared" si="6"/>
        <v>5.8628380882693137E-4</v>
      </c>
      <c r="D241" s="308">
        <v>5.7450230000000005E-2</v>
      </c>
      <c r="E241" s="309">
        <f t="shared" si="7"/>
        <v>5.4701810648030037E-5</v>
      </c>
    </row>
    <row r="242" spans="1:5" x14ac:dyDescent="0.25">
      <c r="A242" s="144" t="s">
        <v>82</v>
      </c>
      <c r="B242" s="171">
        <v>0.28542129999999999</v>
      </c>
      <c r="C242" s="66">
        <f t="shared" si="6"/>
        <v>2.9294589984585443E-4</v>
      </c>
      <c r="D242" s="171">
        <v>4.5805610000000004E-2</v>
      </c>
      <c r="E242" s="66">
        <f t="shared" si="7"/>
        <v>4.3614269339522419E-5</v>
      </c>
    </row>
    <row r="243" spans="1:5" x14ac:dyDescent="0.25">
      <c r="A243" s="311" t="s">
        <v>29</v>
      </c>
      <c r="B243" s="308">
        <v>9.0558139999999995E-2</v>
      </c>
      <c r="C243" s="309">
        <f t="shared" si="6"/>
        <v>9.2945536337571373E-5</v>
      </c>
      <c r="D243" s="308">
        <v>3.6150980000000006E-2</v>
      </c>
      <c r="E243" s="309">
        <f t="shared" si="7"/>
        <v>3.4421516897333937E-5</v>
      </c>
    </row>
    <row r="244" spans="1:5" x14ac:dyDescent="0.25">
      <c r="A244" s="144" t="s">
        <v>17</v>
      </c>
      <c r="B244" s="171">
        <v>0.10166143</v>
      </c>
      <c r="C244" s="66">
        <f t="shared" si="6"/>
        <v>1.043415438545278E-4</v>
      </c>
      <c r="D244" s="171">
        <v>3.0132990000000002E-2</v>
      </c>
      <c r="E244" s="66">
        <f t="shared" si="7"/>
        <v>2.8691427575468064E-5</v>
      </c>
    </row>
    <row r="245" spans="1:5" x14ac:dyDescent="0.25">
      <c r="A245" s="311" t="s">
        <v>43</v>
      </c>
      <c r="B245" s="308">
        <v>1.771199E-2</v>
      </c>
      <c r="C245" s="309">
        <f t="shared" si="6"/>
        <v>1.8178933557554308E-5</v>
      </c>
      <c r="D245" s="308">
        <v>2.4229880000000002E-2</v>
      </c>
      <c r="E245" s="309">
        <f t="shared" si="7"/>
        <v>2.3070722393704776E-5</v>
      </c>
    </row>
    <row r="246" spans="1:5" x14ac:dyDescent="0.25">
      <c r="A246" s="144" t="s">
        <v>124</v>
      </c>
      <c r="B246" s="171">
        <v>2.58111E-2</v>
      </c>
      <c r="C246" s="66">
        <f t="shared" si="6"/>
        <v>2.6491561476005234E-5</v>
      </c>
      <c r="D246" s="171">
        <v>1.267508E-2</v>
      </c>
      <c r="E246" s="66">
        <f t="shared" si="7"/>
        <v>1.2068704095851881E-5</v>
      </c>
    </row>
    <row r="247" spans="1:5" x14ac:dyDescent="0.25">
      <c r="A247" s="311" t="s">
        <v>15</v>
      </c>
      <c r="B247" s="308">
        <v>8.7545999999999995E-3</v>
      </c>
      <c r="C247" s="309">
        <f t="shared" si="6"/>
        <v>8.9853986888522921E-6</v>
      </c>
      <c r="D247" s="308">
        <v>6.3800000000000003E-3</v>
      </c>
      <c r="E247" s="309">
        <f t="shared" si="7"/>
        <v>6.074780761268173E-6</v>
      </c>
    </row>
    <row r="248" spans="1:5" x14ac:dyDescent="0.25">
      <c r="A248" s="144" t="s">
        <v>259</v>
      </c>
      <c r="B248" s="171">
        <v>1.95E-4</v>
      </c>
      <c r="C248" s="66">
        <f t="shared" si="6"/>
        <v>2.0014081103947604E-7</v>
      </c>
      <c r="D248" s="171">
        <v>3.4271599999999998E-3</v>
      </c>
      <c r="E248" s="66">
        <f t="shared" si="7"/>
        <v>3.2632046447943308E-6</v>
      </c>
    </row>
    <row r="249" spans="1:5" x14ac:dyDescent="0.25">
      <c r="A249" s="311" t="s">
        <v>13</v>
      </c>
      <c r="B249" s="308">
        <v>0.40038161</v>
      </c>
      <c r="C249" s="309">
        <f t="shared" si="6"/>
        <v>4.1093692384969844E-4</v>
      </c>
      <c r="D249" s="308">
        <v>2.3570000000000002E-3</v>
      </c>
      <c r="E249" s="309">
        <f t="shared" si="7"/>
        <v>2.2442411056910789E-6</v>
      </c>
    </row>
    <row r="250" spans="1:5" x14ac:dyDescent="0.25">
      <c r="A250" s="144" t="s">
        <v>161</v>
      </c>
      <c r="B250" s="171">
        <v>2.376984E-2</v>
      </c>
      <c r="C250" s="66">
        <f t="shared" si="6"/>
        <v>2.4396487466043996E-5</v>
      </c>
      <c r="D250" s="171">
        <v>1.5200000000000001E-3</v>
      </c>
      <c r="E250" s="66">
        <f t="shared" si="7"/>
        <v>1.4472831907723546E-6</v>
      </c>
    </row>
    <row r="251" spans="1:5" x14ac:dyDescent="0.25">
      <c r="A251" s="311" t="s">
        <v>38</v>
      </c>
      <c r="B251" s="308">
        <v>0</v>
      </c>
      <c r="C251" s="309">
        <f t="shared" si="6"/>
        <v>0</v>
      </c>
      <c r="D251" s="308">
        <v>1.3079999999999999E-3</v>
      </c>
      <c r="E251" s="309">
        <f>D251/$D$260*100</f>
        <v>1.2454252720593683E-6</v>
      </c>
    </row>
    <row r="252" spans="1:5" x14ac:dyDescent="0.25">
      <c r="A252" s="144" t="s">
        <v>111</v>
      </c>
      <c r="B252" s="171">
        <v>1.512691E-2</v>
      </c>
      <c r="C252" s="66">
        <f t="shared" si="6"/>
        <v>1.5525702748313647E-5</v>
      </c>
      <c r="D252" s="171">
        <v>6.4499999999999996E-4</v>
      </c>
      <c r="E252" s="66">
        <f t="shared" si="7"/>
        <v>6.1414319608432146E-7</v>
      </c>
    </row>
    <row r="253" spans="1:5" x14ac:dyDescent="0.25">
      <c r="A253" s="311" t="s">
        <v>78</v>
      </c>
      <c r="B253" s="308">
        <v>7.2000000000000005E-4</v>
      </c>
      <c r="C253" s="309">
        <f t="shared" si="6"/>
        <v>7.3898145614575775E-7</v>
      </c>
      <c r="D253" s="308">
        <v>2.6600000000000001E-4</v>
      </c>
      <c r="E253" s="309">
        <f t="shared" si="7"/>
        <v>2.5327455838516209E-7</v>
      </c>
    </row>
    <row r="254" spans="1:5" x14ac:dyDescent="0.25">
      <c r="A254" s="144" t="s">
        <v>164</v>
      </c>
      <c r="B254" s="171">
        <v>3.180148E-2</v>
      </c>
      <c r="C254" s="66">
        <f t="shared" si="6"/>
        <v>3.2639866663875265E-5</v>
      </c>
      <c r="D254" s="171">
        <v>1.55E-4</v>
      </c>
      <c r="E254" s="66">
        <f t="shared" si="7"/>
        <v>1.47584799059023E-7</v>
      </c>
    </row>
    <row r="255" spans="1:5" x14ac:dyDescent="0.25">
      <c r="A255" s="311" t="s">
        <v>245</v>
      </c>
      <c r="B255" s="308">
        <v>1.5399999999999999E-3</v>
      </c>
      <c r="C255" s="309">
        <f t="shared" si="6"/>
        <v>1.5805992256450929E-6</v>
      </c>
      <c r="D255" s="308">
        <v>1E-4</v>
      </c>
      <c r="E255" s="309">
        <f t="shared" si="7"/>
        <v>9.5215999392918064E-8</v>
      </c>
    </row>
    <row r="256" spans="1:5" x14ac:dyDescent="0.25">
      <c r="A256" s="144" t="s">
        <v>55</v>
      </c>
      <c r="B256" s="171">
        <v>3.9142500000000002E-3</v>
      </c>
      <c r="C256" s="66">
        <f t="shared" si="6"/>
        <v>4.017441895442406E-6</v>
      </c>
      <c r="D256" s="171">
        <v>6.9519999999999998E-5</v>
      </c>
      <c r="E256" s="66">
        <f t="shared" si="7"/>
        <v>6.6194162777956639E-8</v>
      </c>
    </row>
    <row r="257" spans="1:5" x14ac:dyDescent="0.25">
      <c r="A257" s="311" t="s">
        <v>69</v>
      </c>
      <c r="B257" s="308">
        <v>9.990000000000001E-4</v>
      </c>
      <c r="C257" s="309">
        <f t="shared" si="6"/>
        <v>1.0253367704022389E-6</v>
      </c>
      <c r="D257" s="308">
        <v>0</v>
      </c>
      <c r="E257" s="309">
        <f t="shared" si="7"/>
        <v>0</v>
      </c>
    </row>
    <row r="258" spans="1:5" x14ac:dyDescent="0.25">
      <c r="A258" s="144" t="s">
        <v>85</v>
      </c>
      <c r="B258" s="171">
        <v>2.2000000000000001E-3</v>
      </c>
      <c r="C258" s="66">
        <f t="shared" si="6"/>
        <v>2.2579988937787044E-6</v>
      </c>
      <c r="D258" s="171">
        <v>0</v>
      </c>
      <c r="E258" s="66">
        <f t="shared" si="7"/>
        <v>0</v>
      </c>
    </row>
    <row r="259" spans="1:5" x14ac:dyDescent="0.25">
      <c r="A259" s="311" t="s">
        <v>166</v>
      </c>
      <c r="B259" s="308">
        <v>3.7010949999999994E-2</v>
      </c>
      <c r="C259" s="309">
        <f t="shared" ref="C259" si="8">B259/$B$260*100</f>
        <v>3.7986674617135868E-5</v>
      </c>
      <c r="D259" s="308">
        <v>0</v>
      </c>
      <c r="E259" s="309">
        <f t="shared" ref="E259" si="9">D259/$D$260*100</f>
        <v>0</v>
      </c>
    </row>
    <row r="260" spans="1:5" s="220" customFormat="1" ht="13" x14ac:dyDescent="0.3">
      <c r="A260" s="313" t="s">
        <v>262</v>
      </c>
      <c r="B260" s="253">
        <f>SUM(B3:B259)</f>
        <v>97431.40291439007</v>
      </c>
      <c r="C260" s="253">
        <f t="shared" ref="C260" si="10">B260/$B$260*100</f>
        <v>100</v>
      </c>
      <c r="D260" s="253">
        <f>SUM(D3:D259)</f>
        <v>105024.36632244996</v>
      </c>
      <c r="E260" s="253">
        <f t="shared" ref="E260" si="11">D260/$D$260*100</f>
        <v>100</v>
      </c>
    </row>
  </sheetData>
  <sortState xmlns:xlrd2="http://schemas.microsoft.com/office/spreadsheetml/2017/richdata2" ref="A3:E259">
    <sortCondition descending="1" ref="E3:E259"/>
  </sortState>
  <hyperlinks>
    <hyperlink ref="G1" location="'Table of Content'!A1" display="'Table of Content'!A1" xr:uid="{8F856BF6-A97B-46F4-930E-1B16855BB335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6804C-77E3-4A34-9CEA-CC48007B91DF}">
  <dimension ref="A1:G262"/>
  <sheetViews>
    <sheetView zoomScaleNormal="100" workbookViewId="0">
      <selection activeCell="H8" sqref="H8"/>
    </sheetView>
  </sheetViews>
  <sheetFormatPr defaultRowHeight="12.5" x14ac:dyDescent="0.25"/>
  <cols>
    <col min="1" max="1" width="83.1796875" style="40" customWidth="1"/>
    <col min="2" max="2" width="11.1796875" style="40" bestFit="1" customWidth="1"/>
    <col min="3" max="3" width="8.90625" style="321" bestFit="1" customWidth="1"/>
    <col min="4" max="4" width="11.26953125" style="40" bestFit="1" customWidth="1"/>
    <col min="5" max="5" width="8.90625" style="321" bestFit="1" customWidth="1"/>
    <col min="6" max="16384" width="8.7265625" style="40"/>
  </cols>
  <sheetData>
    <row r="1" spans="1:7" s="48" customFormat="1" ht="13" x14ac:dyDescent="0.3">
      <c r="A1" s="314" t="s">
        <v>690</v>
      </c>
      <c r="C1" s="320"/>
      <c r="E1" s="320"/>
      <c r="G1" s="232" t="s">
        <v>313</v>
      </c>
    </row>
    <row r="2" spans="1:7" ht="13" x14ac:dyDescent="0.3">
      <c r="A2" s="299" t="s">
        <v>679</v>
      </c>
      <c r="B2" s="317" t="s">
        <v>334</v>
      </c>
      <c r="C2" s="318" t="s">
        <v>295</v>
      </c>
      <c r="D2" s="317" t="s">
        <v>543</v>
      </c>
      <c r="E2" s="318" t="s">
        <v>295</v>
      </c>
    </row>
    <row r="3" spans="1:7" x14ac:dyDescent="0.25">
      <c r="A3" s="69" t="s">
        <v>80</v>
      </c>
      <c r="B3" s="171">
        <v>22400.04683612</v>
      </c>
      <c r="C3" s="66">
        <f>(B3/$B$262)*100</f>
        <v>17.364691926499674</v>
      </c>
      <c r="D3" s="171">
        <v>28226.620961159999</v>
      </c>
      <c r="E3" s="66">
        <f>(D3/$D$262)*100</f>
        <v>20.620860978518927</v>
      </c>
    </row>
    <row r="4" spans="1:7" x14ac:dyDescent="0.25">
      <c r="A4" s="307" t="s">
        <v>218</v>
      </c>
      <c r="B4" s="308">
        <v>4143.5791830100006</v>
      </c>
      <c r="C4" s="309">
        <f t="shared" ref="C4:C67" si="0">(B4/$B$262)*100</f>
        <v>3.2121350688429611</v>
      </c>
      <c r="D4" s="308">
        <v>5498.9743280800003</v>
      </c>
      <c r="E4" s="309">
        <f t="shared" ref="E4:E67" si="1">(D4/$D$262)*100</f>
        <v>4.0172568051915416</v>
      </c>
    </row>
    <row r="5" spans="1:7" x14ac:dyDescent="0.25">
      <c r="A5" s="69" t="s">
        <v>67</v>
      </c>
      <c r="B5" s="171">
        <v>5846.2014705299998</v>
      </c>
      <c r="C5" s="66">
        <f t="shared" si="0"/>
        <v>4.5320212148979166</v>
      </c>
      <c r="D5" s="171">
        <v>4614.5033523000002</v>
      </c>
      <c r="E5" s="66">
        <f t="shared" si="1"/>
        <v>3.371109572187962</v>
      </c>
    </row>
    <row r="6" spans="1:7" x14ac:dyDescent="0.25">
      <c r="A6" s="307" t="s">
        <v>184</v>
      </c>
      <c r="B6" s="308">
        <v>2902.92732845</v>
      </c>
      <c r="C6" s="309">
        <f t="shared" si="0"/>
        <v>2.2503720243239647</v>
      </c>
      <c r="D6" s="308">
        <v>3755.0466173099999</v>
      </c>
      <c r="E6" s="309">
        <f t="shared" si="1"/>
        <v>2.743236406864094</v>
      </c>
    </row>
    <row r="7" spans="1:7" x14ac:dyDescent="0.25">
      <c r="A7" s="69" t="s">
        <v>217</v>
      </c>
      <c r="B7" s="171">
        <v>2440.5508832099999</v>
      </c>
      <c r="C7" s="66">
        <f t="shared" si="0"/>
        <v>1.8919341788853614</v>
      </c>
      <c r="D7" s="171">
        <v>3414.3275848899998</v>
      </c>
      <c r="E7" s="66">
        <f t="shared" si="1"/>
        <v>2.4943252881745415</v>
      </c>
    </row>
    <row r="8" spans="1:7" x14ac:dyDescent="0.25">
      <c r="A8" s="307" t="s">
        <v>37</v>
      </c>
      <c r="B8" s="308">
        <v>2204.3289394899998</v>
      </c>
      <c r="C8" s="309">
        <f t="shared" si="0"/>
        <v>1.7088130761043436</v>
      </c>
      <c r="D8" s="308">
        <v>2363.7338123699997</v>
      </c>
      <c r="E8" s="309">
        <f t="shared" si="1"/>
        <v>1.7268176166809306</v>
      </c>
    </row>
    <row r="9" spans="1:7" x14ac:dyDescent="0.25">
      <c r="A9" s="69" t="s">
        <v>105</v>
      </c>
      <c r="B9" s="171">
        <v>2221.0616028099998</v>
      </c>
      <c r="C9" s="66">
        <f t="shared" si="0"/>
        <v>1.7217843678961589</v>
      </c>
      <c r="D9" s="171">
        <v>2191.5884902600001</v>
      </c>
      <c r="E9" s="66">
        <f t="shared" si="1"/>
        <v>1.6010574429705462</v>
      </c>
    </row>
    <row r="10" spans="1:7" x14ac:dyDescent="0.25">
      <c r="A10" s="307" t="s">
        <v>129</v>
      </c>
      <c r="B10" s="308">
        <v>1771.94423884</v>
      </c>
      <c r="C10" s="309">
        <f t="shared" si="0"/>
        <v>1.3736250662108982</v>
      </c>
      <c r="D10" s="308">
        <v>2068.6770908499998</v>
      </c>
      <c r="E10" s="309">
        <f t="shared" si="1"/>
        <v>1.5112649423592837</v>
      </c>
    </row>
    <row r="11" spans="1:7" x14ac:dyDescent="0.25">
      <c r="A11" s="69" t="s">
        <v>151</v>
      </c>
      <c r="B11" s="171">
        <v>4320.0099079700003</v>
      </c>
      <c r="C11" s="66">
        <f t="shared" si="0"/>
        <v>3.3489055500706715</v>
      </c>
      <c r="D11" s="171">
        <v>2058.89218196</v>
      </c>
      <c r="E11" s="66">
        <f t="shared" si="1"/>
        <v>1.5041166107830104</v>
      </c>
    </row>
    <row r="12" spans="1:7" x14ac:dyDescent="0.25">
      <c r="A12" s="307" t="s">
        <v>123</v>
      </c>
      <c r="B12" s="308">
        <v>2388.3064472199999</v>
      </c>
      <c r="C12" s="309">
        <f t="shared" si="0"/>
        <v>1.8514338825030694</v>
      </c>
      <c r="D12" s="308">
        <v>1981.56024955</v>
      </c>
      <c r="E12" s="309">
        <f t="shared" si="1"/>
        <v>1.4476220332130956</v>
      </c>
    </row>
    <row r="13" spans="1:7" x14ac:dyDescent="0.25">
      <c r="A13" s="69" t="s">
        <v>97</v>
      </c>
      <c r="B13" s="171">
        <v>2727.4912878600003</v>
      </c>
      <c r="C13" s="66">
        <f t="shared" si="0"/>
        <v>2.1143726302183263</v>
      </c>
      <c r="D13" s="171">
        <v>1924.66530259</v>
      </c>
      <c r="E13" s="66">
        <f t="shared" si="1"/>
        <v>1.4060576251581347</v>
      </c>
    </row>
    <row r="14" spans="1:7" x14ac:dyDescent="0.25">
      <c r="A14" s="307" t="s">
        <v>209</v>
      </c>
      <c r="B14" s="308">
        <v>1847.95819833</v>
      </c>
      <c r="C14" s="309">
        <f t="shared" si="0"/>
        <v>1.4325516835663961</v>
      </c>
      <c r="D14" s="308">
        <v>1887.3100922200001</v>
      </c>
      <c r="E14" s="309">
        <f t="shared" si="1"/>
        <v>1.378767904545702</v>
      </c>
    </row>
    <row r="15" spans="1:7" x14ac:dyDescent="0.25">
      <c r="A15" s="69" t="s">
        <v>109</v>
      </c>
      <c r="B15" s="171">
        <v>1313.4958140799999</v>
      </c>
      <c r="C15" s="66">
        <f t="shared" si="0"/>
        <v>1.018232253044558</v>
      </c>
      <c r="D15" s="171">
        <v>1678.8866891500002</v>
      </c>
      <c r="E15" s="66">
        <f t="shared" si="1"/>
        <v>1.2265049034131832</v>
      </c>
    </row>
    <row r="16" spans="1:7" x14ac:dyDescent="0.25">
      <c r="A16" s="307" t="s">
        <v>26</v>
      </c>
      <c r="B16" s="308">
        <v>1564.11725684</v>
      </c>
      <c r="C16" s="309">
        <f t="shared" si="0"/>
        <v>1.2125159603752385</v>
      </c>
      <c r="D16" s="308">
        <v>1664.8113725000001</v>
      </c>
      <c r="E16" s="309">
        <f t="shared" si="1"/>
        <v>1.2162222291863367</v>
      </c>
    </row>
    <row r="17" spans="1:5" x14ac:dyDescent="0.25">
      <c r="A17" s="69" t="s">
        <v>189</v>
      </c>
      <c r="B17" s="171">
        <v>1256.21025646</v>
      </c>
      <c r="C17" s="66">
        <f t="shared" si="0"/>
        <v>0.97382403965167263</v>
      </c>
      <c r="D17" s="171">
        <v>1650.8294403499999</v>
      </c>
      <c r="E17" s="66">
        <f t="shared" si="1"/>
        <v>1.2060077766851689</v>
      </c>
    </row>
    <row r="18" spans="1:5" x14ac:dyDescent="0.25">
      <c r="A18" s="307" t="s">
        <v>215</v>
      </c>
      <c r="B18" s="308">
        <v>671.49544077999997</v>
      </c>
      <c r="C18" s="309">
        <f t="shared" si="0"/>
        <v>0.52054853030001669</v>
      </c>
      <c r="D18" s="308">
        <v>1646.6521705299999</v>
      </c>
      <c r="E18" s="309">
        <f t="shared" si="1"/>
        <v>1.2029560865680091</v>
      </c>
    </row>
    <row r="19" spans="1:5" x14ac:dyDescent="0.25">
      <c r="A19" s="69" t="s">
        <v>175</v>
      </c>
      <c r="B19" s="171">
        <v>1536.5603570200001</v>
      </c>
      <c r="C19" s="66">
        <f t="shared" si="0"/>
        <v>1.1911536355852694</v>
      </c>
      <c r="D19" s="171">
        <v>1521.9232142559999</v>
      </c>
      <c r="E19" s="66">
        <f t="shared" si="1"/>
        <v>1.1118357760334598</v>
      </c>
    </row>
    <row r="20" spans="1:5" x14ac:dyDescent="0.25">
      <c r="A20" s="307" t="s">
        <v>250</v>
      </c>
      <c r="B20" s="308">
        <v>1400.77894754</v>
      </c>
      <c r="C20" s="309">
        <f t="shared" si="0"/>
        <v>1.0858948224133187</v>
      </c>
      <c r="D20" s="308">
        <v>1455.9710721400002</v>
      </c>
      <c r="E20" s="309">
        <f t="shared" si="1"/>
        <v>1.0636546651707424</v>
      </c>
    </row>
    <row r="21" spans="1:5" x14ac:dyDescent="0.25">
      <c r="A21" s="69" t="s">
        <v>220</v>
      </c>
      <c r="B21" s="171">
        <v>1313.42181757</v>
      </c>
      <c r="C21" s="66">
        <f t="shared" si="0"/>
        <v>1.0181748903698642</v>
      </c>
      <c r="D21" s="171">
        <v>1441.86207111</v>
      </c>
      <c r="E21" s="66">
        <f t="shared" si="1"/>
        <v>1.0533473829358</v>
      </c>
    </row>
    <row r="22" spans="1:5" x14ac:dyDescent="0.25">
      <c r="A22" s="307" t="s">
        <v>107</v>
      </c>
      <c r="B22" s="308">
        <v>1252.67005397</v>
      </c>
      <c r="C22" s="309">
        <f t="shared" si="0"/>
        <v>0.97107964692579896</v>
      </c>
      <c r="D22" s="308">
        <v>1434.2684772100001</v>
      </c>
      <c r="E22" s="309">
        <f t="shared" si="1"/>
        <v>1.0477999089978218</v>
      </c>
    </row>
    <row r="23" spans="1:5" x14ac:dyDescent="0.25">
      <c r="A23" s="69" t="s">
        <v>108</v>
      </c>
      <c r="B23" s="171">
        <v>1326.450331</v>
      </c>
      <c r="C23" s="66">
        <f t="shared" si="0"/>
        <v>1.0282746961259579</v>
      </c>
      <c r="D23" s="171">
        <v>1405.4021649900001</v>
      </c>
      <c r="E23" s="66">
        <f t="shared" si="1"/>
        <v>1.0267117237676375</v>
      </c>
    </row>
    <row r="24" spans="1:5" x14ac:dyDescent="0.25">
      <c r="A24" s="307" t="s">
        <v>157</v>
      </c>
      <c r="B24" s="308">
        <v>1207.2212392000001</v>
      </c>
      <c r="C24" s="309">
        <f t="shared" si="0"/>
        <v>0.93584736939176238</v>
      </c>
      <c r="D24" s="308">
        <v>1362.0672918900002</v>
      </c>
      <c r="E24" s="309">
        <f t="shared" si="1"/>
        <v>0.99505358108926101</v>
      </c>
    </row>
    <row r="25" spans="1:5" x14ac:dyDescent="0.25">
      <c r="A25" s="69" t="s">
        <v>183</v>
      </c>
      <c r="B25" s="171">
        <v>1056.5541515099999</v>
      </c>
      <c r="C25" s="66">
        <f t="shared" si="0"/>
        <v>0.8190490617658599</v>
      </c>
      <c r="D25" s="171">
        <v>1351.16731727</v>
      </c>
      <c r="E25" s="66">
        <f t="shared" si="1"/>
        <v>0.98709064207443198</v>
      </c>
    </row>
    <row r="26" spans="1:5" x14ac:dyDescent="0.25">
      <c r="A26" s="307" t="s">
        <v>134</v>
      </c>
      <c r="B26" s="308">
        <v>1054.7731728599999</v>
      </c>
      <c r="C26" s="309">
        <f t="shared" si="0"/>
        <v>0.81766843315328708</v>
      </c>
      <c r="D26" s="308">
        <v>1315.45659869</v>
      </c>
      <c r="E26" s="309">
        <f t="shared" si="1"/>
        <v>0.96100229928999226</v>
      </c>
    </row>
    <row r="27" spans="1:5" x14ac:dyDescent="0.25">
      <c r="A27" s="69" t="s">
        <v>35</v>
      </c>
      <c r="B27" s="171">
        <v>1163.77901374</v>
      </c>
      <c r="C27" s="66">
        <f t="shared" si="0"/>
        <v>0.90217061562274625</v>
      </c>
      <c r="D27" s="171">
        <v>1296.5726148699998</v>
      </c>
      <c r="E27" s="66">
        <f t="shared" si="1"/>
        <v>0.94720666978093249</v>
      </c>
    </row>
    <row r="28" spans="1:5" x14ac:dyDescent="0.25">
      <c r="A28" s="307" t="s">
        <v>33</v>
      </c>
      <c r="B28" s="308">
        <v>1063.49243308</v>
      </c>
      <c r="C28" s="309">
        <f t="shared" si="0"/>
        <v>0.82442767203591028</v>
      </c>
      <c r="D28" s="308">
        <v>1253.9849956800001</v>
      </c>
      <c r="E28" s="309">
        <f t="shared" si="1"/>
        <v>0.91609443087952502</v>
      </c>
    </row>
    <row r="29" spans="1:5" x14ac:dyDescent="0.25">
      <c r="A29" s="69" t="s">
        <v>20</v>
      </c>
      <c r="B29" s="171">
        <v>1253.76444997</v>
      </c>
      <c r="C29" s="66">
        <f t="shared" si="0"/>
        <v>0.97192803128519889</v>
      </c>
      <c r="D29" s="171">
        <v>1247.7592449400001</v>
      </c>
      <c r="E29" s="66">
        <f t="shared" si="1"/>
        <v>0.91154623006324231</v>
      </c>
    </row>
    <row r="30" spans="1:5" x14ac:dyDescent="0.25">
      <c r="A30" s="307" t="s">
        <v>160</v>
      </c>
      <c r="B30" s="308">
        <v>611.56684699000004</v>
      </c>
      <c r="C30" s="309">
        <f t="shared" si="0"/>
        <v>0.47409141454641657</v>
      </c>
      <c r="D30" s="308">
        <v>1146.1726361800002</v>
      </c>
      <c r="E30" s="309">
        <f t="shared" si="1"/>
        <v>0.83733248200598753</v>
      </c>
    </row>
    <row r="31" spans="1:5" x14ac:dyDescent="0.25">
      <c r="A31" s="69" t="s">
        <v>216</v>
      </c>
      <c r="B31" s="171">
        <v>964.45527979999997</v>
      </c>
      <c r="C31" s="66">
        <f t="shared" si="0"/>
        <v>0.74765329434971561</v>
      </c>
      <c r="D31" s="171">
        <v>1118.9357706800001</v>
      </c>
      <c r="E31" s="66">
        <f t="shared" si="1"/>
        <v>0.81743468347959114</v>
      </c>
    </row>
    <row r="32" spans="1:5" x14ac:dyDescent="0.25">
      <c r="A32" s="307" t="s">
        <v>16</v>
      </c>
      <c r="B32" s="308">
        <v>766.57791027999997</v>
      </c>
      <c r="C32" s="309">
        <f t="shared" si="0"/>
        <v>0.59425720611474508</v>
      </c>
      <c r="D32" s="308">
        <v>1073.9771725599999</v>
      </c>
      <c r="E32" s="309">
        <f t="shared" si="1"/>
        <v>0.78459033406570633</v>
      </c>
    </row>
    <row r="33" spans="1:5" x14ac:dyDescent="0.25">
      <c r="A33" s="69" t="s">
        <v>13</v>
      </c>
      <c r="B33" s="171">
        <v>928.04728377999993</v>
      </c>
      <c r="C33" s="66">
        <f t="shared" si="0"/>
        <v>0.7194295303918169</v>
      </c>
      <c r="D33" s="171">
        <v>1043.19084331</v>
      </c>
      <c r="E33" s="66">
        <f t="shared" si="1"/>
        <v>0.76209948698993679</v>
      </c>
    </row>
    <row r="34" spans="1:5" x14ac:dyDescent="0.25">
      <c r="A34" s="307" t="s">
        <v>242</v>
      </c>
      <c r="B34" s="308">
        <v>461.53220543000003</v>
      </c>
      <c r="C34" s="309">
        <f t="shared" si="0"/>
        <v>0.35778338411894628</v>
      </c>
      <c r="D34" s="308">
        <v>994.35846041000002</v>
      </c>
      <c r="E34" s="309">
        <f t="shared" si="1"/>
        <v>0.72642515741232649</v>
      </c>
    </row>
    <row r="35" spans="1:5" x14ac:dyDescent="0.25">
      <c r="A35" s="69" t="s">
        <v>210</v>
      </c>
      <c r="B35" s="171">
        <v>609.03884587000005</v>
      </c>
      <c r="C35" s="66">
        <f t="shared" si="0"/>
        <v>0.47213168825835095</v>
      </c>
      <c r="D35" s="171">
        <v>983.62740839999992</v>
      </c>
      <c r="E35" s="66">
        <f t="shared" si="1"/>
        <v>0.71858562422994676</v>
      </c>
    </row>
    <row r="36" spans="1:5" x14ac:dyDescent="0.25">
      <c r="A36" s="307" t="s">
        <v>224</v>
      </c>
      <c r="B36" s="308">
        <v>585.27379926999993</v>
      </c>
      <c r="C36" s="309">
        <f t="shared" si="0"/>
        <v>0.45370883781312432</v>
      </c>
      <c r="D36" s="308">
        <v>980.15904561000002</v>
      </c>
      <c r="E36" s="309">
        <f t="shared" si="1"/>
        <v>0.716051823708302</v>
      </c>
    </row>
    <row r="37" spans="1:5" x14ac:dyDescent="0.25">
      <c r="A37" s="69" t="s">
        <v>235</v>
      </c>
      <c r="B37" s="171">
        <v>670.4435695599999</v>
      </c>
      <c r="C37" s="66">
        <f t="shared" si="0"/>
        <v>0.51973311148347212</v>
      </c>
      <c r="D37" s="171">
        <v>976.74903071000006</v>
      </c>
      <c r="E37" s="66">
        <f t="shared" si="1"/>
        <v>0.71356064903725891</v>
      </c>
    </row>
    <row r="38" spans="1:5" x14ac:dyDescent="0.25">
      <c r="A38" s="307" t="s">
        <v>196</v>
      </c>
      <c r="B38" s="308">
        <v>733.75328536000006</v>
      </c>
      <c r="C38" s="309">
        <f t="shared" si="0"/>
        <v>0.56881129952763942</v>
      </c>
      <c r="D38" s="308">
        <v>954.37637703999997</v>
      </c>
      <c r="E38" s="309">
        <f t="shared" si="1"/>
        <v>0.6972163837536306</v>
      </c>
    </row>
    <row r="39" spans="1:5" x14ac:dyDescent="0.25">
      <c r="A39" s="69" t="s">
        <v>195</v>
      </c>
      <c r="B39" s="171">
        <v>698.57212996999999</v>
      </c>
      <c r="C39" s="66">
        <f t="shared" si="0"/>
        <v>0.5415385920446989</v>
      </c>
      <c r="D39" s="171">
        <v>944.72818275999998</v>
      </c>
      <c r="E39" s="66">
        <f t="shared" si="1"/>
        <v>0.69016792856604781</v>
      </c>
    </row>
    <row r="40" spans="1:5" x14ac:dyDescent="0.25">
      <c r="A40" s="307" t="s">
        <v>135</v>
      </c>
      <c r="B40" s="308">
        <v>824.64708150000001</v>
      </c>
      <c r="C40" s="309">
        <f t="shared" si="0"/>
        <v>0.6392728829139781</v>
      </c>
      <c r="D40" s="308">
        <v>940.8644511</v>
      </c>
      <c r="E40" s="309">
        <f t="shared" si="1"/>
        <v>0.68734529267460354</v>
      </c>
    </row>
    <row r="41" spans="1:5" x14ac:dyDescent="0.25">
      <c r="A41" s="69" t="s">
        <v>204</v>
      </c>
      <c r="B41" s="171">
        <v>685.12675187000002</v>
      </c>
      <c r="C41" s="66">
        <f t="shared" si="0"/>
        <v>0.53111562952815072</v>
      </c>
      <c r="D41" s="171">
        <v>889.41241104999995</v>
      </c>
      <c r="E41" s="66">
        <f t="shared" si="1"/>
        <v>0.64975718156515971</v>
      </c>
    </row>
    <row r="42" spans="1:5" x14ac:dyDescent="0.25">
      <c r="A42" s="307" t="s">
        <v>229</v>
      </c>
      <c r="B42" s="308">
        <v>914.85184020000008</v>
      </c>
      <c r="C42" s="309">
        <f t="shared" si="0"/>
        <v>0.70920031907469028</v>
      </c>
      <c r="D42" s="308">
        <v>885.69457559</v>
      </c>
      <c r="E42" s="309">
        <f t="shared" si="1"/>
        <v>0.64704112964144</v>
      </c>
    </row>
    <row r="43" spans="1:5" x14ac:dyDescent="0.25">
      <c r="A43" s="69" t="s">
        <v>68</v>
      </c>
      <c r="B43" s="171">
        <v>0</v>
      </c>
      <c r="C43" s="66">
        <f t="shared" si="0"/>
        <v>0</v>
      </c>
      <c r="D43" s="171">
        <v>853.30157234000001</v>
      </c>
      <c r="E43" s="66">
        <f t="shared" si="1"/>
        <v>0.62337653239424928</v>
      </c>
    </row>
    <row r="44" spans="1:5" x14ac:dyDescent="0.25">
      <c r="A44" s="307" t="s">
        <v>178</v>
      </c>
      <c r="B44" s="308">
        <v>599.25752737999994</v>
      </c>
      <c r="C44" s="309">
        <f t="shared" si="0"/>
        <v>0.46454913347815541</v>
      </c>
      <c r="D44" s="308">
        <v>830.88462329999993</v>
      </c>
      <c r="E44" s="309">
        <f t="shared" si="1"/>
        <v>0.60699990728023179</v>
      </c>
    </row>
    <row r="45" spans="1:5" x14ac:dyDescent="0.25">
      <c r="A45" s="69" t="s">
        <v>2</v>
      </c>
      <c r="B45" s="171">
        <v>1187.9636123399998</v>
      </c>
      <c r="C45" s="66">
        <f t="shared" si="0"/>
        <v>0.9209187060677122</v>
      </c>
      <c r="D45" s="171">
        <v>803.32040302999997</v>
      </c>
      <c r="E45" s="66">
        <f t="shared" si="1"/>
        <v>0.58686296085114764</v>
      </c>
    </row>
    <row r="46" spans="1:5" x14ac:dyDescent="0.25">
      <c r="A46" s="307" t="s">
        <v>240</v>
      </c>
      <c r="B46" s="308">
        <v>722.53528990999996</v>
      </c>
      <c r="C46" s="309">
        <f t="shared" si="0"/>
        <v>0.56011502150432657</v>
      </c>
      <c r="D46" s="308">
        <v>756.23738577999995</v>
      </c>
      <c r="E46" s="309">
        <f t="shared" si="1"/>
        <v>0.55246662433968874</v>
      </c>
    </row>
    <row r="47" spans="1:5" x14ac:dyDescent="0.25">
      <c r="A47" s="69" t="s">
        <v>197</v>
      </c>
      <c r="B47" s="171">
        <v>512.93803219999995</v>
      </c>
      <c r="C47" s="66">
        <f t="shared" si="0"/>
        <v>0.39763358405909416</v>
      </c>
      <c r="D47" s="171">
        <v>717.15075714</v>
      </c>
      <c r="E47" s="66">
        <f t="shared" si="1"/>
        <v>0.52391202205791021</v>
      </c>
    </row>
    <row r="48" spans="1:5" x14ac:dyDescent="0.25">
      <c r="A48" s="307" t="s">
        <v>180</v>
      </c>
      <c r="B48" s="308">
        <v>263.97718115999999</v>
      </c>
      <c r="C48" s="309">
        <f t="shared" si="0"/>
        <v>0.20463718044900236</v>
      </c>
      <c r="D48" s="308">
        <v>711.22794098999998</v>
      </c>
      <c r="E48" s="309">
        <f t="shared" si="1"/>
        <v>0.51958512906570498</v>
      </c>
    </row>
    <row r="49" spans="1:5" x14ac:dyDescent="0.25">
      <c r="A49" s="69" t="s">
        <v>214</v>
      </c>
      <c r="B49" s="171">
        <v>674.7378280800001</v>
      </c>
      <c r="C49" s="66">
        <f t="shared" si="0"/>
        <v>0.52306205435569453</v>
      </c>
      <c r="D49" s="171">
        <v>707.91961865999997</v>
      </c>
      <c r="E49" s="66">
        <f t="shared" si="1"/>
        <v>0.51716824555233898</v>
      </c>
    </row>
    <row r="50" spans="1:5" x14ac:dyDescent="0.25">
      <c r="A50" s="307" t="s">
        <v>225</v>
      </c>
      <c r="B50" s="308">
        <v>2583.3872739799999</v>
      </c>
      <c r="C50" s="309">
        <f t="shared" si="0"/>
        <v>2.0026620688652468</v>
      </c>
      <c r="D50" s="308">
        <v>704.42193777</v>
      </c>
      <c r="E50" s="309">
        <f t="shared" si="1"/>
        <v>0.51461302679345322</v>
      </c>
    </row>
    <row r="51" spans="1:5" x14ac:dyDescent="0.25">
      <c r="A51" s="69" t="s">
        <v>212</v>
      </c>
      <c r="B51" s="171">
        <v>722.75994604999994</v>
      </c>
      <c r="C51" s="66">
        <f t="shared" si="0"/>
        <v>0.56028917670538658</v>
      </c>
      <c r="D51" s="171">
        <v>697.9943141</v>
      </c>
      <c r="E51" s="66">
        <f t="shared" si="1"/>
        <v>0.50991734840163694</v>
      </c>
    </row>
    <row r="52" spans="1:5" x14ac:dyDescent="0.25">
      <c r="A52" s="307" t="s">
        <v>71</v>
      </c>
      <c r="B52" s="308">
        <v>382.31266182000002</v>
      </c>
      <c r="C52" s="309">
        <f t="shared" si="0"/>
        <v>0.29637177282144811</v>
      </c>
      <c r="D52" s="308">
        <v>687.77724497000008</v>
      </c>
      <c r="E52" s="309">
        <f t="shared" si="1"/>
        <v>0.50245330364659713</v>
      </c>
    </row>
    <row r="53" spans="1:5" x14ac:dyDescent="0.25">
      <c r="A53" s="69" t="s">
        <v>88</v>
      </c>
      <c r="B53" s="171">
        <v>857.77656015000002</v>
      </c>
      <c r="C53" s="66">
        <f t="shared" si="0"/>
        <v>0.66495511450267097</v>
      </c>
      <c r="D53" s="171">
        <v>683.41917612999998</v>
      </c>
      <c r="E53" s="66">
        <f t="shared" si="1"/>
        <v>0.49926953142646086</v>
      </c>
    </row>
    <row r="54" spans="1:5" x14ac:dyDescent="0.25">
      <c r="A54" s="307" t="s">
        <v>194</v>
      </c>
      <c r="B54" s="308">
        <v>468.32836220999997</v>
      </c>
      <c r="C54" s="309">
        <f t="shared" si="0"/>
        <v>0.36305181813751253</v>
      </c>
      <c r="D54" s="308">
        <v>665.68581627999993</v>
      </c>
      <c r="E54" s="309">
        <f t="shared" si="1"/>
        <v>0.48631448630603802</v>
      </c>
    </row>
    <row r="55" spans="1:5" x14ac:dyDescent="0.25">
      <c r="A55" s="69" t="s">
        <v>200</v>
      </c>
      <c r="B55" s="171">
        <v>447.58239141000001</v>
      </c>
      <c r="C55" s="66">
        <f t="shared" si="0"/>
        <v>0.34696937892237389</v>
      </c>
      <c r="D55" s="171">
        <v>665.24864098</v>
      </c>
      <c r="E55" s="66">
        <f t="shared" si="1"/>
        <v>0.48599510939241647</v>
      </c>
    </row>
    <row r="56" spans="1:5" x14ac:dyDescent="0.25">
      <c r="A56" s="307" t="s">
        <v>238</v>
      </c>
      <c r="B56" s="308">
        <v>840.88672217999999</v>
      </c>
      <c r="C56" s="309">
        <f t="shared" si="0"/>
        <v>0.65186197968990689</v>
      </c>
      <c r="D56" s="308">
        <v>661.32831912999995</v>
      </c>
      <c r="E56" s="309">
        <f t="shared" si="1"/>
        <v>0.48313113173206745</v>
      </c>
    </row>
    <row r="57" spans="1:5" x14ac:dyDescent="0.25">
      <c r="A57" s="69" t="s">
        <v>211</v>
      </c>
      <c r="B57" s="171">
        <v>623.937186</v>
      </c>
      <c r="C57" s="66">
        <f t="shared" si="0"/>
        <v>0.48368099833195732</v>
      </c>
      <c r="D57" s="171">
        <v>622.68469363999998</v>
      </c>
      <c r="E57" s="66">
        <f t="shared" si="1"/>
        <v>0.45490016387970816</v>
      </c>
    </row>
    <row r="58" spans="1:5" x14ac:dyDescent="0.25">
      <c r="A58" s="307" t="s">
        <v>114</v>
      </c>
      <c r="B58" s="308">
        <v>1027.6653889700001</v>
      </c>
      <c r="C58" s="309">
        <f t="shared" si="0"/>
        <v>0.79665426655337856</v>
      </c>
      <c r="D58" s="308">
        <v>614.99015735</v>
      </c>
      <c r="E58" s="309">
        <f t="shared" si="1"/>
        <v>0.44927894682547465</v>
      </c>
    </row>
    <row r="59" spans="1:5" x14ac:dyDescent="0.25">
      <c r="A59" s="69" t="s">
        <v>104</v>
      </c>
      <c r="B59" s="171">
        <v>1054.2075699899999</v>
      </c>
      <c r="C59" s="66">
        <f t="shared" si="0"/>
        <v>0.81722997337406644</v>
      </c>
      <c r="D59" s="171">
        <v>608.00809234000008</v>
      </c>
      <c r="E59" s="66">
        <f t="shared" si="1"/>
        <v>0.4441782232173494</v>
      </c>
    </row>
    <row r="60" spans="1:5" x14ac:dyDescent="0.25">
      <c r="A60" s="307" t="s">
        <v>168</v>
      </c>
      <c r="B60" s="308">
        <v>901.63453211000001</v>
      </c>
      <c r="C60" s="309">
        <f t="shared" si="0"/>
        <v>0.6989541582179909</v>
      </c>
      <c r="D60" s="308">
        <v>604.22201371000006</v>
      </c>
      <c r="E60" s="309">
        <f t="shared" si="1"/>
        <v>0.4414123164802165</v>
      </c>
    </row>
    <row r="61" spans="1:5" x14ac:dyDescent="0.25">
      <c r="A61" s="69" t="s">
        <v>143</v>
      </c>
      <c r="B61" s="171">
        <v>567.90253499000005</v>
      </c>
      <c r="C61" s="66">
        <f t="shared" si="0"/>
        <v>0.44024249755040656</v>
      </c>
      <c r="D61" s="171">
        <v>589.35097961999998</v>
      </c>
      <c r="E61" s="66">
        <f t="shared" si="1"/>
        <v>0.43054833361104256</v>
      </c>
    </row>
    <row r="62" spans="1:5" x14ac:dyDescent="0.25">
      <c r="A62" s="307" t="s">
        <v>5</v>
      </c>
      <c r="B62" s="308">
        <v>546.95343659000002</v>
      </c>
      <c r="C62" s="309">
        <f t="shared" si="0"/>
        <v>0.42400259222720238</v>
      </c>
      <c r="D62" s="308">
        <v>586.47030208000001</v>
      </c>
      <c r="E62" s="309">
        <f t="shared" si="1"/>
        <v>0.42844386452995703</v>
      </c>
    </row>
    <row r="63" spans="1:5" x14ac:dyDescent="0.25">
      <c r="A63" s="69" t="s">
        <v>39</v>
      </c>
      <c r="B63" s="171">
        <v>577.19724072999998</v>
      </c>
      <c r="C63" s="66">
        <f t="shared" si="0"/>
        <v>0.44744782631169783</v>
      </c>
      <c r="D63" s="171">
        <v>574.22863467999991</v>
      </c>
      <c r="E63" s="66">
        <f t="shared" si="1"/>
        <v>0.41950075646370921</v>
      </c>
    </row>
    <row r="64" spans="1:5" x14ac:dyDescent="0.25">
      <c r="A64" s="307" t="s">
        <v>249</v>
      </c>
      <c r="B64" s="308">
        <v>468.29557926999996</v>
      </c>
      <c r="C64" s="309">
        <f t="shared" si="0"/>
        <v>0.36302640454540219</v>
      </c>
      <c r="D64" s="308">
        <v>524.18338163999999</v>
      </c>
      <c r="E64" s="309">
        <f t="shared" si="1"/>
        <v>0.38294036877179793</v>
      </c>
    </row>
    <row r="65" spans="1:5" x14ac:dyDescent="0.25">
      <c r="A65" s="69" t="s">
        <v>36</v>
      </c>
      <c r="B65" s="171">
        <v>551.80937551</v>
      </c>
      <c r="C65" s="66">
        <f t="shared" si="0"/>
        <v>0.4277669541491485</v>
      </c>
      <c r="D65" s="171">
        <v>520.67609272000004</v>
      </c>
      <c r="E65" s="66">
        <f t="shared" si="1"/>
        <v>0.38037813089960143</v>
      </c>
    </row>
    <row r="66" spans="1:5" x14ac:dyDescent="0.25">
      <c r="A66" s="307" t="s">
        <v>203</v>
      </c>
      <c r="B66" s="308">
        <v>476.95593852999997</v>
      </c>
      <c r="C66" s="309">
        <f t="shared" si="0"/>
        <v>0.36973998294204263</v>
      </c>
      <c r="D66" s="308">
        <v>515.86655214999996</v>
      </c>
      <c r="E66" s="309">
        <f t="shared" si="1"/>
        <v>0.37686453755801846</v>
      </c>
    </row>
    <row r="67" spans="1:5" x14ac:dyDescent="0.25">
      <c r="A67" s="69" t="s">
        <v>172</v>
      </c>
      <c r="B67" s="171">
        <v>420.59014595999997</v>
      </c>
      <c r="C67" s="66">
        <f t="shared" si="0"/>
        <v>0.326044778626989</v>
      </c>
      <c r="D67" s="171">
        <v>511.57435297000001</v>
      </c>
      <c r="E67" s="66">
        <f t="shared" si="1"/>
        <v>0.37372888619171851</v>
      </c>
    </row>
    <row r="68" spans="1:5" x14ac:dyDescent="0.25">
      <c r="A68" s="307" t="s">
        <v>222</v>
      </c>
      <c r="B68" s="308">
        <v>431.99551114999997</v>
      </c>
      <c r="C68" s="309">
        <f t="shared" ref="C68:C131" si="2">(B68/$B$262)*100</f>
        <v>0.3348863071417516</v>
      </c>
      <c r="D68" s="308">
        <v>499.08133827</v>
      </c>
      <c r="E68" s="309">
        <f t="shared" ref="E68:E131" si="3">(D68/$D$262)*100</f>
        <v>0.36460215721888911</v>
      </c>
    </row>
    <row r="69" spans="1:5" x14ac:dyDescent="0.25">
      <c r="A69" s="69" t="s">
        <v>62</v>
      </c>
      <c r="B69" s="171">
        <v>1573.6954653099999</v>
      </c>
      <c r="C69" s="66">
        <f t="shared" si="2"/>
        <v>1.219941062675522</v>
      </c>
      <c r="D69" s="171">
        <v>497.86873725999999</v>
      </c>
      <c r="E69" s="66">
        <f t="shared" si="3"/>
        <v>0.36371629571658498</v>
      </c>
    </row>
    <row r="70" spans="1:5" x14ac:dyDescent="0.25">
      <c r="A70" s="307" t="s">
        <v>256</v>
      </c>
      <c r="B70" s="308">
        <v>465.90712961000003</v>
      </c>
      <c r="C70" s="309">
        <f t="shared" si="2"/>
        <v>0.36117485964322932</v>
      </c>
      <c r="D70" s="308">
        <v>497.51850935100003</v>
      </c>
      <c r="E70" s="309">
        <f t="shared" si="3"/>
        <v>0.36346043792077504</v>
      </c>
    </row>
    <row r="71" spans="1:5" x14ac:dyDescent="0.25">
      <c r="A71" s="69" t="s">
        <v>231</v>
      </c>
      <c r="B71" s="171">
        <v>446.75704114999996</v>
      </c>
      <c r="C71" s="66">
        <f t="shared" si="2"/>
        <v>0.34632956092997369</v>
      </c>
      <c r="D71" s="171">
        <v>487.57489082000001</v>
      </c>
      <c r="E71" s="66">
        <f t="shared" si="3"/>
        <v>0.35619616156147149</v>
      </c>
    </row>
    <row r="72" spans="1:5" x14ac:dyDescent="0.25">
      <c r="A72" s="307" t="s">
        <v>232</v>
      </c>
      <c r="B72" s="308">
        <v>469.48750598999999</v>
      </c>
      <c r="C72" s="309">
        <f t="shared" si="2"/>
        <v>0.3639503954835992</v>
      </c>
      <c r="D72" s="308">
        <v>477.53179989</v>
      </c>
      <c r="E72" s="309">
        <f t="shared" si="3"/>
        <v>0.34885921598278807</v>
      </c>
    </row>
    <row r="73" spans="1:5" x14ac:dyDescent="0.25">
      <c r="A73" s="69" t="s">
        <v>198</v>
      </c>
      <c r="B73" s="171">
        <v>373.21735061999999</v>
      </c>
      <c r="C73" s="66">
        <f t="shared" si="2"/>
        <v>0.28932101627084261</v>
      </c>
      <c r="D73" s="171">
        <v>471.23047280999998</v>
      </c>
      <c r="E73" s="66">
        <f t="shared" si="3"/>
        <v>0.34425580313093967</v>
      </c>
    </row>
    <row r="74" spans="1:5" x14ac:dyDescent="0.25">
      <c r="A74" s="307" t="s">
        <v>64</v>
      </c>
      <c r="B74" s="308">
        <v>223.45930263999998</v>
      </c>
      <c r="C74" s="309">
        <f t="shared" si="2"/>
        <v>0.17322740335511622</v>
      </c>
      <c r="D74" s="308">
        <v>464.17937964999999</v>
      </c>
      <c r="E74" s="309">
        <f t="shared" si="3"/>
        <v>0.33910465124495887</v>
      </c>
    </row>
    <row r="75" spans="1:5" x14ac:dyDescent="0.25">
      <c r="A75" s="69" t="s">
        <v>98</v>
      </c>
      <c r="B75" s="171">
        <v>601.22226933000002</v>
      </c>
      <c r="C75" s="66">
        <f t="shared" si="2"/>
        <v>0.46607221684161543</v>
      </c>
      <c r="D75" s="171">
        <v>457.12652323000003</v>
      </c>
      <c r="E75" s="66">
        <f t="shared" si="3"/>
        <v>0.33395221121544227</v>
      </c>
    </row>
    <row r="76" spans="1:5" x14ac:dyDescent="0.25">
      <c r="A76" s="307" t="s">
        <v>170</v>
      </c>
      <c r="B76" s="308">
        <v>423.63148489999998</v>
      </c>
      <c r="C76" s="309">
        <f t="shared" si="2"/>
        <v>0.32840244841775068</v>
      </c>
      <c r="D76" s="308">
        <v>454.62316660000005</v>
      </c>
      <c r="E76" s="309">
        <f t="shared" si="3"/>
        <v>0.33212339262897689</v>
      </c>
    </row>
    <row r="77" spans="1:5" x14ac:dyDescent="0.25">
      <c r="A77" s="69" t="s">
        <v>25</v>
      </c>
      <c r="B77" s="171">
        <v>434.17177329000003</v>
      </c>
      <c r="C77" s="66">
        <f t="shared" si="2"/>
        <v>0.33657336261484416</v>
      </c>
      <c r="D77" s="171">
        <v>445.69467594999998</v>
      </c>
      <c r="E77" s="66">
        <f t="shared" si="3"/>
        <v>0.32560071445595012</v>
      </c>
    </row>
    <row r="78" spans="1:5" x14ac:dyDescent="0.25">
      <c r="A78" s="307" t="s">
        <v>149</v>
      </c>
      <c r="B78" s="308">
        <v>500.62059012999998</v>
      </c>
      <c r="C78" s="309">
        <f t="shared" si="2"/>
        <v>0.38808500639615995</v>
      </c>
      <c r="D78" s="308">
        <v>439.58690207000001</v>
      </c>
      <c r="E78" s="309">
        <f t="shared" si="3"/>
        <v>0.32113870122946392</v>
      </c>
    </row>
    <row r="79" spans="1:5" x14ac:dyDescent="0.25">
      <c r="A79" s="69" t="s">
        <v>21</v>
      </c>
      <c r="B79" s="171">
        <v>376.0082926</v>
      </c>
      <c r="C79" s="66">
        <f t="shared" si="2"/>
        <v>0.29148457637506919</v>
      </c>
      <c r="D79" s="171">
        <v>436.38188961999998</v>
      </c>
      <c r="E79" s="66">
        <f t="shared" si="3"/>
        <v>0.3187972903940397</v>
      </c>
    </row>
    <row r="80" spans="1:5" x14ac:dyDescent="0.25">
      <c r="A80" s="307" t="s">
        <v>99</v>
      </c>
      <c r="B80" s="308">
        <v>316.65359332999998</v>
      </c>
      <c r="C80" s="309">
        <f t="shared" si="2"/>
        <v>0.24547234815277705</v>
      </c>
      <c r="D80" s="308">
        <v>407.61573036999999</v>
      </c>
      <c r="E80" s="309">
        <f t="shared" si="3"/>
        <v>0.29778227157204151</v>
      </c>
    </row>
    <row r="81" spans="1:5" x14ac:dyDescent="0.25">
      <c r="A81" s="69" t="s">
        <v>23</v>
      </c>
      <c r="B81" s="171">
        <v>363.69352352999999</v>
      </c>
      <c r="C81" s="66">
        <f t="shared" si="2"/>
        <v>0.28193807084269157</v>
      </c>
      <c r="D81" s="171">
        <v>406.31575189999995</v>
      </c>
      <c r="E81" s="66">
        <f t="shared" si="3"/>
        <v>0.29683257676649516</v>
      </c>
    </row>
    <row r="82" spans="1:5" x14ac:dyDescent="0.25">
      <c r="A82" s="307" t="s">
        <v>130</v>
      </c>
      <c r="B82" s="308">
        <v>269.80634677</v>
      </c>
      <c r="C82" s="309">
        <f t="shared" si="2"/>
        <v>0.2091559953312542</v>
      </c>
      <c r="D82" s="308">
        <v>399.21510519999998</v>
      </c>
      <c r="E82" s="309">
        <f t="shared" si="3"/>
        <v>0.29164522371209467</v>
      </c>
    </row>
    <row r="83" spans="1:5" x14ac:dyDescent="0.25">
      <c r="A83" s="69" t="s">
        <v>201</v>
      </c>
      <c r="B83" s="171">
        <v>374.25401216</v>
      </c>
      <c r="C83" s="66">
        <f t="shared" si="2"/>
        <v>0.29012464442420538</v>
      </c>
      <c r="D83" s="171">
        <v>394.56964285999999</v>
      </c>
      <c r="E83" s="66">
        <f t="shared" si="3"/>
        <v>0.28825149715779341</v>
      </c>
    </row>
    <row r="84" spans="1:5" x14ac:dyDescent="0.25">
      <c r="A84" s="307" t="s">
        <v>22</v>
      </c>
      <c r="B84" s="308">
        <v>300.85709651999997</v>
      </c>
      <c r="C84" s="309">
        <f t="shared" si="2"/>
        <v>0.2332267799791751</v>
      </c>
      <c r="D84" s="308">
        <v>386.08519229000001</v>
      </c>
      <c r="E84" s="309">
        <f t="shared" si="3"/>
        <v>0.28205321093983532</v>
      </c>
    </row>
    <row r="85" spans="1:5" x14ac:dyDescent="0.25">
      <c r="A85" s="69" t="s">
        <v>146</v>
      </c>
      <c r="B85" s="171">
        <v>364.83310141000004</v>
      </c>
      <c r="C85" s="66">
        <f t="shared" si="2"/>
        <v>0.28282148054969924</v>
      </c>
      <c r="D85" s="171">
        <v>386.00659357999996</v>
      </c>
      <c r="E85" s="66">
        <f t="shared" si="3"/>
        <v>0.28199579092224863</v>
      </c>
    </row>
    <row r="86" spans="1:5" x14ac:dyDescent="0.25">
      <c r="A86" s="307" t="s">
        <v>110</v>
      </c>
      <c r="B86" s="308">
        <v>203.13364240000001</v>
      </c>
      <c r="C86" s="309">
        <f t="shared" si="2"/>
        <v>0.15747079218137647</v>
      </c>
      <c r="D86" s="308">
        <v>379.14478674999998</v>
      </c>
      <c r="E86" s="309">
        <f t="shared" si="3"/>
        <v>0.27698292151440912</v>
      </c>
    </row>
    <row r="87" spans="1:5" x14ac:dyDescent="0.25">
      <c r="A87" s="69" t="s">
        <v>233</v>
      </c>
      <c r="B87" s="171">
        <v>320.87565368000003</v>
      </c>
      <c r="C87" s="66">
        <f t="shared" si="2"/>
        <v>0.24874532243757277</v>
      </c>
      <c r="D87" s="171">
        <v>374.86583854000003</v>
      </c>
      <c r="E87" s="66">
        <f t="shared" si="3"/>
        <v>0.27385695059872267</v>
      </c>
    </row>
    <row r="88" spans="1:5" x14ac:dyDescent="0.25">
      <c r="A88" s="307" t="s">
        <v>171</v>
      </c>
      <c r="B88" s="308">
        <v>309.31906433</v>
      </c>
      <c r="C88" s="309">
        <f t="shared" si="2"/>
        <v>0.23978656376836202</v>
      </c>
      <c r="D88" s="308">
        <v>373.46577081999999</v>
      </c>
      <c r="E88" s="309">
        <f t="shared" si="3"/>
        <v>0.27283413593541744</v>
      </c>
    </row>
    <row r="89" spans="1:5" x14ac:dyDescent="0.25">
      <c r="A89" s="69" t="s">
        <v>9</v>
      </c>
      <c r="B89" s="171">
        <v>710.85220190999996</v>
      </c>
      <c r="C89" s="66">
        <f t="shared" si="2"/>
        <v>0.55105820008987072</v>
      </c>
      <c r="D89" s="171">
        <v>367.00101899000003</v>
      </c>
      <c r="E89" s="66">
        <f t="shared" si="3"/>
        <v>0.26811133369385659</v>
      </c>
    </row>
    <row r="90" spans="1:5" x14ac:dyDescent="0.25">
      <c r="A90" s="307" t="s">
        <v>27</v>
      </c>
      <c r="B90" s="308">
        <v>336.37729616000001</v>
      </c>
      <c r="C90" s="309">
        <f t="shared" si="2"/>
        <v>0.2607623172228643</v>
      </c>
      <c r="D90" s="308">
        <v>364.03641054000002</v>
      </c>
      <c r="E90" s="309">
        <f t="shared" si="3"/>
        <v>0.26594554917479168</v>
      </c>
    </row>
    <row r="91" spans="1:5" x14ac:dyDescent="0.25">
      <c r="A91" s="69" t="s">
        <v>116</v>
      </c>
      <c r="B91" s="171">
        <v>279.48980988</v>
      </c>
      <c r="C91" s="66">
        <f t="shared" si="2"/>
        <v>0.2166626918536754</v>
      </c>
      <c r="D91" s="171">
        <v>339.49905713999999</v>
      </c>
      <c r="E91" s="66">
        <f t="shared" si="3"/>
        <v>0.24801986993963201</v>
      </c>
    </row>
    <row r="92" spans="1:5" x14ac:dyDescent="0.25">
      <c r="A92" s="307" t="s">
        <v>155</v>
      </c>
      <c r="B92" s="308">
        <v>374.31375935</v>
      </c>
      <c r="C92" s="309">
        <f t="shared" si="2"/>
        <v>0.29017096091431877</v>
      </c>
      <c r="D92" s="308">
        <v>339.45415825999999</v>
      </c>
      <c r="E92" s="309">
        <f t="shared" si="3"/>
        <v>0.24798706921708552</v>
      </c>
    </row>
    <row r="93" spans="1:5" x14ac:dyDescent="0.25">
      <c r="A93" s="69" t="s">
        <v>14</v>
      </c>
      <c r="B93" s="171">
        <v>311.03264136000001</v>
      </c>
      <c r="C93" s="66">
        <f t="shared" si="2"/>
        <v>0.241114942116674</v>
      </c>
      <c r="D93" s="171">
        <v>339.41219667000001</v>
      </c>
      <c r="E93" s="66">
        <f t="shared" si="3"/>
        <v>0.24795641432165835</v>
      </c>
    </row>
    <row r="94" spans="1:5" x14ac:dyDescent="0.25">
      <c r="A94" s="307" t="s">
        <v>103</v>
      </c>
      <c r="B94" s="308">
        <v>298.95144587999999</v>
      </c>
      <c r="C94" s="309">
        <f t="shared" si="2"/>
        <v>0.23174950466251024</v>
      </c>
      <c r="D94" s="308">
        <v>331.88323551999997</v>
      </c>
      <c r="E94" s="309">
        <f t="shared" si="3"/>
        <v>0.24245615761716471</v>
      </c>
    </row>
    <row r="95" spans="1:5" x14ac:dyDescent="0.25">
      <c r="A95" s="69" t="s">
        <v>81</v>
      </c>
      <c r="B95" s="171">
        <v>540.05228136000005</v>
      </c>
      <c r="C95" s="66">
        <f t="shared" si="2"/>
        <v>0.41865276258699535</v>
      </c>
      <c r="D95" s="171">
        <v>307.33541812599998</v>
      </c>
      <c r="E95" s="66">
        <f t="shared" si="3"/>
        <v>0.22452283394713449</v>
      </c>
    </row>
    <row r="96" spans="1:5" x14ac:dyDescent="0.25">
      <c r="A96" s="307" t="s">
        <v>248</v>
      </c>
      <c r="B96" s="308">
        <v>67.480172030000006</v>
      </c>
      <c r="C96" s="309">
        <f t="shared" si="2"/>
        <v>5.2311158410556141E-2</v>
      </c>
      <c r="D96" s="308">
        <v>304.32192260000005</v>
      </c>
      <c r="E96" s="309">
        <f t="shared" si="3"/>
        <v>0.22232133514263572</v>
      </c>
    </row>
    <row r="97" spans="1:5" x14ac:dyDescent="0.25">
      <c r="A97" s="69" t="s">
        <v>7</v>
      </c>
      <c r="B97" s="171">
        <v>267.36698108000002</v>
      </c>
      <c r="C97" s="66">
        <f t="shared" si="2"/>
        <v>0.20726497992343729</v>
      </c>
      <c r="D97" s="171">
        <v>293.36111507999999</v>
      </c>
      <c r="E97" s="66">
        <f t="shared" si="3"/>
        <v>0.21431395486168631</v>
      </c>
    </row>
    <row r="98" spans="1:5" x14ac:dyDescent="0.25">
      <c r="A98" s="307" t="s">
        <v>30</v>
      </c>
      <c r="B98" s="308">
        <v>237.53042495</v>
      </c>
      <c r="C98" s="309">
        <f t="shared" si="2"/>
        <v>0.18413544768916862</v>
      </c>
      <c r="D98" s="308">
        <v>291.75528560999999</v>
      </c>
      <c r="E98" s="309">
        <f t="shared" si="3"/>
        <v>0.21314082165875553</v>
      </c>
    </row>
    <row r="99" spans="1:5" x14ac:dyDescent="0.25">
      <c r="A99" s="69" t="s">
        <v>251</v>
      </c>
      <c r="B99" s="171">
        <v>271.04519589</v>
      </c>
      <c r="C99" s="66">
        <f t="shared" si="2"/>
        <v>0.21011636088180863</v>
      </c>
      <c r="D99" s="171">
        <v>286.36308438999998</v>
      </c>
      <c r="E99" s="66">
        <f t="shared" si="3"/>
        <v>0.20920156758088268</v>
      </c>
    </row>
    <row r="100" spans="1:5" x14ac:dyDescent="0.25">
      <c r="A100" s="307" t="s">
        <v>206</v>
      </c>
      <c r="B100" s="308">
        <v>261.53767285999999</v>
      </c>
      <c r="C100" s="309">
        <f t="shared" si="2"/>
        <v>0.20274605448879537</v>
      </c>
      <c r="D100" s="308">
        <v>281.52197602999996</v>
      </c>
      <c r="E100" s="309">
        <f t="shared" si="3"/>
        <v>0.20566491249875757</v>
      </c>
    </row>
    <row r="101" spans="1:5" x14ac:dyDescent="0.25">
      <c r="A101" s="69" t="s">
        <v>234</v>
      </c>
      <c r="B101" s="171">
        <v>275.89922030999998</v>
      </c>
      <c r="C101" s="66">
        <f t="shared" si="2"/>
        <v>0.2138792386683448</v>
      </c>
      <c r="D101" s="171">
        <v>278.79397363999999</v>
      </c>
      <c r="E101" s="66">
        <f t="shared" si="3"/>
        <v>0.20367197972403178</v>
      </c>
    </row>
    <row r="102" spans="1:5" x14ac:dyDescent="0.25">
      <c r="A102" s="307" t="s">
        <v>169</v>
      </c>
      <c r="B102" s="308">
        <v>362.93321602999998</v>
      </c>
      <c r="C102" s="309">
        <f t="shared" si="2"/>
        <v>0.28134867450778667</v>
      </c>
      <c r="D102" s="308">
        <v>271.34141919000001</v>
      </c>
      <c r="E102" s="309">
        <f t="shared" si="3"/>
        <v>0.19822754167174939</v>
      </c>
    </row>
    <row r="103" spans="1:5" x14ac:dyDescent="0.25">
      <c r="A103" s="69" t="s">
        <v>12</v>
      </c>
      <c r="B103" s="171">
        <v>280.96039479000001</v>
      </c>
      <c r="C103" s="66">
        <f t="shared" si="2"/>
        <v>0.21780270080547512</v>
      </c>
      <c r="D103" s="171">
        <v>262.42860237000002</v>
      </c>
      <c r="E103" s="66">
        <f t="shared" si="3"/>
        <v>0.19171631396138614</v>
      </c>
    </row>
    <row r="104" spans="1:5" x14ac:dyDescent="0.25">
      <c r="A104" s="307" t="s">
        <v>117</v>
      </c>
      <c r="B104" s="308">
        <v>250.97555990999999</v>
      </c>
      <c r="C104" s="309">
        <f t="shared" si="2"/>
        <v>0.19455822172168269</v>
      </c>
      <c r="D104" s="308">
        <v>261.38450054999998</v>
      </c>
      <c r="E104" s="309">
        <f t="shared" si="3"/>
        <v>0.19095354896350469</v>
      </c>
    </row>
    <row r="105" spans="1:5" x14ac:dyDescent="0.25">
      <c r="A105" s="69" t="s">
        <v>11</v>
      </c>
      <c r="B105" s="171">
        <v>583.35634003999996</v>
      </c>
      <c r="C105" s="66">
        <f t="shared" si="2"/>
        <v>0.45222240838491068</v>
      </c>
      <c r="D105" s="171">
        <v>259.32366744000001</v>
      </c>
      <c r="E105" s="66">
        <f t="shared" si="3"/>
        <v>0.18944801441440959</v>
      </c>
    </row>
    <row r="106" spans="1:5" x14ac:dyDescent="0.25">
      <c r="A106" s="307" t="s">
        <v>50</v>
      </c>
      <c r="B106" s="308">
        <v>269.68503396</v>
      </c>
      <c r="C106" s="309">
        <f t="shared" si="2"/>
        <v>0.20906195268983477</v>
      </c>
      <c r="D106" s="308">
        <v>250.18317475999999</v>
      </c>
      <c r="E106" s="309">
        <f t="shared" si="3"/>
        <v>0.18277045888664001</v>
      </c>
    </row>
    <row r="107" spans="1:5" x14ac:dyDescent="0.25">
      <c r="A107" s="69" t="s">
        <v>132</v>
      </c>
      <c r="B107" s="171">
        <v>254.66068572999998</v>
      </c>
      <c r="C107" s="66">
        <f t="shared" si="2"/>
        <v>0.19741496014918919</v>
      </c>
      <c r="D107" s="171">
        <v>249.48951293000002</v>
      </c>
      <c r="E107" s="66">
        <f t="shared" si="3"/>
        <v>0.18226370661961463</v>
      </c>
    </row>
    <row r="108" spans="1:5" x14ac:dyDescent="0.25">
      <c r="A108" s="307" t="s">
        <v>73</v>
      </c>
      <c r="B108" s="308">
        <v>2877.5569067199999</v>
      </c>
      <c r="C108" s="309">
        <f t="shared" si="2"/>
        <v>2.2307046744916219</v>
      </c>
      <c r="D108" s="308">
        <v>248.53615096999999</v>
      </c>
      <c r="E108" s="309">
        <f t="shared" si="3"/>
        <v>0.18156723131474481</v>
      </c>
    </row>
    <row r="109" spans="1:5" x14ac:dyDescent="0.25">
      <c r="A109" s="69" t="s">
        <v>32</v>
      </c>
      <c r="B109" s="171">
        <v>205.77026960000001</v>
      </c>
      <c r="C109" s="66">
        <f t="shared" si="2"/>
        <v>0.15951472625830002</v>
      </c>
      <c r="D109" s="171">
        <v>243.38416162000001</v>
      </c>
      <c r="E109" s="66">
        <f t="shared" si="3"/>
        <v>0.17780346319331986</v>
      </c>
    </row>
    <row r="110" spans="1:5" x14ac:dyDescent="0.25">
      <c r="A110" s="307" t="s">
        <v>142</v>
      </c>
      <c r="B110" s="308">
        <v>204.85140118999999</v>
      </c>
      <c r="C110" s="309">
        <f t="shared" si="2"/>
        <v>0.15880241226282596</v>
      </c>
      <c r="D110" s="308">
        <v>242.2342745</v>
      </c>
      <c r="E110" s="309">
        <f t="shared" si="3"/>
        <v>0.17696341710791921</v>
      </c>
    </row>
    <row r="111" spans="1:5" x14ac:dyDescent="0.25">
      <c r="A111" s="69" t="s">
        <v>75</v>
      </c>
      <c r="B111" s="171">
        <v>169.08600000999999</v>
      </c>
      <c r="C111" s="66">
        <f t="shared" si="2"/>
        <v>0.13107679286291835</v>
      </c>
      <c r="D111" s="171">
        <v>241.27356409000001</v>
      </c>
      <c r="E111" s="66">
        <f t="shared" si="3"/>
        <v>0.17626157341814544</v>
      </c>
    </row>
    <row r="112" spans="1:5" x14ac:dyDescent="0.25">
      <c r="A112" s="307" t="s">
        <v>28</v>
      </c>
      <c r="B112" s="308">
        <v>192.83921726</v>
      </c>
      <c r="C112" s="309">
        <f t="shared" si="2"/>
        <v>0.14949047310328131</v>
      </c>
      <c r="D112" s="308">
        <v>240.98094215999998</v>
      </c>
      <c r="E112" s="309">
        <f t="shared" si="3"/>
        <v>0.1760477994724047</v>
      </c>
    </row>
    <row r="113" spans="1:5" x14ac:dyDescent="0.25">
      <c r="A113" s="69" t="s">
        <v>230</v>
      </c>
      <c r="B113" s="171">
        <v>197.11625756000001</v>
      </c>
      <c r="C113" s="66">
        <f t="shared" si="2"/>
        <v>0.15280606827636659</v>
      </c>
      <c r="D113" s="171">
        <v>240.08068277999999</v>
      </c>
      <c r="E113" s="66">
        <f t="shared" si="3"/>
        <v>0.17539011807493485</v>
      </c>
    </row>
    <row r="114" spans="1:5" x14ac:dyDescent="0.25">
      <c r="A114" s="307" t="s">
        <v>106</v>
      </c>
      <c r="B114" s="308">
        <v>223.61794341999999</v>
      </c>
      <c r="C114" s="309">
        <f t="shared" si="2"/>
        <v>0.1733503829315356</v>
      </c>
      <c r="D114" s="308">
        <v>233.43525371000001</v>
      </c>
      <c r="E114" s="309">
        <f t="shared" si="3"/>
        <v>0.17053532269635807</v>
      </c>
    </row>
    <row r="115" spans="1:5" x14ac:dyDescent="0.25">
      <c r="A115" s="69" t="s">
        <v>174</v>
      </c>
      <c r="B115" s="171">
        <v>265.91297665000002</v>
      </c>
      <c r="C115" s="66">
        <f t="shared" si="2"/>
        <v>0.2061378242897266</v>
      </c>
      <c r="D115" s="171">
        <v>231.31230063999999</v>
      </c>
      <c r="E115" s="66">
        <f t="shared" si="3"/>
        <v>0.16898440662388065</v>
      </c>
    </row>
    <row r="116" spans="1:5" x14ac:dyDescent="0.25">
      <c r="A116" s="307" t="s">
        <v>119</v>
      </c>
      <c r="B116" s="308">
        <v>260.33827045999999</v>
      </c>
      <c r="C116" s="309">
        <f t="shared" si="2"/>
        <v>0.20181626834485214</v>
      </c>
      <c r="D116" s="308">
        <v>227.64884419000001</v>
      </c>
      <c r="E116" s="309">
        <f t="shared" si="3"/>
        <v>0.16630808109911252</v>
      </c>
    </row>
    <row r="117" spans="1:5" x14ac:dyDescent="0.25">
      <c r="A117" s="69" t="s">
        <v>121</v>
      </c>
      <c r="B117" s="171">
        <v>127.83903246</v>
      </c>
      <c r="C117" s="66">
        <f t="shared" si="2"/>
        <v>9.9101820236827981E-2</v>
      </c>
      <c r="D117" s="171">
        <v>222.22981911000002</v>
      </c>
      <c r="E117" s="66">
        <f t="shared" si="3"/>
        <v>0.16234923094246256</v>
      </c>
    </row>
    <row r="118" spans="1:5" x14ac:dyDescent="0.25">
      <c r="A118" s="307" t="s">
        <v>188</v>
      </c>
      <c r="B118" s="308">
        <v>190.89152912</v>
      </c>
      <c r="C118" s="309">
        <f t="shared" si="2"/>
        <v>0.14798060998703724</v>
      </c>
      <c r="D118" s="308">
        <v>218.55629358000002</v>
      </c>
      <c r="E118" s="309">
        <f t="shared" si="3"/>
        <v>0.1596655494858899</v>
      </c>
    </row>
    <row r="119" spans="1:5" x14ac:dyDescent="0.25">
      <c r="A119" s="69" t="s">
        <v>228</v>
      </c>
      <c r="B119" s="171">
        <v>186.36849361</v>
      </c>
      <c r="C119" s="66">
        <f t="shared" si="2"/>
        <v>0.14447431739852706</v>
      </c>
      <c r="D119" s="171">
        <v>217.72281405999999</v>
      </c>
      <c r="E119" s="66">
        <f t="shared" si="3"/>
        <v>0.15905665388573953</v>
      </c>
    </row>
    <row r="120" spans="1:5" x14ac:dyDescent="0.25">
      <c r="A120" s="307" t="s">
        <v>147</v>
      </c>
      <c r="B120" s="308">
        <v>190.79830025999999</v>
      </c>
      <c r="C120" s="309">
        <f t="shared" si="2"/>
        <v>0.14790833824383942</v>
      </c>
      <c r="D120" s="308">
        <v>213.27147034999999</v>
      </c>
      <c r="E120" s="309">
        <f t="shared" si="3"/>
        <v>0.15580474002974454</v>
      </c>
    </row>
    <row r="121" spans="1:5" x14ac:dyDescent="0.25">
      <c r="A121" s="69" t="s">
        <v>219</v>
      </c>
      <c r="B121" s="171">
        <v>143.87190819</v>
      </c>
      <c r="C121" s="66">
        <f t="shared" si="2"/>
        <v>0.11153063120245393</v>
      </c>
      <c r="D121" s="171">
        <v>211.23455741999999</v>
      </c>
      <c r="E121" s="66">
        <f t="shared" si="3"/>
        <v>0.15431668028597731</v>
      </c>
    </row>
    <row r="122" spans="1:5" x14ac:dyDescent="0.25">
      <c r="A122" s="307" t="s">
        <v>182</v>
      </c>
      <c r="B122" s="308">
        <v>183.86413193000001</v>
      </c>
      <c r="C122" s="309">
        <f t="shared" si="2"/>
        <v>0.14253291658968556</v>
      </c>
      <c r="D122" s="308">
        <v>208.18678094000001</v>
      </c>
      <c r="E122" s="309">
        <f t="shared" si="3"/>
        <v>0.15209013764829643</v>
      </c>
    </row>
    <row r="123" spans="1:5" x14ac:dyDescent="0.25">
      <c r="A123" s="69" t="s">
        <v>213</v>
      </c>
      <c r="B123" s="171">
        <v>101.55461165999999</v>
      </c>
      <c r="C123" s="66">
        <f t="shared" si="2"/>
        <v>7.8725931159555909E-2</v>
      </c>
      <c r="D123" s="171">
        <v>207.10357327</v>
      </c>
      <c r="E123" s="66">
        <f t="shared" si="3"/>
        <v>0.15129880400603474</v>
      </c>
    </row>
    <row r="124" spans="1:5" x14ac:dyDescent="0.25">
      <c r="A124" s="307" t="s">
        <v>148</v>
      </c>
      <c r="B124" s="308">
        <v>333.13064841000005</v>
      </c>
      <c r="C124" s="309">
        <f t="shared" si="2"/>
        <v>0.25824549043294415</v>
      </c>
      <c r="D124" s="308">
        <v>205.95596641999998</v>
      </c>
      <c r="E124" s="309">
        <f t="shared" si="3"/>
        <v>0.15046042376404939</v>
      </c>
    </row>
    <row r="125" spans="1:5" x14ac:dyDescent="0.25">
      <c r="A125" s="69" t="s">
        <v>128</v>
      </c>
      <c r="B125" s="171">
        <v>162.61894274000002</v>
      </c>
      <c r="C125" s="66">
        <f t="shared" si="2"/>
        <v>0.12606347936468498</v>
      </c>
      <c r="D125" s="171">
        <v>196.36536053</v>
      </c>
      <c r="E125" s="66">
        <f t="shared" si="3"/>
        <v>0.1434540395769523</v>
      </c>
    </row>
    <row r="126" spans="1:5" x14ac:dyDescent="0.25">
      <c r="A126" s="307" t="s">
        <v>145</v>
      </c>
      <c r="B126" s="308">
        <v>169.16775587000001</v>
      </c>
      <c r="C126" s="309">
        <f t="shared" si="2"/>
        <v>0.13114017064656641</v>
      </c>
      <c r="D126" s="308">
        <v>192.14987219</v>
      </c>
      <c r="E126" s="309">
        <f t="shared" si="3"/>
        <v>0.14037442905129568</v>
      </c>
    </row>
    <row r="127" spans="1:5" x14ac:dyDescent="0.25">
      <c r="A127" s="69" t="s">
        <v>133</v>
      </c>
      <c r="B127" s="171">
        <v>186.41402368999999</v>
      </c>
      <c r="C127" s="66">
        <f t="shared" si="2"/>
        <v>0.14450961267350454</v>
      </c>
      <c r="D127" s="171">
        <v>190.97314138999999</v>
      </c>
      <c r="E127" s="66">
        <f t="shared" si="3"/>
        <v>0.13951477240768503</v>
      </c>
    </row>
    <row r="128" spans="1:5" x14ac:dyDescent="0.25">
      <c r="A128" s="307" t="s">
        <v>202</v>
      </c>
      <c r="B128" s="308">
        <v>102.75265523</v>
      </c>
      <c r="C128" s="309">
        <f t="shared" si="2"/>
        <v>7.9654663927829786E-2</v>
      </c>
      <c r="D128" s="308">
        <v>189.94920832</v>
      </c>
      <c r="E128" s="309">
        <f t="shared" si="3"/>
        <v>0.13876674162083202</v>
      </c>
    </row>
    <row r="129" spans="1:5" x14ac:dyDescent="0.25">
      <c r="A129" s="69" t="s">
        <v>236</v>
      </c>
      <c r="B129" s="171">
        <v>170.80538916999998</v>
      </c>
      <c r="C129" s="66">
        <f t="shared" si="2"/>
        <v>0.13240967681997412</v>
      </c>
      <c r="D129" s="171">
        <v>184.57012581999999</v>
      </c>
      <c r="E129" s="66">
        <f t="shared" si="3"/>
        <v>0.13483707137878947</v>
      </c>
    </row>
    <row r="130" spans="1:5" x14ac:dyDescent="0.25">
      <c r="A130" s="307" t="s">
        <v>82</v>
      </c>
      <c r="B130" s="308">
        <v>182.57510263</v>
      </c>
      <c r="C130" s="309">
        <f t="shared" si="2"/>
        <v>0.14153365097017631</v>
      </c>
      <c r="D130" s="308">
        <v>183.36806686000003</v>
      </c>
      <c r="E130" s="309">
        <f t="shared" si="3"/>
        <v>0.13395891133489865</v>
      </c>
    </row>
    <row r="131" spans="1:5" x14ac:dyDescent="0.25">
      <c r="A131" s="69" t="s">
        <v>34</v>
      </c>
      <c r="B131" s="171">
        <v>163.40344729</v>
      </c>
      <c r="C131" s="66">
        <f t="shared" si="2"/>
        <v>0.12667163344245774</v>
      </c>
      <c r="D131" s="171">
        <v>182.98164036000003</v>
      </c>
      <c r="E131" s="66">
        <f t="shared" si="3"/>
        <v>0.13367660878278376</v>
      </c>
    </row>
    <row r="132" spans="1:5" x14ac:dyDescent="0.25">
      <c r="A132" s="307" t="s">
        <v>4</v>
      </c>
      <c r="B132" s="308">
        <v>235.71387333000001</v>
      </c>
      <c r="C132" s="309">
        <f t="shared" ref="C132:C195" si="4">(B132/$B$262)*100</f>
        <v>0.18272724263135512</v>
      </c>
      <c r="D132" s="308">
        <v>181.41899458</v>
      </c>
      <c r="E132" s="309">
        <f t="shared" ref="E132:E195" si="5">(D132/$D$262)*100</f>
        <v>0.13253502327623698</v>
      </c>
    </row>
    <row r="133" spans="1:5" x14ac:dyDescent="0.25">
      <c r="A133" s="69" t="s">
        <v>237</v>
      </c>
      <c r="B133" s="171">
        <v>212.62601441999999</v>
      </c>
      <c r="C133" s="66">
        <f t="shared" si="4"/>
        <v>0.16482935339265187</v>
      </c>
      <c r="D133" s="171">
        <v>178.91890086000001</v>
      </c>
      <c r="E133" s="66">
        <f t="shared" si="5"/>
        <v>0.13070858839746324</v>
      </c>
    </row>
    <row r="134" spans="1:5" x14ac:dyDescent="0.25">
      <c r="A134" s="307" t="s">
        <v>181</v>
      </c>
      <c r="B134" s="308">
        <v>175.39451079</v>
      </c>
      <c r="C134" s="309">
        <f t="shared" si="4"/>
        <v>0.1359671998790796</v>
      </c>
      <c r="D134" s="308">
        <v>177.422033</v>
      </c>
      <c r="E134" s="309">
        <f t="shared" si="5"/>
        <v>0.12961505672441084</v>
      </c>
    </row>
    <row r="135" spans="1:5" x14ac:dyDescent="0.25">
      <c r="A135" s="69" t="s">
        <v>255</v>
      </c>
      <c r="B135" s="171">
        <v>89.358135129999994</v>
      </c>
      <c r="C135" s="66">
        <f t="shared" si="4"/>
        <v>6.9271126931614468E-2</v>
      </c>
      <c r="D135" s="171">
        <v>174.41591005000001</v>
      </c>
      <c r="E135" s="66">
        <f t="shared" si="5"/>
        <v>0.12741894392998243</v>
      </c>
    </row>
    <row r="136" spans="1:5" x14ac:dyDescent="0.25">
      <c r="A136" s="307" t="s">
        <v>24</v>
      </c>
      <c r="B136" s="308">
        <v>161.95772478000001</v>
      </c>
      <c r="C136" s="309">
        <f t="shared" si="4"/>
        <v>0.12555089801806232</v>
      </c>
      <c r="D136" s="308">
        <v>174.34475240999998</v>
      </c>
      <c r="E136" s="309">
        <f t="shared" si="5"/>
        <v>0.12736695996052255</v>
      </c>
    </row>
    <row r="137" spans="1:5" x14ac:dyDescent="0.25">
      <c r="A137" s="69" t="s">
        <v>154</v>
      </c>
      <c r="B137" s="171">
        <v>129.62997915</v>
      </c>
      <c r="C137" s="66">
        <f t="shared" si="4"/>
        <v>0.10049017615215967</v>
      </c>
      <c r="D137" s="171">
        <v>169.01508803000002</v>
      </c>
      <c r="E137" s="66">
        <f t="shared" si="5"/>
        <v>0.12347339195628396</v>
      </c>
    </row>
    <row r="138" spans="1:5" x14ac:dyDescent="0.25">
      <c r="A138" s="307" t="s">
        <v>94</v>
      </c>
      <c r="B138" s="308">
        <v>138.32344668000002</v>
      </c>
      <c r="C138" s="309">
        <f t="shared" si="4"/>
        <v>0.10722942033927704</v>
      </c>
      <c r="D138" s="308">
        <v>163.79059475999998</v>
      </c>
      <c r="E138" s="309">
        <f t="shared" si="5"/>
        <v>0.11965665634516985</v>
      </c>
    </row>
    <row r="139" spans="1:5" x14ac:dyDescent="0.25">
      <c r="A139" s="69" t="s">
        <v>179</v>
      </c>
      <c r="B139" s="171">
        <v>136.88387226</v>
      </c>
      <c r="C139" s="66">
        <f t="shared" si="4"/>
        <v>0.10611345096245141</v>
      </c>
      <c r="D139" s="171">
        <v>163.21898094999997</v>
      </c>
      <c r="E139" s="66">
        <f t="shared" si="5"/>
        <v>0.11923906583989363</v>
      </c>
    </row>
    <row r="140" spans="1:5" x14ac:dyDescent="0.25">
      <c r="A140" s="307" t="s">
        <v>246</v>
      </c>
      <c r="B140" s="308">
        <v>132.9944247</v>
      </c>
      <c r="C140" s="309">
        <f t="shared" si="4"/>
        <v>0.10309832072018918</v>
      </c>
      <c r="D140" s="308">
        <v>163.15619046</v>
      </c>
      <c r="E140" s="309">
        <f t="shared" si="5"/>
        <v>0.11919319446312331</v>
      </c>
    </row>
    <row r="141" spans="1:5" x14ac:dyDescent="0.25">
      <c r="A141" s="69" t="s">
        <v>49</v>
      </c>
      <c r="B141" s="171">
        <v>156.84028219999999</v>
      </c>
      <c r="C141" s="66">
        <f t="shared" si="4"/>
        <v>0.12158381640866316</v>
      </c>
      <c r="D141" s="171">
        <v>156.59971766999999</v>
      </c>
      <c r="E141" s="66">
        <f t="shared" si="5"/>
        <v>0.11440338578931611</v>
      </c>
    </row>
    <row r="142" spans="1:5" x14ac:dyDescent="0.25">
      <c r="A142" s="307" t="s">
        <v>122</v>
      </c>
      <c r="B142" s="308">
        <v>115.74863445999999</v>
      </c>
      <c r="C142" s="309">
        <f t="shared" si="4"/>
        <v>8.9729248917011339E-2</v>
      </c>
      <c r="D142" s="308">
        <v>150.95329799999999</v>
      </c>
      <c r="E142" s="309">
        <f t="shared" si="5"/>
        <v>0.1102784132960921</v>
      </c>
    </row>
    <row r="143" spans="1:5" x14ac:dyDescent="0.25">
      <c r="A143" s="69" t="s">
        <v>120</v>
      </c>
      <c r="B143" s="171">
        <v>127.54529651999999</v>
      </c>
      <c r="C143" s="66">
        <f t="shared" si="4"/>
        <v>9.8874113833213845E-2</v>
      </c>
      <c r="D143" s="171">
        <v>148.02094425999999</v>
      </c>
      <c r="E143" s="66">
        <f t="shared" si="5"/>
        <v>0.1081361923446157</v>
      </c>
    </row>
    <row r="144" spans="1:5" x14ac:dyDescent="0.25">
      <c r="A144" s="307" t="s">
        <v>258</v>
      </c>
      <c r="B144" s="308">
        <v>104.40794411</v>
      </c>
      <c r="C144" s="309">
        <f t="shared" si="4"/>
        <v>8.0937856845275463E-2</v>
      </c>
      <c r="D144" s="308">
        <v>146.49175418999999</v>
      </c>
      <c r="E144" s="309">
        <f t="shared" si="5"/>
        <v>0.10701904779208173</v>
      </c>
    </row>
    <row r="145" spans="1:5" x14ac:dyDescent="0.25">
      <c r="A145" s="69" t="s">
        <v>76</v>
      </c>
      <c r="B145" s="171">
        <v>476.01584993</v>
      </c>
      <c r="C145" s="66">
        <f t="shared" si="4"/>
        <v>0.3690112188889117</v>
      </c>
      <c r="D145" s="171">
        <v>143.72361701</v>
      </c>
      <c r="E145" s="66">
        <f t="shared" si="5"/>
        <v>0.10499679468439328</v>
      </c>
    </row>
    <row r="146" spans="1:5" x14ac:dyDescent="0.25">
      <c r="A146" s="307" t="s">
        <v>252</v>
      </c>
      <c r="B146" s="308">
        <v>130.60911598999999</v>
      </c>
      <c r="C146" s="309">
        <f t="shared" si="4"/>
        <v>0.10124921070708169</v>
      </c>
      <c r="D146" s="308">
        <v>142.4515212</v>
      </c>
      <c r="E146" s="309">
        <f t="shared" si="5"/>
        <v>0.10406746946032691</v>
      </c>
    </row>
    <row r="147" spans="1:5" x14ac:dyDescent="0.25">
      <c r="A147" s="69" t="s">
        <v>152</v>
      </c>
      <c r="B147" s="171">
        <v>156.70498955000002</v>
      </c>
      <c r="C147" s="66">
        <f t="shared" si="4"/>
        <v>0.12147893648567205</v>
      </c>
      <c r="D147" s="171">
        <v>138.47913468000002</v>
      </c>
      <c r="E147" s="66">
        <f t="shared" si="5"/>
        <v>0.10116545613416306</v>
      </c>
    </row>
    <row r="148" spans="1:5" x14ac:dyDescent="0.25">
      <c r="A148" s="307" t="s">
        <v>199</v>
      </c>
      <c r="B148" s="308">
        <v>118.19783434999999</v>
      </c>
      <c r="C148" s="309">
        <f t="shared" si="4"/>
        <v>9.162788787376959E-2</v>
      </c>
      <c r="D148" s="308">
        <v>135.81510356000001</v>
      </c>
      <c r="E148" s="309">
        <f t="shared" si="5"/>
        <v>9.9219257350980389E-2</v>
      </c>
    </row>
    <row r="149" spans="1:5" x14ac:dyDescent="0.25">
      <c r="A149" s="69" t="s">
        <v>190</v>
      </c>
      <c r="B149" s="171">
        <v>61.570467369999996</v>
      </c>
      <c r="C149" s="66">
        <f t="shared" si="4"/>
        <v>4.7729909025308201E-2</v>
      </c>
      <c r="D149" s="171">
        <v>131.69049636</v>
      </c>
      <c r="E149" s="66">
        <f t="shared" si="5"/>
        <v>9.6206039729954049E-2</v>
      </c>
    </row>
    <row r="150" spans="1:5" x14ac:dyDescent="0.25">
      <c r="A150" s="307" t="s">
        <v>221</v>
      </c>
      <c r="B150" s="308">
        <v>156.45862762000002</v>
      </c>
      <c r="C150" s="309">
        <f t="shared" si="4"/>
        <v>0.12128795478602804</v>
      </c>
      <c r="D150" s="308">
        <v>124.64993059</v>
      </c>
      <c r="E150" s="309">
        <f t="shared" si="5"/>
        <v>9.1062578592573815E-2</v>
      </c>
    </row>
    <row r="151" spans="1:5" x14ac:dyDescent="0.25">
      <c r="A151" s="69" t="s">
        <v>159</v>
      </c>
      <c r="B151" s="171">
        <v>126.45979654999999</v>
      </c>
      <c r="C151" s="66">
        <f t="shared" si="4"/>
        <v>9.8032625746015747E-2</v>
      </c>
      <c r="D151" s="171">
        <v>119.62669935</v>
      </c>
      <c r="E151" s="66">
        <f t="shared" si="5"/>
        <v>8.7392874266096876E-2</v>
      </c>
    </row>
    <row r="152" spans="1:5" x14ac:dyDescent="0.25">
      <c r="A152" s="307" t="s">
        <v>156</v>
      </c>
      <c r="B152" s="308">
        <v>145.19523793000002</v>
      </c>
      <c r="C152" s="309">
        <f t="shared" si="4"/>
        <v>0.11255648679197092</v>
      </c>
      <c r="D152" s="308">
        <v>118.15576913</v>
      </c>
      <c r="E152" s="309">
        <f t="shared" si="5"/>
        <v>8.631829124684498E-2</v>
      </c>
    </row>
    <row r="153" spans="1:5" x14ac:dyDescent="0.25">
      <c r="A153" s="69" t="s">
        <v>572</v>
      </c>
      <c r="B153" s="171">
        <v>104.00181353000001</v>
      </c>
      <c r="C153" s="66">
        <f t="shared" si="4"/>
        <v>8.0623021235545447E-2</v>
      </c>
      <c r="D153" s="171">
        <v>117.84311437000001</v>
      </c>
      <c r="E153" s="66">
        <f t="shared" si="5"/>
        <v>8.6089882385964919E-2</v>
      </c>
    </row>
    <row r="154" spans="1:5" x14ac:dyDescent="0.25">
      <c r="A154" s="307" t="s">
        <v>163</v>
      </c>
      <c r="B154" s="308">
        <v>103.15393906</v>
      </c>
      <c r="C154" s="309">
        <f t="shared" si="4"/>
        <v>7.9965742298960668E-2</v>
      </c>
      <c r="D154" s="308">
        <v>110.98663051999999</v>
      </c>
      <c r="E154" s="309">
        <f t="shared" si="5"/>
        <v>8.1080901662878749E-2</v>
      </c>
    </row>
    <row r="155" spans="1:5" x14ac:dyDescent="0.25">
      <c r="A155" s="69" t="s">
        <v>205</v>
      </c>
      <c r="B155" s="171">
        <v>104.63059214</v>
      </c>
      <c r="C155" s="66">
        <f t="shared" si="4"/>
        <v>8.1110455343719565E-2</v>
      </c>
      <c r="D155" s="171">
        <v>93.624471020000001</v>
      </c>
      <c r="E155" s="66">
        <f t="shared" si="5"/>
        <v>6.8397035682993546E-2</v>
      </c>
    </row>
    <row r="156" spans="1:5" x14ac:dyDescent="0.25">
      <c r="A156" s="307" t="s">
        <v>191</v>
      </c>
      <c r="B156" s="308">
        <v>32.198392920000003</v>
      </c>
      <c r="C156" s="309">
        <f t="shared" si="4"/>
        <v>2.4960446630969406E-2</v>
      </c>
      <c r="D156" s="308">
        <v>88.663065810000006</v>
      </c>
      <c r="E156" s="309">
        <f t="shared" si="5"/>
        <v>6.4772498150347108E-2</v>
      </c>
    </row>
    <row r="157" spans="1:5" x14ac:dyDescent="0.25">
      <c r="A157" s="69" t="s">
        <v>173</v>
      </c>
      <c r="B157" s="171">
        <v>77.949357219999996</v>
      </c>
      <c r="C157" s="66">
        <f t="shared" si="4"/>
        <v>6.0426952849551692E-2</v>
      </c>
      <c r="D157" s="171">
        <v>83.582361180000007</v>
      </c>
      <c r="E157" s="66">
        <f t="shared" si="5"/>
        <v>6.106080683623942E-2</v>
      </c>
    </row>
    <row r="158" spans="1:5" x14ac:dyDescent="0.25">
      <c r="A158" s="307" t="s">
        <v>31</v>
      </c>
      <c r="B158" s="308">
        <v>73.757299150000009</v>
      </c>
      <c r="C158" s="309">
        <f t="shared" si="4"/>
        <v>5.717723656743362E-2</v>
      </c>
      <c r="D158" s="308">
        <v>80.474526859999997</v>
      </c>
      <c r="E158" s="309">
        <f t="shared" si="5"/>
        <v>5.8790389149858423E-2</v>
      </c>
    </row>
    <row r="159" spans="1:5" x14ac:dyDescent="0.25">
      <c r="A159" s="69" t="s">
        <v>227</v>
      </c>
      <c r="B159" s="171">
        <v>57.784822920000003</v>
      </c>
      <c r="C159" s="66">
        <f t="shared" si="4"/>
        <v>4.4795247767747209E-2</v>
      </c>
      <c r="D159" s="171">
        <v>74.879895790000006</v>
      </c>
      <c r="E159" s="66">
        <f t="shared" si="5"/>
        <v>5.4703250640459201E-2</v>
      </c>
    </row>
    <row r="160" spans="1:5" x14ac:dyDescent="0.25">
      <c r="A160" s="307" t="s">
        <v>6</v>
      </c>
      <c r="B160" s="308">
        <v>67.85920084</v>
      </c>
      <c r="C160" s="309">
        <f t="shared" si="4"/>
        <v>5.2604984515700913E-2</v>
      </c>
      <c r="D160" s="308">
        <v>74.735569260000005</v>
      </c>
      <c r="E160" s="309">
        <f t="shared" si="5"/>
        <v>5.45978133897611E-2</v>
      </c>
    </row>
    <row r="161" spans="1:5" x14ac:dyDescent="0.25">
      <c r="A161" s="69" t="s">
        <v>185</v>
      </c>
      <c r="B161" s="171">
        <v>51.818580930000003</v>
      </c>
      <c r="C161" s="66">
        <f t="shared" si="4"/>
        <v>4.0170170201023613E-2</v>
      </c>
      <c r="D161" s="171">
        <v>70.676811720000003</v>
      </c>
      <c r="E161" s="66">
        <f t="shared" si="5"/>
        <v>5.1632702011639706E-2</v>
      </c>
    </row>
    <row r="162" spans="1:5" x14ac:dyDescent="0.25">
      <c r="A162" s="307" t="s">
        <v>193</v>
      </c>
      <c r="B162" s="308">
        <v>65.992299110000005</v>
      </c>
      <c r="C162" s="309">
        <f t="shared" si="4"/>
        <v>5.1157747657864301E-2</v>
      </c>
      <c r="D162" s="308">
        <v>69.951389609999993</v>
      </c>
      <c r="E162" s="309">
        <f t="shared" si="5"/>
        <v>5.1102747381163834E-2</v>
      </c>
    </row>
    <row r="163" spans="1:5" x14ac:dyDescent="0.25">
      <c r="A163" s="69" t="s">
        <v>113</v>
      </c>
      <c r="B163" s="171">
        <v>46.659777659999996</v>
      </c>
      <c r="C163" s="66">
        <f t="shared" si="4"/>
        <v>3.617102546046351E-2</v>
      </c>
      <c r="D163" s="171">
        <v>69.801644240000002</v>
      </c>
      <c r="E163" s="66">
        <f t="shared" si="5"/>
        <v>5.0993351415518647E-2</v>
      </c>
    </row>
    <row r="164" spans="1:5" x14ac:dyDescent="0.25">
      <c r="A164" s="307" t="s">
        <v>254</v>
      </c>
      <c r="B164" s="308">
        <v>62.83084659</v>
      </c>
      <c r="C164" s="309">
        <f t="shared" si="4"/>
        <v>4.8706964878181283E-2</v>
      </c>
      <c r="D164" s="308">
        <v>67.427526200000003</v>
      </c>
      <c r="E164" s="309">
        <f t="shared" si="5"/>
        <v>4.925894763701473E-2</v>
      </c>
    </row>
    <row r="165" spans="1:5" x14ac:dyDescent="0.25">
      <c r="A165" s="69" t="s">
        <v>150</v>
      </c>
      <c r="B165" s="171">
        <v>54.55066326</v>
      </c>
      <c r="C165" s="66">
        <f t="shared" si="4"/>
        <v>4.2288101843103207E-2</v>
      </c>
      <c r="D165" s="171">
        <v>61.200377909999993</v>
      </c>
      <c r="E165" s="66">
        <f t="shared" si="5"/>
        <v>4.4709725845380376E-2</v>
      </c>
    </row>
    <row r="166" spans="1:5" x14ac:dyDescent="0.25">
      <c r="A166" s="307" t="s">
        <v>138</v>
      </c>
      <c r="B166" s="308">
        <v>47.25350907</v>
      </c>
      <c r="C166" s="309">
        <f t="shared" si="4"/>
        <v>3.6631290704423253E-2</v>
      </c>
      <c r="D166" s="308">
        <v>59.077718969999999</v>
      </c>
      <c r="E166" s="309">
        <f t="shared" si="5"/>
        <v>4.3159024648564095E-2</v>
      </c>
    </row>
    <row r="167" spans="1:5" x14ac:dyDescent="0.25">
      <c r="A167" s="69" t="s">
        <v>61</v>
      </c>
      <c r="B167" s="171">
        <v>38.752179570000003</v>
      </c>
      <c r="C167" s="66">
        <f t="shared" si="4"/>
        <v>3.004099342454784E-2</v>
      </c>
      <c r="D167" s="171">
        <v>57.387229499999997</v>
      </c>
      <c r="E167" s="66">
        <f t="shared" si="5"/>
        <v>4.192404337345905E-2</v>
      </c>
    </row>
    <row r="168" spans="1:5" x14ac:dyDescent="0.25">
      <c r="A168" s="307" t="s">
        <v>89</v>
      </c>
      <c r="B168" s="308">
        <v>81.034588279999994</v>
      </c>
      <c r="C168" s="309">
        <f t="shared" si="4"/>
        <v>6.281864815585704E-2</v>
      </c>
      <c r="D168" s="308">
        <v>57.364950690000001</v>
      </c>
      <c r="E168" s="309">
        <f t="shared" si="5"/>
        <v>4.1907767665346166E-2</v>
      </c>
    </row>
    <row r="169" spans="1:5" x14ac:dyDescent="0.25">
      <c r="A169" s="69" t="s">
        <v>187</v>
      </c>
      <c r="B169" s="171">
        <v>40.835183260000001</v>
      </c>
      <c r="C169" s="66">
        <f t="shared" si="4"/>
        <v>3.165575421604256E-2</v>
      </c>
      <c r="D169" s="171">
        <v>56.852654049999998</v>
      </c>
      <c r="E169" s="66">
        <f t="shared" si="5"/>
        <v>4.1533511114845899E-2</v>
      </c>
    </row>
    <row r="170" spans="1:5" x14ac:dyDescent="0.25">
      <c r="A170" s="307" t="s">
        <v>83</v>
      </c>
      <c r="B170" s="308">
        <v>78.501741620000004</v>
      </c>
      <c r="C170" s="309">
        <f t="shared" si="4"/>
        <v>6.085516556719376E-2</v>
      </c>
      <c r="D170" s="308">
        <v>54.802674590000002</v>
      </c>
      <c r="E170" s="309">
        <f t="shared" si="5"/>
        <v>4.0035905662473607E-2</v>
      </c>
    </row>
    <row r="171" spans="1:5" x14ac:dyDescent="0.25">
      <c r="A171" s="69" t="s">
        <v>144</v>
      </c>
      <c r="B171" s="171">
        <v>45.364835290000002</v>
      </c>
      <c r="C171" s="66">
        <f t="shared" si="4"/>
        <v>3.5167175982731072E-2</v>
      </c>
      <c r="D171" s="171">
        <v>51.159531909999998</v>
      </c>
      <c r="E171" s="66">
        <f t="shared" si="5"/>
        <v>3.7374420292596675E-2</v>
      </c>
    </row>
    <row r="172" spans="1:5" x14ac:dyDescent="0.25">
      <c r="A172" s="307" t="s">
        <v>241</v>
      </c>
      <c r="B172" s="308">
        <v>65.025811060000009</v>
      </c>
      <c r="C172" s="309">
        <f t="shared" si="4"/>
        <v>5.0408518544118382E-2</v>
      </c>
      <c r="D172" s="308">
        <v>50.567762780000002</v>
      </c>
      <c r="E172" s="309">
        <f t="shared" si="5"/>
        <v>3.6942105387532405E-2</v>
      </c>
    </row>
    <row r="173" spans="1:5" x14ac:dyDescent="0.25">
      <c r="A173" s="69" t="s">
        <v>243</v>
      </c>
      <c r="B173" s="171">
        <v>48.011589860000001</v>
      </c>
      <c r="C173" s="66">
        <f t="shared" si="4"/>
        <v>3.7218960876278469E-2</v>
      </c>
      <c r="D173" s="171">
        <v>50.007092490000005</v>
      </c>
      <c r="E173" s="66">
        <f t="shared" si="5"/>
        <v>3.6532509633198769E-2</v>
      </c>
    </row>
    <row r="174" spans="1:5" x14ac:dyDescent="0.25">
      <c r="A174" s="307" t="s">
        <v>158</v>
      </c>
      <c r="B174" s="308">
        <v>73.628562520000003</v>
      </c>
      <c r="C174" s="309">
        <f t="shared" si="4"/>
        <v>5.7077438922546506E-2</v>
      </c>
      <c r="D174" s="308">
        <v>49.28508901</v>
      </c>
      <c r="E174" s="309">
        <f t="shared" si="5"/>
        <v>3.6005052471125655E-2</v>
      </c>
    </row>
    <row r="175" spans="1:5" x14ac:dyDescent="0.25">
      <c r="A175" s="69" t="s">
        <v>226</v>
      </c>
      <c r="B175" s="171">
        <v>68.892798630000001</v>
      </c>
      <c r="C175" s="66">
        <f t="shared" si="4"/>
        <v>5.3406237626043511E-2</v>
      </c>
      <c r="D175" s="171">
        <v>44.288409090000002</v>
      </c>
      <c r="E175" s="66">
        <f t="shared" si="5"/>
        <v>3.2354745120265094E-2</v>
      </c>
    </row>
    <row r="176" spans="1:5" x14ac:dyDescent="0.25">
      <c r="A176" s="307" t="s">
        <v>239</v>
      </c>
      <c r="B176" s="308">
        <v>38.786020520000001</v>
      </c>
      <c r="C176" s="309">
        <f t="shared" si="4"/>
        <v>3.0067227194305074E-2</v>
      </c>
      <c r="D176" s="308">
        <v>41.31432229</v>
      </c>
      <c r="E176" s="309">
        <f t="shared" si="5"/>
        <v>3.0182036225167939E-2</v>
      </c>
    </row>
    <row r="177" spans="1:5" x14ac:dyDescent="0.25">
      <c r="A177" s="69" t="s">
        <v>0</v>
      </c>
      <c r="B177" s="171">
        <v>58.58179414</v>
      </c>
      <c r="C177" s="66">
        <f t="shared" si="4"/>
        <v>4.5413066105844196E-2</v>
      </c>
      <c r="D177" s="171">
        <v>40.803706079999998</v>
      </c>
      <c r="E177" s="66">
        <f t="shared" si="5"/>
        <v>2.980900730703152E-2</v>
      </c>
    </row>
    <row r="178" spans="1:5" x14ac:dyDescent="0.25">
      <c r="A178" s="307" t="s">
        <v>74</v>
      </c>
      <c r="B178" s="308">
        <v>42.647156090000003</v>
      </c>
      <c r="C178" s="309">
        <f t="shared" si="4"/>
        <v>3.3060409759949803E-2</v>
      </c>
      <c r="D178" s="308">
        <v>40.012936920000001</v>
      </c>
      <c r="E178" s="309">
        <f t="shared" si="5"/>
        <v>2.9231313613659656E-2</v>
      </c>
    </row>
    <row r="179" spans="1:5" x14ac:dyDescent="0.25">
      <c r="A179" s="69" t="s">
        <v>112</v>
      </c>
      <c r="B179" s="171">
        <v>18.56915085</v>
      </c>
      <c r="C179" s="66">
        <f t="shared" si="4"/>
        <v>1.4394951323360803E-2</v>
      </c>
      <c r="D179" s="171">
        <v>39.867497759999999</v>
      </c>
      <c r="E179" s="66">
        <f t="shared" si="5"/>
        <v>2.9125063534937184E-2</v>
      </c>
    </row>
    <row r="180" spans="1:5" x14ac:dyDescent="0.25">
      <c r="A180" s="307" t="s">
        <v>139</v>
      </c>
      <c r="B180" s="308">
        <v>31.997812010000001</v>
      </c>
      <c r="C180" s="309">
        <f t="shared" si="4"/>
        <v>2.4804954736958242E-2</v>
      </c>
      <c r="D180" s="308">
        <v>39.495152040000001</v>
      </c>
      <c r="E180" s="309">
        <f t="shared" si="5"/>
        <v>2.88530476482807E-2</v>
      </c>
    </row>
    <row r="181" spans="1:5" x14ac:dyDescent="0.25">
      <c r="A181" s="69" t="s">
        <v>247</v>
      </c>
      <c r="B181" s="171">
        <v>46.8801962</v>
      </c>
      <c r="C181" s="66">
        <f t="shared" si="4"/>
        <v>3.634189564078015E-2</v>
      </c>
      <c r="D181" s="171">
        <v>37.994234829999996</v>
      </c>
      <c r="E181" s="66">
        <f t="shared" si="5"/>
        <v>2.7756557736496212E-2</v>
      </c>
    </row>
    <row r="182" spans="1:5" x14ac:dyDescent="0.25">
      <c r="A182" s="307" t="s">
        <v>17</v>
      </c>
      <c r="B182" s="308">
        <v>30.014781940000002</v>
      </c>
      <c r="C182" s="309">
        <f t="shared" si="4"/>
        <v>2.3267694279493073E-2</v>
      </c>
      <c r="D182" s="308">
        <v>37.756672619999996</v>
      </c>
      <c r="E182" s="309">
        <f t="shared" si="5"/>
        <v>2.7583007480059197E-2</v>
      </c>
    </row>
    <row r="183" spans="1:5" x14ac:dyDescent="0.25">
      <c r="A183" s="69" t="s">
        <v>95</v>
      </c>
      <c r="B183" s="171">
        <v>26.888945489999998</v>
      </c>
      <c r="C183" s="66">
        <f t="shared" si="4"/>
        <v>2.0844521356508442E-2</v>
      </c>
      <c r="D183" s="171">
        <v>35.407668940000001</v>
      </c>
      <c r="E183" s="66">
        <f t="shared" si="5"/>
        <v>2.5866950910979923E-2</v>
      </c>
    </row>
    <row r="184" spans="1:5" x14ac:dyDescent="0.25">
      <c r="A184" s="307" t="s">
        <v>223</v>
      </c>
      <c r="B184" s="308">
        <v>45.552780310000003</v>
      </c>
      <c r="C184" s="309">
        <f t="shared" si="4"/>
        <v>3.5312872435747288E-2</v>
      </c>
      <c r="D184" s="308">
        <v>31.337211670000002</v>
      </c>
      <c r="E184" s="309">
        <f t="shared" si="5"/>
        <v>2.2893292335298174E-2</v>
      </c>
    </row>
    <row r="185" spans="1:5" x14ac:dyDescent="0.25">
      <c r="A185" s="69" t="s">
        <v>92</v>
      </c>
      <c r="B185" s="171">
        <v>25.59022263</v>
      </c>
      <c r="C185" s="66">
        <f t="shared" si="4"/>
        <v>1.983774121328849E-2</v>
      </c>
      <c r="D185" s="171">
        <v>30.46622043</v>
      </c>
      <c r="E185" s="66">
        <f t="shared" si="5"/>
        <v>2.2256992676962812E-2</v>
      </c>
    </row>
    <row r="186" spans="1:5" x14ac:dyDescent="0.25">
      <c r="A186" s="307" t="s">
        <v>141</v>
      </c>
      <c r="B186" s="308">
        <v>19.064664390000001</v>
      </c>
      <c r="C186" s="309">
        <f t="shared" si="4"/>
        <v>1.4779077304456281E-2</v>
      </c>
      <c r="D186" s="308">
        <v>27.041088170000002</v>
      </c>
      <c r="E186" s="309">
        <f t="shared" si="5"/>
        <v>1.9754774070503099E-2</v>
      </c>
    </row>
    <row r="187" spans="1:5" x14ac:dyDescent="0.25">
      <c r="A187" s="69" t="s">
        <v>208</v>
      </c>
      <c r="B187" s="171">
        <v>16.06073327</v>
      </c>
      <c r="C187" s="66">
        <f t="shared" si="4"/>
        <v>1.2450406349040528E-2</v>
      </c>
      <c r="D187" s="171">
        <v>26.70317811</v>
      </c>
      <c r="E187" s="66">
        <f t="shared" si="5"/>
        <v>1.9507915036965539E-2</v>
      </c>
    </row>
    <row r="188" spans="1:5" x14ac:dyDescent="0.25">
      <c r="A188" s="307" t="s">
        <v>19</v>
      </c>
      <c r="B188" s="308">
        <v>28.728927010000003</v>
      </c>
      <c r="C188" s="309">
        <f t="shared" si="4"/>
        <v>2.2270889456495285E-2</v>
      </c>
      <c r="D188" s="308">
        <v>25.075597809999998</v>
      </c>
      <c r="E188" s="309">
        <f t="shared" si="5"/>
        <v>1.8318891839897145E-2</v>
      </c>
    </row>
    <row r="189" spans="1:5" x14ac:dyDescent="0.25">
      <c r="A189" s="69" t="s">
        <v>207</v>
      </c>
      <c r="B189" s="171">
        <v>28.821468530000001</v>
      </c>
      <c r="C189" s="66">
        <f t="shared" si="4"/>
        <v>2.234262836833625E-2</v>
      </c>
      <c r="D189" s="171">
        <v>24.484313950000001</v>
      </c>
      <c r="E189" s="66">
        <f t="shared" si="5"/>
        <v>1.7886931447164366E-2</v>
      </c>
    </row>
    <row r="190" spans="1:5" x14ac:dyDescent="0.25">
      <c r="A190" s="307" t="s">
        <v>84</v>
      </c>
      <c r="B190" s="308">
        <v>3.5623078100000001</v>
      </c>
      <c r="C190" s="309">
        <f t="shared" si="4"/>
        <v>2.7615289432461054E-3</v>
      </c>
      <c r="D190" s="308">
        <v>23.706492530000002</v>
      </c>
      <c r="E190" s="309">
        <f t="shared" si="5"/>
        <v>1.7318696680771167E-2</v>
      </c>
    </row>
    <row r="191" spans="1:5" x14ac:dyDescent="0.25">
      <c r="A191" s="69" t="s">
        <v>136</v>
      </c>
      <c r="B191" s="171">
        <v>16.977936940000003</v>
      </c>
      <c r="C191" s="66">
        <f t="shared" si="4"/>
        <v>1.3161429825014819E-2</v>
      </c>
      <c r="D191" s="171">
        <v>23.680760510000002</v>
      </c>
      <c r="E191" s="66">
        <f t="shared" si="5"/>
        <v>1.7299898241955318E-2</v>
      </c>
    </row>
    <row r="192" spans="1:5" x14ac:dyDescent="0.25">
      <c r="A192" s="307" t="s">
        <v>186</v>
      </c>
      <c r="B192" s="308">
        <v>21.820330329999997</v>
      </c>
      <c r="C192" s="309">
        <f t="shared" si="4"/>
        <v>1.6915291145906293E-2</v>
      </c>
      <c r="D192" s="308">
        <v>23.091215870000003</v>
      </c>
      <c r="E192" s="309">
        <f t="shared" si="5"/>
        <v>1.6869208430418937E-2</v>
      </c>
    </row>
    <row r="193" spans="1:5" x14ac:dyDescent="0.25">
      <c r="A193" s="69" t="s">
        <v>43</v>
      </c>
      <c r="B193" s="171">
        <v>9.5002164000000011</v>
      </c>
      <c r="C193" s="66">
        <f t="shared" si="4"/>
        <v>7.364642236152334E-3</v>
      </c>
      <c r="D193" s="171">
        <v>23.003349199999999</v>
      </c>
      <c r="E193" s="66">
        <f t="shared" si="5"/>
        <v>1.6805017736491786E-2</v>
      </c>
    </row>
    <row r="194" spans="1:5" x14ac:dyDescent="0.25">
      <c r="A194" s="307" t="s">
        <v>253</v>
      </c>
      <c r="B194" s="308">
        <v>7.7536899699999999</v>
      </c>
      <c r="C194" s="309">
        <f t="shared" si="4"/>
        <v>6.0107212546329693E-3</v>
      </c>
      <c r="D194" s="308">
        <v>22.777815030000003</v>
      </c>
      <c r="E194" s="309">
        <f t="shared" si="5"/>
        <v>1.6640254523357809E-2</v>
      </c>
    </row>
    <row r="195" spans="1:5" x14ac:dyDescent="0.25">
      <c r="A195" s="69" t="s">
        <v>244</v>
      </c>
      <c r="B195" s="171">
        <v>13.099504980000001</v>
      </c>
      <c r="C195" s="66">
        <f t="shared" si="4"/>
        <v>1.0154838962236254E-2</v>
      </c>
      <c r="D195" s="171">
        <v>22.584066249999999</v>
      </c>
      <c r="E195" s="66">
        <f t="shared" si="5"/>
        <v>1.6498712017698515E-2</v>
      </c>
    </row>
    <row r="196" spans="1:5" x14ac:dyDescent="0.25">
      <c r="A196" s="307" t="s">
        <v>111</v>
      </c>
      <c r="B196" s="308">
        <v>13.74139521</v>
      </c>
      <c r="C196" s="309">
        <f t="shared" ref="C196:C259" si="6">(B196/$B$262)*100</f>
        <v>1.0652437301031097E-2</v>
      </c>
      <c r="D196" s="308">
        <v>21.804500480000002</v>
      </c>
      <c r="E196" s="309">
        <f t="shared" ref="E196:E259" si="7">(D196/$D$262)*100</f>
        <v>1.5929202922405041E-2</v>
      </c>
    </row>
    <row r="197" spans="1:5" x14ac:dyDescent="0.25">
      <c r="A197" s="69" t="s">
        <v>91</v>
      </c>
      <c r="B197" s="171">
        <v>16.179949570000002</v>
      </c>
      <c r="C197" s="66">
        <f t="shared" si="6"/>
        <v>1.2542823759471078E-2</v>
      </c>
      <c r="D197" s="171">
        <v>21.19870397</v>
      </c>
      <c r="E197" s="66">
        <f t="shared" si="7"/>
        <v>1.5486640363068908E-2</v>
      </c>
    </row>
    <row r="198" spans="1:5" x14ac:dyDescent="0.25">
      <c r="A198" s="307" t="s">
        <v>93</v>
      </c>
      <c r="B198" s="308">
        <v>33.941142630000002</v>
      </c>
      <c r="C198" s="309">
        <f t="shared" si="6"/>
        <v>2.6311439869534811E-2</v>
      </c>
      <c r="D198" s="308">
        <v>20.927204829999997</v>
      </c>
      <c r="E198" s="309">
        <f t="shared" si="7"/>
        <v>1.5288297599001213E-2</v>
      </c>
    </row>
    <row r="199" spans="1:5" x14ac:dyDescent="0.25">
      <c r="A199" s="69" t="s">
        <v>153</v>
      </c>
      <c r="B199" s="171">
        <v>6.2399784800000004</v>
      </c>
      <c r="C199" s="66">
        <f t="shared" si="6"/>
        <v>4.8372802398995501E-3</v>
      </c>
      <c r="D199" s="171">
        <v>20.753745479999999</v>
      </c>
      <c r="E199" s="66">
        <f t="shared" si="7"/>
        <v>1.5161577466729767E-2</v>
      </c>
    </row>
    <row r="200" spans="1:5" x14ac:dyDescent="0.25">
      <c r="A200" s="307" t="s">
        <v>125</v>
      </c>
      <c r="B200" s="308">
        <v>26.445148750000001</v>
      </c>
      <c r="C200" s="309">
        <f t="shared" si="6"/>
        <v>2.0500486644239081E-2</v>
      </c>
      <c r="D200" s="308">
        <v>20.04589357</v>
      </c>
      <c r="E200" s="309">
        <f t="shared" si="7"/>
        <v>1.4644458685506397E-2</v>
      </c>
    </row>
    <row r="201" spans="1:5" x14ac:dyDescent="0.25">
      <c r="A201" s="69" t="s">
        <v>101</v>
      </c>
      <c r="B201" s="171">
        <v>18.556609429999998</v>
      </c>
      <c r="C201" s="66">
        <f t="shared" si="6"/>
        <v>1.4385229116250516E-2</v>
      </c>
      <c r="D201" s="171">
        <v>19.88292036</v>
      </c>
      <c r="E201" s="66">
        <f t="shared" si="7"/>
        <v>1.4525399166789748E-2</v>
      </c>
    </row>
    <row r="202" spans="1:5" x14ac:dyDescent="0.25">
      <c r="A202" s="307" t="s">
        <v>3</v>
      </c>
      <c r="B202" s="308">
        <v>3.1231002700000001</v>
      </c>
      <c r="C202" s="309">
        <f t="shared" si="6"/>
        <v>2.4210518147966351E-3</v>
      </c>
      <c r="D202" s="308">
        <v>17.290174019999998</v>
      </c>
      <c r="E202" s="309">
        <f t="shared" si="7"/>
        <v>1.2631277234757165E-2</v>
      </c>
    </row>
    <row r="203" spans="1:5" x14ac:dyDescent="0.25">
      <c r="A203" s="69" t="s">
        <v>55</v>
      </c>
      <c r="B203" s="171">
        <v>4.8736387400000005</v>
      </c>
      <c r="C203" s="66">
        <f t="shared" si="6"/>
        <v>3.7780829611788885E-3</v>
      </c>
      <c r="D203" s="171">
        <v>17.279172370000001</v>
      </c>
      <c r="E203" s="66">
        <f t="shared" si="7"/>
        <v>1.2623240017142757E-2</v>
      </c>
    </row>
    <row r="204" spans="1:5" x14ac:dyDescent="0.25">
      <c r="A204" s="307" t="s">
        <v>192</v>
      </c>
      <c r="B204" s="308">
        <v>38.537589220000001</v>
      </c>
      <c r="C204" s="309">
        <f t="shared" si="6"/>
        <v>2.9874641302812942E-2</v>
      </c>
      <c r="D204" s="308">
        <v>17.070683989999999</v>
      </c>
      <c r="E204" s="309">
        <f t="shared" si="7"/>
        <v>1.2470929547337237E-2</v>
      </c>
    </row>
    <row r="205" spans="1:5" x14ac:dyDescent="0.25">
      <c r="A205" s="69" t="s">
        <v>140</v>
      </c>
      <c r="B205" s="171">
        <v>18.476161569999999</v>
      </c>
      <c r="C205" s="66">
        <f t="shared" si="6"/>
        <v>1.4322865304457338E-2</v>
      </c>
      <c r="D205" s="171">
        <v>15.931663840000001</v>
      </c>
      <c r="E205" s="66">
        <f t="shared" si="7"/>
        <v>1.1638822289539682E-2</v>
      </c>
    </row>
    <row r="206" spans="1:5" x14ac:dyDescent="0.25">
      <c r="A206" s="307" t="s">
        <v>96</v>
      </c>
      <c r="B206" s="308">
        <v>21.704817819999999</v>
      </c>
      <c r="C206" s="309">
        <f t="shared" si="6"/>
        <v>1.6825744942521918E-2</v>
      </c>
      <c r="D206" s="308">
        <v>14.780264669999999</v>
      </c>
      <c r="E206" s="309">
        <f t="shared" si="7"/>
        <v>1.0797671581205787E-2</v>
      </c>
    </row>
    <row r="207" spans="1:5" x14ac:dyDescent="0.25">
      <c r="A207" s="69" t="s">
        <v>137</v>
      </c>
      <c r="B207" s="171">
        <v>12.665365339999999</v>
      </c>
      <c r="C207" s="66">
        <f t="shared" si="6"/>
        <v>9.818290509599743E-3</v>
      </c>
      <c r="D207" s="171">
        <v>14.635754480000001</v>
      </c>
      <c r="E207" s="66">
        <f t="shared" si="7"/>
        <v>1.0692100158325602E-2</v>
      </c>
    </row>
    <row r="208" spans="1:5" x14ac:dyDescent="0.25">
      <c r="A208" s="307" t="s">
        <v>87</v>
      </c>
      <c r="B208" s="308">
        <v>5.4973034699999994</v>
      </c>
      <c r="C208" s="309">
        <f t="shared" si="6"/>
        <v>4.261552749483556E-3</v>
      </c>
      <c r="D208" s="308">
        <v>13.37524659</v>
      </c>
      <c r="E208" s="309">
        <f t="shared" si="7"/>
        <v>9.7712404494081778E-3</v>
      </c>
    </row>
    <row r="209" spans="1:5" x14ac:dyDescent="0.25">
      <c r="A209" s="69" t="s">
        <v>59</v>
      </c>
      <c r="B209" s="171">
        <v>13.53041827</v>
      </c>
      <c r="C209" s="66">
        <f t="shared" si="6"/>
        <v>1.0488886323057776E-2</v>
      </c>
      <c r="D209" s="171">
        <v>12.87082625</v>
      </c>
      <c r="E209" s="66">
        <f t="shared" si="7"/>
        <v>9.4027379028160853E-3</v>
      </c>
    </row>
    <row r="210" spans="1:5" x14ac:dyDescent="0.25">
      <c r="A210" s="307" t="s">
        <v>126</v>
      </c>
      <c r="B210" s="308">
        <v>11.653184019999999</v>
      </c>
      <c r="C210" s="309">
        <f t="shared" si="6"/>
        <v>9.0336396147089257E-3</v>
      </c>
      <c r="D210" s="308">
        <v>11.533112449999999</v>
      </c>
      <c r="E210" s="309">
        <f t="shared" si="7"/>
        <v>8.425475681567457E-3</v>
      </c>
    </row>
    <row r="211" spans="1:5" x14ac:dyDescent="0.25">
      <c r="A211" s="69" t="s">
        <v>42</v>
      </c>
      <c r="B211" s="171">
        <v>8.2306866100000011</v>
      </c>
      <c r="C211" s="66">
        <f t="shared" si="6"/>
        <v>6.3804927896736622E-3</v>
      </c>
      <c r="D211" s="171">
        <v>10.692759259999999</v>
      </c>
      <c r="E211" s="66">
        <f t="shared" si="7"/>
        <v>7.8115585454111508E-3</v>
      </c>
    </row>
    <row r="212" spans="1:5" x14ac:dyDescent="0.25">
      <c r="A212" s="307" t="s">
        <v>118</v>
      </c>
      <c r="B212" s="308">
        <v>4.8841762300000005</v>
      </c>
      <c r="C212" s="309">
        <f t="shared" si="6"/>
        <v>3.7862517060421141E-3</v>
      </c>
      <c r="D212" s="308">
        <v>9.7836296100000002</v>
      </c>
      <c r="E212" s="309">
        <f t="shared" si="7"/>
        <v>7.1473970026641256E-3</v>
      </c>
    </row>
    <row r="213" spans="1:5" x14ac:dyDescent="0.25">
      <c r="A213" s="69" t="s">
        <v>45</v>
      </c>
      <c r="B213" s="171">
        <v>6.1347817500000001</v>
      </c>
      <c r="C213" s="66">
        <f t="shared" si="6"/>
        <v>4.7557309100481676E-3</v>
      </c>
      <c r="D213" s="171">
        <v>9.7173698699999989</v>
      </c>
      <c r="E213" s="66">
        <f t="shared" si="7"/>
        <v>7.0989911772239176E-3</v>
      </c>
    </row>
    <row r="214" spans="1:5" x14ac:dyDescent="0.25">
      <c r="A214" s="307" t="s">
        <v>72</v>
      </c>
      <c r="B214" s="308">
        <v>8.6496329999999996E-2</v>
      </c>
      <c r="C214" s="309">
        <f t="shared" si="6"/>
        <v>6.7052633157932071E-5</v>
      </c>
      <c r="D214" s="308">
        <v>9.7153093000000013</v>
      </c>
      <c r="E214" s="309">
        <f t="shared" si="7"/>
        <v>7.0974858348889312E-3</v>
      </c>
    </row>
    <row r="215" spans="1:5" x14ac:dyDescent="0.25">
      <c r="A215" s="69" t="s">
        <v>40</v>
      </c>
      <c r="B215" s="171">
        <v>4.3385649800000001</v>
      </c>
      <c r="C215" s="66">
        <f t="shared" si="6"/>
        <v>3.363289587382389E-3</v>
      </c>
      <c r="D215" s="171">
        <v>9.5419386900000003</v>
      </c>
      <c r="E215" s="66">
        <f t="shared" si="7"/>
        <v>6.9708305313196384E-3</v>
      </c>
    </row>
    <row r="216" spans="1:5" x14ac:dyDescent="0.25">
      <c r="A216" s="307" t="s">
        <v>176</v>
      </c>
      <c r="B216" s="308">
        <v>5.6554935099999994</v>
      </c>
      <c r="C216" s="309">
        <f t="shared" si="6"/>
        <v>4.3841829087210476E-3</v>
      </c>
      <c r="D216" s="308">
        <v>9.0292327700000001</v>
      </c>
      <c r="E216" s="309">
        <f t="shared" si="7"/>
        <v>6.5962749827213358E-3</v>
      </c>
    </row>
    <row r="217" spans="1:5" x14ac:dyDescent="0.25">
      <c r="A217" s="69" t="s">
        <v>102</v>
      </c>
      <c r="B217" s="171">
        <v>6.8287597800000004</v>
      </c>
      <c r="C217" s="66">
        <f t="shared" si="6"/>
        <v>5.2937081197778103E-3</v>
      </c>
      <c r="D217" s="171">
        <v>9.0220535299999991</v>
      </c>
      <c r="E217" s="66">
        <f t="shared" si="7"/>
        <v>6.5910302136016046E-3</v>
      </c>
    </row>
    <row r="218" spans="1:5" x14ac:dyDescent="0.25">
      <c r="A218" s="307" t="s">
        <v>38</v>
      </c>
      <c r="B218" s="308">
        <v>0.74522865000000005</v>
      </c>
      <c r="C218" s="309">
        <f t="shared" si="6"/>
        <v>5.7770709216484629E-4</v>
      </c>
      <c r="D218" s="308">
        <v>7.5631600700000003</v>
      </c>
      <c r="E218" s="309">
        <f t="shared" si="7"/>
        <v>5.5252406080187862E-3</v>
      </c>
    </row>
    <row r="219" spans="1:5" x14ac:dyDescent="0.25">
      <c r="A219" s="69" t="s">
        <v>77</v>
      </c>
      <c r="B219" s="171">
        <v>5.7120479800000004</v>
      </c>
      <c r="C219" s="66">
        <f t="shared" si="6"/>
        <v>4.428024377259092E-3</v>
      </c>
      <c r="D219" s="171">
        <v>6.0958063499999993</v>
      </c>
      <c r="E219" s="66">
        <f t="shared" si="7"/>
        <v>4.4532703885558208E-3</v>
      </c>
    </row>
    <row r="220" spans="1:5" x14ac:dyDescent="0.25">
      <c r="A220" s="307" t="s">
        <v>90</v>
      </c>
      <c r="B220" s="308">
        <v>8.1567359400000008</v>
      </c>
      <c r="C220" s="309">
        <f t="shared" si="6"/>
        <v>6.3231656505072561E-3</v>
      </c>
      <c r="D220" s="308">
        <v>5.6578316100000006</v>
      </c>
      <c r="E220" s="309">
        <f t="shared" si="7"/>
        <v>4.1333094467884655E-3</v>
      </c>
    </row>
    <row r="221" spans="1:5" x14ac:dyDescent="0.25">
      <c r="A221" s="69" t="s">
        <v>18</v>
      </c>
      <c r="B221" s="171">
        <v>25.629904270000001</v>
      </c>
      <c r="C221" s="66">
        <f t="shared" si="6"/>
        <v>1.9868502731725461E-2</v>
      </c>
      <c r="D221" s="171">
        <v>5.5375660899999994</v>
      </c>
      <c r="E221" s="66">
        <f t="shared" si="7"/>
        <v>4.0454498842909994E-3</v>
      </c>
    </row>
    <row r="222" spans="1:5" x14ac:dyDescent="0.25">
      <c r="A222" s="307" t="s">
        <v>48</v>
      </c>
      <c r="B222" s="308">
        <v>2.9616596099999999</v>
      </c>
      <c r="C222" s="309">
        <f t="shared" si="6"/>
        <v>2.2959017494498806E-3</v>
      </c>
      <c r="D222" s="308">
        <v>5.1032940199999999</v>
      </c>
      <c r="E222" s="309">
        <f t="shared" si="7"/>
        <v>3.7281939153726565E-3</v>
      </c>
    </row>
    <row r="223" spans="1:5" x14ac:dyDescent="0.25">
      <c r="A223" s="69" t="s">
        <v>100</v>
      </c>
      <c r="B223" s="171">
        <v>0.68772353000000008</v>
      </c>
      <c r="C223" s="66">
        <f t="shared" si="6"/>
        <v>5.3312867229358865E-4</v>
      </c>
      <c r="D223" s="171">
        <v>4.9660189699999995</v>
      </c>
      <c r="E223" s="66">
        <f t="shared" si="7"/>
        <v>3.6279080991651709E-3</v>
      </c>
    </row>
    <row r="224" spans="1:5" x14ac:dyDescent="0.25">
      <c r="A224" s="307" t="s">
        <v>162</v>
      </c>
      <c r="B224" s="308">
        <v>3.0627412299999999</v>
      </c>
      <c r="C224" s="309">
        <f t="shared" si="6"/>
        <v>2.374261013766291E-3</v>
      </c>
      <c r="D224" s="308">
        <v>4.53728774</v>
      </c>
      <c r="E224" s="309">
        <f t="shared" si="7"/>
        <v>3.3146999718748228E-3</v>
      </c>
    </row>
    <row r="225" spans="1:5" x14ac:dyDescent="0.25">
      <c r="A225" s="69" t="s">
        <v>29</v>
      </c>
      <c r="B225" s="171">
        <v>3.9990643500000003</v>
      </c>
      <c r="C225" s="66">
        <f t="shared" si="6"/>
        <v>3.1001060372794326E-3</v>
      </c>
      <c r="D225" s="171">
        <v>4.4974917199999993</v>
      </c>
      <c r="E225" s="66">
        <f t="shared" si="7"/>
        <v>3.2856271261719112E-3</v>
      </c>
    </row>
    <row r="226" spans="1:5" x14ac:dyDescent="0.25">
      <c r="A226" s="307" t="s">
        <v>56</v>
      </c>
      <c r="B226" s="308">
        <v>1.1628072199999999</v>
      </c>
      <c r="C226" s="309">
        <f t="shared" si="6"/>
        <v>9.0141727349651499E-4</v>
      </c>
      <c r="D226" s="308">
        <v>4.15090542</v>
      </c>
      <c r="E226" s="309">
        <f t="shared" si="7"/>
        <v>3.0324296953071462E-3</v>
      </c>
    </row>
    <row r="227" spans="1:5" x14ac:dyDescent="0.25">
      <c r="A227" s="69" t="s">
        <v>10</v>
      </c>
      <c r="B227" s="171">
        <v>4.7138865700000006</v>
      </c>
      <c r="C227" s="66">
        <f t="shared" si="6"/>
        <v>3.6542418265181047E-3</v>
      </c>
      <c r="D227" s="171">
        <v>4.0514255400000003</v>
      </c>
      <c r="E227" s="66">
        <f t="shared" si="7"/>
        <v>2.9597550107084325E-3</v>
      </c>
    </row>
    <row r="228" spans="1:5" x14ac:dyDescent="0.25">
      <c r="A228" s="307" t="s">
        <v>60</v>
      </c>
      <c r="B228" s="308">
        <v>4.1408097000000001</v>
      </c>
      <c r="C228" s="309">
        <f t="shared" si="6"/>
        <v>3.2099881439005191E-3</v>
      </c>
      <c r="D228" s="308">
        <v>3.9232481800000003</v>
      </c>
      <c r="E228" s="309">
        <f t="shared" si="7"/>
        <v>2.8661154806778797E-3</v>
      </c>
    </row>
    <row r="229" spans="1:5" x14ac:dyDescent="0.25">
      <c r="A229" s="69" t="s">
        <v>47</v>
      </c>
      <c r="B229" s="171">
        <v>2.66584018</v>
      </c>
      <c r="C229" s="66">
        <f t="shared" si="6"/>
        <v>2.0665802080529383E-3</v>
      </c>
      <c r="D229" s="171">
        <v>3.6521504900000004</v>
      </c>
      <c r="E229" s="66">
        <f t="shared" si="7"/>
        <v>2.6680659945286216E-3</v>
      </c>
    </row>
    <row r="230" spans="1:5" x14ac:dyDescent="0.25">
      <c r="A230" s="307" t="s">
        <v>165</v>
      </c>
      <c r="B230" s="308">
        <v>0.98221155000000004</v>
      </c>
      <c r="C230" s="309">
        <f t="shared" si="6"/>
        <v>7.6141809422011156E-4</v>
      </c>
      <c r="D230" s="308">
        <v>3.5479131699999997</v>
      </c>
      <c r="E230" s="309">
        <f t="shared" si="7"/>
        <v>2.5919157784807609E-3</v>
      </c>
    </row>
    <row r="231" spans="1:5" x14ac:dyDescent="0.25">
      <c r="A231" s="69" t="s">
        <v>57</v>
      </c>
      <c r="B231" s="171">
        <v>0.25246964999999999</v>
      </c>
      <c r="C231" s="66">
        <f t="shared" si="6"/>
        <v>1.9571645207330191E-4</v>
      </c>
      <c r="D231" s="171">
        <v>3.1521723399999999</v>
      </c>
      <c r="E231" s="66">
        <f t="shared" si="7"/>
        <v>2.3028086745811261E-3</v>
      </c>
    </row>
    <row r="232" spans="1:5" x14ac:dyDescent="0.25">
      <c r="A232" s="307" t="s">
        <v>177</v>
      </c>
      <c r="B232" s="308">
        <v>2.5260761400000002</v>
      </c>
      <c r="C232" s="309">
        <f t="shared" si="6"/>
        <v>1.9582340284775676E-3</v>
      </c>
      <c r="D232" s="308">
        <v>2.7248538999999998</v>
      </c>
      <c r="E232" s="309">
        <f t="shared" si="7"/>
        <v>1.9906326561720334E-3</v>
      </c>
    </row>
    <row r="233" spans="1:5" x14ac:dyDescent="0.25">
      <c r="A233" s="69" t="s">
        <v>44</v>
      </c>
      <c r="B233" s="171">
        <v>2.5981215299999998</v>
      </c>
      <c r="C233" s="66">
        <f t="shared" si="6"/>
        <v>2.0140841796503417E-3</v>
      </c>
      <c r="D233" s="171">
        <v>2.61942802</v>
      </c>
      <c r="E233" s="66">
        <f t="shared" si="7"/>
        <v>1.9136141416991382E-3</v>
      </c>
    </row>
    <row r="234" spans="1:5" x14ac:dyDescent="0.25">
      <c r="A234" s="307" t="s">
        <v>79</v>
      </c>
      <c r="B234" s="308">
        <v>140.17646496</v>
      </c>
      <c r="C234" s="309">
        <f t="shared" si="6"/>
        <v>0.10866589463782567</v>
      </c>
      <c r="D234" s="308">
        <v>2.3814007599999996</v>
      </c>
      <c r="E234" s="309">
        <f t="shared" si="7"/>
        <v>1.7397241445821731E-3</v>
      </c>
    </row>
    <row r="235" spans="1:5" x14ac:dyDescent="0.25">
      <c r="A235" s="69" t="s">
        <v>53</v>
      </c>
      <c r="B235" s="171">
        <v>2.3631463699999999</v>
      </c>
      <c r="C235" s="66">
        <f t="shared" si="6"/>
        <v>1.8319295933840064E-3</v>
      </c>
      <c r="D235" s="171">
        <v>2.3188603999999997</v>
      </c>
      <c r="E235" s="66">
        <f t="shared" si="7"/>
        <v>1.6940354994240763E-3</v>
      </c>
    </row>
    <row r="236" spans="1:5" x14ac:dyDescent="0.25">
      <c r="A236" s="307" t="s">
        <v>63</v>
      </c>
      <c r="B236" s="308">
        <v>2.4761278300000003</v>
      </c>
      <c r="C236" s="309">
        <f t="shared" si="6"/>
        <v>1.9195137069646356E-3</v>
      </c>
      <c r="D236" s="308">
        <v>1.9829695300000001</v>
      </c>
      <c r="E236" s="309">
        <f t="shared" si="7"/>
        <v>1.4486515782046547E-3</v>
      </c>
    </row>
    <row r="237" spans="1:5" x14ac:dyDescent="0.25">
      <c r="A237" s="69" t="s">
        <v>1</v>
      </c>
      <c r="B237" s="171">
        <v>5.2167183899999996</v>
      </c>
      <c r="C237" s="66">
        <f t="shared" si="6"/>
        <v>4.0440409956458041E-3</v>
      </c>
      <c r="D237" s="171">
        <v>1.9147706799999999</v>
      </c>
      <c r="E237" s="66">
        <f t="shared" si="7"/>
        <v>1.3988291426152168E-3</v>
      </c>
    </row>
    <row r="238" spans="1:5" x14ac:dyDescent="0.25">
      <c r="A238" s="307" t="s">
        <v>260</v>
      </c>
      <c r="B238" s="308">
        <v>1.3721922200000001</v>
      </c>
      <c r="C238" s="309">
        <f t="shared" si="6"/>
        <v>1.0637341671008288E-3</v>
      </c>
      <c r="D238" s="308">
        <v>1.5530985800000001</v>
      </c>
      <c r="E238" s="309">
        <f t="shared" si="7"/>
        <v>1.1346108323834951E-3</v>
      </c>
    </row>
    <row r="239" spans="1:5" x14ac:dyDescent="0.25">
      <c r="A239" s="69" t="s">
        <v>8</v>
      </c>
      <c r="B239" s="171">
        <v>21.761028209999999</v>
      </c>
      <c r="C239" s="66">
        <f t="shared" si="6"/>
        <v>1.6869319677546332E-2</v>
      </c>
      <c r="D239" s="171">
        <v>1.2094249500000001</v>
      </c>
      <c r="E239" s="66">
        <f t="shared" si="7"/>
        <v>8.8354124258156676E-4</v>
      </c>
    </row>
    <row r="240" spans="1:5" x14ac:dyDescent="0.25">
      <c r="A240" s="307" t="s">
        <v>164</v>
      </c>
      <c r="B240" s="308">
        <v>0.66480063</v>
      </c>
      <c r="C240" s="309">
        <f t="shared" si="6"/>
        <v>5.1535866049521554E-4</v>
      </c>
      <c r="D240" s="308">
        <v>1.1602444299999999</v>
      </c>
      <c r="E240" s="309">
        <f t="shared" si="7"/>
        <v>8.4761258264147898E-4</v>
      </c>
    </row>
    <row r="241" spans="1:5" x14ac:dyDescent="0.25">
      <c r="A241" s="69" t="s">
        <v>65</v>
      </c>
      <c r="B241" s="171">
        <v>4.9074220000000002E-2</v>
      </c>
      <c r="C241" s="66">
        <f t="shared" si="6"/>
        <v>3.8042720091958276E-5</v>
      </c>
      <c r="D241" s="171">
        <v>1.05565102</v>
      </c>
      <c r="E241" s="66">
        <f t="shared" si="7"/>
        <v>7.7120222626736652E-4</v>
      </c>
    </row>
    <row r="242" spans="1:5" x14ac:dyDescent="0.25">
      <c r="A242" s="307" t="s">
        <v>66</v>
      </c>
      <c r="B242" s="308">
        <v>0.28803335999999996</v>
      </c>
      <c r="C242" s="309">
        <f t="shared" si="6"/>
        <v>2.2328571888918967E-4</v>
      </c>
      <c r="D242" s="308">
        <v>1.0057736800000001</v>
      </c>
      <c r="E242" s="309">
        <f t="shared" si="7"/>
        <v>7.3476450687000902E-4</v>
      </c>
    </row>
    <row r="243" spans="1:5" x14ac:dyDescent="0.25">
      <c r="A243" s="69" t="s">
        <v>124</v>
      </c>
      <c r="B243" s="171">
        <v>1.1869337799999999</v>
      </c>
      <c r="C243" s="66">
        <f t="shared" si="6"/>
        <v>9.2012037196373137E-4</v>
      </c>
      <c r="D243" s="171">
        <v>0.95564846999999997</v>
      </c>
      <c r="E243" s="66">
        <f t="shared" si="7"/>
        <v>6.981457068956392E-4</v>
      </c>
    </row>
    <row r="244" spans="1:5" x14ac:dyDescent="0.25">
      <c r="A244" s="307" t="s">
        <v>58</v>
      </c>
      <c r="B244" s="308">
        <v>0.39620496999999999</v>
      </c>
      <c r="C244" s="309">
        <f t="shared" si="6"/>
        <v>3.0714119903999952E-4</v>
      </c>
      <c r="D244" s="308">
        <v>0.88910532999999992</v>
      </c>
      <c r="E244" s="309">
        <f t="shared" si="7"/>
        <v>6.4953284455897319E-4</v>
      </c>
    </row>
    <row r="245" spans="1:5" x14ac:dyDescent="0.25">
      <c r="A245" s="69" t="s">
        <v>167</v>
      </c>
      <c r="B245" s="171">
        <v>0.27668804999999996</v>
      </c>
      <c r="C245" s="66">
        <f t="shared" si="6"/>
        <v>2.1449074562855517E-4</v>
      </c>
      <c r="D245" s="171">
        <v>0.70797876000000004</v>
      </c>
      <c r="E245" s="66">
        <f t="shared" si="7"/>
        <v>5.1721145105511248E-4</v>
      </c>
    </row>
    <row r="246" spans="1:5" x14ac:dyDescent="0.25">
      <c r="A246" s="307" t="s">
        <v>131</v>
      </c>
      <c r="B246" s="308">
        <v>0.76856020999999997</v>
      </c>
      <c r="C246" s="309">
        <f t="shared" si="6"/>
        <v>5.9579390039916425E-4</v>
      </c>
      <c r="D246" s="308">
        <v>0.63612392000000006</v>
      </c>
      <c r="E246" s="309">
        <f t="shared" si="7"/>
        <v>4.6471814453030529E-4</v>
      </c>
    </row>
    <row r="247" spans="1:5" x14ac:dyDescent="0.25">
      <c r="A247" s="69" t="s">
        <v>51</v>
      </c>
      <c r="B247" s="171">
        <v>0.28224894</v>
      </c>
      <c r="C247" s="66">
        <f t="shared" si="6"/>
        <v>2.1880159115462104E-4</v>
      </c>
      <c r="D247" s="171">
        <v>0.52144541999999994</v>
      </c>
      <c r="E247" s="66">
        <f t="shared" si="7"/>
        <v>3.8094016030119682E-4</v>
      </c>
    </row>
    <row r="248" spans="1:5" x14ac:dyDescent="0.25">
      <c r="A248" s="307" t="s">
        <v>69</v>
      </c>
      <c r="B248" s="308">
        <v>0.72180842000000001</v>
      </c>
      <c r="C248" s="309">
        <f t="shared" si="6"/>
        <v>5.5955154625134454E-4</v>
      </c>
      <c r="D248" s="308">
        <v>0.43560697999999998</v>
      </c>
      <c r="E248" s="309">
        <f t="shared" si="7"/>
        <v>3.1823118283313376E-4</v>
      </c>
    </row>
    <row r="249" spans="1:5" x14ac:dyDescent="0.25">
      <c r="A249" s="69" t="s">
        <v>161</v>
      </c>
      <c r="B249" s="171">
        <v>0.18578651000000002</v>
      </c>
      <c r="C249" s="66">
        <f t="shared" si="6"/>
        <v>1.4402315914123154E-4</v>
      </c>
      <c r="D249" s="171">
        <v>0.15770154</v>
      </c>
      <c r="E249" s="66">
        <f t="shared" si="7"/>
        <v>1.1520831830749535E-4</v>
      </c>
    </row>
    <row r="250" spans="1:5" x14ac:dyDescent="0.25">
      <c r="A250" s="307" t="s">
        <v>46</v>
      </c>
      <c r="B250" s="308">
        <v>0.10069536999999999</v>
      </c>
      <c r="C250" s="309">
        <f t="shared" si="6"/>
        <v>7.8059840288162964E-5</v>
      </c>
      <c r="D250" s="308">
        <v>0.14656239000000001</v>
      </c>
      <c r="E250" s="309">
        <f t="shared" si="7"/>
        <v>1.0707065054042767E-4</v>
      </c>
    </row>
    <row r="251" spans="1:5" x14ac:dyDescent="0.25">
      <c r="A251" s="69" t="s">
        <v>78</v>
      </c>
      <c r="B251" s="171">
        <v>2.822525E-2</v>
      </c>
      <c r="C251" s="66">
        <f t="shared" si="6"/>
        <v>2.1880435089453185E-5</v>
      </c>
      <c r="D251" s="171">
        <v>0.11030541000000001</v>
      </c>
      <c r="E251" s="66">
        <f t="shared" si="7"/>
        <v>8.05832383521352E-5</v>
      </c>
    </row>
    <row r="252" spans="1:5" x14ac:dyDescent="0.25">
      <c r="A252" s="307" t="s">
        <v>85</v>
      </c>
      <c r="B252" s="308">
        <v>0.64126296999999999</v>
      </c>
      <c r="C252" s="309">
        <f t="shared" si="6"/>
        <v>4.971120819250482E-4</v>
      </c>
      <c r="D252" s="308">
        <v>9.2535510000000001E-2</v>
      </c>
      <c r="E252" s="309">
        <f t="shared" si="7"/>
        <v>6.7601498950653369E-5</v>
      </c>
    </row>
    <row r="253" spans="1:5" x14ac:dyDescent="0.25">
      <c r="A253" s="69" t="s">
        <v>54</v>
      </c>
      <c r="B253" s="171">
        <v>9.2353749999999998E-2</v>
      </c>
      <c r="C253" s="66">
        <f t="shared" si="6"/>
        <v>7.1593351064829798E-5</v>
      </c>
      <c r="D253" s="171">
        <v>7.1580829999999998E-2</v>
      </c>
      <c r="E253" s="66">
        <f t="shared" si="7"/>
        <v>5.2293129460591914E-5</v>
      </c>
    </row>
    <row r="254" spans="1:5" x14ac:dyDescent="0.25">
      <c r="A254" s="307" t="s">
        <v>259</v>
      </c>
      <c r="B254" s="308">
        <v>3.8877919999999996E-2</v>
      </c>
      <c r="C254" s="309">
        <f t="shared" si="6"/>
        <v>3.0138468391704368E-5</v>
      </c>
      <c r="D254" s="308">
        <v>5.973444E-2</v>
      </c>
      <c r="E254" s="309">
        <f t="shared" si="7"/>
        <v>4.3638789941049298E-5</v>
      </c>
    </row>
    <row r="255" spans="1:5" x14ac:dyDescent="0.25">
      <c r="A255" s="69" t="s">
        <v>15</v>
      </c>
      <c r="B255" s="171">
        <v>0.94070444999999991</v>
      </c>
      <c r="C255" s="66">
        <f t="shared" si="6"/>
        <v>7.2924146487931055E-4</v>
      </c>
      <c r="D255" s="171">
        <v>4.5902230000000002E-2</v>
      </c>
      <c r="E255" s="66">
        <f t="shared" si="7"/>
        <v>3.353371644223552E-5</v>
      </c>
    </row>
    <row r="256" spans="1:5" x14ac:dyDescent="0.25">
      <c r="A256" s="307" t="s">
        <v>127</v>
      </c>
      <c r="B256" s="308">
        <v>0.29969034999999999</v>
      </c>
      <c r="C256" s="309">
        <f t="shared" si="6"/>
        <v>2.3232230892943398E-4</v>
      </c>
      <c r="D256" s="308">
        <v>4.2443050000000003E-2</v>
      </c>
      <c r="E256" s="309">
        <f t="shared" si="7"/>
        <v>3.1006624376280287E-5</v>
      </c>
    </row>
    <row r="257" spans="1:5" x14ac:dyDescent="0.25">
      <c r="A257" s="69" t="s">
        <v>41</v>
      </c>
      <c r="B257" s="171">
        <v>1.0135430000000001E-2</v>
      </c>
      <c r="C257" s="66">
        <f t="shared" si="6"/>
        <v>7.8570647990255724E-6</v>
      </c>
      <c r="D257" s="171">
        <v>3.959178E-2</v>
      </c>
      <c r="E257" s="66">
        <f t="shared" si="7"/>
        <v>2.8923638872520388E-5</v>
      </c>
    </row>
    <row r="258" spans="1:5" x14ac:dyDescent="0.25">
      <c r="A258" s="307" t="s">
        <v>245</v>
      </c>
      <c r="B258" s="308">
        <v>1.49226E-3</v>
      </c>
      <c r="C258" s="309">
        <f t="shared" si="6"/>
        <v>1.1568116515030837E-6</v>
      </c>
      <c r="D258" s="308">
        <v>1.961154E-2</v>
      </c>
      <c r="E258" s="309">
        <f t="shared" si="7"/>
        <v>1.4327143177043023E-5</v>
      </c>
    </row>
    <row r="259" spans="1:5" s="220" customFormat="1" ht="13" x14ac:dyDescent="0.3">
      <c r="A259" s="69" t="s">
        <v>166</v>
      </c>
      <c r="B259" s="171">
        <v>4.5888850000000002E-2</v>
      </c>
      <c r="C259" s="66">
        <f t="shared" si="6"/>
        <v>3.5573396294263254E-5</v>
      </c>
      <c r="D259" s="171">
        <v>1.3763579999999999E-2</v>
      </c>
      <c r="E259" s="66">
        <f t="shared" si="7"/>
        <v>1.0054936088072932E-5</v>
      </c>
    </row>
    <row r="260" spans="1:5" x14ac:dyDescent="0.25">
      <c r="A260" s="307" t="s">
        <v>70</v>
      </c>
      <c r="B260" s="308">
        <v>1.128056E-2</v>
      </c>
      <c r="C260" s="309">
        <f t="shared" ref="C260:C261" si="8">(B260/$B$262)*100</f>
        <v>8.7447785529864942E-6</v>
      </c>
      <c r="D260" s="308">
        <v>7.9489999999999995E-3</v>
      </c>
      <c r="E260" s="309">
        <f t="shared" ref="E260:E261" si="9">(D260/$D$262)*100</f>
        <v>5.8071146434351917E-6</v>
      </c>
    </row>
    <row r="261" spans="1:5" x14ac:dyDescent="0.25">
      <c r="A261" s="69" t="s">
        <v>115</v>
      </c>
      <c r="B261" s="171">
        <v>6.2645799999999996E-3</v>
      </c>
      <c r="C261" s="66">
        <f t="shared" si="8"/>
        <v>4.8563515310825106E-6</v>
      </c>
      <c r="D261" s="171">
        <v>4.8566000000000001E-4</v>
      </c>
      <c r="E261" s="66">
        <f t="shared" si="9"/>
        <v>3.5479724465099197E-7</v>
      </c>
    </row>
    <row r="262" spans="1:5" s="220" customFormat="1" ht="13" x14ac:dyDescent="0.3">
      <c r="A262" s="316" t="s">
        <v>262</v>
      </c>
      <c r="B262" s="316">
        <f>SUM(B3:B261)</f>
        <v>128997.66336733013</v>
      </c>
      <c r="C262" s="316">
        <f>SUM(C3:C261)</f>
        <v>99.999999999999915</v>
      </c>
      <c r="D262" s="316">
        <f>SUM(D3:D261)</f>
        <v>136883.81387452304</v>
      </c>
      <c r="E262" s="316">
        <f>SUM(E3:E261)</f>
        <v>99.999999999999957</v>
      </c>
    </row>
  </sheetData>
  <sortState xmlns:xlrd2="http://schemas.microsoft.com/office/spreadsheetml/2017/richdata2" ref="A3:E261">
    <sortCondition descending="1" ref="E3:E261"/>
  </sortState>
  <hyperlinks>
    <hyperlink ref="G1" location="'Table of Content'!A1" display="'Table of Content'!A1" xr:uid="{2901C111-DDEC-4031-9050-066090FF6307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35FEC-53F6-4A93-9435-0B3D2E10DA93}">
  <dimension ref="A1:G10"/>
  <sheetViews>
    <sheetView zoomScaleNormal="100" workbookViewId="0">
      <selection activeCell="M22" sqref="M22"/>
    </sheetView>
  </sheetViews>
  <sheetFormatPr defaultRowHeight="12.5" x14ac:dyDescent="0.25"/>
  <cols>
    <col min="1" max="1" width="25.08984375" style="40" bestFit="1" customWidth="1"/>
    <col min="2" max="2" width="10.1796875" style="40" bestFit="1" customWidth="1"/>
    <col min="3" max="3" width="8.81640625" style="40" bestFit="1" customWidth="1"/>
    <col min="4" max="4" width="11.1796875" style="40" bestFit="1" customWidth="1"/>
    <col min="5" max="5" width="8.81640625" style="40" bestFit="1" customWidth="1"/>
    <col min="6" max="16384" width="8.7265625" style="40"/>
  </cols>
  <sheetData>
    <row r="1" spans="1:7" ht="13" x14ac:dyDescent="0.3">
      <c r="A1" s="48" t="s">
        <v>731</v>
      </c>
      <c r="G1" s="232" t="s">
        <v>313</v>
      </c>
    </row>
    <row r="2" spans="1:7" s="48" customFormat="1" ht="13" x14ac:dyDescent="0.3">
      <c r="A2" s="279" t="s">
        <v>680</v>
      </c>
      <c r="B2" s="317" t="s">
        <v>334</v>
      </c>
      <c r="C2" s="318" t="s">
        <v>295</v>
      </c>
      <c r="D2" s="317" t="s">
        <v>543</v>
      </c>
      <c r="E2" s="318" t="s">
        <v>295</v>
      </c>
    </row>
    <row r="3" spans="1:7" x14ac:dyDescent="0.25">
      <c r="A3" s="65" t="s">
        <v>612</v>
      </c>
      <c r="B3" s="171">
        <v>30501.921432029998</v>
      </c>
      <c r="C3" s="66">
        <f>(B3/$B$10)*100</f>
        <v>31.306047659840335</v>
      </c>
      <c r="D3" s="171">
        <v>38612.536703669997</v>
      </c>
      <c r="E3" s="66">
        <f>(D3/$D$10)*100</f>
        <v>36.765312713356671</v>
      </c>
    </row>
    <row r="4" spans="1:7" x14ac:dyDescent="0.25">
      <c r="A4" s="307" t="s">
        <v>611</v>
      </c>
      <c r="B4" s="308">
        <v>39204.8657465</v>
      </c>
      <c r="C4" s="309">
        <f t="shared" ref="C4:C8" si="0">(B4/$B$10)*100</f>
        <v>40.238428857427131</v>
      </c>
      <c r="D4" s="308">
        <v>38359.827107720004</v>
      </c>
      <c r="E4" s="309">
        <f t="shared" ref="E4:E9" si="1">(D4/$D$10)*100</f>
        <v>36.524692746011077</v>
      </c>
    </row>
    <row r="5" spans="1:7" x14ac:dyDescent="0.25">
      <c r="A5" s="65" t="s">
        <v>613</v>
      </c>
      <c r="B5" s="171">
        <v>27719.890801060003</v>
      </c>
      <c r="C5" s="66">
        <f t="shared" si="0"/>
        <v>28.450673983845459</v>
      </c>
      <c r="D5" s="171">
        <v>28043.3331683</v>
      </c>
      <c r="E5" s="66">
        <f t="shared" si="1"/>
        <v>26.701739939282504</v>
      </c>
    </row>
    <row r="6" spans="1:7" x14ac:dyDescent="0.25">
      <c r="A6" s="307" t="s">
        <v>614</v>
      </c>
      <c r="B6" s="308">
        <v>3.9570869100000001</v>
      </c>
      <c r="C6" s="309">
        <f t="shared" si="0"/>
        <v>4.0614081206209992E-3</v>
      </c>
      <c r="D6" s="308">
        <v>6.7018410900000003</v>
      </c>
      <c r="E6" s="309">
        <f t="shared" si="1"/>
        <v>6.3812249715687304E-3</v>
      </c>
    </row>
    <row r="7" spans="1:7" x14ac:dyDescent="0.25">
      <c r="A7" s="65" t="s">
        <v>615</v>
      </c>
      <c r="B7" s="171">
        <v>0.13574616</v>
      </c>
      <c r="C7" s="66">
        <f t="shared" si="0"/>
        <v>1.3932485414304874E-4</v>
      </c>
      <c r="D7" s="171">
        <v>1.5510881999999999</v>
      </c>
      <c r="E7" s="66">
        <f t="shared" si="1"/>
        <v>1.476884131095623E-3</v>
      </c>
    </row>
    <row r="8" spans="1:7" x14ac:dyDescent="0.25">
      <c r="A8" s="307" t="s">
        <v>616</v>
      </c>
      <c r="B8" s="308">
        <v>0.63210173000000003</v>
      </c>
      <c r="C8" s="309">
        <f t="shared" si="0"/>
        <v>6.4876591231618466E-4</v>
      </c>
      <c r="D8" s="308">
        <v>0.38316737000000001</v>
      </c>
      <c r="E8" s="309">
        <f t="shared" si="1"/>
        <v>3.6483664069305991E-4</v>
      </c>
    </row>
    <row r="9" spans="1:7" x14ac:dyDescent="0.25">
      <c r="A9" s="65" t="s">
        <v>681</v>
      </c>
      <c r="B9" s="171">
        <v>0</v>
      </c>
      <c r="C9" s="66">
        <f>(B9/$B$10)*100</f>
        <v>0</v>
      </c>
      <c r="D9" s="171">
        <v>3.3246100000000001E-2</v>
      </c>
      <c r="E9" s="66">
        <f t="shared" si="1"/>
        <v>3.1655606374168916E-5</v>
      </c>
    </row>
    <row r="10" spans="1:7" s="220" customFormat="1" ht="13" x14ac:dyDescent="0.3">
      <c r="A10" s="315" t="s">
        <v>262</v>
      </c>
      <c r="B10" s="316">
        <f>SUM(B3:B9)</f>
        <v>97431.402914389997</v>
      </c>
      <c r="C10" s="316">
        <f>SUM(C3:C9)</f>
        <v>100.00000000000001</v>
      </c>
      <c r="D10" s="316">
        <f>SUM(D3:D9)</f>
        <v>105024.36632245002</v>
      </c>
      <c r="E10" s="316">
        <f>SUM(E3:E9)</f>
        <v>99.999999999999986</v>
      </c>
    </row>
  </sheetData>
  <sortState xmlns:xlrd2="http://schemas.microsoft.com/office/spreadsheetml/2017/richdata2" ref="A3:E9">
    <sortCondition descending="1" ref="E3:E9"/>
  </sortState>
  <hyperlinks>
    <hyperlink ref="G1" location="'Table of Content'!A1" display="'Table of Content'!A1" xr:uid="{BB8AB085-4A1F-4BD8-91EC-20D48DCC6A1E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799E9-823C-4FC6-A2F4-634CB7F81654}">
  <dimension ref="A1:G11"/>
  <sheetViews>
    <sheetView zoomScaleNormal="100" workbookViewId="0"/>
  </sheetViews>
  <sheetFormatPr defaultRowHeight="12.5" x14ac:dyDescent="0.25"/>
  <cols>
    <col min="1" max="1" width="25.08984375" style="40" bestFit="1" customWidth="1"/>
    <col min="2" max="2" width="11.1796875" style="40" bestFit="1" customWidth="1"/>
    <col min="3" max="3" width="8.90625" style="40" bestFit="1" customWidth="1"/>
    <col min="4" max="4" width="11.26953125" style="40" bestFit="1" customWidth="1"/>
    <col min="5" max="5" width="8.90625" style="40" bestFit="1" customWidth="1"/>
    <col min="6" max="16384" width="8.7265625" style="40"/>
  </cols>
  <sheetData>
    <row r="1" spans="1:7" ht="13" x14ac:dyDescent="0.3">
      <c r="A1" s="48" t="s">
        <v>730</v>
      </c>
      <c r="G1" s="232" t="s">
        <v>313</v>
      </c>
    </row>
    <row r="2" spans="1:7" s="48" customFormat="1" ht="13" x14ac:dyDescent="0.3">
      <c r="A2" s="279" t="s">
        <v>680</v>
      </c>
      <c r="B2" s="317" t="s">
        <v>334</v>
      </c>
      <c r="C2" s="318" t="s">
        <v>295</v>
      </c>
      <c r="D2" s="317" t="s">
        <v>543</v>
      </c>
      <c r="E2" s="318" t="s">
        <v>295</v>
      </c>
    </row>
    <row r="3" spans="1:7" x14ac:dyDescent="0.25">
      <c r="A3" s="65" t="s">
        <v>613</v>
      </c>
      <c r="B3" s="171">
        <v>66334.813802210003</v>
      </c>
      <c r="C3" s="66">
        <f>(B3/$B$11)*100</f>
        <v>51.423267732623124</v>
      </c>
      <c r="D3" s="171">
        <v>70768.003000432</v>
      </c>
      <c r="E3" s="66">
        <f>(D3/$D$11)*100</f>
        <v>51.699321488297187</v>
      </c>
    </row>
    <row r="4" spans="1:7" x14ac:dyDescent="0.25">
      <c r="A4" s="307" t="s">
        <v>611</v>
      </c>
      <c r="B4" s="308">
        <v>56751.437965279998</v>
      </c>
      <c r="C4" s="309">
        <f t="shared" ref="C4:C10" si="0">(B4/$B$11)*100</f>
        <v>43.994159648982368</v>
      </c>
      <c r="D4" s="308">
        <v>60578.266582350996</v>
      </c>
      <c r="E4" s="309">
        <f t="shared" ref="E4:E10" si="1">(D4/$D$11)*100</f>
        <v>44.255244552055764</v>
      </c>
    </row>
    <row r="5" spans="1:7" x14ac:dyDescent="0.25">
      <c r="A5" s="65" t="s">
        <v>612</v>
      </c>
      <c r="B5" s="171">
        <v>5853.4514833500007</v>
      </c>
      <c r="C5" s="66">
        <f t="shared" si="0"/>
        <v>4.5376414816769834</v>
      </c>
      <c r="D5" s="171">
        <v>5486.2582828100003</v>
      </c>
      <c r="E5" s="66">
        <f t="shared" si="1"/>
        <v>4.0079671420019585</v>
      </c>
    </row>
    <row r="6" spans="1:7" x14ac:dyDescent="0.25">
      <c r="A6" s="307" t="s">
        <v>616</v>
      </c>
      <c r="B6" s="308">
        <v>17.484215750000001</v>
      </c>
      <c r="C6" s="309">
        <f t="shared" si="0"/>
        <v>1.3553901127815359E-2</v>
      </c>
      <c r="D6" s="308">
        <v>29.621055980000001</v>
      </c>
      <c r="E6" s="309">
        <f t="shared" si="1"/>
        <v>2.163956069134125E-2</v>
      </c>
    </row>
    <row r="7" spans="1:7" x14ac:dyDescent="0.25">
      <c r="A7" s="65" t="s">
        <v>614</v>
      </c>
      <c r="B7" s="171">
        <v>39.344184079999998</v>
      </c>
      <c r="C7" s="66">
        <f t="shared" si="0"/>
        <v>3.0499919962088496E-2</v>
      </c>
      <c r="D7" s="171">
        <v>15.117240839999999</v>
      </c>
      <c r="E7" s="66">
        <f t="shared" si="1"/>
        <v>1.1043848364611968E-2</v>
      </c>
    </row>
    <row r="8" spans="1:7" x14ac:dyDescent="0.25">
      <c r="A8" s="307" t="s">
        <v>615</v>
      </c>
      <c r="B8" s="308">
        <v>1.0968388600000001</v>
      </c>
      <c r="C8" s="309">
        <f t="shared" si="0"/>
        <v>8.5027808362440936E-4</v>
      </c>
      <c r="D8" s="308">
        <v>6.2851838799999999</v>
      </c>
      <c r="E8" s="309">
        <f t="shared" si="1"/>
        <v>4.5916194925438199E-3</v>
      </c>
    </row>
    <row r="9" spans="1:7" s="220" customFormat="1" ht="13" x14ac:dyDescent="0.3">
      <c r="A9" s="65" t="s">
        <v>681</v>
      </c>
      <c r="B9" s="171">
        <v>3.48778E-2</v>
      </c>
      <c r="C9" s="66">
        <f t="shared" si="0"/>
        <v>2.7037544006268542E-5</v>
      </c>
      <c r="D9" s="171">
        <v>0.25773011000000001</v>
      </c>
      <c r="E9" s="66">
        <f t="shared" si="1"/>
        <v>1.8828384650083823E-4</v>
      </c>
    </row>
    <row r="10" spans="1:7" x14ac:dyDescent="0.25">
      <c r="A10" s="307" t="s">
        <v>682</v>
      </c>
      <c r="B10" s="308">
        <v>0</v>
      </c>
      <c r="C10" s="309">
        <f t="shared" si="0"/>
        <v>0</v>
      </c>
      <c r="D10" s="308">
        <v>4.7981199999999995E-3</v>
      </c>
      <c r="E10" s="309">
        <f t="shared" si="1"/>
        <v>3.5052500834015932E-6</v>
      </c>
    </row>
    <row r="11" spans="1:7" s="220" customFormat="1" ht="13" x14ac:dyDescent="0.3">
      <c r="A11" s="86" t="s">
        <v>262</v>
      </c>
      <c r="B11" s="235">
        <f>SUM(B3:B10)</f>
        <v>128997.66336732999</v>
      </c>
      <c r="C11" s="253">
        <f>SUM(C3:C10)</f>
        <v>100</v>
      </c>
      <c r="D11" s="253">
        <f>SUM(D3:D10)</f>
        <v>136883.81387452301</v>
      </c>
      <c r="E11" s="253">
        <f>SUM(E3:E10)</f>
        <v>99.999999999999972</v>
      </c>
    </row>
  </sheetData>
  <sortState xmlns:xlrd2="http://schemas.microsoft.com/office/spreadsheetml/2017/richdata2" ref="A3:E10">
    <sortCondition descending="1" ref="E3:E10"/>
  </sortState>
  <hyperlinks>
    <hyperlink ref="G1" location="'Table of Content'!A1" display="'Table of Content'!A1" xr:uid="{9794D560-1790-4B15-B911-541749E4AB2D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AEC35-397C-4010-BCFB-0BC8BE890626}">
  <dimension ref="A1:G193"/>
  <sheetViews>
    <sheetView zoomScaleNormal="100" workbookViewId="0">
      <selection activeCell="H13" sqref="H13"/>
    </sheetView>
  </sheetViews>
  <sheetFormatPr defaultRowHeight="12.5" x14ac:dyDescent="0.25"/>
  <cols>
    <col min="1" max="1" width="27.36328125" style="40" customWidth="1"/>
    <col min="2" max="2" width="10.1796875" style="40" bestFit="1" customWidth="1"/>
    <col min="3" max="3" width="8.81640625" style="162" bestFit="1" customWidth="1"/>
    <col min="4" max="4" width="11.1796875" style="40" bestFit="1" customWidth="1"/>
    <col min="5" max="5" width="10.08984375" style="162" customWidth="1"/>
    <col min="6" max="16384" width="8.7265625" style="40"/>
  </cols>
  <sheetData>
    <row r="1" spans="1:7" ht="13" x14ac:dyDescent="0.3">
      <c r="A1" s="48" t="s">
        <v>734</v>
      </c>
      <c r="G1" s="87" t="s">
        <v>313</v>
      </c>
    </row>
    <row r="2" spans="1:7" ht="13" x14ac:dyDescent="0.3">
      <c r="A2" s="319" t="s">
        <v>692</v>
      </c>
      <c r="B2" s="429" t="s">
        <v>334</v>
      </c>
      <c r="C2" s="429"/>
      <c r="D2" s="429" t="s">
        <v>543</v>
      </c>
      <c r="E2" s="429"/>
    </row>
    <row r="3" spans="1:7" ht="13" x14ac:dyDescent="0.3">
      <c r="A3" s="345"/>
      <c r="B3" s="346" t="s">
        <v>693</v>
      </c>
      <c r="C3" s="346" t="s">
        <v>336</v>
      </c>
      <c r="D3" s="346" t="s">
        <v>693</v>
      </c>
      <c r="E3" s="352" t="s">
        <v>336</v>
      </c>
    </row>
    <row r="4" spans="1:7" x14ac:dyDescent="0.25">
      <c r="A4" s="141" t="s">
        <v>296</v>
      </c>
      <c r="B4" s="255">
        <v>16883.828910939999</v>
      </c>
      <c r="C4" s="80">
        <f>(B4/$B$193)*100</f>
        <v>17.328939547114288</v>
      </c>
      <c r="D4" s="141">
        <v>21236.010327900003</v>
      </c>
      <c r="E4" s="80">
        <f>(D4/$D$193)*100</f>
        <v>20.220079464893267</v>
      </c>
    </row>
    <row r="5" spans="1:7" x14ac:dyDescent="0.25">
      <c r="A5" s="347" t="s">
        <v>344</v>
      </c>
      <c r="B5" s="348">
        <v>16739.037678829998</v>
      </c>
      <c r="C5" s="349">
        <f t="shared" ref="C5:C68" si="0">(B5/$B$193)*100</f>
        <v>17.18033116441736</v>
      </c>
      <c r="D5" s="347">
        <v>20429.35479162</v>
      </c>
      <c r="E5" s="349">
        <f t="shared" ref="E5:E68" si="1">(D5/$D$193)*100</f>
        <v>19.452014334365959</v>
      </c>
    </row>
    <row r="6" spans="1:7" x14ac:dyDescent="0.25">
      <c r="A6" s="141" t="s">
        <v>345</v>
      </c>
      <c r="B6" s="141">
        <v>11924.562053270001</v>
      </c>
      <c r="C6" s="80">
        <f t="shared" si="0"/>
        <v>12.238930875035994</v>
      </c>
      <c r="D6" s="141">
        <v>12670.141235120002</v>
      </c>
      <c r="E6" s="66">
        <f t="shared" si="1"/>
        <v>12.064001601513711</v>
      </c>
    </row>
    <row r="7" spans="1:7" x14ac:dyDescent="0.25">
      <c r="A7" s="347" t="s">
        <v>346</v>
      </c>
      <c r="B7" s="347">
        <v>7461.0121169499998</v>
      </c>
      <c r="C7" s="349">
        <f t="shared" si="0"/>
        <v>7.657707775701188</v>
      </c>
      <c r="D7" s="347">
        <v>9114.5081689199997</v>
      </c>
      <c r="E7" s="309">
        <f t="shared" si="1"/>
        <v>8.6784700427863264</v>
      </c>
    </row>
    <row r="8" spans="1:7" x14ac:dyDescent="0.25">
      <c r="A8" s="141" t="s">
        <v>353</v>
      </c>
      <c r="B8" s="141">
        <v>3320.41412967</v>
      </c>
      <c r="C8" s="80">
        <f t="shared" si="0"/>
        <v>3.4079506507645645</v>
      </c>
      <c r="D8" s="141">
        <v>5432.6079834900002</v>
      </c>
      <c r="E8" s="66">
        <f t="shared" si="1"/>
        <v>5.1727119845794522</v>
      </c>
    </row>
    <row r="9" spans="1:7" x14ac:dyDescent="0.25">
      <c r="A9" s="347" t="s">
        <v>350</v>
      </c>
      <c r="B9" s="347">
        <v>4936.8180926699997</v>
      </c>
      <c r="C9" s="349">
        <f t="shared" si="0"/>
        <v>5.0669680872888891</v>
      </c>
      <c r="D9" s="347">
        <v>5208.91492148</v>
      </c>
      <c r="E9" s="309">
        <f t="shared" si="1"/>
        <v>4.9597204000140112</v>
      </c>
    </row>
    <row r="10" spans="1:7" x14ac:dyDescent="0.25">
      <c r="A10" s="141" t="s">
        <v>352</v>
      </c>
      <c r="B10" s="141">
        <v>3420.0578117499999</v>
      </c>
      <c r="C10" s="80">
        <f t="shared" si="0"/>
        <v>3.5102212525412355</v>
      </c>
      <c r="D10" s="141">
        <v>4344.2285083300003</v>
      </c>
      <c r="E10" s="66">
        <f t="shared" si="1"/>
        <v>4.1364005901184626</v>
      </c>
    </row>
    <row r="11" spans="1:7" x14ac:dyDescent="0.25">
      <c r="A11" s="347" t="s">
        <v>347</v>
      </c>
      <c r="B11" s="347">
        <v>5236.5460253199999</v>
      </c>
      <c r="C11" s="349">
        <f t="shared" si="0"/>
        <v>5.3745977874517425</v>
      </c>
      <c r="D11" s="347">
        <v>3721.6905042800004</v>
      </c>
      <c r="E11" s="309">
        <f t="shared" si="1"/>
        <v>3.5436448079615315</v>
      </c>
    </row>
    <row r="12" spans="1:7" x14ac:dyDescent="0.25">
      <c r="A12" s="141" t="s">
        <v>348</v>
      </c>
      <c r="B12" s="141">
        <v>5375.7801292200002</v>
      </c>
      <c r="C12" s="80">
        <f t="shared" si="0"/>
        <v>5.5175025386255925</v>
      </c>
      <c r="D12" s="141">
        <v>3644.45940918</v>
      </c>
      <c r="E12" s="66">
        <f t="shared" si="1"/>
        <v>3.4701084489199707</v>
      </c>
    </row>
    <row r="13" spans="1:7" x14ac:dyDescent="0.25">
      <c r="A13" s="347" t="s">
        <v>360</v>
      </c>
      <c r="B13" s="347">
        <v>3093.3363379499997</v>
      </c>
      <c r="C13" s="349">
        <f t="shared" si="0"/>
        <v>3.1748863768984408</v>
      </c>
      <c r="D13" s="347">
        <v>2748.14312918</v>
      </c>
      <c r="E13" s="309">
        <f t="shared" si="1"/>
        <v>2.6166719451965461</v>
      </c>
    </row>
    <row r="14" spans="1:7" x14ac:dyDescent="0.25">
      <c r="A14" s="141" t="s">
        <v>375</v>
      </c>
      <c r="B14" s="141">
        <v>1315.12119018</v>
      </c>
      <c r="C14" s="80">
        <f t="shared" si="0"/>
        <v>1.3497919057324428</v>
      </c>
      <c r="D14" s="141">
        <v>2331.2830532100002</v>
      </c>
      <c r="E14" s="66">
        <f t="shared" si="1"/>
        <v>2.2197544577916335</v>
      </c>
    </row>
    <row r="15" spans="1:7" x14ac:dyDescent="0.25">
      <c r="A15" s="347" t="s">
        <v>351</v>
      </c>
      <c r="B15" s="347">
        <v>1784.9419286300001</v>
      </c>
      <c r="C15" s="349">
        <f t="shared" si="0"/>
        <v>1.8319985910480765</v>
      </c>
      <c r="D15" s="347">
        <v>1452.4590478399998</v>
      </c>
      <c r="E15" s="309">
        <f t="shared" si="1"/>
        <v>1.3829733981737167</v>
      </c>
    </row>
    <row r="16" spans="1:7" x14ac:dyDescent="0.25">
      <c r="A16" s="141" t="s">
        <v>358</v>
      </c>
      <c r="B16" s="141">
        <v>1229.5309674300001</v>
      </c>
      <c r="C16" s="80">
        <f t="shared" si="0"/>
        <v>1.2619452565107279</v>
      </c>
      <c r="D16" s="141">
        <v>1184.8424512199999</v>
      </c>
      <c r="E16" s="66">
        <f t="shared" si="1"/>
        <v>1.1281595811606697</v>
      </c>
    </row>
    <row r="17" spans="1:5" x14ac:dyDescent="0.25">
      <c r="A17" s="347" t="s">
        <v>356</v>
      </c>
      <c r="B17" s="348">
        <v>902.51334482000004</v>
      </c>
      <c r="C17" s="349">
        <f t="shared" si="0"/>
        <v>0.92630642464730861</v>
      </c>
      <c r="D17" s="347">
        <v>1144.2983486500002</v>
      </c>
      <c r="E17" s="349">
        <f t="shared" si="1"/>
        <v>1.0895551087037547</v>
      </c>
    </row>
    <row r="18" spans="1:5" x14ac:dyDescent="0.25">
      <c r="A18" s="141" t="s">
        <v>355</v>
      </c>
      <c r="B18" s="141">
        <v>2085.9367188199999</v>
      </c>
      <c r="C18" s="80">
        <f t="shared" si="0"/>
        <v>2.1409285470854278</v>
      </c>
      <c r="D18" s="141">
        <v>1085.2520674100001</v>
      </c>
      <c r="E18" s="66">
        <f t="shared" si="1"/>
        <v>1.0333336019167356</v>
      </c>
    </row>
    <row r="19" spans="1:5" x14ac:dyDescent="0.25">
      <c r="A19" s="347" t="s">
        <v>359</v>
      </c>
      <c r="B19" s="347">
        <v>855.02854434000005</v>
      </c>
      <c r="C19" s="349">
        <f t="shared" si="0"/>
        <v>0.87756977603133479</v>
      </c>
      <c r="D19" s="347">
        <v>1049.5388344099999</v>
      </c>
      <c r="E19" s="309">
        <f t="shared" si="1"/>
        <v>0.99932889020026405</v>
      </c>
    </row>
    <row r="20" spans="1:5" x14ac:dyDescent="0.25">
      <c r="A20" s="141" t="s">
        <v>379</v>
      </c>
      <c r="B20" s="141">
        <v>590.56368032</v>
      </c>
      <c r="C20" s="80">
        <f t="shared" si="0"/>
        <v>0.60613278948565497</v>
      </c>
      <c r="D20" s="141">
        <v>933.61338252999997</v>
      </c>
      <c r="E20" s="66">
        <f t="shared" si="1"/>
        <v>0.88894931264196575</v>
      </c>
    </row>
    <row r="21" spans="1:5" x14ac:dyDescent="0.25">
      <c r="A21" s="347" t="s">
        <v>362</v>
      </c>
      <c r="B21" s="347">
        <v>944.77377015999991</v>
      </c>
      <c r="C21" s="349">
        <f t="shared" si="0"/>
        <v>0.96968096722382557</v>
      </c>
      <c r="D21" s="347">
        <v>908.61871184000006</v>
      </c>
      <c r="E21" s="309">
        <f t="shared" si="1"/>
        <v>0.86515038714951364</v>
      </c>
    </row>
    <row r="22" spans="1:5" x14ac:dyDescent="0.25">
      <c r="A22" s="141" t="s">
        <v>357</v>
      </c>
      <c r="B22" s="141">
        <v>823.78598223000006</v>
      </c>
      <c r="C22" s="80">
        <f t="shared" si="0"/>
        <v>0.84550356208442901</v>
      </c>
      <c r="D22" s="141">
        <v>794.69239904999995</v>
      </c>
      <c r="E22" s="66">
        <f t="shared" si="1"/>
        <v>0.75667430985501327</v>
      </c>
    </row>
    <row r="23" spans="1:5" x14ac:dyDescent="0.25">
      <c r="A23" s="347" t="s">
        <v>361</v>
      </c>
      <c r="B23" s="347">
        <v>734.56065932000001</v>
      </c>
      <c r="C23" s="349">
        <f t="shared" si="0"/>
        <v>0.75392598007178002</v>
      </c>
      <c r="D23" s="347">
        <v>715.63596903999996</v>
      </c>
      <c r="E23" s="309">
        <f t="shared" si="1"/>
        <v>0.68139993993662906</v>
      </c>
    </row>
    <row r="24" spans="1:5" x14ac:dyDescent="0.25">
      <c r="A24" s="141" t="s">
        <v>354</v>
      </c>
      <c r="B24" s="141">
        <v>978.33131005999996</v>
      </c>
      <c r="C24" s="80">
        <f t="shared" si="0"/>
        <v>1.0041231890293414</v>
      </c>
      <c r="D24" s="141">
        <v>524.90551619999997</v>
      </c>
      <c r="E24" s="66">
        <f t="shared" si="1"/>
        <v>0.49979403311838494</v>
      </c>
    </row>
    <row r="25" spans="1:5" x14ac:dyDescent="0.25">
      <c r="A25" s="347" t="s">
        <v>372</v>
      </c>
      <c r="B25" s="347">
        <v>160.88252925</v>
      </c>
      <c r="C25" s="349">
        <f t="shared" si="0"/>
        <v>0.16512389685219098</v>
      </c>
      <c r="D25" s="347">
        <v>397.19049912999998</v>
      </c>
      <c r="E25" s="309">
        <f t="shared" si="1"/>
        <v>0.37818890324034871</v>
      </c>
    </row>
    <row r="26" spans="1:5" x14ac:dyDescent="0.25">
      <c r="A26" s="141" t="s">
        <v>365</v>
      </c>
      <c r="B26" s="141">
        <v>285.61988848999999</v>
      </c>
      <c r="C26" s="80">
        <f t="shared" si="0"/>
        <v>0.293149723750735</v>
      </c>
      <c r="D26" s="141">
        <v>385.91186322000004</v>
      </c>
      <c r="E26" s="66">
        <f t="shared" si="1"/>
        <v>0.3674498373407537</v>
      </c>
    </row>
    <row r="27" spans="1:5" x14ac:dyDescent="0.25">
      <c r="A27" s="347" t="s">
        <v>363</v>
      </c>
      <c r="B27" s="347">
        <v>221.67290459999998</v>
      </c>
      <c r="C27" s="349">
        <f t="shared" si="0"/>
        <v>0.22751689698523289</v>
      </c>
      <c r="D27" s="347">
        <v>369.18539706000001</v>
      </c>
      <c r="E27" s="309">
        <f t="shared" si="1"/>
        <v>0.35152356542339147</v>
      </c>
    </row>
    <row r="28" spans="1:5" x14ac:dyDescent="0.25">
      <c r="A28" s="141" t="s">
        <v>406</v>
      </c>
      <c r="B28" s="141">
        <v>227.18571947000001</v>
      </c>
      <c r="C28" s="80">
        <f t="shared" si="0"/>
        <v>0.23317504692980875</v>
      </c>
      <c r="D28" s="141">
        <v>278.85706370999998</v>
      </c>
      <c r="E28" s="66">
        <f t="shared" si="1"/>
        <v>0.26551654008922249</v>
      </c>
    </row>
    <row r="29" spans="1:5" x14ac:dyDescent="0.25">
      <c r="A29" s="347" t="s">
        <v>368</v>
      </c>
      <c r="B29" s="347">
        <v>598.04685107</v>
      </c>
      <c r="C29" s="349">
        <f t="shared" si="0"/>
        <v>0.61381324006540816</v>
      </c>
      <c r="D29" s="347">
        <v>251.57895249000001</v>
      </c>
      <c r="E29" s="309">
        <f t="shared" si="1"/>
        <v>0.23954341387558784</v>
      </c>
    </row>
    <row r="30" spans="1:5" x14ac:dyDescent="0.25">
      <c r="A30" s="141" t="s">
        <v>297</v>
      </c>
      <c r="B30" s="141">
        <v>1155.63133223</v>
      </c>
      <c r="C30" s="80">
        <f t="shared" si="0"/>
        <v>1.1860973953597052</v>
      </c>
      <c r="D30" s="141">
        <v>241.70471376</v>
      </c>
      <c r="E30" s="66">
        <f t="shared" si="1"/>
        <v>0.23014155878637574</v>
      </c>
    </row>
    <row r="31" spans="1:5" x14ac:dyDescent="0.25">
      <c r="A31" s="347" t="s">
        <v>402</v>
      </c>
      <c r="B31" s="347">
        <v>190.25341262999999</v>
      </c>
      <c r="C31" s="349">
        <f t="shared" si="0"/>
        <v>0.19526908875280158</v>
      </c>
      <c r="D31" s="347">
        <v>214.21704880000001</v>
      </c>
      <c r="E31" s="309">
        <f t="shared" si="1"/>
        <v>0.20396890388493485</v>
      </c>
    </row>
    <row r="32" spans="1:5" x14ac:dyDescent="0.25">
      <c r="A32" s="141" t="s">
        <v>349</v>
      </c>
      <c r="B32" s="141">
        <v>1771.4071530599999</v>
      </c>
      <c r="C32" s="80">
        <f t="shared" si="0"/>
        <v>1.8181069963823477</v>
      </c>
      <c r="D32" s="141">
        <v>180.34470315000002</v>
      </c>
      <c r="E32" s="66">
        <f t="shared" si="1"/>
        <v>0.17171701145646376</v>
      </c>
    </row>
    <row r="33" spans="1:5" x14ac:dyDescent="0.25">
      <c r="A33" s="347" t="s">
        <v>369</v>
      </c>
      <c r="B33" s="347">
        <v>90.310125689999992</v>
      </c>
      <c r="C33" s="349">
        <f t="shared" si="0"/>
        <v>9.2690983593198079E-2</v>
      </c>
      <c r="D33" s="347">
        <v>138.03962754</v>
      </c>
      <c r="E33" s="309">
        <f t="shared" si="1"/>
        <v>0.13143581092047266</v>
      </c>
    </row>
    <row r="34" spans="1:5" x14ac:dyDescent="0.25">
      <c r="A34" s="141" t="s">
        <v>366</v>
      </c>
      <c r="B34" s="141">
        <v>253.73192158000001</v>
      </c>
      <c r="C34" s="80">
        <f t="shared" si="0"/>
        <v>0.26042109011090231</v>
      </c>
      <c r="D34" s="141">
        <v>124.10659795999999</v>
      </c>
      <c r="E34" s="66">
        <f t="shared" si="1"/>
        <v>0.11816933756016476</v>
      </c>
    </row>
    <row r="35" spans="1:5" x14ac:dyDescent="0.25">
      <c r="A35" s="347" t="s">
        <v>367</v>
      </c>
      <c r="B35" s="348">
        <v>116.70389</v>
      </c>
      <c r="C35" s="349">
        <f t="shared" si="0"/>
        <v>0.11978057023621438</v>
      </c>
      <c r="D35" s="347">
        <v>121.64678805</v>
      </c>
      <c r="E35" s="349">
        <f t="shared" si="1"/>
        <v>0.11582720497119223</v>
      </c>
    </row>
    <row r="36" spans="1:5" x14ac:dyDescent="0.25">
      <c r="A36" s="141" t="s">
        <v>364</v>
      </c>
      <c r="B36" s="141">
        <v>81.676758450000008</v>
      </c>
      <c r="C36" s="80">
        <f t="shared" si="0"/>
        <v>8.3830013739786588E-2</v>
      </c>
      <c r="D36" s="141">
        <v>84.528733840000001</v>
      </c>
      <c r="E36" s="66">
        <f t="shared" si="1"/>
        <v>8.0484878699935661E-2</v>
      </c>
    </row>
    <row r="37" spans="1:5" x14ac:dyDescent="0.25">
      <c r="A37" s="347" t="s">
        <v>371</v>
      </c>
      <c r="B37" s="347">
        <v>84.16351152</v>
      </c>
      <c r="C37" s="349">
        <f t="shared" si="0"/>
        <v>8.63823254130415E-2</v>
      </c>
      <c r="D37" s="347">
        <v>81.983353290000011</v>
      </c>
      <c r="E37" s="309">
        <f t="shared" si="1"/>
        <v>7.8061269170900227E-2</v>
      </c>
    </row>
    <row r="38" spans="1:5" x14ac:dyDescent="0.25">
      <c r="A38" s="141" t="s">
        <v>378</v>
      </c>
      <c r="B38" s="141">
        <v>32.172512420000004</v>
      </c>
      <c r="C38" s="80">
        <f t="shared" si="0"/>
        <v>3.3020680661109844E-2</v>
      </c>
      <c r="D38" s="141">
        <v>77.983594239999988</v>
      </c>
      <c r="E38" s="66">
        <f t="shared" si="1"/>
        <v>7.4252858618134007E-2</v>
      </c>
    </row>
    <row r="39" spans="1:5" x14ac:dyDescent="0.25">
      <c r="A39" s="347" t="s">
        <v>301</v>
      </c>
      <c r="B39" s="347">
        <v>31.414134190000002</v>
      </c>
      <c r="C39" s="349">
        <f t="shared" si="0"/>
        <v>3.2242309204561725E-2</v>
      </c>
      <c r="D39" s="347">
        <v>75.961693840000009</v>
      </c>
      <c r="E39" s="309">
        <f t="shared" si="1"/>
        <v>7.2327685945544631E-2</v>
      </c>
    </row>
    <row r="40" spans="1:5" x14ac:dyDescent="0.25">
      <c r="A40" s="141" t="s">
        <v>380</v>
      </c>
      <c r="B40" s="141">
        <v>49.425581280000003</v>
      </c>
      <c r="C40" s="80">
        <f t="shared" si="0"/>
        <v>5.0728594479367936E-2</v>
      </c>
      <c r="D40" s="141">
        <v>74.109615610000006</v>
      </c>
      <c r="E40" s="66">
        <f t="shared" si="1"/>
        <v>7.0564211149311454E-2</v>
      </c>
    </row>
    <row r="41" spans="1:5" x14ac:dyDescent="0.25">
      <c r="A41" s="347" t="s">
        <v>300</v>
      </c>
      <c r="B41" s="347">
        <v>6.7111018300000005</v>
      </c>
      <c r="C41" s="349">
        <f t="shared" si="0"/>
        <v>6.8880275037164745E-3</v>
      </c>
      <c r="D41" s="347">
        <v>72.673378159999999</v>
      </c>
      <c r="E41" s="309">
        <f t="shared" si="1"/>
        <v>6.919668330763859E-2</v>
      </c>
    </row>
    <row r="42" spans="1:5" x14ac:dyDescent="0.25">
      <c r="A42" s="347" t="s">
        <v>382</v>
      </c>
      <c r="B42" s="347">
        <v>35.617124920000002</v>
      </c>
      <c r="C42" s="349">
        <f t="shared" si="0"/>
        <v>3.655610394042634E-2</v>
      </c>
      <c r="D42" s="347">
        <v>69.629484819999988</v>
      </c>
      <c r="E42" s="309">
        <f t="shared" si="1"/>
        <v>6.6298409843503103E-2</v>
      </c>
    </row>
    <row r="43" spans="1:5" x14ac:dyDescent="0.25">
      <c r="A43" s="141" t="s">
        <v>390</v>
      </c>
      <c r="B43" s="255">
        <v>35.628368000000002</v>
      </c>
      <c r="C43" s="80">
        <f t="shared" si="0"/>
        <v>3.6567643423245734E-2</v>
      </c>
      <c r="D43" s="141">
        <v>61.115241450000006</v>
      </c>
      <c r="E43" s="80">
        <f t="shared" si="1"/>
        <v>5.8191487928012361E-2</v>
      </c>
    </row>
    <row r="44" spans="1:5" x14ac:dyDescent="0.25">
      <c r="A44" s="347" t="s">
        <v>373</v>
      </c>
      <c r="B44" s="348">
        <v>84.36792229000001</v>
      </c>
      <c r="C44" s="349">
        <f t="shared" si="0"/>
        <v>8.6592125091467173E-2</v>
      </c>
      <c r="D44" s="347">
        <v>58.521965619999996</v>
      </c>
      <c r="E44" s="349">
        <f t="shared" si="1"/>
        <v>5.5722274429462863E-2</v>
      </c>
    </row>
    <row r="45" spans="1:5" x14ac:dyDescent="0.25">
      <c r="A45" s="141" t="s">
        <v>374</v>
      </c>
      <c r="B45" s="141">
        <v>33.27921886</v>
      </c>
      <c r="C45" s="80">
        <f t="shared" si="0"/>
        <v>3.4156563350772461E-2</v>
      </c>
      <c r="D45" s="141">
        <v>56.578404240000005</v>
      </c>
      <c r="E45" s="66">
        <f t="shared" si="1"/>
        <v>5.3871693037681093E-2</v>
      </c>
    </row>
    <row r="46" spans="1:5" x14ac:dyDescent="0.25">
      <c r="A46" s="347" t="s">
        <v>370</v>
      </c>
      <c r="B46" s="347">
        <v>108.06381858</v>
      </c>
      <c r="C46" s="349">
        <f t="shared" si="0"/>
        <v>0.1109127194596103</v>
      </c>
      <c r="D46" s="347">
        <v>56.434148380000003</v>
      </c>
      <c r="E46" s="309">
        <f t="shared" si="1"/>
        <v>5.3734338378899238E-2</v>
      </c>
    </row>
    <row r="47" spans="1:5" x14ac:dyDescent="0.25">
      <c r="A47" s="141" t="s">
        <v>404</v>
      </c>
      <c r="B47" s="141">
        <v>94.4271052</v>
      </c>
      <c r="C47" s="80">
        <f t="shared" si="0"/>
        <v>9.6916499583784274E-2</v>
      </c>
      <c r="D47" s="141">
        <v>55.452628820000001</v>
      </c>
      <c r="E47" s="66">
        <f t="shared" si="1"/>
        <v>5.2799774720608268E-2</v>
      </c>
    </row>
    <row r="48" spans="1:5" x14ac:dyDescent="0.25">
      <c r="A48" s="347" t="s">
        <v>376</v>
      </c>
      <c r="B48" s="347">
        <v>29.118315980000002</v>
      </c>
      <c r="C48" s="349">
        <f t="shared" si="0"/>
        <v>2.9885966032517634E-2</v>
      </c>
      <c r="D48" s="347">
        <v>48.694263169999999</v>
      </c>
      <c r="E48" s="309">
        <f t="shared" si="1"/>
        <v>4.6364729324333082E-2</v>
      </c>
    </row>
    <row r="49" spans="1:5" x14ac:dyDescent="0.25">
      <c r="A49" s="141" t="s">
        <v>312</v>
      </c>
      <c r="B49" s="141">
        <v>16.85895579</v>
      </c>
      <c r="C49" s="80">
        <f t="shared" si="0"/>
        <v>1.7303410692765496E-2</v>
      </c>
      <c r="D49" s="141">
        <v>41.927040900000001</v>
      </c>
      <c r="E49" s="66">
        <f t="shared" si="1"/>
        <v>3.9921251008812476E-2</v>
      </c>
    </row>
    <row r="50" spans="1:5" x14ac:dyDescent="0.25">
      <c r="A50" s="347" t="s">
        <v>396</v>
      </c>
      <c r="B50" s="347">
        <v>67.145445469999999</v>
      </c>
      <c r="C50" s="349">
        <f t="shared" si="0"/>
        <v>6.8915609815244708E-2</v>
      </c>
      <c r="D50" s="347">
        <v>40.542076159999993</v>
      </c>
      <c r="E50" s="309">
        <f t="shared" si="1"/>
        <v>3.860254299038194E-2</v>
      </c>
    </row>
    <row r="51" spans="1:5" x14ac:dyDescent="0.25">
      <c r="A51" s="141" t="s">
        <v>499</v>
      </c>
      <c r="B51" s="141">
        <v>20.636004809999999</v>
      </c>
      <c r="C51" s="80">
        <f t="shared" si="0"/>
        <v>2.1180034560450922E-2</v>
      </c>
      <c r="D51" s="141">
        <v>36.006613189999996</v>
      </c>
      <c r="E51" s="66">
        <f t="shared" si="1"/>
        <v>3.4284056596400721E-2</v>
      </c>
    </row>
    <row r="52" spans="1:5" x14ac:dyDescent="0.25">
      <c r="A52" s="347" t="s">
        <v>433</v>
      </c>
      <c r="B52" s="347">
        <v>34.29744436</v>
      </c>
      <c r="C52" s="349">
        <f t="shared" si="0"/>
        <v>3.5201632465598487E-2</v>
      </c>
      <c r="D52" s="347">
        <v>35.134509460000004</v>
      </c>
      <c r="E52" s="309">
        <f t="shared" si="1"/>
        <v>3.3453674314138315E-2</v>
      </c>
    </row>
    <row r="53" spans="1:5" x14ac:dyDescent="0.25">
      <c r="A53" s="141" t="s">
        <v>501</v>
      </c>
      <c r="B53" s="141">
        <v>31.832678359999999</v>
      </c>
      <c r="C53" s="80">
        <f t="shared" si="0"/>
        <v>3.2671887510406054E-2</v>
      </c>
      <c r="D53" s="141">
        <v>35.026379060000004</v>
      </c>
      <c r="E53" s="66">
        <f t="shared" si="1"/>
        <v>3.3350716873130758E-2</v>
      </c>
    </row>
    <row r="54" spans="1:5" x14ac:dyDescent="0.25">
      <c r="A54" s="347" t="s">
        <v>500</v>
      </c>
      <c r="B54" s="347">
        <v>232.89460106999999</v>
      </c>
      <c r="C54" s="349">
        <f t="shared" si="0"/>
        <v>0.23903443253776943</v>
      </c>
      <c r="D54" s="347">
        <v>34.98233252</v>
      </c>
      <c r="E54" s="309">
        <f t="shared" si="1"/>
        <v>3.3308777519871755E-2</v>
      </c>
    </row>
    <row r="55" spans="1:5" x14ac:dyDescent="0.25">
      <c r="A55" s="141" t="s">
        <v>381</v>
      </c>
      <c r="B55" s="141">
        <v>31.670209140000001</v>
      </c>
      <c r="C55" s="80">
        <f t="shared" si="0"/>
        <v>3.2505135092663742E-2</v>
      </c>
      <c r="D55" s="141">
        <v>34.660702740000005</v>
      </c>
      <c r="E55" s="66">
        <f t="shared" si="1"/>
        <v>3.3002534510499511E-2</v>
      </c>
    </row>
    <row r="56" spans="1:5" x14ac:dyDescent="0.25">
      <c r="A56" s="347" t="s">
        <v>388</v>
      </c>
      <c r="B56" s="348">
        <v>37.580086719999997</v>
      </c>
      <c r="C56" s="349">
        <f t="shared" si="0"/>
        <v>3.8570815564485363E-2</v>
      </c>
      <c r="D56" s="347">
        <v>32.709224210000002</v>
      </c>
      <c r="E56" s="349">
        <f t="shared" si="1"/>
        <v>3.1144414725221788E-2</v>
      </c>
    </row>
    <row r="57" spans="1:5" x14ac:dyDescent="0.25">
      <c r="A57" s="141" t="s">
        <v>461</v>
      </c>
      <c r="B57" s="141">
        <v>2.0000000000000001E-4</v>
      </c>
      <c r="C57" s="80">
        <f t="shared" si="0"/>
        <v>2.0527262670715502E-7</v>
      </c>
      <c r="D57" s="141">
        <v>31.906271100000001</v>
      </c>
      <c r="E57" s="66">
        <f t="shared" si="1"/>
        <v>3.0379874896878767E-2</v>
      </c>
    </row>
    <row r="58" spans="1:5" x14ac:dyDescent="0.25">
      <c r="A58" s="347" t="s">
        <v>299</v>
      </c>
      <c r="B58" s="347">
        <v>25.56530566</v>
      </c>
      <c r="C58" s="349">
        <f t="shared" si="0"/>
        <v>2.6239287226997487E-2</v>
      </c>
      <c r="D58" s="347">
        <v>31.830664300000002</v>
      </c>
      <c r="E58" s="309">
        <f t="shared" si="1"/>
        <v>3.0307885126649763E-2</v>
      </c>
    </row>
    <row r="59" spans="1:5" x14ac:dyDescent="0.25">
      <c r="A59" s="141" t="s">
        <v>403</v>
      </c>
      <c r="B59" s="141">
        <v>86.877608620000004</v>
      </c>
      <c r="C59" s="80">
        <f t="shared" si="0"/>
        <v>8.9167974617317861E-2</v>
      </c>
      <c r="D59" s="141">
        <v>30.86479186</v>
      </c>
      <c r="E59" s="66">
        <f t="shared" si="1"/>
        <v>2.9388220030043002E-2</v>
      </c>
    </row>
    <row r="60" spans="1:5" x14ac:dyDescent="0.25">
      <c r="A60" s="347" t="s">
        <v>389</v>
      </c>
      <c r="B60" s="347">
        <v>4.6808517300000005</v>
      </c>
      <c r="C60" s="349">
        <f t="shared" si="0"/>
        <v>4.8042536492191538E-3</v>
      </c>
      <c r="D60" s="347">
        <v>29.095086440000003</v>
      </c>
      <c r="E60" s="309">
        <f t="shared" si="1"/>
        <v>2.7703177328079368E-2</v>
      </c>
    </row>
    <row r="61" spans="1:5" x14ac:dyDescent="0.25">
      <c r="A61" s="141" t="s">
        <v>553</v>
      </c>
      <c r="B61" s="141">
        <v>14.57979591</v>
      </c>
      <c r="C61" s="80">
        <f t="shared" si="0"/>
        <v>1.4964165016499676E-2</v>
      </c>
      <c r="D61" s="141">
        <v>28.762227719999998</v>
      </c>
      <c r="E61" s="66">
        <f t="shared" si="1"/>
        <v>2.7386242571264888E-2</v>
      </c>
    </row>
    <row r="62" spans="1:5" x14ac:dyDescent="0.25">
      <c r="A62" s="347" t="s">
        <v>436</v>
      </c>
      <c r="B62" s="347">
        <v>1.17538469</v>
      </c>
      <c r="C62" s="349">
        <f t="shared" si="0"/>
        <v>1.2063715135383754E-3</v>
      </c>
      <c r="D62" s="347">
        <v>25.54334442</v>
      </c>
      <c r="E62" s="309">
        <f t="shared" si="1"/>
        <v>2.4321350667878151E-2</v>
      </c>
    </row>
    <row r="63" spans="1:5" x14ac:dyDescent="0.25">
      <c r="A63" s="141" t="s">
        <v>503</v>
      </c>
      <c r="B63" s="141">
        <v>14.82877227</v>
      </c>
      <c r="C63" s="80">
        <f t="shared" si="0"/>
        <v>1.5219705173525607E-2</v>
      </c>
      <c r="D63" s="141">
        <v>25.10044375</v>
      </c>
      <c r="E63" s="66">
        <f t="shared" si="1"/>
        <v>2.3899638368619722E-2</v>
      </c>
    </row>
    <row r="64" spans="1:5" x14ac:dyDescent="0.25">
      <c r="A64" s="347" t="s">
        <v>400</v>
      </c>
      <c r="B64" s="347">
        <v>16.002738520000001</v>
      </c>
      <c r="C64" s="349">
        <f t="shared" si="0"/>
        <v>1.6424620852540851E-2</v>
      </c>
      <c r="D64" s="347">
        <v>19.899810500000001</v>
      </c>
      <c r="E64" s="309">
        <f t="shared" si="1"/>
        <v>1.894780344487183E-2</v>
      </c>
    </row>
    <row r="65" spans="1:5" x14ac:dyDescent="0.25">
      <c r="A65" s="141" t="s">
        <v>298</v>
      </c>
      <c r="B65" s="141">
        <v>38.43253678</v>
      </c>
      <c r="C65" s="80">
        <f t="shared" si="0"/>
        <v>3.9445738879249723E-2</v>
      </c>
      <c r="D65" s="141">
        <v>17.25494527</v>
      </c>
      <c r="E65" s="66">
        <f t="shared" si="1"/>
        <v>1.6429468583531531E-2</v>
      </c>
    </row>
    <row r="66" spans="1:5" x14ac:dyDescent="0.25">
      <c r="A66" s="347" t="s">
        <v>377</v>
      </c>
      <c r="B66" s="347">
        <v>16.791080870000002</v>
      </c>
      <c r="C66" s="349">
        <f t="shared" si="0"/>
        <v>1.7233746377185808E-2</v>
      </c>
      <c r="D66" s="347">
        <v>15.415433550000001</v>
      </c>
      <c r="E66" s="309">
        <f t="shared" si="1"/>
        <v>1.4677959115383677E-2</v>
      </c>
    </row>
    <row r="67" spans="1:5" x14ac:dyDescent="0.25">
      <c r="A67" s="141" t="s">
        <v>399</v>
      </c>
      <c r="B67" s="141">
        <v>12.01129454</v>
      </c>
      <c r="C67" s="80">
        <f t="shared" si="0"/>
        <v>1.2327949901895546E-2</v>
      </c>
      <c r="D67" s="141">
        <v>15.111399199999999</v>
      </c>
      <c r="E67" s="66">
        <f t="shared" si="1"/>
        <v>1.4388469770533412E-2</v>
      </c>
    </row>
    <row r="68" spans="1:5" x14ac:dyDescent="0.25">
      <c r="A68" s="347" t="s">
        <v>303</v>
      </c>
      <c r="B68" s="347">
        <v>4.5247427</v>
      </c>
      <c r="C68" s="349">
        <f t="shared" si="0"/>
        <v>4.644029096015123E-3</v>
      </c>
      <c r="D68" s="347">
        <v>14.61469634</v>
      </c>
      <c r="E68" s="309">
        <f t="shared" si="1"/>
        <v>1.3915529178371206E-2</v>
      </c>
    </row>
    <row r="69" spans="1:5" x14ac:dyDescent="0.25">
      <c r="A69" s="141" t="s">
        <v>421</v>
      </c>
      <c r="B69" s="141">
        <v>11.330663039999999</v>
      </c>
      <c r="C69" s="80">
        <f t="shared" ref="C69:C132" si="2">(B69/$B$193)*100</f>
        <v>1.162937482277239E-2</v>
      </c>
      <c r="D69" s="141">
        <v>13.376015839999999</v>
      </c>
      <c r="E69" s="66">
        <f t="shared" ref="E69:E132" si="3">(D69/$D$193)*100</f>
        <v>1.2736107161011014E-2</v>
      </c>
    </row>
    <row r="70" spans="1:5" x14ac:dyDescent="0.25">
      <c r="A70" s="347" t="s">
        <v>386</v>
      </c>
      <c r="B70" s="347">
        <v>19.35378717</v>
      </c>
      <c r="C70" s="349">
        <f t="shared" si="2"/>
        <v>1.9864013645585678E-2</v>
      </c>
      <c r="D70" s="347">
        <v>11.819764749999999</v>
      </c>
      <c r="E70" s="309">
        <f t="shared" si="3"/>
        <v>1.1254307132604334E-2</v>
      </c>
    </row>
    <row r="71" spans="1:5" x14ac:dyDescent="0.25">
      <c r="A71" s="141" t="s">
        <v>502</v>
      </c>
      <c r="B71" s="141">
        <v>5.4820136399999999</v>
      </c>
      <c r="C71" s="80">
        <f t="shared" si="2"/>
        <v>5.6265366976362601E-3</v>
      </c>
      <c r="D71" s="141">
        <v>10.760971289999999</v>
      </c>
      <c r="E71" s="66">
        <f t="shared" si="3"/>
        <v>1.0246166358158478E-2</v>
      </c>
    </row>
    <row r="72" spans="1:5" x14ac:dyDescent="0.25">
      <c r="A72" s="347" t="s">
        <v>579</v>
      </c>
      <c r="B72" s="347">
        <v>0.77949999999999997</v>
      </c>
      <c r="C72" s="349">
        <f t="shared" si="2"/>
        <v>8.0005006259113655E-4</v>
      </c>
      <c r="D72" s="347">
        <v>10.239124539999999</v>
      </c>
      <c r="E72" s="309">
        <f t="shared" si="3"/>
        <v>9.7492847598465143E-3</v>
      </c>
    </row>
    <row r="73" spans="1:5" x14ac:dyDescent="0.25">
      <c r="A73" s="141" t="s">
        <v>407</v>
      </c>
      <c r="B73" s="141">
        <v>1.4277611100000001</v>
      </c>
      <c r="C73" s="80">
        <f t="shared" si="2"/>
        <v>1.4654013668001162E-3</v>
      </c>
      <c r="D73" s="141">
        <v>9.8731843499999989</v>
      </c>
      <c r="E73" s="66">
        <f t="shared" si="3"/>
        <v>9.4008511507576737E-3</v>
      </c>
    </row>
    <row r="74" spans="1:5" x14ac:dyDescent="0.25">
      <c r="A74" s="347" t="s">
        <v>394</v>
      </c>
      <c r="B74" s="348">
        <v>28.63008795</v>
      </c>
      <c r="C74" s="349">
        <f t="shared" si="2"/>
        <v>2.9384866781766834E-2</v>
      </c>
      <c r="D74" s="347">
        <v>9.4346201700000005</v>
      </c>
      <c r="E74" s="349">
        <f t="shared" si="3"/>
        <v>8.9832678837913193E-3</v>
      </c>
    </row>
    <row r="75" spans="1:5" x14ac:dyDescent="0.25">
      <c r="A75" s="141" t="s">
        <v>391</v>
      </c>
      <c r="B75" s="141">
        <v>12.6955312</v>
      </c>
      <c r="C75" s="80">
        <f t="shared" si="2"/>
        <v>1.3030225184333197E-2</v>
      </c>
      <c r="D75" s="141">
        <v>8.1859788499999997</v>
      </c>
      <c r="E75" s="66">
        <f t="shared" si="3"/>
        <v>7.7943615721203941E-3</v>
      </c>
    </row>
    <row r="76" spans="1:5" x14ac:dyDescent="0.25">
      <c r="A76" s="347" t="s">
        <v>437</v>
      </c>
      <c r="B76" s="347">
        <v>3.7765892000000001</v>
      </c>
      <c r="C76" s="349">
        <f t="shared" si="2"/>
        <v>3.8761519253893658E-3</v>
      </c>
      <c r="D76" s="347">
        <v>6.6405301400000001</v>
      </c>
      <c r="E76" s="309">
        <f t="shared" si="3"/>
        <v>6.322847137788936E-3</v>
      </c>
    </row>
    <row r="77" spans="1:5" x14ac:dyDescent="0.25">
      <c r="A77" s="141" t="s">
        <v>442</v>
      </c>
      <c r="B77" s="141">
        <v>0.81481837000000001</v>
      </c>
      <c r="C77" s="80">
        <f t="shared" si="2"/>
        <v>8.3629953549571243E-4</v>
      </c>
      <c r="D77" s="141">
        <v>6.1177669000000003</v>
      </c>
      <c r="E77" s="66">
        <f t="shared" si="3"/>
        <v>5.8250928943641379E-3</v>
      </c>
    </row>
    <row r="78" spans="1:5" x14ac:dyDescent="0.25">
      <c r="A78" s="347" t="s">
        <v>599</v>
      </c>
      <c r="B78" s="347">
        <v>0</v>
      </c>
      <c r="C78" s="349">
        <f t="shared" si="2"/>
        <v>0</v>
      </c>
      <c r="D78" s="347">
        <v>5.8607997000000003</v>
      </c>
      <c r="E78" s="309">
        <f t="shared" si="3"/>
        <v>5.5804190067721389E-3</v>
      </c>
    </row>
    <row r="79" spans="1:5" x14ac:dyDescent="0.25">
      <c r="A79" s="141" t="s">
        <v>529</v>
      </c>
      <c r="B79" s="141">
        <v>3.1091000000000001E-2</v>
      </c>
      <c r="C79" s="80">
        <f t="shared" si="2"/>
        <v>3.1910656184760782E-5</v>
      </c>
      <c r="D79" s="141">
        <v>5.7449852000000003</v>
      </c>
      <c r="E79" s="66">
        <f t="shared" si="3"/>
        <v>5.4701450731552284E-3</v>
      </c>
    </row>
    <row r="80" spans="1:5" x14ac:dyDescent="0.25">
      <c r="A80" s="347" t="s">
        <v>392</v>
      </c>
      <c r="B80" s="347">
        <v>1.76656982</v>
      </c>
      <c r="C80" s="349">
        <f t="shared" si="2"/>
        <v>1.8131421360649299E-3</v>
      </c>
      <c r="D80" s="347">
        <v>5.66096837</v>
      </c>
      <c r="E80" s="309">
        <f t="shared" si="3"/>
        <v>5.3901476088124792E-3</v>
      </c>
    </row>
    <row r="81" spans="1:5" x14ac:dyDescent="0.25">
      <c r="A81" s="347" t="s">
        <v>393</v>
      </c>
      <c r="B81" s="347">
        <v>3.6441015099999996</v>
      </c>
      <c r="C81" s="349">
        <f t="shared" si="2"/>
        <v>3.740171444726049E-3</v>
      </c>
      <c r="D81" s="347">
        <v>4.6935876900000002</v>
      </c>
      <c r="E81" s="309">
        <f t="shared" si="3"/>
        <v>4.4690464264164741E-3</v>
      </c>
    </row>
    <row r="82" spans="1:5" x14ac:dyDescent="0.25">
      <c r="A82" s="141" t="s">
        <v>439</v>
      </c>
      <c r="B82" s="255">
        <v>1.5676981399999999</v>
      </c>
      <c r="C82" s="80">
        <f t="shared" si="2"/>
        <v>1.609027575408606E-3</v>
      </c>
      <c r="D82" s="141">
        <v>4.4087612400000005</v>
      </c>
      <c r="E82" s="80">
        <f t="shared" si="3"/>
        <v>4.1978460755136039E-3</v>
      </c>
    </row>
    <row r="83" spans="1:5" x14ac:dyDescent="0.25">
      <c r="A83" s="347" t="s">
        <v>652</v>
      </c>
      <c r="B83" s="348">
        <v>5.7320290000000003E-2</v>
      </c>
      <c r="C83" s="349">
        <f t="shared" si="2"/>
        <v>5.8831432459579343E-5</v>
      </c>
      <c r="D83" s="347">
        <v>4.2090641699999995</v>
      </c>
      <c r="E83" s="349">
        <f t="shared" si="3"/>
        <v>4.007702514554728E-3</v>
      </c>
    </row>
    <row r="84" spans="1:5" x14ac:dyDescent="0.25">
      <c r="A84" s="141" t="s">
        <v>309</v>
      </c>
      <c r="B84" s="141">
        <v>1.1917269699999999</v>
      </c>
      <c r="C84" s="80">
        <f t="shared" si="2"/>
        <v>1.2231446272482943E-3</v>
      </c>
      <c r="D84" s="141">
        <v>3.63472697</v>
      </c>
      <c r="E84" s="66">
        <f t="shared" si="3"/>
        <v>3.4608416096894262E-3</v>
      </c>
    </row>
    <row r="85" spans="1:5" x14ac:dyDescent="0.25">
      <c r="A85" s="347" t="s">
        <v>304</v>
      </c>
      <c r="B85" s="347">
        <v>0.85571136000000003</v>
      </c>
      <c r="C85" s="349">
        <f t="shared" si="2"/>
        <v>8.7827059285175966E-4</v>
      </c>
      <c r="D85" s="347">
        <v>3.5911022000000004</v>
      </c>
      <c r="E85" s="309">
        <f t="shared" si="3"/>
        <v>3.4193038489510647E-3</v>
      </c>
    </row>
    <row r="86" spans="1:5" x14ac:dyDescent="0.25">
      <c r="A86" s="141" t="s">
        <v>397</v>
      </c>
      <c r="B86" s="141">
        <v>18.320750459999999</v>
      </c>
      <c r="C86" s="80">
        <f t="shared" si="2"/>
        <v>1.8803742850852588E-2</v>
      </c>
      <c r="D86" s="141">
        <v>3.5430944700000002</v>
      </c>
      <c r="E86" s="66">
        <f t="shared" si="3"/>
        <v>3.373592809045711E-3</v>
      </c>
    </row>
    <row r="87" spans="1:5" x14ac:dyDescent="0.25">
      <c r="A87" s="347" t="s">
        <v>434</v>
      </c>
      <c r="B87" s="347">
        <v>0</v>
      </c>
      <c r="C87" s="349">
        <f t="shared" si="2"/>
        <v>0</v>
      </c>
      <c r="D87" s="347">
        <v>3.4858824300000002</v>
      </c>
      <c r="E87" s="309">
        <f t="shared" si="3"/>
        <v>3.3191177933866354E-3</v>
      </c>
    </row>
    <row r="88" spans="1:5" x14ac:dyDescent="0.25">
      <c r="A88" s="141" t="s">
        <v>306</v>
      </c>
      <c r="B88" s="141">
        <v>2.7925147099999998</v>
      </c>
      <c r="C88" s="80">
        <f t="shared" si="2"/>
        <v>2.8661341482003454E-3</v>
      </c>
      <c r="D88" s="141">
        <v>3.2993451499999997</v>
      </c>
      <c r="E88" s="66">
        <f t="shared" si="3"/>
        <v>3.1415044579942686E-3</v>
      </c>
    </row>
    <row r="89" spans="1:5" x14ac:dyDescent="0.25">
      <c r="A89" s="347" t="s">
        <v>387</v>
      </c>
      <c r="B89" s="347">
        <v>5.7336999999999998</v>
      </c>
      <c r="C89" s="349">
        <f t="shared" si="2"/>
        <v>5.8848582987540725E-3</v>
      </c>
      <c r="D89" s="347">
        <v>3.1758470000000001</v>
      </c>
      <c r="E89" s="309">
        <f t="shared" si="3"/>
        <v>3.023914460240004E-3</v>
      </c>
    </row>
    <row r="90" spans="1:5" x14ac:dyDescent="0.25">
      <c r="A90" s="141" t="s">
        <v>631</v>
      </c>
      <c r="B90" s="141">
        <v>2.3535309999999998</v>
      </c>
      <c r="C90" s="80">
        <f t="shared" si="2"/>
        <v>2.4155774520335858E-3</v>
      </c>
      <c r="D90" s="141">
        <v>3.119888</v>
      </c>
      <c r="E90" s="66">
        <f t="shared" si="3"/>
        <v>2.9706325391397211E-3</v>
      </c>
    </row>
    <row r="91" spans="1:5" x14ac:dyDescent="0.25">
      <c r="A91" s="347" t="s">
        <v>414</v>
      </c>
      <c r="B91" s="347">
        <v>1.19715006</v>
      </c>
      <c r="C91" s="349">
        <f t="shared" si="2"/>
        <v>1.228710686894141E-3</v>
      </c>
      <c r="D91" s="347">
        <v>3.0662034900000004</v>
      </c>
      <c r="E91" s="309">
        <f t="shared" si="3"/>
        <v>2.9195162964240303E-3</v>
      </c>
    </row>
    <row r="92" spans="1:5" x14ac:dyDescent="0.25">
      <c r="A92" s="141" t="s">
        <v>455</v>
      </c>
      <c r="B92" s="141">
        <v>0</v>
      </c>
      <c r="C92" s="80">
        <f t="shared" si="2"/>
        <v>0</v>
      </c>
      <c r="D92" s="141">
        <v>2.9426916400000001</v>
      </c>
      <c r="E92" s="66">
        <f t="shared" si="3"/>
        <v>2.8019132540778482E-3</v>
      </c>
    </row>
    <row r="93" spans="1:5" x14ac:dyDescent="0.25">
      <c r="A93" s="347" t="s">
        <v>385</v>
      </c>
      <c r="B93" s="347">
        <v>17.628638469999999</v>
      </c>
      <c r="C93" s="349">
        <f t="shared" si="2"/>
        <v>1.8093384620038507E-2</v>
      </c>
      <c r="D93" s="347">
        <v>2.6374649199999998</v>
      </c>
      <c r="E93" s="309">
        <f t="shared" si="3"/>
        <v>2.5112885822156246E-3</v>
      </c>
    </row>
    <row r="94" spans="1:5" x14ac:dyDescent="0.25">
      <c r="A94" s="141" t="s">
        <v>694</v>
      </c>
      <c r="B94" s="141">
        <v>2.0058419999999997E-2</v>
      </c>
      <c r="C94" s="80">
        <f t="shared" si="2"/>
        <v>2.0587222804976655E-5</v>
      </c>
      <c r="D94" s="141">
        <v>2.4666418800000001</v>
      </c>
      <c r="E94" s="66">
        <f t="shared" si="3"/>
        <v>2.3486377174862611E-3</v>
      </c>
    </row>
    <row r="95" spans="1:5" x14ac:dyDescent="0.25">
      <c r="A95" s="347" t="s">
        <v>383</v>
      </c>
      <c r="B95" s="348">
        <v>6.0539286500000005</v>
      </c>
      <c r="C95" s="349">
        <f t="shared" si="2"/>
        <v>6.2135291794160044E-3</v>
      </c>
      <c r="D95" s="347">
        <v>2.4154684799999999</v>
      </c>
      <c r="E95" s="349">
        <f t="shared" si="3"/>
        <v>2.2999124532529251E-3</v>
      </c>
    </row>
    <row r="96" spans="1:5" x14ac:dyDescent="0.25">
      <c r="A96" s="141" t="s">
        <v>443</v>
      </c>
      <c r="B96" s="141">
        <v>0.24241199999999999</v>
      </c>
      <c r="C96" s="80">
        <f t="shared" si="2"/>
        <v>2.4880273992667425E-4</v>
      </c>
      <c r="D96" s="141">
        <v>2.2914549100000001</v>
      </c>
      <c r="E96" s="66">
        <f t="shared" si="3"/>
        <v>2.1818316931945894E-3</v>
      </c>
    </row>
    <row r="97" spans="1:5" x14ac:dyDescent="0.25">
      <c r="A97" s="347" t="s">
        <v>432</v>
      </c>
      <c r="B97" s="347">
        <v>0.17401432999999999</v>
      </c>
      <c r="C97" s="349">
        <f t="shared" si="2"/>
        <v>1.7860189301892841E-4</v>
      </c>
      <c r="D97" s="347">
        <v>2.1827564399999999</v>
      </c>
      <c r="E97" s="309">
        <f t="shared" si="3"/>
        <v>2.078333358659278E-3</v>
      </c>
    </row>
    <row r="98" spans="1:5" x14ac:dyDescent="0.25">
      <c r="A98" s="141" t="s">
        <v>411</v>
      </c>
      <c r="B98" s="141">
        <v>0.13095208999999999</v>
      </c>
      <c r="C98" s="80">
        <f t="shared" si="2"/>
        <v>1.3440439743545881E-4</v>
      </c>
      <c r="D98" s="141">
        <v>2.1739439900000002</v>
      </c>
      <c r="E98" s="66">
        <f t="shared" si="3"/>
        <v>2.069942496320777E-3</v>
      </c>
    </row>
    <row r="99" spans="1:5" x14ac:dyDescent="0.25">
      <c r="A99" s="347" t="s">
        <v>504</v>
      </c>
      <c r="B99" s="347">
        <v>1.919251</v>
      </c>
      <c r="C99" s="349">
        <f t="shared" si="2"/>
        <v>1.9698484704016696E-3</v>
      </c>
      <c r="D99" s="347">
        <v>1.7916268500000001</v>
      </c>
      <c r="E99" s="309">
        <f t="shared" si="3"/>
        <v>1.7059154106193555E-3</v>
      </c>
    </row>
    <row r="100" spans="1:5" x14ac:dyDescent="0.25">
      <c r="A100" s="141" t="s">
        <v>384</v>
      </c>
      <c r="B100" s="141">
        <v>1.1216755</v>
      </c>
      <c r="C100" s="80">
        <f t="shared" si="2"/>
        <v>1.1512463809903073E-3</v>
      </c>
      <c r="D100" s="141">
        <v>1.7697112800000001</v>
      </c>
      <c r="E100" s="66">
        <f t="shared" si="3"/>
        <v>1.6850482816212012E-3</v>
      </c>
    </row>
    <row r="101" spans="1:5" x14ac:dyDescent="0.25">
      <c r="A101" s="347" t="s">
        <v>412</v>
      </c>
      <c r="B101" s="347">
        <v>4.16593356</v>
      </c>
      <c r="C101" s="349">
        <f t="shared" si="2"/>
        <v>4.2757606227434471E-3</v>
      </c>
      <c r="D101" s="347">
        <v>1.4974853100000001</v>
      </c>
      <c r="E101" s="309">
        <f t="shared" si="3"/>
        <v>1.425845603678636E-3</v>
      </c>
    </row>
    <row r="102" spans="1:5" x14ac:dyDescent="0.25">
      <c r="A102" s="141" t="s">
        <v>395</v>
      </c>
      <c r="B102" s="141">
        <v>2.7476458399999997</v>
      </c>
      <c r="C102" s="80">
        <f t="shared" si="2"/>
        <v>2.8200823941889365E-3</v>
      </c>
      <c r="D102" s="141">
        <v>1.4646780500000001</v>
      </c>
      <c r="E102" s="66">
        <f t="shared" si="3"/>
        <v>1.3946078431962031E-3</v>
      </c>
    </row>
    <row r="103" spans="1:5" x14ac:dyDescent="0.25">
      <c r="A103" s="347" t="s">
        <v>423</v>
      </c>
      <c r="B103" s="347">
        <v>4.2660999999999998E-2</v>
      </c>
      <c r="C103" s="349">
        <f t="shared" si="2"/>
        <v>4.3785677639769691E-5</v>
      </c>
      <c r="D103" s="347">
        <v>1.45360523</v>
      </c>
      <c r="E103" s="309">
        <f t="shared" si="3"/>
        <v>1.384064746972224E-3</v>
      </c>
    </row>
    <row r="104" spans="1:5" x14ac:dyDescent="0.25">
      <c r="A104" s="141" t="s">
        <v>430</v>
      </c>
      <c r="B104" s="141">
        <v>3.5020728399999999</v>
      </c>
      <c r="C104" s="80">
        <f t="shared" si="2"/>
        <v>3.5943984539329307E-3</v>
      </c>
      <c r="D104" s="141">
        <v>1.4296696200000001</v>
      </c>
      <c r="E104" s="66">
        <f t="shared" si="3"/>
        <v>1.3612742166999329E-3</v>
      </c>
    </row>
    <row r="105" spans="1:5" x14ac:dyDescent="0.25">
      <c r="A105" s="347" t="s">
        <v>695</v>
      </c>
      <c r="B105" s="347">
        <v>0</v>
      </c>
      <c r="C105" s="349">
        <f t="shared" si="2"/>
        <v>0</v>
      </c>
      <c r="D105" s="347">
        <v>1.417163</v>
      </c>
      <c r="E105" s="309">
        <f t="shared" si="3"/>
        <v>1.3493659134766582E-3</v>
      </c>
    </row>
    <row r="106" spans="1:5" x14ac:dyDescent="0.25">
      <c r="A106" s="141" t="s">
        <v>418</v>
      </c>
      <c r="B106" s="141">
        <v>1.3478129399999998</v>
      </c>
      <c r="C106" s="80">
        <f t="shared" si="2"/>
        <v>1.3833455125184654E-3</v>
      </c>
      <c r="D106" s="141">
        <v>1.4148186599999999</v>
      </c>
      <c r="E106" s="66">
        <f t="shared" si="3"/>
        <v>1.3471337267164903E-3</v>
      </c>
    </row>
    <row r="107" spans="1:5" x14ac:dyDescent="0.25">
      <c r="A107" s="347" t="s">
        <v>650</v>
      </c>
      <c r="B107" s="347">
        <v>8.246363000000001E-2</v>
      </c>
      <c r="C107" s="349">
        <f t="shared" si="2"/>
        <v>8.463762968953475E-5</v>
      </c>
      <c r="D107" s="347">
        <v>1.32173191</v>
      </c>
      <c r="E107" s="309">
        <f t="shared" si="3"/>
        <v>1.2585002474016034E-3</v>
      </c>
    </row>
    <row r="108" spans="1:5" x14ac:dyDescent="0.25">
      <c r="A108" s="141" t="s">
        <v>401</v>
      </c>
      <c r="B108" s="141">
        <v>1.925859</v>
      </c>
      <c r="C108" s="80">
        <f t="shared" si="2"/>
        <v>1.9766306779880742E-3</v>
      </c>
      <c r="D108" s="141">
        <v>1.3083431999999999</v>
      </c>
      <c r="E108" s="66">
        <f t="shared" si="3"/>
        <v>1.2457520533692835E-3</v>
      </c>
    </row>
    <row r="109" spans="1:5" x14ac:dyDescent="0.25">
      <c r="A109" s="347" t="s">
        <v>445</v>
      </c>
      <c r="B109" s="347">
        <v>0</v>
      </c>
      <c r="C109" s="349">
        <f t="shared" si="2"/>
        <v>0</v>
      </c>
      <c r="D109" s="347">
        <v>1.1828322499999999</v>
      </c>
      <c r="E109" s="309">
        <f t="shared" si="3"/>
        <v>1.1262455479792381E-3</v>
      </c>
    </row>
    <row r="110" spans="1:5" x14ac:dyDescent="0.25">
      <c r="A110" s="141" t="s">
        <v>409</v>
      </c>
      <c r="B110" s="141">
        <v>0.35162447999999996</v>
      </c>
      <c r="C110" s="80">
        <f t="shared" si="2"/>
        <v>3.6089440312068739E-4</v>
      </c>
      <c r="D110" s="141">
        <v>1.1575517</v>
      </c>
      <c r="E110" s="66">
        <f t="shared" si="3"/>
        <v>1.1021744196447118E-3</v>
      </c>
    </row>
    <row r="111" spans="1:5" x14ac:dyDescent="0.25">
      <c r="A111" s="347" t="s">
        <v>420</v>
      </c>
      <c r="B111" s="347">
        <v>2.9966654700000004</v>
      </c>
      <c r="C111" s="349">
        <f t="shared" si="2"/>
        <v>3.075666961947656E-3</v>
      </c>
      <c r="D111" s="347">
        <v>1.1403851</v>
      </c>
      <c r="E111" s="309">
        <f t="shared" si="3"/>
        <v>1.0858290698929271E-3</v>
      </c>
    </row>
    <row r="112" spans="1:5" x14ac:dyDescent="0.25">
      <c r="A112" s="141" t="s">
        <v>696</v>
      </c>
      <c r="B112" s="141">
        <v>0</v>
      </c>
      <c r="C112" s="80">
        <f t="shared" si="2"/>
        <v>0</v>
      </c>
      <c r="D112" s="141">
        <v>1.0407541999999999</v>
      </c>
      <c r="E112" s="66">
        <f t="shared" si="3"/>
        <v>9.9096451275376826E-4</v>
      </c>
    </row>
    <row r="113" spans="1:5" x14ac:dyDescent="0.25">
      <c r="A113" s="347" t="s">
        <v>526</v>
      </c>
      <c r="B113" s="348">
        <v>2.42983993</v>
      </c>
      <c r="C113" s="349">
        <f t="shared" si="2"/>
        <v>2.4938981245451481E-3</v>
      </c>
      <c r="D113" s="347">
        <v>1.0406491200000001</v>
      </c>
      <c r="E113" s="349">
        <f t="shared" si="3"/>
        <v>9.9086445978160639E-4</v>
      </c>
    </row>
    <row r="114" spans="1:5" x14ac:dyDescent="0.25">
      <c r="A114" s="141" t="s">
        <v>453</v>
      </c>
      <c r="B114" s="141">
        <v>0.22928903</v>
      </c>
      <c r="C114" s="80">
        <f t="shared" si="2"/>
        <v>2.3533380731617832E-4</v>
      </c>
      <c r="D114" s="141">
        <v>1.0077639</v>
      </c>
      <c r="E114" s="66">
        <f t="shared" si="3"/>
        <v>9.595524689060466E-4</v>
      </c>
    </row>
    <row r="115" spans="1:5" x14ac:dyDescent="0.25">
      <c r="A115" s="347" t="s">
        <v>422</v>
      </c>
      <c r="B115" s="347">
        <v>20.64304911</v>
      </c>
      <c r="C115" s="349">
        <f t="shared" si="2"/>
        <v>2.118726457027249E-2</v>
      </c>
      <c r="D115" s="347">
        <v>0.92878106999999999</v>
      </c>
      <c r="E115" s="309">
        <f t="shared" si="3"/>
        <v>8.843481779727371E-4</v>
      </c>
    </row>
    <row r="116" spans="1:5" x14ac:dyDescent="0.25">
      <c r="A116" s="141" t="s">
        <v>584</v>
      </c>
      <c r="B116" s="141">
        <v>4.0828699999999998</v>
      </c>
      <c r="C116" s="80">
        <f t="shared" si="2"/>
        <v>4.1905072470192093E-3</v>
      </c>
      <c r="D116" s="141">
        <v>0.89333200000000001</v>
      </c>
      <c r="E116" s="66">
        <f t="shared" si="3"/>
        <v>8.5059499169674218E-4</v>
      </c>
    </row>
    <row r="117" spans="1:5" x14ac:dyDescent="0.25">
      <c r="A117" s="347" t="s">
        <v>651</v>
      </c>
      <c r="B117" s="347">
        <v>2.027663</v>
      </c>
      <c r="C117" s="349">
        <f t="shared" si="2"/>
        <v>2.0811185504345502E-3</v>
      </c>
      <c r="D117" s="347">
        <v>0.83523999999999998</v>
      </c>
      <c r="E117" s="309">
        <f t="shared" si="3"/>
        <v>7.9528211332940816E-4</v>
      </c>
    </row>
    <row r="118" spans="1:5" x14ac:dyDescent="0.25">
      <c r="A118" s="141" t="s">
        <v>419</v>
      </c>
      <c r="B118" s="141">
        <v>1.5350142099999999</v>
      </c>
      <c r="C118" s="80">
        <f t="shared" si="2"/>
        <v>1.575481994597542E-3</v>
      </c>
      <c r="D118" s="141">
        <v>0.78919354000000008</v>
      </c>
      <c r="E118" s="66">
        <f t="shared" si="3"/>
        <v>7.5143851625534804E-4</v>
      </c>
    </row>
    <row r="119" spans="1:5" x14ac:dyDescent="0.25">
      <c r="A119" s="347" t="s">
        <v>413</v>
      </c>
      <c r="B119" s="347">
        <v>0.53947270999999997</v>
      </c>
      <c r="C119" s="349">
        <f t="shared" si="2"/>
        <v>5.5369490109263635E-4</v>
      </c>
      <c r="D119" s="347">
        <v>0.76523227999999999</v>
      </c>
      <c r="E119" s="309">
        <f t="shared" si="3"/>
        <v>7.2862356307921245E-4</v>
      </c>
    </row>
    <row r="120" spans="1:5" x14ac:dyDescent="0.25">
      <c r="A120" s="347" t="s">
        <v>697</v>
      </c>
      <c r="B120" s="347">
        <v>0</v>
      </c>
      <c r="C120" s="349">
        <f t="shared" si="2"/>
        <v>0</v>
      </c>
      <c r="D120" s="347">
        <v>0.69810499999999998</v>
      </c>
      <c r="E120" s="309">
        <f t="shared" si="3"/>
        <v>6.6470765256193011E-4</v>
      </c>
    </row>
    <row r="121" spans="1:5" x14ac:dyDescent="0.25">
      <c r="A121" s="141" t="s">
        <v>435</v>
      </c>
      <c r="B121" s="255">
        <v>0.11817432000000001</v>
      </c>
      <c r="C121" s="80">
        <f t="shared" si="2"/>
        <v>1.2128976537865941E-4</v>
      </c>
      <c r="D121" s="141">
        <v>0.60578535</v>
      </c>
      <c r="E121" s="80">
        <f t="shared" si="3"/>
        <v>5.7680457517838614E-4</v>
      </c>
    </row>
    <row r="122" spans="1:5" x14ac:dyDescent="0.25">
      <c r="A122" s="347" t="s">
        <v>698</v>
      </c>
      <c r="B122" s="348">
        <v>0.90875183999999998</v>
      </c>
      <c r="C122" s="349">
        <f t="shared" si="2"/>
        <v>9.3270938610880128E-4</v>
      </c>
      <c r="D122" s="347">
        <v>0.58110481999999997</v>
      </c>
      <c r="E122" s="349">
        <f t="shared" si="3"/>
        <v>5.5330476188341715E-4</v>
      </c>
    </row>
    <row r="123" spans="1:5" x14ac:dyDescent="0.25">
      <c r="A123" s="141" t="s">
        <v>405</v>
      </c>
      <c r="B123" s="141">
        <v>0.35519553999999998</v>
      </c>
      <c r="C123" s="80">
        <f t="shared" si="2"/>
        <v>3.6455960745233169E-4</v>
      </c>
      <c r="D123" s="141">
        <v>0.57723930000000001</v>
      </c>
      <c r="E123" s="66">
        <f t="shared" si="3"/>
        <v>5.4962416838368403E-4</v>
      </c>
    </row>
    <row r="124" spans="1:5" x14ac:dyDescent="0.25">
      <c r="A124" s="347" t="s">
        <v>310</v>
      </c>
      <c r="B124" s="347">
        <v>0.18652826</v>
      </c>
      <c r="C124" s="349">
        <f t="shared" si="2"/>
        <v>1.9144572942657575E-4</v>
      </c>
      <c r="D124" s="347">
        <v>0.55210895999999998</v>
      </c>
      <c r="E124" s="309">
        <f t="shared" si="3"/>
        <v>5.2569606400184579E-4</v>
      </c>
    </row>
    <row r="125" spans="1:5" x14ac:dyDescent="0.25">
      <c r="A125" s="141" t="s">
        <v>606</v>
      </c>
      <c r="B125" s="141">
        <v>0.87053491999999999</v>
      </c>
      <c r="C125" s="80">
        <f t="shared" si="2"/>
        <v>8.934849483435151E-4</v>
      </c>
      <c r="D125" s="141">
        <v>0.53782231000000003</v>
      </c>
      <c r="E125" s="66">
        <f t="shared" si="3"/>
        <v>5.1209288742457752E-4</v>
      </c>
    </row>
    <row r="126" spans="1:5" x14ac:dyDescent="0.25">
      <c r="A126" s="347" t="s">
        <v>449</v>
      </c>
      <c r="B126" s="347">
        <v>2.3349999999999998E-3</v>
      </c>
      <c r="C126" s="349">
        <f t="shared" si="2"/>
        <v>2.3965579168060347E-6</v>
      </c>
      <c r="D126" s="347">
        <v>0.48047007000000003</v>
      </c>
      <c r="E126" s="309">
        <f t="shared" si="3"/>
        <v>4.5748437893435262E-4</v>
      </c>
    </row>
    <row r="127" spans="1:5" x14ac:dyDescent="0.25">
      <c r="A127" s="141" t="s">
        <v>556</v>
      </c>
      <c r="B127" s="141">
        <v>4.1692E-2</v>
      </c>
      <c r="C127" s="80">
        <f t="shared" si="2"/>
        <v>4.2791131763373532E-5</v>
      </c>
      <c r="D127" s="141">
        <v>0.46298278999999998</v>
      </c>
      <c r="E127" s="66">
        <f t="shared" si="3"/>
        <v>4.4083369051571477E-4</v>
      </c>
    </row>
    <row r="128" spans="1:5" x14ac:dyDescent="0.25">
      <c r="A128" s="347" t="s">
        <v>623</v>
      </c>
      <c r="B128" s="347">
        <v>0</v>
      </c>
      <c r="C128" s="349">
        <f t="shared" si="2"/>
        <v>0</v>
      </c>
      <c r="D128" s="347">
        <v>0.46012338000000003</v>
      </c>
      <c r="E128" s="309">
        <f t="shared" si="3"/>
        <v>4.3811107470747375E-4</v>
      </c>
    </row>
    <row r="129" spans="1:5" x14ac:dyDescent="0.25">
      <c r="A129" s="141" t="s">
        <v>590</v>
      </c>
      <c r="B129" s="141">
        <v>4.1316030000000001</v>
      </c>
      <c r="C129" s="80">
        <f t="shared" si="2"/>
        <v>4.2405250016058086E-3</v>
      </c>
      <c r="D129" s="141">
        <v>0.42383753999999996</v>
      </c>
      <c r="E129" s="66">
        <f t="shared" si="3"/>
        <v>4.0356114951335843E-4</v>
      </c>
    </row>
    <row r="130" spans="1:5" x14ac:dyDescent="0.25">
      <c r="A130" s="347" t="s">
        <v>699</v>
      </c>
      <c r="B130" s="347">
        <v>0</v>
      </c>
      <c r="C130" s="349">
        <f t="shared" si="2"/>
        <v>0</v>
      </c>
      <c r="D130" s="347">
        <v>0.4096513</v>
      </c>
      <c r="E130" s="309">
        <f t="shared" si="3"/>
        <v>3.900535793210806E-4</v>
      </c>
    </row>
    <row r="131" spans="1:5" x14ac:dyDescent="0.25">
      <c r="A131" s="141" t="s">
        <v>417</v>
      </c>
      <c r="B131" s="141">
        <v>1.7745779999999999E-2</v>
      </c>
      <c r="C131" s="80">
        <f t="shared" si="2"/>
        <v>1.8213614367836485E-5</v>
      </c>
      <c r="D131" s="141">
        <v>0.35127090999999999</v>
      </c>
      <c r="E131" s="66">
        <f t="shared" si="3"/>
        <v>3.3446610753309745E-4</v>
      </c>
    </row>
    <row r="132" spans="1:5" x14ac:dyDescent="0.25">
      <c r="A132" s="347" t="s">
        <v>408</v>
      </c>
      <c r="B132" s="347">
        <v>6.4662999999999998E-2</v>
      </c>
      <c r="C132" s="349">
        <f t="shared" si="2"/>
        <v>6.6367719303823817E-5</v>
      </c>
      <c r="D132" s="347">
        <v>0.31318349000000001</v>
      </c>
      <c r="E132" s="309">
        <f t="shared" si="3"/>
        <v>2.9820078993711934E-4</v>
      </c>
    </row>
    <row r="133" spans="1:5" x14ac:dyDescent="0.25">
      <c r="A133" s="141" t="s">
        <v>426</v>
      </c>
      <c r="B133" s="141">
        <v>0.25010579999999999</v>
      </c>
      <c r="C133" s="80">
        <f t="shared" ref="C133:C192" si="4">(B133/$B$193)*100</f>
        <v>2.5669937260347183E-4</v>
      </c>
      <c r="D133" s="141">
        <v>0.28509629999999997</v>
      </c>
      <c r="E133" s="66">
        <f t="shared" ref="E133:E192" si="5">(D133/$D$193)*100</f>
        <v>2.7145729127723162E-4</v>
      </c>
    </row>
    <row r="134" spans="1:5" x14ac:dyDescent="0.25">
      <c r="A134" s="347" t="s">
        <v>607</v>
      </c>
      <c r="B134" s="348">
        <v>1.14E-3</v>
      </c>
      <c r="C134" s="349">
        <f t="shared" si="4"/>
        <v>1.1700539722307834E-6</v>
      </c>
      <c r="D134" s="347">
        <v>0.251552</v>
      </c>
      <c r="E134" s="349">
        <f t="shared" si="5"/>
        <v>2.3951775079287304E-4</v>
      </c>
    </row>
    <row r="135" spans="1:5" x14ac:dyDescent="0.25">
      <c r="A135" s="141" t="s">
        <v>424</v>
      </c>
      <c r="B135" s="141">
        <v>41.414222439999996</v>
      </c>
      <c r="C135" s="80">
        <f t="shared" si="4"/>
        <v>4.2506031116466003E-2</v>
      </c>
      <c r="D135" s="141">
        <v>0.24622092000000001</v>
      </c>
      <c r="E135" s="66">
        <f t="shared" si="5"/>
        <v>2.3444170969243709E-4</v>
      </c>
    </row>
    <row r="136" spans="1:5" x14ac:dyDescent="0.25">
      <c r="A136" s="347" t="s">
        <v>506</v>
      </c>
      <c r="B136" s="347">
        <v>0</v>
      </c>
      <c r="C136" s="349">
        <f t="shared" si="4"/>
        <v>0</v>
      </c>
      <c r="D136" s="347">
        <v>0.21676893</v>
      </c>
      <c r="E136" s="309">
        <f t="shared" si="5"/>
        <v>2.0639870307283481E-4</v>
      </c>
    </row>
    <row r="137" spans="1:5" x14ac:dyDescent="0.25">
      <c r="A137" s="141" t="s">
        <v>498</v>
      </c>
      <c r="B137" s="141">
        <v>1.8672729800000001</v>
      </c>
      <c r="C137" s="80">
        <f t="shared" si="4"/>
        <v>1.9165001469194846E-3</v>
      </c>
      <c r="D137" s="141">
        <v>0.20243908999999999</v>
      </c>
      <c r="E137" s="66">
        <f t="shared" si="5"/>
        <v>1.9275440270542866E-4</v>
      </c>
    </row>
    <row r="138" spans="1:5" x14ac:dyDescent="0.25">
      <c r="A138" s="347" t="s">
        <v>307</v>
      </c>
      <c r="B138" s="347">
        <v>1.2E-4</v>
      </c>
      <c r="C138" s="349">
        <f t="shared" si="4"/>
        <v>1.2316357602429299E-7</v>
      </c>
      <c r="D138" s="347">
        <v>0.19482923999999999</v>
      </c>
      <c r="E138" s="309">
        <f t="shared" si="5"/>
        <v>1.8550860797562671E-4</v>
      </c>
    </row>
    <row r="139" spans="1:5" x14ac:dyDescent="0.25">
      <c r="A139" s="141" t="s">
        <v>429</v>
      </c>
      <c r="B139" s="141">
        <v>0.36623699999999998</v>
      </c>
      <c r="C139" s="80">
        <f t="shared" si="4"/>
        <v>3.7589215493674162E-4</v>
      </c>
      <c r="D139" s="141">
        <v>0.18293300000000001</v>
      </c>
      <c r="E139" s="66">
        <f t="shared" si="5"/>
        <v>1.7418148416944667E-4</v>
      </c>
    </row>
    <row r="140" spans="1:5" x14ac:dyDescent="0.25">
      <c r="A140" s="347" t="s">
        <v>700</v>
      </c>
      <c r="B140" s="347">
        <v>1.0166543299999999</v>
      </c>
      <c r="C140" s="349">
        <f t="shared" si="4"/>
        <v>1.043456523861514E-3</v>
      </c>
      <c r="D140" s="347">
        <v>0.17750801999999999</v>
      </c>
      <c r="E140" s="309">
        <f t="shared" si="5"/>
        <v>1.6901603524558073E-4</v>
      </c>
    </row>
    <row r="141" spans="1:5" x14ac:dyDescent="0.25">
      <c r="A141" s="141" t="s">
        <v>646</v>
      </c>
      <c r="B141" s="141">
        <v>0</v>
      </c>
      <c r="C141" s="80">
        <f t="shared" si="4"/>
        <v>0</v>
      </c>
      <c r="D141" s="141">
        <v>0.1741</v>
      </c>
      <c r="E141" s="66">
        <f t="shared" si="5"/>
        <v>1.6577105494307022E-4</v>
      </c>
    </row>
    <row r="142" spans="1:5" x14ac:dyDescent="0.25">
      <c r="A142" s="347" t="s">
        <v>554</v>
      </c>
      <c r="B142" s="347">
        <v>0</v>
      </c>
      <c r="C142" s="349">
        <f t="shared" si="4"/>
        <v>0</v>
      </c>
      <c r="D142" s="347">
        <v>0.15626466</v>
      </c>
      <c r="E142" s="309">
        <f t="shared" si="5"/>
        <v>1.4878895771694537E-4</v>
      </c>
    </row>
    <row r="143" spans="1:5" x14ac:dyDescent="0.25">
      <c r="A143" s="141" t="s">
        <v>649</v>
      </c>
      <c r="B143" s="141">
        <v>0.10673003</v>
      </c>
      <c r="C143" s="80">
        <f t="shared" si="4"/>
        <v>1.0954376803316727E-4</v>
      </c>
      <c r="D143" s="141">
        <v>0.15082216000000001</v>
      </c>
      <c r="E143" s="66">
        <f t="shared" si="5"/>
        <v>1.4360682694998579E-4</v>
      </c>
    </row>
    <row r="144" spans="1:5" x14ac:dyDescent="0.25">
      <c r="A144" s="347" t="s">
        <v>410</v>
      </c>
      <c r="B144" s="347">
        <v>0.92399390000000003</v>
      </c>
      <c r="C144" s="349">
        <f t="shared" si="4"/>
        <v>9.4835327457194155E-4</v>
      </c>
      <c r="D144" s="347">
        <v>0.13412152999999999</v>
      </c>
      <c r="E144" s="309">
        <f t="shared" si="5"/>
        <v>1.2770515519057229E-4</v>
      </c>
    </row>
    <row r="145" spans="1:5" x14ac:dyDescent="0.25">
      <c r="A145" s="141" t="s">
        <v>518</v>
      </c>
      <c r="B145" s="141">
        <v>2.0854051999999998</v>
      </c>
      <c r="C145" s="80">
        <f t="shared" si="4"/>
        <v>2.1403830157637992E-3</v>
      </c>
      <c r="D145" s="141">
        <v>0.11541560000000001</v>
      </c>
      <c r="E145" s="66">
        <f t="shared" si="5"/>
        <v>1.0989411699533267E-4</v>
      </c>
    </row>
    <row r="146" spans="1:5" x14ac:dyDescent="0.25">
      <c r="A146" s="347" t="s">
        <v>654</v>
      </c>
      <c r="B146" s="347">
        <v>0</v>
      </c>
      <c r="C146" s="349">
        <f t="shared" si="4"/>
        <v>0</v>
      </c>
      <c r="D146" s="347">
        <v>0.10444189999999999</v>
      </c>
      <c r="E146" s="309">
        <f t="shared" si="5"/>
        <v>9.9445398869951995E-5</v>
      </c>
    </row>
    <row r="147" spans="1:5" x14ac:dyDescent="0.25">
      <c r="A147" s="141" t="s">
        <v>460</v>
      </c>
      <c r="B147" s="141">
        <v>0</v>
      </c>
      <c r="C147" s="80">
        <f t="shared" si="4"/>
        <v>0</v>
      </c>
      <c r="D147" s="141">
        <v>0.10341727000000001</v>
      </c>
      <c r="E147" s="66">
        <f t="shared" si="5"/>
        <v>9.8469787175372366E-5</v>
      </c>
    </row>
    <row r="148" spans="1:5" x14ac:dyDescent="0.25">
      <c r="A148" s="347" t="s">
        <v>438</v>
      </c>
      <c r="B148" s="347">
        <v>0.15084522</v>
      </c>
      <c r="C148" s="349">
        <f t="shared" si="4"/>
        <v>1.5482197267809334E-4</v>
      </c>
      <c r="D148" s="347">
        <v>8.2321210000000006E-2</v>
      </c>
      <c r="E148" s="309">
        <f t="shared" si="5"/>
        <v>7.8382962813842741E-5</v>
      </c>
    </row>
    <row r="149" spans="1:5" x14ac:dyDescent="0.25">
      <c r="A149" s="141" t="s">
        <v>701</v>
      </c>
      <c r="B149" s="141">
        <v>3.0916521800000001</v>
      </c>
      <c r="C149" s="80">
        <f t="shared" si="4"/>
        <v>3.17315781926751E-3</v>
      </c>
      <c r="D149" s="141">
        <v>6.8623000000000003E-2</v>
      </c>
      <c r="E149" s="66">
        <f t="shared" si="5"/>
        <v>6.5340075263402113E-5</v>
      </c>
    </row>
    <row r="150" spans="1:5" x14ac:dyDescent="0.25">
      <c r="A150" s="347" t="s">
        <v>557</v>
      </c>
      <c r="B150" s="347">
        <v>0</v>
      </c>
      <c r="C150" s="349">
        <f t="shared" si="4"/>
        <v>0</v>
      </c>
      <c r="D150" s="347">
        <v>6.7565E-2</v>
      </c>
      <c r="E150" s="309">
        <f t="shared" si="5"/>
        <v>6.4332689989825035E-5</v>
      </c>
    </row>
    <row r="151" spans="1:5" x14ac:dyDescent="0.25">
      <c r="A151" s="141" t="s">
        <v>594</v>
      </c>
      <c r="B151" s="141">
        <v>8.9025999999999994E-2</v>
      </c>
      <c r="C151" s="80">
        <f t="shared" si="4"/>
        <v>9.1373004326155896E-5</v>
      </c>
      <c r="D151" s="141">
        <v>4.6488000000000002E-2</v>
      </c>
      <c r="E151" s="66">
        <f t="shared" si="5"/>
        <v>4.426401379777972E-5</v>
      </c>
    </row>
    <row r="152" spans="1:5" x14ac:dyDescent="0.25">
      <c r="A152" s="347" t="s">
        <v>620</v>
      </c>
      <c r="B152" s="348">
        <v>0</v>
      </c>
      <c r="C152" s="349">
        <f t="shared" si="4"/>
        <v>0</v>
      </c>
      <c r="D152" s="347">
        <v>4.612865E-2</v>
      </c>
      <c r="E152" s="349">
        <f t="shared" si="5"/>
        <v>4.392185510396126E-5</v>
      </c>
    </row>
    <row r="153" spans="1:5" x14ac:dyDescent="0.25">
      <c r="A153" s="141" t="s">
        <v>605</v>
      </c>
      <c r="B153" s="141">
        <v>0</v>
      </c>
      <c r="C153" s="80">
        <f t="shared" si="4"/>
        <v>0</v>
      </c>
      <c r="D153" s="141">
        <v>2.9752439999999998E-2</v>
      </c>
      <c r="E153" s="66">
        <f t="shared" si="5"/>
        <v>2.8329083089778286E-5</v>
      </c>
    </row>
    <row r="154" spans="1:5" x14ac:dyDescent="0.25">
      <c r="A154" s="347" t="s">
        <v>523</v>
      </c>
      <c r="B154" s="347">
        <v>0</v>
      </c>
      <c r="C154" s="349">
        <f t="shared" si="4"/>
        <v>0</v>
      </c>
      <c r="D154" s="347">
        <v>2.8098950000000001E-2</v>
      </c>
      <c r="E154" s="309">
        <f t="shared" si="5"/>
        <v>2.6754696061416328E-5</v>
      </c>
    </row>
    <row r="155" spans="1:5" x14ac:dyDescent="0.25">
      <c r="A155" s="141" t="s">
        <v>629</v>
      </c>
      <c r="B155" s="141">
        <v>3.0425130000000002E-2</v>
      </c>
      <c r="C155" s="80">
        <f t="shared" si="4"/>
        <v>3.1227231765033317E-5</v>
      </c>
      <c r="D155" s="141">
        <v>2.3726859999999999E-2</v>
      </c>
      <c r="E155" s="66">
        <f t="shared" si="5"/>
        <v>2.2591766873558499E-5</v>
      </c>
    </row>
    <row r="156" spans="1:5" x14ac:dyDescent="0.25">
      <c r="A156" s="347" t="s">
        <v>447</v>
      </c>
      <c r="B156" s="347">
        <v>6.4002000000000003E-2</v>
      </c>
      <c r="C156" s="349">
        <f t="shared" si="4"/>
        <v>6.5689293272556672E-5</v>
      </c>
      <c r="D156" s="347">
        <v>2.2955E-2</v>
      </c>
      <c r="E156" s="309">
        <f t="shared" si="5"/>
        <v>2.1856832660644324E-5</v>
      </c>
    </row>
    <row r="157" spans="1:5" x14ac:dyDescent="0.25">
      <c r="A157" s="141" t="s">
        <v>415</v>
      </c>
      <c r="B157" s="141">
        <v>1.306E-2</v>
      </c>
      <c r="C157" s="80">
        <f t="shared" si="4"/>
        <v>1.3404302523977222E-5</v>
      </c>
      <c r="D157" s="141">
        <v>1.8225000000000002E-2</v>
      </c>
      <c r="E157" s="66">
        <f t="shared" si="5"/>
        <v>1.7353115889359305E-5</v>
      </c>
    </row>
    <row r="158" spans="1:5" x14ac:dyDescent="0.25">
      <c r="A158" s="347" t="s">
        <v>595</v>
      </c>
      <c r="B158" s="347">
        <v>2.9707000000000001E-2</v>
      </c>
      <c r="C158" s="349">
        <f t="shared" si="4"/>
        <v>3.0490169607947269E-5</v>
      </c>
      <c r="D158" s="347">
        <v>1.1076000000000001E-2</v>
      </c>
      <c r="E158" s="309">
        <f t="shared" si="5"/>
        <v>1.0546124092759596E-5</v>
      </c>
    </row>
    <row r="159" spans="1:5" x14ac:dyDescent="0.25">
      <c r="A159" s="347" t="s">
        <v>630</v>
      </c>
      <c r="B159" s="347">
        <v>0.22650167000000002</v>
      </c>
      <c r="C159" s="349">
        <f t="shared" si="4"/>
        <v>2.3247296377228608E-4</v>
      </c>
      <c r="D159" s="347">
        <v>6.7999999999999996E-3</v>
      </c>
      <c r="E159" s="309">
        <f t="shared" si="5"/>
        <v>6.4746879587184235E-6</v>
      </c>
    </row>
    <row r="160" spans="1:5" x14ac:dyDescent="0.25">
      <c r="A160" s="141" t="s">
        <v>440</v>
      </c>
      <c r="B160" s="255">
        <v>28.41253202</v>
      </c>
      <c r="C160" s="80">
        <f t="shared" si="4"/>
        <v>2.916157539573274E-2</v>
      </c>
      <c r="D160" s="141">
        <v>6.1599999999999997E-3</v>
      </c>
      <c r="E160" s="80">
        <f t="shared" si="5"/>
        <v>5.8653055626037473E-6</v>
      </c>
    </row>
    <row r="161" spans="1:5" x14ac:dyDescent="0.25">
      <c r="A161" s="347" t="s">
        <v>629</v>
      </c>
      <c r="B161" s="348">
        <v>1.0000000000000001E-5</v>
      </c>
      <c r="C161" s="349">
        <f t="shared" si="4"/>
        <v>1.0263631335357751E-8</v>
      </c>
      <c r="D161" s="347">
        <v>4.4999999999999997E-3</v>
      </c>
      <c r="E161" s="349">
        <f t="shared" si="5"/>
        <v>4.2847199726813091E-6</v>
      </c>
    </row>
    <row r="162" spans="1:5" x14ac:dyDescent="0.25">
      <c r="A162" s="141" t="s">
        <v>520</v>
      </c>
      <c r="B162" s="141">
        <v>0</v>
      </c>
      <c r="C162" s="80">
        <f t="shared" si="4"/>
        <v>0</v>
      </c>
      <c r="D162" s="141">
        <v>3.2889999999999998E-3</v>
      </c>
      <c r="E162" s="66">
        <f t="shared" si="5"/>
        <v>3.1316542200330724E-6</v>
      </c>
    </row>
    <row r="163" spans="1:5" x14ac:dyDescent="0.25">
      <c r="A163" s="347" t="s">
        <v>556</v>
      </c>
      <c r="B163" s="347">
        <v>3.8394999999999999E-2</v>
      </c>
      <c r="C163" s="349">
        <f t="shared" si="4"/>
        <v>3.9407212512106075E-5</v>
      </c>
      <c r="D163" s="347">
        <v>3.0000000000000001E-3</v>
      </c>
      <c r="E163" s="309">
        <f t="shared" si="5"/>
        <v>2.8564799817875397E-6</v>
      </c>
    </row>
    <row r="164" spans="1:5" x14ac:dyDescent="0.25">
      <c r="A164" s="141" t="s">
        <v>588</v>
      </c>
      <c r="B164" s="141">
        <v>0</v>
      </c>
      <c r="C164" s="80">
        <f t="shared" si="4"/>
        <v>0</v>
      </c>
      <c r="D164" s="141">
        <v>2.7200000000000002E-3</v>
      </c>
      <c r="E164" s="66">
        <f t="shared" si="5"/>
        <v>2.589875183487369E-6</v>
      </c>
    </row>
    <row r="165" spans="1:5" x14ac:dyDescent="0.25">
      <c r="A165" s="347" t="s">
        <v>702</v>
      </c>
      <c r="B165" s="347">
        <v>0.25565199999999999</v>
      </c>
      <c r="C165" s="349">
        <f t="shared" si="4"/>
        <v>2.6239178781468789E-4</v>
      </c>
      <c r="D165" s="347">
        <v>1.65E-3</v>
      </c>
      <c r="E165" s="309">
        <f t="shared" si="5"/>
        <v>1.5710639899831467E-6</v>
      </c>
    </row>
    <row r="166" spans="1:5" x14ac:dyDescent="0.25">
      <c r="A166" s="141" t="s">
        <v>516</v>
      </c>
      <c r="B166" s="141">
        <v>1.2049999999999999E-3</v>
      </c>
      <c r="C166" s="80">
        <f t="shared" si="4"/>
        <v>1.2367675759106087E-6</v>
      </c>
      <c r="D166" s="141">
        <v>1E-3</v>
      </c>
      <c r="E166" s="66">
        <f t="shared" si="5"/>
        <v>9.521599939291799E-7</v>
      </c>
    </row>
    <row r="167" spans="1:5" x14ac:dyDescent="0.25">
      <c r="A167" s="347" t="s">
        <v>425</v>
      </c>
      <c r="B167" s="347">
        <v>11.883435279999999</v>
      </c>
      <c r="C167" s="349">
        <f t="shared" si="4"/>
        <v>1.2196719871150379E-2</v>
      </c>
      <c r="D167" s="347">
        <v>8.8500000000000004E-4</v>
      </c>
      <c r="E167" s="309">
        <f t="shared" si="5"/>
        <v>8.4266159462732426E-7</v>
      </c>
    </row>
    <row r="168" spans="1:5" x14ac:dyDescent="0.25">
      <c r="A168" s="141" t="s">
        <v>555</v>
      </c>
      <c r="B168" s="141">
        <v>0.85603346999999996</v>
      </c>
      <c r="C168" s="80">
        <f t="shared" si="4"/>
        <v>8.7860119468070289E-4</v>
      </c>
      <c r="D168" s="141">
        <v>5.5511999999999998E-4</v>
      </c>
      <c r="E168" s="66">
        <f t="shared" si="5"/>
        <v>5.2856305582996633E-7</v>
      </c>
    </row>
    <row r="169" spans="1:5" x14ac:dyDescent="0.25">
      <c r="A169" s="347" t="s">
        <v>444</v>
      </c>
      <c r="B169" s="347">
        <v>3.5049999999999999E-3</v>
      </c>
      <c r="C169" s="349">
        <f t="shared" si="4"/>
        <v>3.5974027830428913E-6</v>
      </c>
      <c r="D169" s="347">
        <v>4.8000000000000001E-4</v>
      </c>
      <c r="E169" s="309">
        <f t="shared" si="5"/>
        <v>4.5703679708600635E-7</v>
      </c>
    </row>
    <row r="170" spans="1:5" x14ac:dyDescent="0.25">
      <c r="A170" s="141" t="s">
        <v>416</v>
      </c>
      <c r="B170" s="141">
        <v>6.0000000000000002E-5</v>
      </c>
      <c r="C170" s="80">
        <f t="shared" si="4"/>
        <v>6.1581788012146493E-8</v>
      </c>
      <c r="D170" s="141">
        <v>4.6799999999999999E-4</v>
      </c>
      <c r="E170" s="66">
        <f t="shared" si="5"/>
        <v>4.4561087715885614E-7</v>
      </c>
    </row>
    <row r="171" spans="1:5" x14ac:dyDescent="0.25">
      <c r="A171" s="347" t="s">
        <v>703</v>
      </c>
      <c r="B171" s="347">
        <v>9.1999999999999998E-3</v>
      </c>
      <c r="C171" s="349">
        <f t="shared" si="4"/>
        <v>9.4425408285291289E-6</v>
      </c>
      <c r="D171" s="347">
        <v>2.7E-4</v>
      </c>
      <c r="E171" s="309">
        <f t="shared" si="5"/>
        <v>2.5708319836087858E-7</v>
      </c>
    </row>
    <row r="172" spans="1:5" x14ac:dyDescent="0.25">
      <c r="A172" s="141" t="s">
        <v>524</v>
      </c>
      <c r="B172" s="141">
        <v>1.0000000000000001E-5</v>
      </c>
      <c r="C172" s="80">
        <f t="shared" si="4"/>
        <v>1.0263631335357751E-8</v>
      </c>
      <c r="D172" s="141">
        <v>1.2E-4</v>
      </c>
      <c r="E172" s="66">
        <f t="shared" si="5"/>
        <v>1.1425919927150159E-7</v>
      </c>
    </row>
    <row r="173" spans="1:5" x14ac:dyDescent="0.25">
      <c r="A173" s="347" t="s">
        <v>398</v>
      </c>
      <c r="B173" s="348">
        <v>8.8744000000000003E-2</v>
      </c>
      <c r="C173" s="349">
        <f t="shared" si="4"/>
        <v>9.1083569922498824E-5</v>
      </c>
      <c r="D173" s="347">
        <v>1E-4</v>
      </c>
      <c r="E173" s="349">
        <f t="shared" si="5"/>
        <v>9.5215999392917997E-8</v>
      </c>
    </row>
    <row r="174" spans="1:5" x14ac:dyDescent="0.25">
      <c r="A174" s="141" t="s">
        <v>580</v>
      </c>
      <c r="B174" s="141">
        <v>0</v>
      </c>
      <c r="C174" s="80">
        <f t="shared" si="4"/>
        <v>0</v>
      </c>
      <c r="D174" s="141">
        <v>5.0000000000000002E-5</v>
      </c>
      <c r="E174" s="66">
        <f t="shared" si="5"/>
        <v>4.7607999696458999E-8</v>
      </c>
    </row>
    <row r="175" spans="1:5" x14ac:dyDescent="0.25">
      <c r="A175" s="347" t="s">
        <v>459</v>
      </c>
      <c r="B175" s="347">
        <v>0</v>
      </c>
      <c r="C175" s="349">
        <f t="shared" si="4"/>
        <v>0</v>
      </c>
      <c r="D175" s="347">
        <v>1.9999999999999999E-6</v>
      </c>
      <c r="E175" s="309">
        <f t="shared" si="5"/>
        <v>1.90431998785836E-9</v>
      </c>
    </row>
    <row r="176" spans="1:5" x14ac:dyDescent="0.25">
      <c r="A176" s="141" t="s">
        <v>521</v>
      </c>
      <c r="B176" s="141">
        <v>1E-4</v>
      </c>
      <c r="C176" s="80">
        <f t="shared" si="4"/>
        <v>1.0263631335357751E-7</v>
      </c>
      <c r="D176" s="141">
        <v>0</v>
      </c>
      <c r="E176" s="66">
        <f t="shared" si="5"/>
        <v>0</v>
      </c>
    </row>
    <row r="177" spans="1:5" x14ac:dyDescent="0.25">
      <c r="A177" s="347" t="s">
        <v>593</v>
      </c>
      <c r="B177" s="347">
        <v>8.1499999999999997E-4</v>
      </c>
      <c r="C177" s="349">
        <f t="shared" si="4"/>
        <v>8.3648595383165647E-7</v>
      </c>
      <c r="D177" s="347">
        <v>0</v>
      </c>
      <c r="E177" s="309">
        <f t="shared" si="5"/>
        <v>0</v>
      </c>
    </row>
    <row r="178" spans="1:5" x14ac:dyDescent="0.25">
      <c r="A178" s="141" t="s">
        <v>515</v>
      </c>
      <c r="B178" s="141">
        <v>0.01</v>
      </c>
      <c r="C178" s="80">
        <f t="shared" si="4"/>
        <v>1.026363133535775E-5</v>
      </c>
      <c r="D178" s="141">
        <v>0</v>
      </c>
      <c r="E178" s="66">
        <f t="shared" si="5"/>
        <v>0</v>
      </c>
    </row>
    <row r="179" spans="1:5" x14ac:dyDescent="0.25">
      <c r="A179" s="347" t="s">
        <v>626</v>
      </c>
      <c r="B179" s="347">
        <v>3.4097080000000002E-2</v>
      </c>
      <c r="C179" s="349">
        <f t="shared" si="4"/>
        <v>3.4995985873220008E-5</v>
      </c>
      <c r="D179" s="347">
        <v>0</v>
      </c>
      <c r="E179" s="309">
        <f t="shared" si="5"/>
        <v>0</v>
      </c>
    </row>
    <row r="180" spans="1:5" x14ac:dyDescent="0.25">
      <c r="A180" s="141" t="s">
        <v>704</v>
      </c>
      <c r="B180" s="141">
        <v>3.8003000000000002E-2</v>
      </c>
      <c r="C180" s="80">
        <f t="shared" si="4"/>
        <v>3.9004878163760054E-5</v>
      </c>
      <c r="D180" s="141">
        <v>0</v>
      </c>
      <c r="E180" s="66">
        <f t="shared" si="5"/>
        <v>0</v>
      </c>
    </row>
    <row r="181" spans="1:5" x14ac:dyDescent="0.25">
      <c r="A181" s="347" t="s">
        <v>705</v>
      </c>
      <c r="B181" s="347">
        <v>1.6049999999999998E-2</v>
      </c>
      <c r="C181" s="349">
        <f t="shared" si="4"/>
        <v>1.6473128293249186E-5</v>
      </c>
      <c r="D181" s="347">
        <v>0</v>
      </c>
      <c r="E181" s="309">
        <f t="shared" si="5"/>
        <v>0</v>
      </c>
    </row>
    <row r="182" spans="1:5" x14ac:dyDescent="0.25">
      <c r="A182" s="141" t="s">
        <v>448</v>
      </c>
      <c r="B182" s="141">
        <v>0.10877177</v>
      </c>
      <c r="C182" s="80">
        <f t="shared" si="4"/>
        <v>1.1163933469743262E-4</v>
      </c>
      <c r="D182" s="141">
        <v>0</v>
      </c>
      <c r="E182" s="66">
        <f t="shared" si="5"/>
        <v>0</v>
      </c>
    </row>
    <row r="183" spans="1:5" x14ac:dyDescent="0.25">
      <c r="A183" s="347" t="s">
        <v>428</v>
      </c>
      <c r="B183" s="347">
        <v>1.62927278</v>
      </c>
      <c r="C183" s="349">
        <f t="shared" si="4"/>
        <v>1.6722255158653433E-3</v>
      </c>
      <c r="D183" s="347">
        <v>0</v>
      </c>
      <c r="E183" s="309">
        <f t="shared" si="5"/>
        <v>0</v>
      </c>
    </row>
    <row r="184" spans="1:5" x14ac:dyDescent="0.25">
      <c r="A184" s="141" t="s">
        <v>706</v>
      </c>
      <c r="B184" s="141">
        <v>3.2910000000000001E-3</v>
      </c>
      <c r="C184" s="80">
        <f t="shared" si="4"/>
        <v>3.3777610724662356E-6</v>
      </c>
      <c r="D184" s="141">
        <v>0</v>
      </c>
      <c r="E184" s="66">
        <f t="shared" si="5"/>
        <v>0</v>
      </c>
    </row>
    <row r="185" spans="1:5" x14ac:dyDescent="0.25">
      <c r="A185" s="347" t="s">
        <v>596</v>
      </c>
      <c r="B185" s="347">
        <v>1.8041634499999999</v>
      </c>
      <c r="C185" s="349">
        <f t="shared" si="4"/>
        <v>1.8517268519527143E-3</v>
      </c>
      <c r="D185" s="347">
        <v>0</v>
      </c>
      <c r="E185" s="309">
        <f t="shared" si="5"/>
        <v>0</v>
      </c>
    </row>
    <row r="186" spans="1:5" x14ac:dyDescent="0.25">
      <c r="A186" s="141" t="s">
        <v>441</v>
      </c>
      <c r="B186" s="141">
        <v>8.1000000000000004E-5</v>
      </c>
      <c r="C186" s="80">
        <f t="shared" si="4"/>
        <v>8.3135413816397776E-8</v>
      </c>
      <c r="D186" s="141">
        <v>0</v>
      </c>
      <c r="E186" s="66">
        <f t="shared" si="5"/>
        <v>0</v>
      </c>
    </row>
    <row r="187" spans="1:5" x14ac:dyDescent="0.25">
      <c r="A187" s="347" t="s">
        <v>431</v>
      </c>
      <c r="B187" s="347">
        <v>1.4032391299999998</v>
      </c>
      <c r="C187" s="349">
        <f t="shared" si="4"/>
        <v>1.4402329105668145E-3</v>
      </c>
      <c r="D187" s="347">
        <v>0</v>
      </c>
      <c r="E187" s="309">
        <f t="shared" si="5"/>
        <v>0</v>
      </c>
    </row>
    <row r="188" spans="1:5" x14ac:dyDescent="0.25">
      <c r="A188" s="141" t="s">
        <v>707</v>
      </c>
      <c r="B188" s="141">
        <v>0.16797417000000001</v>
      </c>
      <c r="C188" s="80">
        <f t="shared" si="4"/>
        <v>1.7240249547427095E-4</v>
      </c>
      <c r="D188" s="141">
        <v>0</v>
      </c>
      <c r="E188" s="66">
        <f t="shared" si="5"/>
        <v>0</v>
      </c>
    </row>
    <row r="189" spans="1:5" x14ac:dyDescent="0.25">
      <c r="A189" s="347" t="s">
        <v>604</v>
      </c>
      <c r="B189" s="347">
        <v>5.4640000000000001E-3</v>
      </c>
      <c r="C189" s="349">
        <f t="shared" si="4"/>
        <v>5.6080481616394743E-6</v>
      </c>
      <c r="D189" s="347">
        <v>0</v>
      </c>
      <c r="E189" s="309">
        <f t="shared" si="5"/>
        <v>0</v>
      </c>
    </row>
    <row r="190" spans="1:5" x14ac:dyDescent="0.25">
      <c r="A190" s="141" t="s">
        <v>462</v>
      </c>
      <c r="B190" s="141">
        <v>1.2539999999999999E-3</v>
      </c>
      <c r="C190" s="80">
        <f t="shared" si="4"/>
        <v>1.2870593694538617E-6</v>
      </c>
      <c r="D190" s="141">
        <v>0</v>
      </c>
      <c r="E190" s="66">
        <f t="shared" si="5"/>
        <v>0</v>
      </c>
    </row>
    <row r="191" spans="1:5" x14ac:dyDescent="0.25">
      <c r="A191" s="347" t="s">
        <v>628</v>
      </c>
      <c r="B191" s="348">
        <v>1.76184601</v>
      </c>
      <c r="C191" s="349">
        <f t="shared" si="4"/>
        <v>1.8082937916311023E-3</v>
      </c>
      <c r="D191" s="347">
        <v>0</v>
      </c>
      <c r="E191" s="349">
        <f t="shared" si="5"/>
        <v>0</v>
      </c>
    </row>
    <row r="192" spans="1:5" x14ac:dyDescent="0.25">
      <c r="A192" s="141" t="s">
        <v>589</v>
      </c>
      <c r="B192" s="141">
        <v>2.3235790000000001</v>
      </c>
      <c r="C192" s="80">
        <f t="shared" si="4"/>
        <v>2.3848358234579226E-3</v>
      </c>
      <c r="D192" s="141">
        <v>0</v>
      </c>
      <c r="E192" s="66">
        <f t="shared" si="5"/>
        <v>0</v>
      </c>
    </row>
    <row r="193" spans="1:5" s="220" customFormat="1" ht="13" x14ac:dyDescent="0.3">
      <c r="A193" s="316" t="s">
        <v>262</v>
      </c>
      <c r="B193" s="316">
        <f>SUM(B4:B192)</f>
        <v>97431.402914390041</v>
      </c>
      <c r="C193" s="316">
        <f>SUM(C4:C192)</f>
        <v>99.999999999999886</v>
      </c>
      <c r="D193" s="316">
        <f t="shared" ref="D193" si="6">SUM(D4:D192)</f>
        <v>105024.36632245005</v>
      </c>
      <c r="E193" s="316">
        <f>SUM(E4:E192)</f>
        <v>100</v>
      </c>
    </row>
  </sheetData>
  <mergeCells count="2">
    <mergeCell ref="B2:C2"/>
    <mergeCell ref="D2:E2"/>
  </mergeCells>
  <hyperlinks>
    <hyperlink ref="G1" location="'Table of Content'!A1" display="Table of Content" xr:uid="{B5B1BACA-25BB-4AE8-A4B2-B2E00462375B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CC462-0D1A-4454-A535-5F808A801F26}">
  <dimension ref="A1:G228"/>
  <sheetViews>
    <sheetView zoomScaleNormal="100" workbookViewId="0">
      <selection activeCell="M6" sqref="M6"/>
    </sheetView>
  </sheetViews>
  <sheetFormatPr defaultRowHeight="12.5" x14ac:dyDescent="0.25"/>
  <cols>
    <col min="1" max="1" width="26.90625" style="40" customWidth="1"/>
    <col min="2" max="2" width="11.1796875" style="40" bestFit="1" customWidth="1"/>
    <col min="3" max="3" width="8.81640625" style="162" bestFit="1" customWidth="1"/>
    <col min="4" max="4" width="11.1796875" style="40" bestFit="1" customWidth="1"/>
    <col min="5" max="5" width="11.26953125" style="162" customWidth="1"/>
    <col min="6" max="16384" width="8.7265625" style="40"/>
  </cols>
  <sheetData>
    <row r="1" spans="1:7" ht="13" x14ac:dyDescent="0.3">
      <c r="A1" s="48" t="s">
        <v>735</v>
      </c>
      <c r="G1" s="87" t="s">
        <v>313</v>
      </c>
    </row>
    <row r="2" spans="1:7" ht="13" x14ac:dyDescent="0.3">
      <c r="A2" s="319" t="s">
        <v>692</v>
      </c>
      <c r="B2" s="429" t="s">
        <v>334</v>
      </c>
      <c r="C2" s="429"/>
      <c r="D2" s="429" t="s">
        <v>543</v>
      </c>
      <c r="E2" s="429"/>
    </row>
    <row r="3" spans="1:7" ht="13" x14ac:dyDescent="0.3">
      <c r="A3" s="345"/>
      <c r="B3" s="346" t="s">
        <v>693</v>
      </c>
      <c r="C3" s="354" t="s">
        <v>336</v>
      </c>
      <c r="D3" s="346" t="s">
        <v>693</v>
      </c>
      <c r="E3" s="354" t="s">
        <v>336</v>
      </c>
    </row>
    <row r="4" spans="1:7" x14ac:dyDescent="0.25">
      <c r="A4" s="141" t="s">
        <v>296</v>
      </c>
      <c r="B4" s="255">
        <v>50357.14860457</v>
      </c>
      <c r="C4" s="80">
        <f>(B4/$B$228)*100</f>
        <v>39.037256404539988</v>
      </c>
      <c r="D4" s="141">
        <v>52780.394909061994</v>
      </c>
      <c r="E4" s="80">
        <f>(D4/$D$228)*100</f>
        <v>38.558536188540238</v>
      </c>
    </row>
    <row r="5" spans="1:7" x14ac:dyDescent="0.25">
      <c r="A5" s="347" t="s">
        <v>345</v>
      </c>
      <c r="B5" s="348">
        <v>9808.9126495700002</v>
      </c>
      <c r="C5" s="349">
        <f t="shared" ref="C5:C68" si="0">(B5/$B$228)*100</f>
        <v>7.6039459890358003</v>
      </c>
      <c r="D5" s="347">
        <v>13272.440817379998</v>
      </c>
      <c r="E5" s="349">
        <f t="shared" ref="E5:E68" si="1">(D5/$D$228)*100</f>
        <v>9.6961360453811025</v>
      </c>
    </row>
    <row r="6" spans="1:7" x14ac:dyDescent="0.25">
      <c r="A6" s="141" t="s">
        <v>379</v>
      </c>
      <c r="B6" s="141">
        <v>6034.8867437200006</v>
      </c>
      <c r="C6" s="80">
        <f t="shared" si="0"/>
        <v>4.6782915179906999</v>
      </c>
      <c r="D6" s="141">
        <v>9370.5923315199998</v>
      </c>
      <c r="E6" s="66">
        <f t="shared" si="1"/>
        <v>6.8456540377445387</v>
      </c>
    </row>
    <row r="7" spans="1:7" x14ac:dyDescent="0.25">
      <c r="A7" s="347" t="s">
        <v>352</v>
      </c>
      <c r="B7" s="347">
        <v>4947.5639143900007</v>
      </c>
      <c r="C7" s="349">
        <f t="shared" si="0"/>
        <v>3.8353903359485337</v>
      </c>
      <c r="D7" s="347">
        <v>5823.6413280200004</v>
      </c>
      <c r="E7" s="309">
        <f t="shared" si="1"/>
        <v>4.2544411666950976</v>
      </c>
    </row>
    <row r="8" spans="1:7" x14ac:dyDescent="0.25">
      <c r="A8" s="141" t="s">
        <v>667</v>
      </c>
      <c r="B8" s="141">
        <v>4303.22074909</v>
      </c>
      <c r="C8" s="80">
        <f t="shared" si="0"/>
        <v>3.3358904624778125</v>
      </c>
      <c r="D8" s="141">
        <v>4715.0619807600006</v>
      </c>
      <c r="E8" s="66">
        <f t="shared" si="1"/>
        <v>3.4445723327683933</v>
      </c>
    </row>
    <row r="9" spans="1:7" x14ac:dyDescent="0.25">
      <c r="A9" s="347" t="s">
        <v>373</v>
      </c>
      <c r="B9" s="347">
        <v>3699.6683177600003</v>
      </c>
      <c r="C9" s="349">
        <f>(B9/$B$228)*100</f>
        <v>2.8680118857850387</v>
      </c>
      <c r="D9" s="347">
        <v>4368.1523082799995</v>
      </c>
      <c r="E9" s="309">
        <f t="shared" si="1"/>
        <v>3.1911386632492182</v>
      </c>
    </row>
    <row r="10" spans="1:7" x14ac:dyDescent="0.25">
      <c r="A10" s="347" t="s">
        <v>584</v>
      </c>
      <c r="B10" s="353">
        <v>6802.6975868099998</v>
      </c>
      <c r="C10" s="355">
        <f t="shared" si="0"/>
        <v>5.2735045032861025</v>
      </c>
      <c r="D10" s="353">
        <v>4126.3865513999999</v>
      </c>
      <c r="E10" s="355">
        <f t="shared" si="1"/>
        <v>3.0145175200791288</v>
      </c>
    </row>
    <row r="11" spans="1:7" x14ac:dyDescent="0.25">
      <c r="A11" s="141" t="s">
        <v>434</v>
      </c>
      <c r="B11" s="255">
        <v>4213.06041129</v>
      </c>
      <c r="C11" s="80">
        <f t="shared" si="0"/>
        <v>3.265997461747046</v>
      </c>
      <c r="D11" s="141">
        <v>4015.7418699499999</v>
      </c>
      <c r="E11" s="80">
        <f t="shared" si="1"/>
        <v>2.9336864281346684</v>
      </c>
    </row>
    <row r="12" spans="1:7" x14ac:dyDescent="0.25">
      <c r="A12" s="347" t="s">
        <v>309</v>
      </c>
      <c r="B12" s="348">
        <v>1021.21709947</v>
      </c>
      <c r="C12" s="349">
        <f t="shared" si="0"/>
        <v>0.79165550197759083</v>
      </c>
      <c r="D12" s="347">
        <v>3016.35832669</v>
      </c>
      <c r="E12" s="349">
        <f t="shared" si="1"/>
        <v>2.2035902137085399</v>
      </c>
    </row>
    <row r="13" spans="1:7" x14ac:dyDescent="0.25">
      <c r="A13" s="141" t="s">
        <v>361</v>
      </c>
      <c r="B13" s="141">
        <v>2060.7666972500001</v>
      </c>
      <c r="C13" s="80">
        <f t="shared" si="0"/>
        <v>1.5975225003741496</v>
      </c>
      <c r="D13" s="141">
        <v>2927.4688586999996</v>
      </c>
      <c r="E13" s="66">
        <f t="shared" si="1"/>
        <v>2.1386523182233343</v>
      </c>
    </row>
    <row r="14" spans="1:7" x14ac:dyDescent="0.25">
      <c r="A14" s="347" t="s">
        <v>433</v>
      </c>
      <c r="B14" s="347">
        <v>480.46614776999996</v>
      </c>
      <c r="C14" s="349">
        <f t="shared" si="0"/>
        <v>0.37246112466536557</v>
      </c>
      <c r="D14" s="347">
        <v>2484.1042387500001</v>
      </c>
      <c r="E14" s="309">
        <f t="shared" si="1"/>
        <v>1.8147538181739296</v>
      </c>
    </row>
    <row r="15" spans="1:7" x14ac:dyDescent="0.25">
      <c r="A15" s="141" t="s">
        <v>364</v>
      </c>
      <c r="B15" s="141">
        <v>1503.5771649600001</v>
      </c>
      <c r="C15" s="80">
        <f t="shared" si="0"/>
        <v>1.1655848065080501</v>
      </c>
      <c r="D15" s="141">
        <v>2283.9849195100001</v>
      </c>
      <c r="E15" s="66">
        <f t="shared" si="1"/>
        <v>1.668557336957061</v>
      </c>
    </row>
    <row r="16" spans="1:7" x14ac:dyDescent="0.25">
      <c r="A16" s="347" t="s">
        <v>358</v>
      </c>
      <c r="B16" s="347">
        <v>1699.7439788800002</v>
      </c>
      <c r="C16" s="349">
        <f t="shared" si="0"/>
        <v>1.3176548586309331</v>
      </c>
      <c r="D16" s="347">
        <v>2279.9858161399998</v>
      </c>
      <c r="E16" s="309">
        <f>(D16/$D$228)*100</f>
        <v>1.6656358057279077</v>
      </c>
    </row>
    <row r="17" spans="1:5" x14ac:dyDescent="0.25">
      <c r="A17" s="347" t="s">
        <v>394</v>
      </c>
      <c r="B17" s="353">
        <v>1053.3516503999999</v>
      </c>
      <c r="C17" s="355">
        <f t="shared" si="0"/>
        <v>0.81656645779738313</v>
      </c>
      <c r="D17" s="347">
        <v>2164.4857223200001</v>
      </c>
      <c r="E17" s="349">
        <f t="shared" si="1"/>
        <v>1.5812576089559542</v>
      </c>
    </row>
    <row r="18" spans="1:5" x14ac:dyDescent="0.25">
      <c r="A18" s="141" t="s">
        <v>346</v>
      </c>
      <c r="B18" s="255">
        <v>629.22242382000002</v>
      </c>
      <c r="C18" s="80">
        <f t="shared" si="0"/>
        <v>0.48777815612694009</v>
      </c>
      <c r="D18" s="141">
        <v>1512.4471433699998</v>
      </c>
      <c r="E18" s="80">
        <f t="shared" si="1"/>
        <v>1.1049130650000827</v>
      </c>
    </row>
    <row r="19" spans="1:5" x14ac:dyDescent="0.25">
      <c r="A19" s="347" t="s">
        <v>347</v>
      </c>
      <c r="B19" s="348">
        <v>3662.8871905300002</v>
      </c>
      <c r="C19" s="349">
        <f t="shared" si="0"/>
        <v>2.8394988675877535</v>
      </c>
      <c r="D19" s="347">
        <v>1366.76955144</v>
      </c>
      <c r="E19" s="349">
        <f t="shared" si="1"/>
        <v>0.99848880065021728</v>
      </c>
    </row>
    <row r="20" spans="1:5" x14ac:dyDescent="0.25">
      <c r="A20" s="141" t="s">
        <v>368</v>
      </c>
      <c r="B20" s="141">
        <v>177.58954219999998</v>
      </c>
      <c r="C20" s="80">
        <f t="shared" si="0"/>
        <v>0.13766880543742951</v>
      </c>
      <c r="D20" s="141">
        <v>1288.0424384300002</v>
      </c>
      <c r="E20" s="66">
        <f t="shared" si="1"/>
        <v>0.94097497868572533</v>
      </c>
    </row>
    <row r="21" spans="1:5" x14ac:dyDescent="0.25">
      <c r="A21" s="347" t="s">
        <v>359</v>
      </c>
      <c r="B21" s="347">
        <v>1994.3311629899999</v>
      </c>
      <c r="C21" s="349">
        <f t="shared" si="0"/>
        <v>1.5460211533529866</v>
      </c>
      <c r="D21" s="347">
        <v>1244.18268595</v>
      </c>
      <c r="E21" s="309">
        <f t="shared" si="1"/>
        <v>0.90893338717936567</v>
      </c>
    </row>
    <row r="22" spans="1:5" x14ac:dyDescent="0.25">
      <c r="A22" s="141" t="s">
        <v>350</v>
      </c>
      <c r="B22" s="141">
        <v>811.16381892999993</v>
      </c>
      <c r="C22" s="80">
        <f t="shared" si="0"/>
        <v>0.6288205520592669</v>
      </c>
      <c r="D22" s="141">
        <v>1161.7783826500001</v>
      </c>
      <c r="E22" s="66">
        <f t="shared" si="1"/>
        <v>0.84873320648047224</v>
      </c>
    </row>
    <row r="23" spans="1:5" x14ac:dyDescent="0.25">
      <c r="A23" s="347" t="s">
        <v>348</v>
      </c>
      <c r="B23" s="347">
        <v>1902.35485724</v>
      </c>
      <c r="C23" s="349">
        <f t="shared" si="0"/>
        <v>1.4747204000299665</v>
      </c>
      <c r="D23" s="347">
        <v>1110.7403734000002</v>
      </c>
      <c r="E23" s="309">
        <f t="shared" si="1"/>
        <v>0.81144756414968156</v>
      </c>
    </row>
    <row r="24" spans="1:5" x14ac:dyDescent="0.25">
      <c r="A24" s="347" t="s">
        <v>360</v>
      </c>
      <c r="B24" s="353">
        <v>598.93281378999995</v>
      </c>
      <c r="C24" s="355">
        <f t="shared" si="0"/>
        <v>0.46429741295739274</v>
      </c>
      <c r="D24" s="353">
        <v>904.11031928</v>
      </c>
      <c r="E24" s="355">
        <f t="shared" si="1"/>
        <v>0.66049468793203647</v>
      </c>
    </row>
    <row r="25" spans="1:5" x14ac:dyDescent="0.25">
      <c r="A25" s="141" t="s">
        <v>407</v>
      </c>
      <c r="B25" s="255">
        <v>1055.5683443200001</v>
      </c>
      <c r="C25" s="80">
        <f t="shared" si="0"/>
        <v>0.81828485630332204</v>
      </c>
      <c r="D25" s="141">
        <v>789.48240151000005</v>
      </c>
      <c r="E25" s="80">
        <f t="shared" si="1"/>
        <v>0.57675365637729348</v>
      </c>
    </row>
    <row r="26" spans="1:5" x14ac:dyDescent="0.25">
      <c r="A26" s="347" t="s">
        <v>421</v>
      </c>
      <c r="B26" s="348">
        <v>1037.85387311</v>
      </c>
      <c r="C26" s="349">
        <f t="shared" si="0"/>
        <v>0.80455245933768316</v>
      </c>
      <c r="D26" s="347">
        <v>766.62922745000003</v>
      </c>
      <c r="E26" s="349">
        <f t="shared" si="1"/>
        <v>0.56005834857344394</v>
      </c>
    </row>
    <row r="27" spans="1:5" x14ac:dyDescent="0.25">
      <c r="A27" s="141" t="s">
        <v>366</v>
      </c>
      <c r="B27" s="141">
        <v>329.76650712999998</v>
      </c>
      <c r="C27" s="80">
        <f t="shared" si="0"/>
        <v>0.2556375817374042</v>
      </c>
      <c r="D27" s="141">
        <v>666.69568822000008</v>
      </c>
      <c r="E27" s="66">
        <f t="shared" si="1"/>
        <v>0.48705224478267301</v>
      </c>
    </row>
    <row r="28" spans="1:5" x14ac:dyDescent="0.25">
      <c r="A28" s="347" t="s">
        <v>367</v>
      </c>
      <c r="B28" s="347">
        <v>55.951436020000003</v>
      </c>
      <c r="C28" s="349">
        <f t="shared" si="0"/>
        <v>4.3373991868887019E-2</v>
      </c>
      <c r="D28" s="347">
        <v>641.89611573000002</v>
      </c>
      <c r="E28" s="309">
        <f t="shared" si="1"/>
        <v>0.46893500229209412</v>
      </c>
    </row>
    <row r="29" spans="1:5" x14ac:dyDescent="0.25">
      <c r="A29" s="141" t="s">
        <v>380</v>
      </c>
      <c r="B29" s="141">
        <v>315.79793416000001</v>
      </c>
      <c r="C29" s="80">
        <f t="shared" si="0"/>
        <v>0.24480903445571936</v>
      </c>
      <c r="D29" s="141">
        <v>616.72133463</v>
      </c>
      <c r="E29" s="66">
        <f t="shared" si="1"/>
        <v>0.45054365244040384</v>
      </c>
    </row>
    <row r="30" spans="1:5" x14ac:dyDescent="0.25">
      <c r="A30" s="347" t="s">
        <v>371</v>
      </c>
      <c r="B30" s="347">
        <v>1227.4329673499999</v>
      </c>
      <c r="C30" s="349">
        <f t="shared" si="0"/>
        <v>0.95151565951609263</v>
      </c>
      <c r="D30" s="347">
        <v>608.58116202999997</v>
      </c>
      <c r="E30" s="309">
        <f t="shared" si="1"/>
        <v>0.44459687731075864</v>
      </c>
    </row>
    <row r="31" spans="1:5" x14ac:dyDescent="0.25">
      <c r="A31" s="347" t="s">
        <v>372</v>
      </c>
      <c r="B31" s="353">
        <v>88.735704130000002</v>
      </c>
      <c r="C31" s="355">
        <f t="shared" si="0"/>
        <v>6.8788613540478424E-2</v>
      </c>
      <c r="D31" s="353">
        <v>524.80424295</v>
      </c>
      <c r="E31" s="355">
        <f t="shared" si="1"/>
        <v>0.3833939368690234</v>
      </c>
    </row>
    <row r="32" spans="1:5" x14ac:dyDescent="0.25">
      <c r="A32" s="141" t="s">
        <v>384</v>
      </c>
      <c r="B32" s="255">
        <v>469.60750344999997</v>
      </c>
      <c r="C32" s="80">
        <f t="shared" si="0"/>
        <v>0.36404341845538624</v>
      </c>
      <c r="D32" s="141">
        <v>506.02778071</v>
      </c>
      <c r="E32" s="80">
        <f t="shared" si="1"/>
        <v>0.36967685688087243</v>
      </c>
    </row>
    <row r="33" spans="1:5" x14ac:dyDescent="0.25">
      <c r="A33" s="347" t="s">
        <v>385</v>
      </c>
      <c r="B33" s="348">
        <v>453.73618199999999</v>
      </c>
      <c r="C33" s="349">
        <f t="shared" si="0"/>
        <v>0.35173984563422178</v>
      </c>
      <c r="D33" s="347">
        <v>498.79049614999997</v>
      </c>
      <c r="E33" s="349">
        <f t="shared" si="1"/>
        <v>0.36438968350723</v>
      </c>
    </row>
    <row r="34" spans="1:5" x14ac:dyDescent="0.25">
      <c r="A34" s="141" t="s">
        <v>298</v>
      </c>
      <c r="B34" s="141">
        <v>177.95951024999999</v>
      </c>
      <c r="C34" s="80">
        <f t="shared" si="0"/>
        <v>0.13795560757038486</v>
      </c>
      <c r="D34" s="141">
        <v>493.97273748000003</v>
      </c>
      <c r="E34" s="66">
        <f t="shared" si="1"/>
        <v>0.36087008646092311</v>
      </c>
    </row>
    <row r="35" spans="1:5" x14ac:dyDescent="0.25">
      <c r="A35" s="347" t="s">
        <v>369</v>
      </c>
      <c r="B35" s="347">
        <v>476.16540381999999</v>
      </c>
      <c r="C35" s="349">
        <f t="shared" si="0"/>
        <v>0.36912715423696074</v>
      </c>
      <c r="D35" s="347">
        <v>486.13029494</v>
      </c>
      <c r="E35" s="309">
        <f t="shared" si="1"/>
        <v>0.35514081700384253</v>
      </c>
    </row>
    <row r="36" spans="1:5" x14ac:dyDescent="0.25">
      <c r="A36" s="141" t="s">
        <v>353</v>
      </c>
      <c r="B36" s="141">
        <v>371.27480180000003</v>
      </c>
      <c r="C36" s="80">
        <f t="shared" si="0"/>
        <v>0.28781513719575558</v>
      </c>
      <c r="D36" s="141">
        <v>454.78241193000002</v>
      </c>
      <c r="E36" s="66">
        <f t="shared" si="1"/>
        <v>0.33223972875776581</v>
      </c>
    </row>
    <row r="37" spans="1:5" x14ac:dyDescent="0.25">
      <c r="A37" s="347" t="s">
        <v>349</v>
      </c>
      <c r="B37" s="347">
        <v>1079.6797236099999</v>
      </c>
      <c r="C37" s="349">
        <f t="shared" si="0"/>
        <v>0.8369761865651274</v>
      </c>
      <c r="D37" s="347">
        <v>445.32986918</v>
      </c>
      <c r="E37" s="309">
        <f t="shared" si="1"/>
        <v>0.32533420612331843</v>
      </c>
    </row>
    <row r="38" spans="1:5" x14ac:dyDescent="0.25">
      <c r="A38" s="347" t="s">
        <v>365</v>
      </c>
      <c r="B38" s="353">
        <v>617.16635305999989</v>
      </c>
      <c r="C38" s="355">
        <f t="shared" si="0"/>
        <v>0.47843219555270117</v>
      </c>
      <c r="D38" s="353">
        <v>399.61535379000003</v>
      </c>
      <c r="E38" s="355">
        <f t="shared" si="1"/>
        <v>0.29193762394457734</v>
      </c>
    </row>
    <row r="39" spans="1:5" x14ac:dyDescent="0.25">
      <c r="A39" s="141" t="s">
        <v>344</v>
      </c>
      <c r="B39" s="255">
        <v>863.73704467999994</v>
      </c>
      <c r="C39" s="80">
        <f t="shared" si="0"/>
        <v>0.66957572884126337</v>
      </c>
      <c r="D39" s="141">
        <v>390.66584829000004</v>
      </c>
      <c r="E39" s="80">
        <f t="shared" si="1"/>
        <v>0.28539959344507382</v>
      </c>
    </row>
    <row r="40" spans="1:5" x14ac:dyDescent="0.25">
      <c r="A40" s="347" t="s">
        <v>395</v>
      </c>
      <c r="B40" s="348">
        <v>169.20305193999999</v>
      </c>
      <c r="C40" s="349">
        <f t="shared" si="0"/>
        <v>0.131167532436756</v>
      </c>
      <c r="D40" s="347">
        <v>387.63842101</v>
      </c>
      <c r="E40" s="349">
        <f t="shared" si="1"/>
        <v>0.28318791684554889</v>
      </c>
    </row>
    <row r="41" spans="1:5" x14ac:dyDescent="0.25">
      <c r="A41" s="141" t="s">
        <v>351</v>
      </c>
      <c r="B41" s="141">
        <v>377.82895192000001</v>
      </c>
      <c r="C41" s="80">
        <f t="shared" si="0"/>
        <v>0.29289596575412763</v>
      </c>
      <c r="D41" s="141">
        <v>368.56765735000005</v>
      </c>
      <c r="E41" s="66">
        <f t="shared" si="1"/>
        <v>0.26925583596600716</v>
      </c>
    </row>
    <row r="42" spans="1:5" x14ac:dyDescent="0.25">
      <c r="A42" s="347" t="s">
        <v>414</v>
      </c>
      <c r="B42" s="347">
        <v>238.46867488999999</v>
      </c>
      <c r="C42" s="349">
        <f t="shared" si="0"/>
        <v>0.18486278639865231</v>
      </c>
      <c r="D42" s="347">
        <v>362.91689226</v>
      </c>
      <c r="E42" s="309">
        <f t="shared" si="1"/>
        <v>0.26512768894112959</v>
      </c>
    </row>
    <row r="43" spans="1:5" x14ac:dyDescent="0.25">
      <c r="A43" s="141" t="s">
        <v>439</v>
      </c>
      <c r="B43" s="141">
        <v>436.19199197</v>
      </c>
      <c r="C43" s="80">
        <f t="shared" si="0"/>
        <v>0.3381394519743447</v>
      </c>
      <c r="D43" s="141">
        <v>357.45666361000002</v>
      </c>
      <c r="E43" s="66">
        <f t="shared" si="1"/>
        <v>0.26113873765795947</v>
      </c>
    </row>
    <row r="44" spans="1:5" x14ac:dyDescent="0.25">
      <c r="A44" s="347" t="s">
        <v>389</v>
      </c>
      <c r="B44" s="347">
        <v>220.8213217</v>
      </c>
      <c r="C44" s="349">
        <f t="shared" si="0"/>
        <v>0.17118241984833124</v>
      </c>
      <c r="D44" s="347">
        <v>331.63517614999995</v>
      </c>
      <c r="E44" s="309">
        <f t="shared" si="1"/>
        <v>0.24227493869654992</v>
      </c>
    </row>
    <row r="45" spans="1:5" x14ac:dyDescent="0.25">
      <c r="A45" s="347" t="s">
        <v>363</v>
      </c>
      <c r="B45" s="350">
        <v>64.687147049999993</v>
      </c>
      <c r="C45" s="356">
        <f t="shared" si="0"/>
        <v>5.0145983548398623E-2</v>
      </c>
      <c r="D45" s="350">
        <v>291.69442351999999</v>
      </c>
      <c r="E45" s="356">
        <f t="shared" si="1"/>
        <v>0.2130963590679808</v>
      </c>
    </row>
    <row r="46" spans="1:5" x14ac:dyDescent="0.25">
      <c r="A46" s="141" t="s">
        <v>376</v>
      </c>
      <c r="B46" s="255">
        <v>437.24718985999999</v>
      </c>
      <c r="C46" s="80">
        <f t="shared" si="0"/>
        <v>0.33895744965155478</v>
      </c>
      <c r="D46" s="141">
        <v>264.15629314</v>
      </c>
      <c r="E46" s="80">
        <f t="shared" si="1"/>
        <v>0.19297847251841163</v>
      </c>
    </row>
    <row r="47" spans="1:5" x14ac:dyDescent="0.25">
      <c r="A47" s="347" t="s">
        <v>375</v>
      </c>
      <c r="B47" s="348">
        <v>169.57181514999999</v>
      </c>
      <c r="C47" s="349">
        <f t="shared" si="0"/>
        <v>0.13145340056829719</v>
      </c>
      <c r="D47" s="347">
        <v>255.59347498</v>
      </c>
      <c r="E47" s="349">
        <f t="shared" si="1"/>
        <v>0.18672293512678892</v>
      </c>
    </row>
    <row r="48" spans="1:5" x14ac:dyDescent="0.25">
      <c r="A48" s="141" t="s">
        <v>391</v>
      </c>
      <c r="B48" s="141">
        <v>77.272049379999999</v>
      </c>
      <c r="C48" s="80">
        <f t="shared" si="0"/>
        <v>5.9901898501806418E-2</v>
      </c>
      <c r="D48" s="141">
        <v>248.764944531</v>
      </c>
      <c r="E48" s="66">
        <f t="shared" si="1"/>
        <v>0.18173437566477724</v>
      </c>
    </row>
    <row r="49" spans="1:5" x14ac:dyDescent="0.25">
      <c r="A49" s="347" t="s">
        <v>357</v>
      </c>
      <c r="B49" s="347">
        <v>195.23856608000003</v>
      </c>
      <c r="C49" s="349">
        <f t="shared" si="0"/>
        <v>0.15135046711973707</v>
      </c>
      <c r="D49" s="347">
        <v>219.71698182</v>
      </c>
      <c r="E49" s="309">
        <f t="shared" si="1"/>
        <v>0.16051348629240239</v>
      </c>
    </row>
    <row r="50" spans="1:5" x14ac:dyDescent="0.25">
      <c r="A50" s="141" t="s">
        <v>430</v>
      </c>
      <c r="B50" s="141">
        <v>254.77097103999998</v>
      </c>
      <c r="C50" s="80">
        <f t="shared" si="0"/>
        <v>0.1975004541861517</v>
      </c>
      <c r="D50" s="141">
        <v>217.07343761000001</v>
      </c>
      <c r="E50" s="66">
        <f t="shared" si="1"/>
        <v>0.15858225415094318</v>
      </c>
    </row>
    <row r="51" spans="1:5" x14ac:dyDescent="0.25">
      <c r="A51" s="347" t="s">
        <v>300</v>
      </c>
      <c r="B51" s="347">
        <v>6.0208747499999999</v>
      </c>
      <c r="C51" s="349">
        <f t="shared" si="0"/>
        <v>4.6674293106031906E-3</v>
      </c>
      <c r="D51" s="347">
        <v>213.59290392</v>
      </c>
      <c r="E51" s="309">
        <f t="shared" si="1"/>
        <v>0.15603956222011306</v>
      </c>
    </row>
    <row r="52" spans="1:5" x14ac:dyDescent="0.25">
      <c r="A52" s="347" t="s">
        <v>305</v>
      </c>
      <c r="B52" s="350">
        <v>312.00742776999999</v>
      </c>
      <c r="C52" s="356">
        <f t="shared" si="0"/>
        <v>0.24187060418415213</v>
      </c>
      <c r="D52" s="350">
        <v>184.53017237999998</v>
      </c>
      <c r="E52" s="356">
        <f t="shared" si="1"/>
        <v>0.13480788353044645</v>
      </c>
    </row>
    <row r="53" spans="1:5" x14ac:dyDescent="0.25">
      <c r="A53" s="141" t="s">
        <v>398</v>
      </c>
      <c r="B53" s="255">
        <v>32.656580859999998</v>
      </c>
      <c r="C53" s="80">
        <f t="shared" si="0"/>
        <v>2.531563751430756E-2</v>
      </c>
      <c r="D53" s="141">
        <v>176.64714861000002</v>
      </c>
      <c r="E53" s="80">
        <f t="shared" si="1"/>
        <v>0.12904896759519488</v>
      </c>
    </row>
    <row r="54" spans="1:5" x14ac:dyDescent="0.25">
      <c r="A54" s="347" t="s">
        <v>396</v>
      </c>
      <c r="B54" s="348">
        <v>192.30045074</v>
      </c>
      <c r="C54" s="349">
        <f t="shared" si="0"/>
        <v>0.14907281707298115</v>
      </c>
      <c r="D54" s="347">
        <v>153.09897764999999</v>
      </c>
      <c r="E54" s="349">
        <f t="shared" si="1"/>
        <v>0.11184593219351775</v>
      </c>
    </row>
    <row r="55" spans="1:5" x14ac:dyDescent="0.25">
      <c r="A55" s="141" t="s">
        <v>449</v>
      </c>
      <c r="B55" s="141">
        <v>556.48744267999996</v>
      </c>
      <c r="C55" s="80">
        <f t="shared" si="0"/>
        <v>0.43139342849595813</v>
      </c>
      <c r="D55" s="141">
        <v>151.00219652000001</v>
      </c>
      <c r="E55" s="66">
        <f t="shared" si="1"/>
        <v>0.11031413594190101</v>
      </c>
    </row>
    <row r="56" spans="1:5" x14ac:dyDescent="0.25">
      <c r="A56" s="347" t="s">
        <v>377</v>
      </c>
      <c r="B56" s="347">
        <v>103.61640269</v>
      </c>
      <c r="C56" s="349">
        <f t="shared" si="0"/>
        <v>8.0324247730708787E-2</v>
      </c>
      <c r="D56" s="347">
        <v>148.02294874</v>
      </c>
      <c r="E56" s="309">
        <f t="shared" si="1"/>
        <v>0.10813765671059394</v>
      </c>
    </row>
    <row r="57" spans="1:5" x14ac:dyDescent="0.25">
      <c r="A57" s="141" t="s">
        <v>304</v>
      </c>
      <c r="B57" s="141">
        <v>112.42693720999999</v>
      </c>
      <c r="C57" s="80">
        <f t="shared" si="0"/>
        <v>8.7154243166293818E-2</v>
      </c>
      <c r="D57" s="141">
        <v>141.20160324</v>
      </c>
      <c r="E57" s="66">
        <f t="shared" si="1"/>
        <v>0.10315434618839232</v>
      </c>
    </row>
    <row r="58" spans="1:5" x14ac:dyDescent="0.25">
      <c r="A58" s="347" t="s">
        <v>413</v>
      </c>
      <c r="B58" s="347">
        <v>3185.1861513099998</v>
      </c>
      <c r="C58" s="349">
        <f t="shared" si="0"/>
        <v>2.4691812767491408</v>
      </c>
      <c r="D58" s="347">
        <v>128.72999798999999</v>
      </c>
      <c r="E58" s="309">
        <f t="shared" si="1"/>
        <v>9.4043257815714196E-2</v>
      </c>
    </row>
    <row r="59" spans="1:5" x14ac:dyDescent="0.25">
      <c r="A59" s="347" t="s">
        <v>425</v>
      </c>
      <c r="B59" s="350">
        <v>1.70150622</v>
      </c>
      <c r="C59" s="356">
        <f t="shared" si="0"/>
        <v>1.3190209617633454E-3</v>
      </c>
      <c r="D59" s="350">
        <v>123.26499989</v>
      </c>
      <c r="E59" s="356">
        <f t="shared" si="1"/>
        <v>9.0050822227230681E-2</v>
      </c>
    </row>
    <row r="60" spans="1:5" x14ac:dyDescent="0.25">
      <c r="A60" s="141" t="s">
        <v>501</v>
      </c>
      <c r="B60" s="255">
        <v>0.49514076000000001</v>
      </c>
      <c r="C60" s="80">
        <f t="shared" si="0"/>
        <v>3.8383699911683763E-4</v>
      </c>
      <c r="D60" s="141">
        <v>115.53853148</v>
      </c>
      <c r="E60" s="80">
        <f t="shared" si="1"/>
        <v>8.4406277272425001E-2</v>
      </c>
    </row>
    <row r="61" spans="1:5" x14ac:dyDescent="0.25">
      <c r="A61" s="347" t="s">
        <v>412</v>
      </c>
      <c r="B61" s="348">
        <v>1466.4673642100001</v>
      </c>
      <c r="C61" s="349">
        <f t="shared" si="0"/>
        <v>1.1368169980212193</v>
      </c>
      <c r="D61" s="347">
        <v>106.42604909000001</v>
      </c>
      <c r="E61" s="349">
        <f t="shared" si="1"/>
        <v>7.7749184565793439E-2</v>
      </c>
    </row>
    <row r="62" spans="1:5" x14ac:dyDescent="0.25">
      <c r="A62" s="141" t="s">
        <v>390</v>
      </c>
      <c r="B62" s="141">
        <v>115.61932182</v>
      </c>
      <c r="C62" s="80">
        <f t="shared" si="0"/>
        <v>8.9629004744656252E-2</v>
      </c>
      <c r="D62" s="141">
        <v>105.68743151000001</v>
      </c>
      <c r="E62" s="66">
        <f t="shared" si="1"/>
        <v>7.7209590030038411E-2</v>
      </c>
    </row>
    <row r="63" spans="1:5" x14ac:dyDescent="0.25">
      <c r="A63" s="347" t="s">
        <v>310</v>
      </c>
      <c r="B63" s="347">
        <v>30.79581756</v>
      </c>
      <c r="C63" s="349">
        <f t="shared" si="0"/>
        <v>2.3873159215532999E-2</v>
      </c>
      <c r="D63" s="347">
        <v>103.20191728</v>
      </c>
      <c r="E63" s="309">
        <f t="shared" si="1"/>
        <v>7.5393806147600426E-2</v>
      </c>
    </row>
    <row r="64" spans="1:5" x14ac:dyDescent="0.25">
      <c r="A64" s="141" t="s">
        <v>297</v>
      </c>
      <c r="B64" s="141">
        <v>0.13531346</v>
      </c>
      <c r="C64" s="80">
        <f t="shared" si="0"/>
        <v>1.0489605506627297E-4</v>
      </c>
      <c r="D64" s="141">
        <v>102.28298952999999</v>
      </c>
      <c r="E64" s="66">
        <f t="shared" si="1"/>
        <v>7.472248663655702E-2</v>
      </c>
    </row>
    <row r="65" spans="1:5" x14ac:dyDescent="0.25">
      <c r="A65" s="347" t="s">
        <v>301</v>
      </c>
      <c r="B65" s="347">
        <v>50.904389039999998</v>
      </c>
      <c r="C65" s="349">
        <f t="shared" si="0"/>
        <v>3.9461481480518062E-2</v>
      </c>
      <c r="D65" s="347">
        <v>84.776205450000006</v>
      </c>
      <c r="E65" s="309">
        <f t="shared" si="1"/>
        <v>6.193296566657009E-2</v>
      </c>
    </row>
    <row r="66" spans="1:5" x14ac:dyDescent="0.25">
      <c r="A66" s="347" t="s">
        <v>354</v>
      </c>
      <c r="B66" s="350">
        <v>62.134015210000001</v>
      </c>
      <c r="C66" s="356">
        <f t="shared" si="0"/>
        <v>4.8166775729161032E-2</v>
      </c>
      <c r="D66" s="350">
        <v>73.393118209999997</v>
      </c>
      <c r="E66" s="356">
        <f t="shared" si="1"/>
        <v>5.3617090386798502E-2</v>
      </c>
    </row>
    <row r="67" spans="1:5" x14ac:dyDescent="0.25">
      <c r="A67" s="141" t="s">
        <v>356</v>
      </c>
      <c r="B67" s="255">
        <v>109.37420081</v>
      </c>
      <c r="C67" s="80">
        <f t="shared" si="0"/>
        <v>8.4787737975182631E-2</v>
      </c>
      <c r="D67" s="141">
        <v>69.367899299999991</v>
      </c>
      <c r="E67" s="80">
        <f t="shared" si="1"/>
        <v>5.0676480539611019E-2</v>
      </c>
    </row>
    <row r="68" spans="1:5" x14ac:dyDescent="0.25">
      <c r="A68" s="347" t="s">
        <v>408</v>
      </c>
      <c r="B68" s="348">
        <v>6.5177222600000002</v>
      </c>
      <c r="C68" s="349">
        <f t="shared" si="0"/>
        <v>5.0525893957011599E-3</v>
      </c>
      <c r="D68" s="347">
        <v>65.271239210000005</v>
      </c>
      <c r="E68" s="349">
        <f t="shared" si="1"/>
        <v>4.7683679583790731E-2</v>
      </c>
    </row>
    <row r="69" spans="1:5" x14ac:dyDescent="0.25">
      <c r="A69" s="141" t="s">
        <v>422</v>
      </c>
      <c r="B69" s="141">
        <v>1366.4008696400001</v>
      </c>
      <c r="C69" s="80">
        <f t="shared" ref="C69:C132" si="2">(B69/$B$228)*100</f>
        <v>1.0592446668968536</v>
      </c>
      <c r="D69" s="141">
        <v>62.151130200000004</v>
      </c>
      <c r="E69" s="66">
        <f t="shared" ref="E69:E132" si="3">(D69/$D$228)*100</f>
        <v>4.5404294664796507E-2</v>
      </c>
    </row>
    <row r="70" spans="1:5" x14ac:dyDescent="0.25">
      <c r="A70" s="347" t="s">
        <v>630</v>
      </c>
      <c r="B70" s="347">
        <v>464.16749920000001</v>
      </c>
      <c r="C70" s="349">
        <f t="shared" si="2"/>
        <v>0.35982628451047965</v>
      </c>
      <c r="D70" s="347">
        <v>56.703657920000005</v>
      </c>
      <c r="E70" s="309">
        <f t="shared" si="3"/>
        <v>4.1424662503908936E-2</v>
      </c>
    </row>
    <row r="71" spans="1:5" x14ac:dyDescent="0.25">
      <c r="A71" s="141" t="s">
        <v>392</v>
      </c>
      <c r="B71" s="141">
        <v>39.018486969999998</v>
      </c>
      <c r="C71" s="80">
        <f t="shared" si="2"/>
        <v>3.0247437008910819E-2</v>
      </c>
      <c r="D71" s="141">
        <v>53.375185510000001</v>
      </c>
      <c r="E71" s="66">
        <f t="shared" si="3"/>
        <v>3.8993058418818852E-2</v>
      </c>
    </row>
    <row r="72" spans="1:5" x14ac:dyDescent="0.25">
      <c r="A72" s="347" t="s">
        <v>374</v>
      </c>
      <c r="B72" s="347">
        <v>51.556600450000005</v>
      </c>
      <c r="C72" s="349">
        <f t="shared" si="2"/>
        <v>3.9967080878968241E-2</v>
      </c>
      <c r="D72" s="347">
        <v>52.501641069999998</v>
      </c>
      <c r="E72" s="309">
        <f t="shared" si="3"/>
        <v>3.8354893528994294E-2</v>
      </c>
    </row>
    <row r="73" spans="1:5" x14ac:dyDescent="0.25">
      <c r="A73" s="347" t="s">
        <v>399</v>
      </c>
      <c r="B73" s="350">
        <v>6.45824072</v>
      </c>
      <c r="C73" s="356">
        <f t="shared" si="2"/>
        <v>5.0064788395505246E-3</v>
      </c>
      <c r="D73" s="350">
        <v>49.935805369999997</v>
      </c>
      <c r="E73" s="356">
        <f t="shared" si="3"/>
        <v>3.6480431072569736E-2</v>
      </c>
    </row>
    <row r="74" spans="1:5" x14ac:dyDescent="0.25">
      <c r="A74" s="141" t="s">
        <v>382</v>
      </c>
      <c r="B74" s="255">
        <v>35.440345880000002</v>
      </c>
      <c r="C74" s="80">
        <f t="shared" si="2"/>
        <v>2.7473633982873842E-2</v>
      </c>
      <c r="D74" s="141">
        <v>49.123505880000003</v>
      </c>
      <c r="E74" s="80">
        <f t="shared" si="3"/>
        <v>3.5887008470577797E-2</v>
      </c>
    </row>
    <row r="75" spans="1:5" x14ac:dyDescent="0.25">
      <c r="A75" s="347" t="s">
        <v>419</v>
      </c>
      <c r="B75" s="348">
        <v>108.30362176</v>
      </c>
      <c r="C75" s="349">
        <f t="shared" si="2"/>
        <v>8.3957816702150384E-2</v>
      </c>
      <c r="D75" s="347">
        <v>42.115988259999995</v>
      </c>
      <c r="E75" s="349">
        <f t="shared" si="3"/>
        <v>3.0767690545652378E-2</v>
      </c>
    </row>
    <row r="76" spans="1:5" x14ac:dyDescent="0.25">
      <c r="A76" s="141" t="s">
        <v>420</v>
      </c>
      <c r="B76" s="141">
        <v>30.874924960000001</v>
      </c>
      <c r="C76" s="80">
        <f t="shared" si="2"/>
        <v>2.3934483892224804E-2</v>
      </c>
      <c r="D76" s="141">
        <v>40.54401721</v>
      </c>
      <c r="E76" s="66">
        <f t="shared" si="3"/>
        <v>2.9619292495141475E-2</v>
      </c>
    </row>
    <row r="77" spans="1:5" x14ac:dyDescent="0.25">
      <c r="A77" s="347" t="s">
        <v>307</v>
      </c>
      <c r="B77" s="347">
        <v>26.524462549999999</v>
      </c>
      <c r="C77" s="349">
        <f t="shared" si="2"/>
        <v>2.0561971323829094E-2</v>
      </c>
      <c r="D77" s="347">
        <v>35.016492079999999</v>
      </c>
      <c r="E77" s="309">
        <f t="shared" si="3"/>
        <v>2.558117799968556E-2</v>
      </c>
    </row>
    <row r="78" spans="1:5" x14ac:dyDescent="0.25">
      <c r="A78" s="141" t="s">
        <v>383</v>
      </c>
      <c r="B78" s="141">
        <v>31.443400660000002</v>
      </c>
      <c r="C78" s="80">
        <f t="shared" si="2"/>
        <v>2.437517071178465E-2</v>
      </c>
      <c r="D78" s="141">
        <v>30.186672680000001</v>
      </c>
      <c r="E78" s="66">
        <f t="shared" si="3"/>
        <v>2.2052770028508386E-2</v>
      </c>
    </row>
    <row r="79" spans="1:5" x14ac:dyDescent="0.25">
      <c r="A79" s="347" t="s">
        <v>410</v>
      </c>
      <c r="B79" s="347">
        <v>12.90923422</v>
      </c>
      <c r="C79" s="349">
        <f t="shared" si="2"/>
        <v>1.0007339577337947E-2</v>
      </c>
      <c r="D79" s="347">
        <v>30.02000975</v>
      </c>
      <c r="E79" s="309">
        <f t="shared" si="3"/>
        <v>2.1931014997520738E-2</v>
      </c>
    </row>
    <row r="80" spans="1:5" x14ac:dyDescent="0.25">
      <c r="A80" s="347" t="s">
        <v>436</v>
      </c>
      <c r="B80" s="350">
        <v>23.487640149999997</v>
      </c>
      <c r="C80" s="356">
        <f t="shared" si="2"/>
        <v>1.8207802790285634E-2</v>
      </c>
      <c r="D80" s="350">
        <v>28.67089309</v>
      </c>
      <c r="E80" s="356">
        <f t="shared" si="3"/>
        <v>2.0945422456070444E-2</v>
      </c>
    </row>
    <row r="81" spans="1:5" x14ac:dyDescent="0.25">
      <c r="A81" s="141" t="s">
        <v>411</v>
      </c>
      <c r="B81" s="255">
        <v>9.1223171399999998</v>
      </c>
      <c r="C81" s="80">
        <f t="shared" si="2"/>
        <v>7.0716917670233673E-3</v>
      </c>
      <c r="D81" s="141">
        <v>27.695399300000002</v>
      </c>
      <c r="E81" s="80">
        <f t="shared" si="3"/>
        <v>2.0232778818821847E-2</v>
      </c>
    </row>
    <row r="82" spans="1:5" x14ac:dyDescent="0.25">
      <c r="A82" s="347" t="s">
        <v>406</v>
      </c>
      <c r="B82" s="348">
        <v>0.76954661000000002</v>
      </c>
      <c r="C82" s="349">
        <f t="shared" si="2"/>
        <v>5.9655856541266251E-4</v>
      </c>
      <c r="D82" s="347">
        <v>27.578954809999999</v>
      </c>
      <c r="E82" s="349">
        <f t="shared" si="3"/>
        <v>2.0147710696664801E-2</v>
      </c>
    </row>
    <row r="83" spans="1:5" x14ac:dyDescent="0.25">
      <c r="A83" s="141" t="s">
        <v>500</v>
      </c>
      <c r="B83" s="141">
        <v>42.996239020000004</v>
      </c>
      <c r="C83" s="80">
        <f t="shared" si="2"/>
        <v>3.3331021584139184E-2</v>
      </c>
      <c r="D83" s="141">
        <v>21.223372850000001</v>
      </c>
      <c r="E83" s="66">
        <f t="shared" si="3"/>
        <v>1.5504662128609884E-2</v>
      </c>
    </row>
    <row r="84" spans="1:5" x14ac:dyDescent="0.25">
      <c r="A84" s="347" t="s">
        <v>403</v>
      </c>
      <c r="B84" s="347">
        <v>151.35771461000002</v>
      </c>
      <c r="C84" s="349">
        <f t="shared" si="2"/>
        <v>0.11733368702888677</v>
      </c>
      <c r="D84" s="347">
        <v>17.720241170000001</v>
      </c>
      <c r="E84" s="309">
        <f t="shared" si="3"/>
        <v>1.2945461313814346E-2</v>
      </c>
    </row>
    <row r="85" spans="1:5" x14ac:dyDescent="0.25">
      <c r="A85" s="141" t="s">
        <v>648</v>
      </c>
      <c r="B85" s="141">
        <v>0</v>
      </c>
      <c r="C85" s="80">
        <f t="shared" si="2"/>
        <v>0</v>
      </c>
      <c r="D85" s="141">
        <v>13.58899456</v>
      </c>
      <c r="E85" s="66">
        <f t="shared" si="3"/>
        <v>9.9273932946203555E-3</v>
      </c>
    </row>
    <row r="86" spans="1:5" x14ac:dyDescent="0.25">
      <c r="A86" s="347" t="s">
        <v>370</v>
      </c>
      <c r="B86" s="347">
        <v>11.435582539999999</v>
      </c>
      <c r="C86" s="349">
        <f t="shared" si="2"/>
        <v>8.8649532413903939E-3</v>
      </c>
      <c r="D86" s="347">
        <v>12.67139214</v>
      </c>
      <c r="E86" s="309">
        <f t="shared" si="3"/>
        <v>9.2570419988556585E-3</v>
      </c>
    </row>
    <row r="87" spans="1:5" x14ac:dyDescent="0.25">
      <c r="A87" s="347" t="s">
        <v>448</v>
      </c>
      <c r="B87" s="350">
        <v>1.0938677299999999</v>
      </c>
      <c r="C87" s="356">
        <f t="shared" si="2"/>
        <v>8.479748403543815E-4</v>
      </c>
      <c r="D87" s="350">
        <v>12.617925660000001</v>
      </c>
      <c r="E87" s="356">
        <f t="shared" si="3"/>
        <v>9.2179822455607883E-3</v>
      </c>
    </row>
    <row r="88" spans="1:5" x14ac:dyDescent="0.25">
      <c r="A88" s="141" t="s">
        <v>435</v>
      </c>
      <c r="B88" s="255">
        <v>19.380526979999999</v>
      </c>
      <c r="C88" s="80">
        <f t="shared" si="2"/>
        <v>1.5023936460626081E-2</v>
      </c>
      <c r="D88" s="141">
        <v>10.356106329999999</v>
      </c>
      <c r="E88" s="80">
        <f t="shared" si="3"/>
        <v>7.5656179038765779E-3</v>
      </c>
    </row>
    <row r="89" spans="1:5" x14ac:dyDescent="0.25">
      <c r="A89" s="347" t="s">
        <v>387</v>
      </c>
      <c r="B89" s="348">
        <v>7.56517397</v>
      </c>
      <c r="C89" s="349">
        <f t="shared" si="2"/>
        <v>5.8645821734442001E-3</v>
      </c>
      <c r="D89" s="347">
        <v>9.3460046800000001</v>
      </c>
      <c r="E89" s="349">
        <f t="shared" si="3"/>
        <v>6.8276916133905982E-3</v>
      </c>
    </row>
    <row r="90" spans="1:5" x14ac:dyDescent="0.25">
      <c r="A90" s="141" t="s">
        <v>306</v>
      </c>
      <c r="B90" s="141">
        <v>4.8747981999999999</v>
      </c>
      <c r="C90" s="80">
        <f t="shared" si="2"/>
        <v>3.7789817836611991E-3</v>
      </c>
      <c r="D90" s="141">
        <v>9.2733279199999998</v>
      </c>
      <c r="E90" s="66">
        <f t="shared" si="3"/>
        <v>6.7745978560332671E-3</v>
      </c>
    </row>
    <row r="91" spans="1:5" x14ac:dyDescent="0.25">
      <c r="A91" s="347" t="s">
        <v>438</v>
      </c>
      <c r="B91" s="347">
        <v>10.583093890000001</v>
      </c>
      <c r="C91" s="349">
        <f t="shared" si="2"/>
        <v>8.2040973562938751E-3</v>
      </c>
      <c r="D91" s="347">
        <v>8.9696819300000001</v>
      </c>
      <c r="E91" s="309">
        <f t="shared" si="3"/>
        <v>6.5527703211295842E-3</v>
      </c>
    </row>
    <row r="92" spans="1:5" x14ac:dyDescent="0.25">
      <c r="A92" s="141" t="s">
        <v>429</v>
      </c>
      <c r="B92" s="141">
        <v>0.55433968</v>
      </c>
      <c r="C92" s="80">
        <f t="shared" si="2"/>
        <v>4.29728466027697E-4</v>
      </c>
      <c r="D92" s="141">
        <v>7.8815166699999999</v>
      </c>
      <c r="E92" s="66">
        <f t="shared" si="3"/>
        <v>5.7578149285237891E-3</v>
      </c>
    </row>
    <row r="93" spans="1:5" x14ac:dyDescent="0.25">
      <c r="A93" s="347" t="s">
        <v>445</v>
      </c>
      <c r="B93" s="347">
        <v>12.45479448</v>
      </c>
      <c r="C93" s="349">
        <f t="shared" si="2"/>
        <v>9.6550543280261442E-3</v>
      </c>
      <c r="D93" s="347">
        <v>7.5164697300000007</v>
      </c>
      <c r="E93" s="309">
        <f t="shared" si="3"/>
        <v>5.4911311405233861E-3</v>
      </c>
    </row>
    <row r="94" spans="1:5" x14ac:dyDescent="0.25">
      <c r="A94" s="347" t="s">
        <v>708</v>
      </c>
      <c r="B94" s="350">
        <v>8.3500000000000002E-4</v>
      </c>
      <c r="C94" s="356">
        <f t="shared" si="2"/>
        <v>6.4729854650334059E-7</v>
      </c>
      <c r="D94" s="350">
        <v>7.48202561</v>
      </c>
      <c r="E94" s="356">
        <f t="shared" si="3"/>
        <v>5.4659681069805198E-3</v>
      </c>
    </row>
    <row r="95" spans="1:5" x14ac:dyDescent="0.25">
      <c r="A95" s="141" t="s">
        <v>605</v>
      </c>
      <c r="B95" s="255">
        <v>8.969040000000001E-3</v>
      </c>
      <c r="C95" s="80">
        <f t="shared" si="2"/>
        <v>6.9528701263836206E-6</v>
      </c>
      <c r="D95" s="141">
        <v>7.23541729</v>
      </c>
      <c r="E95" s="80">
        <f t="shared" si="3"/>
        <v>5.2858092459583837E-3</v>
      </c>
    </row>
    <row r="96" spans="1:5" x14ac:dyDescent="0.25">
      <c r="A96" s="347" t="s">
        <v>426</v>
      </c>
      <c r="B96" s="348">
        <v>9.4786123199999999</v>
      </c>
      <c r="C96" s="349">
        <f t="shared" si="2"/>
        <v>7.3478945839576737E-3</v>
      </c>
      <c r="D96" s="347">
        <v>6.9695196299999997</v>
      </c>
      <c r="E96" s="349">
        <f t="shared" si="3"/>
        <v>5.0915586238623779E-3</v>
      </c>
    </row>
    <row r="97" spans="1:5" x14ac:dyDescent="0.25">
      <c r="A97" s="141" t="s">
        <v>444</v>
      </c>
      <c r="B97" s="141">
        <v>3.93122718</v>
      </c>
      <c r="C97" s="80">
        <f t="shared" si="2"/>
        <v>3.0475181312436248E-3</v>
      </c>
      <c r="D97" s="141">
        <v>6.53011929</v>
      </c>
      <c r="E97" s="66">
        <f t="shared" si="3"/>
        <v>4.7705562149122707E-3</v>
      </c>
    </row>
    <row r="98" spans="1:5" x14ac:dyDescent="0.25">
      <c r="A98" s="347" t="s">
        <v>362</v>
      </c>
      <c r="B98" s="347">
        <v>128.60020632999999</v>
      </c>
      <c r="C98" s="349">
        <f t="shared" si="2"/>
        <v>9.9691888188549335E-2</v>
      </c>
      <c r="D98" s="347">
        <v>6.3809786500000003</v>
      </c>
      <c r="E98" s="309">
        <f t="shared" si="3"/>
        <v>4.6616020326911995E-3</v>
      </c>
    </row>
    <row r="99" spans="1:5" x14ac:dyDescent="0.25">
      <c r="A99" s="141" t="s">
        <v>524</v>
      </c>
      <c r="B99" s="141">
        <v>0.6701109300000001</v>
      </c>
      <c r="C99" s="80">
        <f t="shared" si="2"/>
        <v>5.1947524668862508E-4</v>
      </c>
      <c r="D99" s="141">
        <v>5.9395225300000005</v>
      </c>
      <c r="E99" s="66">
        <f t="shared" si="3"/>
        <v>4.3390977807241486E-3</v>
      </c>
    </row>
    <row r="100" spans="1:5" x14ac:dyDescent="0.25">
      <c r="A100" s="347" t="s">
        <v>606</v>
      </c>
      <c r="B100" s="347">
        <v>0</v>
      </c>
      <c r="C100" s="349">
        <f t="shared" si="2"/>
        <v>0</v>
      </c>
      <c r="D100" s="347">
        <v>5.2091767400000002</v>
      </c>
      <c r="E100" s="309">
        <f t="shared" si="3"/>
        <v>3.8055461727382078E-3</v>
      </c>
    </row>
    <row r="101" spans="1:5" x14ac:dyDescent="0.25">
      <c r="A101" s="347" t="s">
        <v>416</v>
      </c>
      <c r="B101" s="350">
        <v>474.97355002</v>
      </c>
      <c r="C101" s="356">
        <f t="shared" si="2"/>
        <v>0.3682032198269195</v>
      </c>
      <c r="D101" s="350">
        <v>5.1111833200000003</v>
      </c>
      <c r="E101" s="356">
        <f t="shared" si="3"/>
        <v>3.7339574163861768E-3</v>
      </c>
    </row>
    <row r="102" spans="1:5" x14ac:dyDescent="0.25">
      <c r="A102" s="141" t="s">
        <v>443</v>
      </c>
      <c r="B102" s="255">
        <v>7.6108571600000001</v>
      </c>
      <c r="C102" s="80">
        <f t="shared" si="2"/>
        <v>5.8999961404940628E-3</v>
      </c>
      <c r="D102" s="141">
        <v>5.1023002100000001</v>
      </c>
      <c r="E102" s="80">
        <f t="shared" si="3"/>
        <v>3.7274678908911147E-3</v>
      </c>
    </row>
    <row r="103" spans="1:5" x14ac:dyDescent="0.25">
      <c r="A103" s="347" t="s">
        <v>581</v>
      </c>
      <c r="B103" s="348">
        <v>1.5670006299999999</v>
      </c>
      <c r="C103" s="349">
        <f t="shared" si="2"/>
        <v>1.214751173854873E-3</v>
      </c>
      <c r="D103" s="347">
        <v>4.9691421500000006</v>
      </c>
      <c r="E103" s="349">
        <f t="shared" si="3"/>
        <v>3.6301897275853629E-3</v>
      </c>
    </row>
    <row r="104" spans="1:5" x14ac:dyDescent="0.25">
      <c r="A104" s="141" t="s">
        <v>402</v>
      </c>
      <c r="B104" s="141">
        <v>2.6305811100000001</v>
      </c>
      <c r="C104" s="80">
        <f t="shared" si="2"/>
        <v>2.0392471005534663E-3</v>
      </c>
      <c r="D104" s="141">
        <v>3.6785695299999999</v>
      </c>
      <c r="E104" s="66">
        <f t="shared" si="3"/>
        <v>2.6873663334454046E-3</v>
      </c>
    </row>
    <row r="105" spans="1:5" x14ac:dyDescent="0.25">
      <c r="A105" s="347" t="s">
        <v>378</v>
      </c>
      <c r="B105" s="347">
        <v>1.8130591999999999</v>
      </c>
      <c r="C105" s="349">
        <f t="shared" si="2"/>
        <v>1.4054977064485144E-3</v>
      </c>
      <c r="D105" s="347">
        <v>3.59510459</v>
      </c>
      <c r="E105" s="309">
        <f t="shared" si="3"/>
        <v>2.6263913082488471E-3</v>
      </c>
    </row>
    <row r="106" spans="1:5" x14ac:dyDescent="0.25">
      <c r="A106" s="141" t="s">
        <v>417</v>
      </c>
      <c r="B106" s="141">
        <v>0.87831059999999994</v>
      </c>
      <c r="C106" s="80">
        <f t="shared" si="2"/>
        <v>6.8087326318380474E-4</v>
      </c>
      <c r="D106" s="141">
        <v>3.3731885899999998</v>
      </c>
      <c r="E106" s="66">
        <f t="shared" si="3"/>
        <v>2.4642713367791567E-3</v>
      </c>
    </row>
    <row r="107" spans="1:5" x14ac:dyDescent="0.25">
      <c r="A107" s="347" t="s">
        <v>388</v>
      </c>
      <c r="B107" s="347">
        <v>6.6089113899999994</v>
      </c>
      <c r="C107" s="349">
        <f t="shared" si="2"/>
        <v>5.1232799242112246E-3</v>
      </c>
      <c r="D107" s="347">
        <v>3.3668656000000001</v>
      </c>
      <c r="E107" s="309">
        <f t="shared" si="3"/>
        <v>2.4596520981555194E-3</v>
      </c>
    </row>
    <row r="108" spans="1:5" x14ac:dyDescent="0.25">
      <c r="A108" s="347" t="s">
        <v>312</v>
      </c>
      <c r="B108" s="350">
        <v>7.8062899999999996E-3</v>
      </c>
      <c r="C108" s="356">
        <f t="shared" si="2"/>
        <v>6.0514972102797159E-6</v>
      </c>
      <c r="D108" s="350">
        <v>2.65805604</v>
      </c>
      <c r="E108" s="356">
        <f t="shared" si="3"/>
        <v>1.9418337090143876E-3</v>
      </c>
    </row>
    <row r="109" spans="1:5" x14ac:dyDescent="0.25">
      <c r="A109" s="141" t="s">
        <v>458</v>
      </c>
      <c r="B109" s="255">
        <v>0.38554450000000001</v>
      </c>
      <c r="C109" s="80">
        <f t="shared" si="2"/>
        <v>2.9887711911659546E-4</v>
      </c>
      <c r="D109" s="141">
        <v>2.3060149600000002</v>
      </c>
      <c r="E109" s="80">
        <f t="shared" si="3"/>
        <v>1.6846513073589919E-3</v>
      </c>
    </row>
    <row r="110" spans="1:5" x14ac:dyDescent="0.25">
      <c r="A110" s="347" t="s">
        <v>517</v>
      </c>
      <c r="B110" s="348">
        <v>2.1817639999999999E-2</v>
      </c>
      <c r="C110" s="349">
        <f t="shared" si="2"/>
        <v>1.6913205580997777E-5</v>
      </c>
      <c r="D110" s="347">
        <v>2.2651830899999998</v>
      </c>
      <c r="E110" s="349">
        <f t="shared" si="3"/>
        <v>1.6548217249969534E-3</v>
      </c>
    </row>
    <row r="111" spans="1:5" x14ac:dyDescent="0.25">
      <c r="A111" s="141" t="s">
        <v>409</v>
      </c>
      <c r="B111" s="141">
        <v>0.87813509000000001</v>
      </c>
      <c r="C111" s="80">
        <f t="shared" si="2"/>
        <v>6.807372064557847E-4</v>
      </c>
      <c r="D111" s="141">
        <v>1.93158684</v>
      </c>
      <c r="E111" s="66">
        <f t="shared" si="3"/>
        <v>1.4111141305360065E-3</v>
      </c>
    </row>
    <row r="112" spans="1:5" x14ac:dyDescent="0.25">
      <c r="A112" s="347" t="s">
        <v>447</v>
      </c>
      <c r="B112" s="347">
        <v>2.6682601699999999</v>
      </c>
      <c r="C112" s="349">
        <f t="shared" si="2"/>
        <v>2.0684562032739599E-3</v>
      </c>
      <c r="D112" s="347">
        <v>1.9016853</v>
      </c>
      <c r="E112" s="309">
        <f t="shared" si="3"/>
        <v>1.3892696632073786E-3</v>
      </c>
    </row>
    <row r="113" spans="1:5" x14ac:dyDescent="0.25">
      <c r="A113" s="141" t="s">
        <v>446</v>
      </c>
      <c r="B113" s="141">
        <v>1.8633618999999999</v>
      </c>
      <c r="C113" s="80">
        <f t="shared" si="2"/>
        <v>1.4444927538679079E-3</v>
      </c>
      <c r="D113" s="141">
        <v>1.81178215</v>
      </c>
      <c r="E113" s="66">
        <f t="shared" si="3"/>
        <v>1.3235912258119892E-3</v>
      </c>
    </row>
    <row r="114" spans="1:5" x14ac:dyDescent="0.25">
      <c r="A114" s="347" t="s">
        <v>504</v>
      </c>
      <c r="B114" s="347">
        <v>4.08034E-3</v>
      </c>
      <c r="C114" s="349">
        <f t="shared" si="2"/>
        <v>3.1631115583705875E-6</v>
      </c>
      <c r="D114" s="347">
        <v>1.7578493400000001</v>
      </c>
      <c r="E114" s="309">
        <f t="shared" si="3"/>
        <v>1.2841907967375639E-3</v>
      </c>
    </row>
    <row r="115" spans="1:5" x14ac:dyDescent="0.25">
      <c r="A115" s="347" t="s">
        <v>381</v>
      </c>
      <c r="B115" s="350">
        <v>2.8373353100000003</v>
      </c>
      <c r="C115" s="356">
        <f t="shared" si="2"/>
        <v>2.1995245773719827E-3</v>
      </c>
      <c r="D115" s="350">
        <v>1.65079719</v>
      </c>
      <c r="E115" s="356">
        <f t="shared" si="3"/>
        <v>1.2059842163027643E-3</v>
      </c>
    </row>
    <row r="116" spans="1:5" x14ac:dyDescent="0.25">
      <c r="A116" s="141" t="s">
        <v>454</v>
      </c>
      <c r="B116" s="255">
        <v>10.65037764</v>
      </c>
      <c r="C116" s="80">
        <f t="shared" si="2"/>
        <v>8.2562562468068007E-3</v>
      </c>
      <c r="D116" s="141">
        <v>1.2568058899999999</v>
      </c>
      <c r="E116" s="80">
        <f t="shared" si="3"/>
        <v>9.1815522553460849E-4</v>
      </c>
    </row>
    <row r="117" spans="1:5" x14ac:dyDescent="0.25">
      <c r="A117" s="347" t="s">
        <v>462</v>
      </c>
      <c r="B117" s="348">
        <v>8.8030999999999998E-2</v>
      </c>
      <c r="C117" s="349">
        <f t="shared" si="2"/>
        <v>6.8242321373934817E-5</v>
      </c>
      <c r="D117" s="347">
        <v>0.99556071000000002</v>
      </c>
      <c r="E117" s="349">
        <f t="shared" si="3"/>
        <v>7.2730345672030947E-4</v>
      </c>
    </row>
    <row r="118" spans="1:5" x14ac:dyDescent="0.25">
      <c r="A118" s="141" t="s">
        <v>415</v>
      </c>
      <c r="B118" s="141">
        <v>0.19460123000000001</v>
      </c>
      <c r="C118" s="80">
        <f t="shared" si="2"/>
        <v>1.508563991937273E-4</v>
      </c>
      <c r="D118" s="141">
        <v>0.89592155000000007</v>
      </c>
      <c r="E118" s="66">
        <f t="shared" si="3"/>
        <v>6.5451241066475751E-4</v>
      </c>
    </row>
    <row r="119" spans="1:5" x14ac:dyDescent="0.25">
      <c r="A119" s="347" t="s">
        <v>619</v>
      </c>
      <c r="B119" s="347">
        <v>0</v>
      </c>
      <c r="C119" s="349">
        <f t="shared" si="2"/>
        <v>0</v>
      </c>
      <c r="D119" s="347">
        <v>0.88685515000000004</v>
      </c>
      <c r="E119" s="309">
        <f t="shared" si="3"/>
        <v>6.4788898328983736E-4</v>
      </c>
    </row>
    <row r="120" spans="1:5" x14ac:dyDescent="0.25">
      <c r="A120" s="141" t="s">
        <v>404</v>
      </c>
      <c r="B120" s="141">
        <v>2.2618879700000001</v>
      </c>
      <c r="C120" s="80">
        <f t="shared" si="2"/>
        <v>1.7534332878256188E-3</v>
      </c>
      <c r="D120" s="141">
        <v>0.84825518999999994</v>
      </c>
      <c r="E120" s="66">
        <f t="shared" si="3"/>
        <v>6.1968991511119687E-4</v>
      </c>
    </row>
    <row r="121" spans="1:5" x14ac:dyDescent="0.25">
      <c r="A121" s="347" t="s">
        <v>440</v>
      </c>
      <c r="B121" s="347">
        <v>0.8740605600000001</v>
      </c>
      <c r="C121" s="349">
        <f t="shared" si="2"/>
        <v>6.7757859885496537E-4</v>
      </c>
      <c r="D121" s="347">
        <v>0.66550264000000003</v>
      </c>
      <c r="E121" s="309">
        <f t="shared" si="3"/>
        <v>4.8618066750393527E-4</v>
      </c>
    </row>
    <row r="122" spans="1:5" x14ac:dyDescent="0.25">
      <c r="A122" s="347" t="s">
        <v>397</v>
      </c>
      <c r="B122" s="350">
        <v>1.2532823100000001</v>
      </c>
      <c r="C122" s="356">
        <f t="shared" si="2"/>
        <v>9.7155427260041827E-4</v>
      </c>
      <c r="D122" s="350">
        <v>0.65345198999999998</v>
      </c>
      <c r="E122" s="356">
        <f t="shared" si="3"/>
        <v>4.7737710654307066E-4</v>
      </c>
    </row>
    <row r="123" spans="1:5" x14ac:dyDescent="0.25">
      <c r="A123" s="141" t="s">
        <v>450</v>
      </c>
      <c r="B123" s="255">
        <v>0.27703506999999999</v>
      </c>
      <c r="C123" s="80">
        <f t="shared" si="2"/>
        <v>2.1475975825323499E-4</v>
      </c>
      <c r="D123" s="141">
        <v>0.65047600999999999</v>
      </c>
      <c r="E123" s="80">
        <f t="shared" si="3"/>
        <v>4.7520301457721703E-4</v>
      </c>
    </row>
    <row r="124" spans="1:5" x14ac:dyDescent="0.25">
      <c r="A124" s="347" t="s">
        <v>451</v>
      </c>
      <c r="B124" s="348">
        <v>0.45308998</v>
      </c>
      <c r="C124" s="349">
        <f t="shared" si="2"/>
        <v>3.5123890477751818E-4</v>
      </c>
      <c r="D124" s="347">
        <v>0.59778807999999994</v>
      </c>
      <c r="E124" s="349">
        <f t="shared" si="3"/>
        <v>4.3671202831035473E-4</v>
      </c>
    </row>
    <row r="125" spans="1:5" x14ac:dyDescent="0.25">
      <c r="A125" s="141" t="s">
        <v>427</v>
      </c>
      <c r="B125" s="141">
        <v>0.24547179</v>
      </c>
      <c r="C125" s="80">
        <f t="shared" si="2"/>
        <v>1.902916561372135E-4</v>
      </c>
      <c r="D125" s="141">
        <v>0.55516052000000005</v>
      </c>
      <c r="E125" s="66">
        <f t="shared" si="3"/>
        <v>4.0557061078740693E-4</v>
      </c>
    </row>
    <row r="126" spans="1:5" x14ac:dyDescent="0.25">
      <c r="A126" s="347" t="s">
        <v>452</v>
      </c>
      <c r="B126" s="347">
        <v>0.32073985999999999</v>
      </c>
      <c r="C126" s="349">
        <f t="shared" si="2"/>
        <v>2.4864005411219753E-4</v>
      </c>
      <c r="D126" s="347">
        <v>0.48362461000000001</v>
      </c>
      <c r="E126" s="309">
        <f t="shared" si="3"/>
        <v>3.533102974785049E-4</v>
      </c>
    </row>
    <row r="127" spans="1:5" x14ac:dyDescent="0.25">
      <c r="A127" s="141" t="s">
        <v>518</v>
      </c>
      <c r="B127" s="141">
        <v>0.87420018999999993</v>
      </c>
      <c r="C127" s="80">
        <f t="shared" si="2"/>
        <v>6.7768684112568163E-4</v>
      </c>
      <c r="D127" s="141">
        <v>0.45867008000000004</v>
      </c>
      <c r="E127" s="66">
        <f t="shared" si="3"/>
        <v>3.3507985131130867E-4</v>
      </c>
    </row>
    <row r="128" spans="1:5" x14ac:dyDescent="0.25">
      <c r="A128" s="347" t="s">
        <v>424</v>
      </c>
      <c r="B128" s="347">
        <v>4.2603059999999998E-2</v>
      </c>
      <c r="C128" s="349">
        <f t="shared" si="2"/>
        <v>3.3026226125263003E-5</v>
      </c>
      <c r="D128" s="347">
        <v>0.44207958000000003</v>
      </c>
      <c r="E128" s="309">
        <f t="shared" si="3"/>
        <v>3.2295971852832825E-4</v>
      </c>
    </row>
    <row r="129" spans="1:5" x14ac:dyDescent="0.25">
      <c r="A129" s="347" t="s">
        <v>431</v>
      </c>
      <c r="B129" s="350">
        <v>0.37797903000000005</v>
      </c>
      <c r="C129" s="356">
        <f t="shared" si="2"/>
        <v>2.930123074583744E-4</v>
      </c>
      <c r="D129" s="350">
        <v>0.39608093999999999</v>
      </c>
      <c r="E129" s="356">
        <f t="shared" si="3"/>
        <v>2.8935557009178225E-4</v>
      </c>
    </row>
    <row r="130" spans="1:5" x14ac:dyDescent="0.25">
      <c r="A130" s="141" t="s">
        <v>437</v>
      </c>
      <c r="B130" s="255">
        <v>0.18810764000000002</v>
      </c>
      <c r="C130" s="80">
        <f t="shared" si="2"/>
        <v>1.4582251731517804E-4</v>
      </c>
      <c r="D130" s="141">
        <v>0.38354552000000003</v>
      </c>
      <c r="E130" s="80">
        <f t="shared" si="3"/>
        <v>2.8019786207270937E-4</v>
      </c>
    </row>
    <row r="131" spans="1:5" x14ac:dyDescent="0.25">
      <c r="A131" s="347" t="s">
        <v>441</v>
      </c>
      <c r="B131" s="348">
        <v>1.1648811799999998</v>
      </c>
      <c r="C131" s="349">
        <f t="shared" si="2"/>
        <v>9.0302502354861814E-4</v>
      </c>
      <c r="D131" s="347">
        <v>0.36786488000000001</v>
      </c>
      <c r="E131" s="349">
        <f t="shared" si="3"/>
        <v>2.6874242438715951E-4</v>
      </c>
    </row>
    <row r="132" spans="1:5" x14ac:dyDescent="0.25">
      <c r="A132" s="141" t="s">
        <v>423</v>
      </c>
      <c r="B132" s="141">
        <v>1.2781674999999999</v>
      </c>
      <c r="C132" s="80">
        <f t="shared" si="2"/>
        <v>9.9084546699138758E-4</v>
      </c>
      <c r="D132" s="141">
        <v>0.34505825000000001</v>
      </c>
      <c r="E132" s="66">
        <f t="shared" si="3"/>
        <v>2.5208111918645397E-4</v>
      </c>
    </row>
    <row r="133" spans="1:5" x14ac:dyDescent="0.25">
      <c r="A133" s="347" t="s">
        <v>453</v>
      </c>
      <c r="B133" s="347">
        <v>5.0448920000000001E-2</v>
      </c>
      <c r="C133" s="349">
        <f t="shared" ref="C133:C196" si="4">(B133/$B$228)*100</f>
        <v>3.9108398309776423E-5</v>
      </c>
      <c r="D133" s="347">
        <v>0.33808109000000003</v>
      </c>
      <c r="E133" s="309">
        <f t="shared" ref="E133:E196" si="5">(D133/$D$228)*100</f>
        <v>2.4698397891653447E-4</v>
      </c>
    </row>
    <row r="134" spans="1:5" x14ac:dyDescent="0.25">
      <c r="A134" s="141" t="s">
        <v>442</v>
      </c>
      <c r="B134" s="141">
        <v>2.8738946299999997</v>
      </c>
      <c r="C134" s="80">
        <f t="shared" si="4"/>
        <v>2.2278656488655757E-3</v>
      </c>
      <c r="D134" s="141">
        <v>0.33692471999999996</v>
      </c>
      <c r="E134" s="66">
        <f t="shared" si="5"/>
        <v>2.4613919678541986E-4</v>
      </c>
    </row>
    <row r="135" spans="1:5" x14ac:dyDescent="0.25">
      <c r="A135" s="347" t="s">
        <v>459</v>
      </c>
      <c r="B135" s="347">
        <v>0.23395635000000001</v>
      </c>
      <c r="C135" s="349">
        <f t="shared" si="4"/>
        <v>1.8136479676673873E-4</v>
      </c>
      <c r="D135" s="347">
        <v>0.31725092999999999</v>
      </c>
      <c r="E135" s="309">
        <f t="shared" si="5"/>
        <v>2.3176657708471934E-4</v>
      </c>
    </row>
    <row r="136" spans="1:5" x14ac:dyDescent="0.25">
      <c r="A136" s="347" t="s">
        <v>461</v>
      </c>
      <c r="B136" s="350">
        <v>0.15740020000000002</v>
      </c>
      <c r="C136" s="356">
        <f t="shared" si="4"/>
        <v>1.2201786907704806E-4</v>
      </c>
      <c r="D136" s="350">
        <v>0.30928422999999999</v>
      </c>
      <c r="E136" s="356">
        <f t="shared" si="5"/>
        <v>2.2594653176708754E-4</v>
      </c>
    </row>
    <row r="137" spans="1:5" x14ac:dyDescent="0.25">
      <c r="A137" s="141" t="s">
        <v>456</v>
      </c>
      <c r="B137" s="255">
        <v>2.588259E-2</v>
      </c>
      <c r="C137" s="80">
        <f t="shared" si="4"/>
        <v>2.0064386690708862E-5</v>
      </c>
      <c r="D137" s="141">
        <v>0.28066285999999996</v>
      </c>
      <c r="E137" s="80">
        <f t="shared" si="5"/>
        <v>2.0503728823429386E-4</v>
      </c>
    </row>
    <row r="138" spans="1:5" x14ac:dyDescent="0.25">
      <c r="A138" s="347" t="s">
        <v>709</v>
      </c>
      <c r="B138" s="348">
        <v>0</v>
      </c>
      <c r="C138" s="349">
        <f t="shared" si="4"/>
        <v>0</v>
      </c>
      <c r="D138" s="347">
        <v>0.26900188000000003</v>
      </c>
      <c r="E138" s="349">
        <f t="shared" si="5"/>
        <v>1.9651839935332712E-4</v>
      </c>
    </row>
    <row r="139" spans="1:5" x14ac:dyDescent="0.25">
      <c r="A139" s="141" t="s">
        <v>645</v>
      </c>
      <c r="B139" s="141">
        <v>2.5633999999999997E-4</v>
      </c>
      <c r="C139" s="80">
        <f t="shared" si="4"/>
        <v>1.9871677773732495E-7</v>
      </c>
      <c r="D139" s="141">
        <v>0.26813762000000002</v>
      </c>
      <c r="E139" s="66">
        <f t="shared" si="5"/>
        <v>1.9588701717925046E-4</v>
      </c>
    </row>
    <row r="140" spans="1:5" x14ac:dyDescent="0.25">
      <c r="A140" s="347" t="s">
        <v>515</v>
      </c>
      <c r="B140" s="347">
        <v>0.20554472000000001</v>
      </c>
      <c r="C140" s="349">
        <f t="shared" si="4"/>
        <v>1.5933987844004329E-4</v>
      </c>
      <c r="D140" s="347">
        <v>0.25901736999999997</v>
      </c>
      <c r="E140" s="309">
        <f t="shared" si="5"/>
        <v>1.8922424987181683E-4</v>
      </c>
    </row>
    <row r="141" spans="1:5" x14ac:dyDescent="0.25">
      <c r="A141" s="141" t="s">
        <v>308</v>
      </c>
      <c r="B141" s="141">
        <v>1.2762247499999999</v>
      </c>
      <c r="C141" s="80">
        <f t="shared" si="4"/>
        <v>9.8933943195998698E-4</v>
      </c>
      <c r="D141" s="141">
        <v>0.25497157999999998</v>
      </c>
      <c r="E141" s="66">
        <f t="shared" si="5"/>
        <v>1.8626861188549609E-4</v>
      </c>
    </row>
    <row r="142" spans="1:5" x14ac:dyDescent="0.25">
      <c r="A142" s="347" t="s">
        <v>506</v>
      </c>
      <c r="B142" s="347">
        <v>7.0886099999999995E-3</v>
      </c>
      <c r="C142" s="349">
        <f t="shared" si="4"/>
        <v>5.4951460475796949E-6</v>
      </c>
      <c r="D142" s="347">
        <v>0.25481954000000001</v>
      </c>
      <c r="E142" s="309">
        <f t="shared" si="5"/>
        <v>1.8615753958578697E-4</v>
      </c>
    </row>
    <row r="143" spans="1:5" x14ac:dyDescent="0.25">
      <c r="A143" s="347" t="s">
        <v>400</v>
      </c>
      <c r="B143" s="350">
        <v>4.5604390000000002E-2</v>
      </c>
      <c r="C143" s="356">
        <f t="shared" si="4"/>
        <v>3.535288067206166E-5</v>
      </c>
      <c r="D143" s="350">
        <v>0.25071146</v>
      </c>
      <c r="E143" s="356">
        <f t="shared" si="5"/>
        <v>1.8315639585394605E-4</v>
      </c>
    </row>
    <row r="144" spans="1:5" x14ac:dyDescent="0.25">
      <c r="A144" s="141" t="s">
        <v>303</v>
      </c>
      <c r="B144" s="255">
        <v>6.1799999999999995E-4</v>
      </c>
      <c r="C144" s="80">
        <f t="shared" si="4"/>
        <v>4.7907844519648438E-7</v>
      </c>
      <c r="D144" s="141">
        <v>0.24978454999999999</v>
      </c>
      <c r="E144" s="80">
        <f t="shared" si="5"/>
        <v>1.8247924493758596E-4</v>
      </c>
    </row>
    <row r="145" spans="1:5" x14ac:dyDescent="0.25">
      <c r="A145" s="347" t="s">
        <v>629</v>
      </c>
      <c r="B145" s="348">
        <v>0</v>
      </c>
      <c r="C145" s="349">
        <f t="shared" si="4"/>
        <v>0</v>
      </c>
      <c r="D145" s="347">
        <v>0.24813026999999999</v>
      </c>
      <c r="E145" s="349">
        <f t="shared" si="5"/>
        <v>1.8127071636640191E-4</v>
      </c>
    </row>
    <row r="146" spans="1:5" x14ac:dyDescent="0.25">
      <c r="A146" s="141" t="s">
        <v>588</v>
      </c>
      <c r="B146" s="141">
        <v>0.19362289999999999</v>
      </c>
      <c r="C146" s="80">
        <f t="shared" si="4"/>
        <v>1.50097990107499E-4</v>
      </c>
      <c r="D146" s="141">
        <v>0.24096845</v>
      </c>
      <c r="E146" s="66">
        <f t="shared" si="5"/>
        <v>1.7603867336783013E-4</v>
      </c>
    </row>
    <row r="147" spans="1:5" x14ac:dyDescent="0.25">
      <c r="A147" s="347" t="s">
        <v>621</v>
      </c>
      <c r="B147" s="347">
        <v>7.9750020000000005E-2</v>
      </c>
      <c r="C147" s="349">
        <f t="shared" si="4"/>
        <v>6.1822840754026761E-5</v>
      </c>
      <c r="D147" s="347">
        <v>0.23506776000000001</v>
      </c>
      <c r="E147" s="309">
        <f t="shared" si="5"/>
        <v>1.717279445584992E-4</v>
      </c>
    </row>
    <row r="148" spans="1:5" x14ac:dyDescent="0.25">
      <c r="A148" s="141" t="s">
        <v>460</v>
      </c>
      <c r="B148" s="141">
        <v>0.48773490000000003</v>
      </c>
      <c r="C148" s="80">
        <f t="shared" si="4"/>
        <v>3.7809591838197871E-4</v>
      </c>
      <c r="D148" s="141">
        <v>0.22866011999999999</v>
      </c>
      <c r="E148" s="66">
        <f t="shared" si="5"/>
        <v>1.6704686516815309E-4</v>
      </c>
    </row>
    <row r="149" spans="1:5" x14ac:dyDescent="0.25">
      <c r="A149" s="347" t="s">
        <v>529</v>
      </c>
      <c r="B149" s="347">
        <v>1.2462000000000001E-2</v>
      </c>
      <c r="C149" s="349">
        <f t="shared" si="4"/>
        <v>9.660640103622314E-6</v>
      </c>
      <c r="D149" s="347">
        <v>0.19516237</v>
      </c>
      <c r="E149" s="309">
        <f t="shared" si="5"/>
        <v>1.4257519897779817E-4</v>
      </c>
    </row>
    <row r="150" spans="1:5" x14ac:dyDescent="0.25">
      <c r="A150" s="347" t="s">
        <v>302</v>
      </c>
      <c r="B150" s="350">
        <v>3.2637560000000003E-2</v>
      </c>
      <c r="C150" s="356">
        <f t="shared" si="4"/>
        <v>2.5300892394509666E-5</v>
      </c>
      <c r="D150" s="350">
        <v>0.18318701000000001</v>
      </c>
      <c r="E150" s="356">
        <f t="shared" si="5"/>
        <v>1.338266408677959E-4</v>
      </c>
    </row>
    <row r="151" spans="1:5" x14ac:dyDescent="0.25">
      <c r="A151" s="141" t="s">
        <v>594</v>
      </c>
      <c r="B151" s="255">
        <v>2.934E-3</v>
      </c>
      <c r="C151" s="80">
        <f t="shared" si="4"/>
        <v>2.2744598029231152E-6</v>
      </c>
      <c r="D151" s="141">
        <v>0.14310464000000001</v>
      </c>
      <c r="E151" s="80">
        <f t="shared" si="5"/>
        <v>1.0454460315606014E-4</v>
      </c>
    </row>
    <row r="152" spans="1:5" x14ac:dyDescent="0.25">
      <c r="A152" s="347" t="s">
        <v>555</v>
      </c>
      <c r="B152" s="348">
        <v>0.12401947000000001</v>
      </c>
      <c r="C152" s="349">
        <f t="shared" si="4"/>
        <v>9.6140865471993617E-5</v>
      </c>
      <c r="D152" s="347">
        <v>0.1348</v>
      </c>
      <c r="E152" s="349">
        <f t="shared" si="5"/>
        <v>9.8477676932326626E-5</v>
      </c>
    </row>
    <row r="153" spans="1:5" x14ac:dyDescent="0.25">
      <c r="A153" s="141" t="s">
        <v>710</v>
      </c>
      <c r="B153" s="141">
        <v>0</v>
      </c>
      <c r="C153" s="80">
        <f t="shared" si="4"/>
        <v>0</v>
      </c>
      <c r="D153" s="141">
        <v>0.12253188000000001</v>
      </c>
      <c r="E153" s="66">
        <f t="shared" si="5"/>
        <v>8.9515244010019397E-5</v>
      </c>
    </row>
    <row r="154" spans="1:5" x14ac:dyDescent="0.25">
      <c r="A154" s="347" t="s">
        <v>299</v>
      </c>
      <c r="B154" s="347">
        <v>5.9639999999999997E-4</v>
      </c>
      <c r="C154" s="349">
        <f t="shared" si="4"/>
        <v>4.6233395584981115E-7</v>
      </c>
      <c r="D154" s="347">
        <v>0.11155941999999999</v>
      </c>
      <c r="E154" s="309">
        <f t="shared" si="5"/>
        <v>8.1499351049834845E-5</v>
      </c>
    </row>
    <row r="155" spans="1:5" x14ac:dyDescent="0.25">
      <c r="A155" s="141" t="s">
        <v>516</v>
      </c>
      <c r="B155" s="141">
        <v>0.30924359000000001</v>
      </c>
      <c r="C155" s="80">
        <f t="shared" si="4"/>
        <v>2.3972805547601796E-4</v>
      </c>
      <c r="D155" s="141">
        <v>0.11058511</v>
      </c>
      <c r="E155" s="66">
        <f t="shared" si="5"/>
        <v>8.0787572226304166E-5</v>
      </c>
    </row>
    <row r="156" spans="1:5" x14ac:dyDescent="0.25">
      <c r="A156" s="347" t="s">
        <v>626</v>
      </c>
      <c r="B156" s="347">
        <v>4.9334419999999997E-2</v>
      </c>
      <c r="C156" s="349">
        <f t="shared" si="4"/>
        <v>3.8244429171958485E-5</v>
      </c>
      <c r="D156" s="347">
        <v>0.10691306</v>
      </c>
      <c r="E156" s="309">
        <f t="shared" si="5"/>
        <v>7.8104968713104249E-5</v>
      </c>
    </row>
    <row r="157" spans="1:5" x14ac:dyDescent="0.25">
      <c r="A157" s="347" t="s">
        <v>432</v>
      </c>
      <c r="B157" s="350">
        <v>4.4389194000000005</v>
      </c>
      <c r="C157" s="356">
        <f t="shared" si="4"/>
        <v>3.4410851205574624E-3</v>
      </c>
      <c r="D157" s="350">
        <v>0.10239922</v>
      </c>
      <c r="E157" s="356">
        <f t="shared" si="5"/>
        <v>7.4807398407138271E-5</v>
      </c>
    </row>
    <row r="158" spans="1:5" x14ac:dyDescent="0.25">
      <c r="A158" s="141" t="s">
        <v>599</v>
      </c>
      <c r="B158" s="255">
        <v>0.8707386800000001</v>
      </c>
      <c r="C158" s="80">
        <f t="shared" si="4"/>
        <v>6.7500345143501489E-4</v>
      </c>
      <c r="D158" s="141">
        <v>9.7147669999999992E-2</v>
      </c>
      <c r="E158" s="80">
        <f t="shared" si="5"/>
        <v>7.0970896594868533E-5</v>
      </c>
    </row>
    <row r="159" spans="1:5" x14ac:dyDescent="0.25">
      <c r="A159" s="347" t="s">
        <v>311</v>
      </c>
      <c r="B159" s="348">
        <v>0.17665182999999998</v>
      </c>
      <c r="C159" s="349">
        <f t="shared" si="4"/>
        <v>1.3694188358820983E-4</v>
      </c>
      <c r="D159" s="347">
        <v>9.1984609999999994E-2</v>
      </c>
      <c r="E159" s="349">
        <f t="shared" si="5"/>
        <v>6.7199040848116168E-5</v>
      </c>
    </row>
    <row r="160" spans="1:5" x14ac:dyDescent="0.25">
      <c r="A160" s="141" t="s">
        <v>393</v>
      </c>
      <c r="B160" s="141">
        <v>426.35096039000001</v>
      </c>
      <c r="C160" s="80">
        <f t="shared" si="4"/>
        <v>0.33051060713862318</v>
      </c>
      <c r="D160" s="141">
        <v>8.1912350000000009E-2</v>
      </c>
      <c r="E160" s="66">
        <f t="shared" si="5"/>
        <v>5.9840785905546475E-5</v>
      </c>
    </row>
    <row r="161" spans="1:5" x14ac:dyDescent="0.25">
      <c r="A161" s="347" t="s">
        <v>521</v>
      </c>
      <c r="B161" s="347">
        <v>9.7499999999999998E-6</v>
      </c>
      <c r="C161" s="349">
        <f t="shared" si="4"/>
        <v>7.5582764412066716E-9</v>
      </c>
      <c r="D161" s="347">
        <v>8.18749E-2</v>
      </c>
      <c r="E161" s="309">
        <f t="shared" si="5"/>
        <v>5.9813426936695474E-5</v>
      </c>
    </row>
    <row r="162" spans="1:5" x14ac:dyDescent="0.25">
      <c r="A162" s="141" t="s">
        <v>428</v>
      </c>
      <c r="B162" s="141">
        <v>0.30783421</v>
      </c>
      <c r="C162" s="80">
        <f t="shared" si="4"/>
        <v>2.3863549305030434E-4</v>
      </c>
      <c r="D162" s="141">
        <v>7.743572E-2</v>
      </c>
      <c r="E162" s="66">
        <f t="shared" si="5"/>
        <v>5.6570399237255962E-5</v>
      </c>
    </row>
    <row r="163" spans="1:5" x14ac:dyDescent="0.25">
      <c r="A163" s="347" t="s">
        <v>522</v>
      </c>
      <c r="B163" s="347">
        <v>3.596357E-2</v>
      </c>
      <c r="C163" s="349">
        <f t="shared" si="4"/>
        <v>2.7879241422839699E-5</v>
      </c>
      <c r="D163" s="347">
        <v>7.1115380000000006E-2</v>
      </c>
      <c r="E163" s="309">
        <f t="shared" si="5"/>
        <v>5.1953096562015154E-5</v>
      </c>
    </row>
    <row r="164" spans="1:5" x14ac:dyDescent="0.25">
      <c r="A164" s="347" t="s">
        <v>557</v>
      </c>
      <c r="B164" s="350">
        <v>5.2951400000000003E-3</v>
      </c>
      <c r="C164" s="356">
        <f t="shared" si="4"/>
        <v>4.1048340425529335E-6</v>
      </c>
      <c r="D164" s="350">
        <v>5.420411E-2</v>
      </c>
      <c r="E164" s="356">
        <f t="shared" si="5"/>
        <v>3.9598626357450257E-5</v>
      </c>
    </row>
    <row r="165" spans="1:5" x14ac:dyDescent="0.25">
      <c r="A165" s="141" t="s">
        <v>455</v>
      </c>
      <c r="B165" s="255">
        <v>0.25321925000000001</v>
      </c>
      <c r="C165" s="80">
        <f t="shared" si="4"/>
        <v>1.9629754787025874E-4</v>
      </c>
      <c r="D165" s="141">
        <v>5.0177260000000001E-2</v>
      </c>
      <c r="E165" s="80">
        <f t="shared" si="5"/>
        <v>3.6656824923066436E-5</v>
      </c>
    </row>
    <row r="166" spans="1:5" x14ac:dyDescent="0.25">
      <c r="A166" s="347" t="s">
        <v>647</v>
      </c>
      <c r="B166" s="348">
        <v>0</v>
      </c>
      <c r="C166" s="349">
        <f t="shared" si="4"/>
        <v>0</v>
      </c>
      <c r="D166" s="347">
        <v>4.7627089999999997E-2</v>
      </c>
      <c r="E166" s="349">
        <f t="shared" si="5"/>
        <v>3.4793806989961749E-5</v>
      </c>
    </row>
    <row r="167" spans="1:5" x14ac:dyDescent="0.25">
      <c r="A167" s="141" t="s">
        <v>405</v>
      </c>
      <c r="B167" s="141">
        <v>2.811551E-2</v>
      </c>
      <c r="C167" s="80">
        <f t="shared" si="4"/>
        <v>2.1795363781078009E-5</v>
      </c>
      <c r="D167" s="141">
        <v>4.2852589999999996E-2</v>
      </c>
      <c r="E167" s="66">
        <f t="shared" si="5"/>
        <v>3.1305812416420249E-5</v>
      </c>
    </row>
    <row r="168" spans="1:5" x14ac:dyDescent="0.25">
      <c r="A168" s="347" t="s">
        <v>632</v>
      </c>
      <c r="B168" s="347">
        <v>3.4055160000000001E-2</v>
      </c>
      <c r="C168" s="349">
        <f t="shared" si="4"/>
        <v>2.6399827028669105E-5</v>
      </c>
      <c r="D168" s="347">
        <v>3.8838529999999996E-2</v>
      </c>
      <c r="E168" s="309">
        <f t="shared" si="5"/>
        <v>2.8373354672599962E-5</v>
      </c>
    </row>
    <row r="169" spans="1:5" x14ac:dyDescent="0.25">
      <c r="A169" s="141" t="s">
        <v>502</v>
      </c>
      <c r="B169" s="141">
        <v>2.0193000000000001E-4</v>
      </c>
      <c r="C169" s="80">
        <f t="shared" si="4"/>
        <v>1.5653771915619111E-7</v>
      </c>
      <c r="D169" s="141">
        <v>3.5111059999999999E-2</v>
      </c>
      <c r="E169" s="66">
        <f t="shared" si="5"/>
        <v>2.5650264268779938E-5</v>
      </c>
    </row>
    <row r="170" spans="1:5" x14ac:dyDescent="0.25">
      <c r="A170" s="347" t="s">
        <v>499</v>
      </c>
      <c r="B170" s="347">
        <v>3.5308499999999999E-3</v>
      </c>
      <c r="C170" s="349">
        <f t="shared" si="4"/>
        <v>2.7371426023009823E-6</v>
      </c>
      <c r="D170" s="347">
        <v>3.032791E-2</v>
      </c>
      <c r="E170" s="309">
        <f t="shared" si="5"/>
        <v>2.2155950467453102E-5</v>
      </c>
    </row>
    <row r="171" spans="1:5" x14ac:dyDescent="0.25">
      <c r="A171" s="347" t="s">
        <v>418</v>
      </c>
      <c r="B171" s="350">
        <v>0</v>
      </c>
      <c r="C171" s="356">
        <f t="shared" si="4"/>
        <v>0</v>
      </c>
      <c r="D171" s="350">
        <v>2.8305259999999999E-2</v>
      </c>
      <c r="E171" s="356">
        <f t="shared" si="5"/>
        <v>2.0678310458201093E-5</v>
      </c>
    </row>
    <row r="172" spans="1:5" x14ac:dyDescent="0.25">
      <c r="A172" s="141" t="s">
        <v>603</v>
      </c>
      <c r="B172" s="255">
        <v>8.0956312399999995</v>
      </c>
      <c r="C172" s="80">
        <f t="shared" si="4"/>
        <v>6.2757968079988468E-3</v>
      </c>
      <c r="D172" s="141">
        <v>2.7479650000000001E-2</v>
      </c>
      <c r="E172" s="80">
        <f t="shared" si="5"/>
        <v>2.0075163908853185E-5</v>
      </c>
    </row>
    <row r="173" spans="1:5" x14ac:dyDescent="0.25">
      <c r="A173" s="347" t="s">
        <v>711</v>
      </c>
      <c r="B173" s="348">
        <v>4.5899999999999999E-4</v>
      </c>
      <c r="C173" s="349">
        <f t="shared" si="4"/>
        <v>3.5582039861680641E-7</v>
      </c>
      <c r="D173" s="347">
        <v>2.5317970000000002E-2</v>
      </c>
      <c r="E173" s="349">
        <f t="shared" si="5"/>
        <v>1.8495956010699835E-5</v>
      </c>
    </row>
    <row r="174" spans="1:5" x14ac:dyDescent="0.25">
      <c r="A174" s="141" t="s">
        <v>457</v>
      </c>
      <c r="B174" s="141">
        <v>7.5147929999999988E-2</v>
      </c>
      <c r="C174" s="80">
        <f t="shared" si="4"/>
        <v>5.825526450507159E-5</v>
      </c>
      <c r="D174" s="141">
        <v>2.2821359999999999E-2</v>
      </c>
      <c r="E174" s="66">
        <f t="shared" si="5"/>
        <v>1.6672066151604758E-5</v>
      </c>
    </row>
    <row r="175" spans="1:5" x14ac:dyDescent="0.25">
      <c r="A175" s="347" t="s">
        <v>526</v>
      </c>
      <c r="B175" s="347">
        <v>0</v>
      </c>
      <c r="C175" s="349">
        <f t="shared" si="4"/>
        <v>0</v>
      </c>
      <c r="D175" s="347">
        <v>1.686969E-2</v>
      </c>
      <c r="E175" s="309">
        <f t="shared" si="5"/>
        <v>1.2324094078401344E-5</v>
      </c>
    </row>
    <row r="176" spans="1:5" x14ac:dyDescent="0.25">
      <c r="A176" s="141" t="s">
        <v>593</v>
      </c>
      <c r="B176" s="141">
        <v>7.9881759999999996E-2</v>
      </c>
      <c r="C176" s="80">
        <f t="shared" si="4"/>
        <v>6.1924966634884656E-5</v>
      </c>
      <c r="D176" s="141">
        <v>1.6438700000000001E-2</v>
      </c>
      <c r="E176" s="66">
        <f t="shared" si="5"/>
        <v>1.2009235814446869E-5</v>
      </c>
    </row>
    <row r="177" spans="1:5" x14ac:dyDescent="0.25">
      <c r="A177" s="347" t="s">
        <v>712</v>
      </c>
      <c r="B177" s="347">
        <v>0</v>
      </c>
      <c r="C177" s="349">
        <f t="shared" si="4"/>
        <v>0</v>
      </c>
      <c r="D177" s="347">
        <v>1.530802E-2</v>
      </c>
      <c r="E177" s="309">
        <f t="shared" si="5"/>
        <v>1.1183221424581562E-5</v>
      </c>
    </row>
    <row r="178" spans="1:5" x14ac:dyDescent="0.25">
      <c r="A178" s="347" t="s">
        <v>580</v>
      </c>
      <c r="B178" s="350">
        <v>0</v>
      </c>
      <c r="C178" s="356">
        <f t="shared" si="4"/>
        <v>0</v>
      </c>
      <c r="D178" s="350">
        <v>1.5053739999999999E-2</v>
      </c>
      <c r="E178" s="356">
        <f t="shared" si="5"/>
        <v>1.0997458044089337E-5</v>
      </c>
    </row>
    <row r="179" spans="1:5" x14ac:dyDescent="0.25">
      <c r="A179" s="141" t="s">
        <v>523</v>
      </c>
      <c r="B179" s="255">
        <v>3.642579E-2</v>
      </c>
      <c r="C179" s="80">
        <f t="shared" si="4"/>
        <v>2.82375579907017E-5</v>
      </c>
      <c r="D179" s="141">
        <v>1.4971040000000001E-2</v>
      </c>
      <c r="E179" s="80">
        <f t="shared" si="5"/>
        <v>1.0937041843182043E-5</v>
      </c>
    </row>
    <row r="180" spans="1:5" x14ac:dyDescent="0.25">
      <c r="A180" s="347" t="s">
        <v>553</v>
      </c>
      <c r="B180" s="348">
        <v>2.01454E-3</v>
      </c>
      <c r="C180" s="349">
        <f t="shared" si="4"/>
        <v>1.561687202242922E-6</v>
      </c>
      <c r="D180" s="347">
        <v>1.068292E-2</v>
      </c>
      <c r="E180" s="349">
        <f t="shared" si="5"/>
        <v>7.8043705078181805E-6</v>
      </c>
    </row>
    <row r="181" spans="1:5" x14ac:dyDescent="0.25">
      <c r="A181" s="141" t="s">
        <v>525</v>
      </c>
      <c r="B181" s="141">
        <v>0.20402129999999999</v>
      </c>
      <c r="C181" s="80">
        <f t="shared" si="4"/>
        <v>1.5815891131224191E-4</v>
      </c>
      <c r="D181" s="141">
        <v>9.3120000000000008E-3</v>
      </c>
      <c r="E181" s="66">
        <f t="shared" si="5"/>
        <v>6.8028496112301609E-6</v>
      </c>
    </row>
    <row r="182" spans="1:5" x14ac:dyDescent="0.25">
      <c r="A182" s="347" t="s">
        <v>633</v>
      </c>
      <c r="B182" s="347">
        <v>7.5323999999999996E-4</v>
      </c>
      <c r="C182" s="349">
        <f t="shared" si="4"/>
        <v>5.839175534948219E-7</v>
      </c>
      <c r="D182" s="347">
        <v>8.5078700000000007E-3</v>
      </c>
      <c r="E182" s="309">
        <f t="shared" si="5"/>
        <v>6.2153952020937225E-6</v>
      </c>
    </row>
    <row r="183" spans="1:5" x14ac:dyDescent="0.25">
      <c r="A183" s="141" t="s">
        <v>713</v>
      </c>
      <c r="B183" s="141">
        <v>3.2186409999999999E-2</v>
      </c>
      <c r="C183" s="80">
        <f t="shared" si="4"/>
        <v>2.4951157377437829E-5</v>
      </c>
      <c r="D183" s="141">
        <v>8.1569099999999999E-3</v>
      </c>
      <c r="E183" s="66">
        <f t="shared" si="5"/>
        <v>5.959002579718578E-6</v>
      </c>
    </row>
    <row r="184" spans="1:5" x14ac:dyDescent="0.25">
      <c r="A184" s="347" t="s">
        <v>629</v>
      </c>
      <c r="B184" s="347">
        <v>0</v>
      </c>
      <c r="C184" s="349">
        <f t="shared" si="4"/>
        <v>0</v>
      </c>
      <c r="D184" s="347">
        <v>7.9256899999999991E-3</v>
      </c>
      <c r="E184" s="309">
        <f t="shared" si="5"/>
        <v>5.7900856030101765E-6</v>
      </c>
    </row>
    <row r="185" spans="1:5" x14ac:dyDescent="0.25">
      <c r="A185" s="347" t="s">
        <v>596</v>
      </c>
      <c r="B185" s="350">
        <v>5.7268599999999994E-3</v>
      </c>
      <c r="C185" s="356">
        <f t="shared" si="4"/>
        <v>4.4395067712911622E-6</v>
      </c>
      <c r="D185" s="350">
        <v>7.8169399999999997E-3</v>
      </c>
      <c r="E185" s="356">
        <f t="shared" si="5"/>
        <v>5.7106386640903654E-6</v>
      </c>
    </row>
    <row r="186" spans="1:5" x14ac:dyDescent="0.25">
      <c r="A186" s="141" t="s">
        <v>520</v>
      </c>
      <c r="B186" s="255">
        <v>1.1449629999999999E-2</v>
      </c>
      <c r="C186" s="80">
        <f t="shared" si="4"/>
        <v>8.8758429425162191E-6</v>
      </c>
      <c r="D186" s="141">
        <v>7.3212900000000003E-3</v>
      </c>
      <c r="E186" s="80">
        <f t="shared" si="5"/>
        <v>5.3485432592572228E-6</v>
      </c>
    </row>
    <row r="187" spans="1:5" x14ac:dyDescent="0.25">
      <c r="A187" s="347" t="s">
        <v>649</v>
      </c>
      <c r="B187" s="348">
        <v>2.7892449999999999E-2</v>
      </c>
      <c r="C187" s="349">
        <f t="shared" si="4"/>
        <v>2.1622445920260004E-5</v>
      </c>
      <c r="D187" s="347">
        <v>6.7923200000000001E-3</v>
      </c>
      <c r="E187" s="349">
        <f t="shared" si="5"/>
        <v>4.9621060428856144E-6</v>
      </c>
    </row>
    <row r="188" spans="1:5" x14ac:dyDescent="0.25">
      <c r="A188" s="141" t="s">
        <v>590</v>
      </c>
      <c r="B188" s="141">
        <v>8.4060059999999992E-2</v>
      </c>
      <c r="C188" s="80">
        <f t="shared" si="4"/>
        <v>6.5164017553273777E-5</v>
      </c>
      <c r="D188" s="141">
        <v>6.5694600000000001E-3</v>
      </c>
      <c r="E188" s="66">
        <f t="shared" si="5"/>
        <v>4.7992964354587715E-6</v>
      </c>
    </row>
    <row r="189" spans="1:5" x14ac:dyDescent="0.25">
      <c r="A189" s="347" t="s">
        <v>699</v>
      </c>
      <c r="B189" s="347">
        <v>8.26554E-3</v>
      </c>
      <c r="C189" s="349">
        <f t="shared" si="4"/>
        <v>6.4075114108565533E-6</v>
      </c>
      <c r="D189" s="347">
        <v>6.4755799999999999E-3</v>
      </c>
      <c r="E189" s="309">
        <f t="shared" si="5"/>
        <v>4.7307127239572378E-6</v>
      </c>
    </row>
    <row r="190" spans="1:5" x14ac:dyDescent="0.25">
      <c r="A190" s="141" t="s">
        <v>628</v>
      </c>
      <c r="B190" s="141">
        <v>1.91051E-3</v>
      </c>
      <c r="C190" s="80">
        <f t="shared" si="4"/>
        <v>1.4810423306348471E-6</v>
      </c>
      <c r="D190" s="141">
        <v>6.14972E-3</v>
      </c>
      <c r="E190" s="66">
        <f t="shared" si="5"/>
        <v>4.4926568203580686E-6</v>
      </c>
    </row>
    <row r="191" spans="1:5" x14ac:dyDescent="0.25">
      <c r="A191" s="347" t="s">
        <v>624</v>
      </c>
      <c r="B191" s="347">
        <v>3.6000000000000002E-4</v>
      </c>
      <c r="C191" s="349">
        <f t="shared" si="4"/>
        <v>2.7907482244455406E-7</v>
      </c>
      <c r="D191" s="347">
        <v>5.8887700000000006E-3</v>
      </c>
      <c r="E191" s="309">
        <f t="shared" si="5"/>
        <v>4.3020206942787615E-6</v>
      </c>
    </row>
    <row r="192" spans="1:5" x14ac:dyDescent="0.25">
      <c r="A192" s="347" t="s">
        <v>589</v>
      </c>
      <c r="B192" s="350">
        <v>2.246836E-2</v>
      </c>
      <c r="C192" s="356">
        <f t="shared" si="4"/>
        <v>1.7417648826723112E-5</v>
      </c>
      <c r="D192" s="350">
        <v>5.2895699999999995E-3</v>
      </c>
      <c r="E192" s="356">
        <f t="shared" si="5"/>
        <v>3.8642771926626625E-6</v>
      </c>
    </row>
    <row r="193" spans="1:5" x14ac:dyDescent="0.25">
      <c r="A193" s="141" t="s">
        <v>627</v>
      </c>
      <c r="B193" s="255">
        <v>0</v>
      </c>
      <c r="C193" s="80">
        <f t="shared" si="4"/>
        <v>0</v>
      </c>
      <c r="D193" s="141">
        <v>4.9759499999999998E-3</v>
      </c>
      <c r="E193" s="80">
        <f t="shared" si="5"/>
        <v>3.6351631790163993E-6</v>
      </c>
    </row>
    <row r="194" spans="1:5" x14ac:dyDescent="0.25">
      <c r="A194" s="347" t="s">
        <v>386</v>
      </c>
      <c r="B194" s="348">
        <v>1.1674799999999999E-2</v>
      </c>
      <c r="C194" s="349">
        <f t="shared" si="4"/>
        <v>9.0503964918768873E-6</v>
      </c>
      <c r="D194" s="347">
        <v>4.5658299999999999E-3</v>
      </c>
      <c r="E194" s="349">
        <f t="shared" si="5"/>
        <v>3.3355514218688789E-6</v>
      </c>
    </row>
    <row r="195" spans="1:5" x14ac:dyDescent="0.25">
      <c r="A195" s="141" t="s">
        <v>498</v>
      </c>
      <c r="B195" s="141">
        <v>4.9247399999999995E-3</v>
      </c>
      <c r="C195" s="80">
        <f t="shared" si="4"/>
        <v>3.8176970585710917E-6</v>
      </c>
      <c r="D195" s="141">
        <v>4.4432500000000002E-3</v>
      </c>
      <c r="E195" s="66">
        <f t="shared" si="5"/>
        <v>3.2460010239581628E-6</v>
      </c>
    </row>
    <row r="196" spans="1:5" x14ac:dyDescent="0.25">
      <c r="A196" s="347" t="s">
        <v>714</v>
      </c>
      <c r="B196" s="347">
        <v>1.0022200000000001E-3</v>
      </c>
      <c r="C196" s="349">
        <f t="shared" si="4"/>
        <v>7.7692880152883602E-7</v>
      </c>
      <c r="D196" s="347">
        <v>3.1749999999999999E-3</v>
      </c>
      <c r="E196" s="309">
        <f t="shared" si="5"/>
        <v>2.3194853431760908E-6</v>
      </c>
    </row>
    <row r="197" spans="1:5" x14ac:dyDescent="0.25">
      <c r="A197" s="141" t="s">
        <v>698</v>
      </c>
      <c r="B197" s="141">
        <v>0</v>
      </c>
      <c r="C197" s="80">
        <f t="shared" ref="C197:C227" si="6">(B197/$B$228)*100</f>
        <v>0</v>
      </c>
      <c r="D197" s="141">
        <v>3.1199999999999999E-3</v>
      </c>
      <c r="E197" s="66">
        <f t="shared" ref="E197:E227" si="7">(D197/$D$228)*100</f>
        <v>2.2793052821131977E-6</v>
      </c>
    </row>
    <row r="198" spans="1:5" x14ac:dyDescent="0.25">
      <c r="A198" s="347" t="s">
        <v>702</v>
      </c>
      <c r="B198" s="347">
        <v>6.0710190000000004E-2</v>
      </c>
      <c r="C198" s="349">
        <f t="shared" si="6"/>
        <v>4.7063015263403171E-5</v>
      </c>
      <c r="D198" s="347">
        <v>2.8703600000000002E-3</v>
      </c>
      <c r="E198" s="309">
        <f t="shared" si="7"/>
        <v>2.0969316376815507E-6</v>
      </c>
    </row>
    <row r="199" spans="1:5" x14ac:dyDescent="0.25">
      <c r="A199" s="347" t="s">
        <v>646</v>
      </c>
      <c r="B199" s="350">
        <v>0.25429641000000003</v>
      </c>
      <c r="C199" s="356">
        <f t="shared" si="6"/>
        <v>1.9713257074732647E-4</v>
      </c>
      <c r="D199" s="350">
        <v>2.4525200000000001E-3</v>
      </c>
      <c r="E199" s="356">
        <f t="shared" si="7"/>
        <v>1.7916800610539297E-6</v>
      </c>
    </row>
    <row r="200" spans="1:5" x14ac:dyDescent="0.25">
      <c r="A200" s="141" t="s">
        <v>651</v>
      </c>
      <c r="B200" s="255">
        <v>7.1368400000000002E-3</v>
      </c>
      <c r="C200" s="80">
        <f t="shared" si="6"/>
        <v>5.5325343217088644E-6</v>
      </c>
      <c r="D200" s="141">
        <v>2.4327300000000001E-3</v>
      </c>
      <c r="E200" s="80">
        <f t="shared" si="7"/>
        <v>1.7772225445369358E-6</v>
      </c>
    </row>
    <row r="201" spans="1:5" x14ac:dyDescent="0.25">
      <c r="A201" s="347" t="s">
        <v>625</v>
      </c>
      <c r="B201" s="348">
        <v>6.8620109999999998E-2</v>
      </c>
      <c r="C201" s="349">
        <f t="shared" si="6"/>
        <v>5.3194847262154911E-5</v>
      </c>
      <c r="D201" s="347">
        <v>2.1636300000000002E-3</v>
      </c>
      <c r="E201" s="349">
        <f t="shared" si="7"/>
        <v>1.5806324639546727E-6</v>
      </c>
    </row>
    <row r="202" spans="1:5" x14ac:dyDescent="0.25">
      <c r="A202" s="141" t="s">
        <v>697</v>
      </c>
      <c r="B202" s="141">
        <v>1.2390000000000001E-3</v>
      </c>
      <c r="C202" s="80">
        <f t="shared" si="6"/>
        <v>9.6048251391334032E-7</v>
      </c>
      <c r="D202" s="141">
        <v>2.13759E-3</v>
      </c>
      <c r="E202" s="66">
        <f t="shared" si="7"/>
        <v>1.5616090314078047E-6</v>
      </c>
    </row>
    <row r="203" spans="1:5" x14ac:dyDescent="0.25">
      <c r="A203" s="347" t="s">
        <v>579</v>
      </c>
      <c r="B203" s="347">
        <v>1.4455000000000001E-2</v>
      </c>
      <c r="C203" s="349">
        <f t="shared" si="6"/>
        <v>1.120562932898897E-5</v>
      </c>
      <c r="D203" s="347">
        <v>1.4890000000000001E-3</v>
      </c>
      <c r="E203" s="309">
        <f t="shared" si="7"/>
        <v>1.0877838349572281E-6</v>
      </c>
    </row>
    <row r="204" spans="1:5" x14ac:dyDescent="0.25">
      <c r="A204" s="141" t="s">
        <v>715</v>
      </c>
      <c r="B204" s="141">
        <v>0</v>
      </c>
      <c r="C204" s="80">
        <f t="shared" si="6"/>
        <v>0</v>
      </c>
      <c r="D204" s="141">
        <v>1.45728E-3</v>
      </c>
      <c r="E204" s="66">
        <f t="shared" si="7"/>
        <v>1.0646108979224106E-6</v>
      </c>
    </row>
    <row r="205" spans="1:5" x14ac:dyDescent="0.25">
      <c r="A205" s="347" t="s">
        <v>595</v>
      </c>
      <c r="B205" s="347">
        <v>4.6007010000000001E-2</v>
      </c>
      <c r="C205" s="349">
        <f t="shared" si="6"/>
        <v>3.5664994852652288E-5</v>
      </c>
      <c r="D205" s="347">
        <v>1.3359999999999999E-3</v>
      </c>
      <c r="E205" s="309">
        <f t="shared" si="7"/>
        <v>9.760102105459079E-7</v>
      </c>
    </row>
    <row r="206" spans="1:5" x14ac:dyDescent="0.25">
      <c r="A206" s="347" t="s">
        <v>556</v>
      </c>
      <c r="B206" s="350">
        <v>0.12658844999999999</v>
      </c>
      <c r="C206" s="356">
        <f t="shared" si="6"/>
        <v>9.8132358909114724E-5</v>
      </c>
      <c r="D206" s="350">
        <v>1.2175199999999999E-3</v>
      </c>
      <c r="E206" s="356">
        <f t="shared" si="7"/>
        <v>8.894550535507886E-7</v>
      </c>
    </row>
    <row r="207" spans="1:5" x14ac:dyDescent="0.25">
      <c r="A207" s="141" t="s">
        <v>554</v>
      </c>
      <c r="B207" s="255">
        <v>0.50966820000000002</v>
      </c>
      <c r="C207" s="80">
        <f t="shared" si="6"/>
        <v>3.9509878450176518E-4</v>
      </c>
      <c r="D207" s="141">
        <v>1.0719799999999999E-3</v>
      </c>
      <c r="E207" s="80">
        <f t="shared" si="7"/>
        <v>7.8313130651272611E-7</v>
      </c>
    </row>
    <row r="208" spans="1:5" x14ac:dyDescent="0.25">
      <c r="A208" s="347" t="s">
        <v>701</v>
      </c>
      <c r="B208" s="348">
        <v>8.1363100000000008E-3</v>
      </c>
      <c r="C208" s="349">
        <f t="shared" si="6"/>
        <v>6.3073313016773601E-6</v>
      </c>
      <c r="D208" s="347">
        <v>8.9762000000000002E-4</v>
      </c>
      <c r="E208" s="349">
        <f t="shared" si="7"/>
        <v>6.5575320747770786E-7</v>
      </c>
    </row>
    <row r="209" spans="1:5" x14ac:dyDescent="0.25">
      <c r="A209" s="141" t="s">
        <v>654</v>
      </c>
      <c r="B209" s="141">
        <v>2.965868E-2</v>
      </c>
      <c r="C209" s="80">
        <f t="shared" si="6"/>
        <v>2.2991641263721795E-5</v>
      </c>
      <c r="D209" s="141">
        <v>6.8152000000000002E-4</v>
      </c>
      <c r="E209" s="66">
        <f t="shared" si="7"/>
        <v>4.9788209482877778E-7</v>
      </c>
    </row>
    <row r="210" spans="1:5" x14ac:dyDescent="0.25">
      <c r="A210" s="347" t="s">
        <v>716</v>
      </c>
      <c r="B210" s="347">
        <v>0</v>
      </c>
      <c r="C210" s="349">
        <f t="shared" si="6"/>
        <v>0</v>
      </c>
      <c r="D210" s="347">
        <v>6.3900000000000003E-4</v>
      </c>
      <c r="E210" s="309">
        <f t="shared" si="7"/>
        <v>4.6681925489433761E-7</v>
      </c>
    </row>
    <row r="211" spans="1:5" x14ac:dyDescent="0.25">
      <c r="A211" s="141" t="s">
        <v>604</v>
      </c>
      <c r="B211" s="141">
        <v>0.28380435999999998</v>
      </c>
      <c r="C211" s="80">
        <f t="shared" si="6"/>
        <v>2.2000736493330635E-4</v>
      </c>
      <c r="D211" s="141">
        <v>4.1251999999999999E-4</v>
      </c>
      <c r="E211" s="66">
        <f t="shared" si="7"/>
        <v>3.013650689029924E-7</v>
      </c>
    </row>
    <row r="212" spans="1:5" x14ac:dyDescent="0.25">
      <c r="A212" s="347" t="s">
        <v>401</v>
      </c>
      <c r="B212" s="347">
        <v>0.13817552</v>
      </c>
      <c r="C212" s="349">
        <f t="shared" si="6"/>
        <v>1.0711474641717758E-4</v>
      </c>
      <c r="D212" s="347">
        <v>3.9199999999999999E-4</v>
      </c>
      <c r="E212" s="309">
        <f t="shared" si="7"/>
        <v>2.8637425339370945E-7</v>
      </c>
    </row>
    <row r="213" spans="1:5" x14ac:dyDescent="0.25">
      <c r="A213" s="347" t="s">
        <v>703</v>
      </c>
      <c r="B213" s="350">
        <v>1.33E-3</v>
      </c>
      <c r="C213" s="356">
        <f t="shared" si="6"/>
        <v>1.0310264273646026E-6</v>
      </c>
      <c r="D213" s="350">
        <v>2.4668999999999998E-4</v>
      </c>
      <c r="E213" s="356">
        <f t="shared" si="7"/>
        <v>1.802185320655464E-7</v>
      </c>
    </row>
    <row r="214" spans="1:5" x14ac:dyDescent="0.25">
      <c r="A214" s="141" t="s">
        <v>652</v>
      </c>
      <c r="B214" s="255">
        <v>0</v>
      </c>
      <c r="C214" s="80">
        <f t="shared" si="6"/>
        <v>0</v>
      </c>
      <c r="D214" s="141">
        <v>2.2477E-4</v>
      </c>
      <c r="E214" s="80">
        <f t="shared" si="7"/>
        <v>1.6420495136557163E-7</v>
      </c>
    </row>
    <row r="215" spans="1:5" x14ac:dyDescent="0.25">
      <c r="A215" s="347" t="s">
        <v>607</v>
      </c>
      <c r="B215" s="348">
        <v>2.2172000000000001E-2</v>
      </c>
      <c r="C215" s="349">
        <f t="shared" si="6"/>
        <v>1.7187908231224034E-5</v>
      </c>
      <c r="D215" s="347">
        <v>0</v>
      </c>
      <c r="E215" s="349">
        <f t="shared" si="7"/>
        <v>0</v>
      </c>
    </row>
    <row r="216" spans="1:5" x14ac:dyDescent="0.25">
      <c r="A216" s="141" t="s">
        <v>653</v>
      </c>
      <c r="B216" s="141">
        <v>1.370332E-2</v>
      </c>
      <c r="C216" s="80">
        <f t="shared" si="6"/>
        <v>1.062292109972474E-5</v>
      </c>
      <c r="D216" s="141">
        <v>0</v>
      </c>
      <c r="E216" s="66">
        <f t="shared" si="7"/>
        <v>0</v>
      </c>
    </row>
    <row r="217" spans="1:5" x14ac:dyDescent="0.25">
      <c r="A217" s="347" t="s">
        <v>717</v>
      </c>
      <c r="B217" s="347">
        <v>1.44904E-3</v>
      </c>
      <c r="C217" s="349">
        <f t="shared" si="6"/>
        <v>1.123307168652935E-6</v>
      </c>
      <c r="D217" s="347">
        <v>0</v>
      </c>
      <c r="E217" s="309">
        <f t="shared" si="7"/>
        <v>0</v>
      </c>
    </row>
    <row r="218" spans="1:5" x14ac:dyDescent="0.25">
      <c r="A218" s="141" t="s">
        <v>696</v>
      </c>
      <c r="B218" s="141">
        <v>1.0316499999999999E-2</v>
      </c>
      <c r="C218" s="80">
        <f t="shared" si="6"/>
        <v>7.9974316826367818E-6</v>
      </c>
      <c r="D218" s="141">
        <v>0</v>
      </c>
      <c r="E218" s="66">
        <f t="shared" si="7"/>
        <v>0</v>
      </c>
    </row>
    <row r="219" spans="1:5" x14ac:dyDescent="0.25">
      <c r="A219" s="347" t="s">
        <v>705</v>
      </c>
      <c r="B219" s="347">
        <v>1.147E-3</v>
      </c>
      <c r="C219" s="349">
        <f t="shared" si="6"/>
        <v>8.8916339262195414E-7</v>
      </c>
      <c r="D219" s="347">
        <v>0</v>
      </c>
      <c r="E219" s="309">
        <f t="shared" si="7"/>
        <v>0</v>
      </c>
    </row>
    <row r="220" spans="1:5" x14ac:dyDescent="0.25">
      <c r="A220" s="347" t="s">
        <v>718</v>
      </c>
      <c r="B220" s="350">
        <v>1.123602</v>
      </c>
      <c r="C220" s="356">
        <f t="shared" si="6"/>
        <v>8.7102507957873834E-4</v>
      </c>
      <c r="D220" s="350">
        <v>0</v>
      </c>
      <c r="E220" s="356">
        <f t="shared" si="7"/>
        <v>0</v>
      </c>
    </row>
    <row r="221" spans="1:5" x14ac:dyDescent="0.25">
      <c r="A221" s="141" t="s">
        <v>631</v>
      </c>
      <c r="B221" s="255">
        <v>39.159022239999999</v>
      </c>
      <c r="C221" s="80">
        <f t="shared" si="6"/>
        <v>3.035638105202873E-2</v>
      </c>
      <c r="D221" s="141">
        <v>0</v>
      </c>
      <c r="E221" s="80">
        <f t="shared" si="7"/>
        <v>0</v>
      </c>
    </row>
    <row r="222" spans="1:5" x14ac:dyDescent="0.25">
      <c r="A222" s="347" t="s">
        <v>695</v>
      </c>
      <c r="B222" s="348">
        <v>2.4815700000000002E-3</v>
      </c>
      <c r="C222" s="349">
        <f t="shared" si="6"/>
        <v>1.9237325198159221E-6</v>
      </c>
      <c r="D222" s="347">
        <v>0</v>
      </c>
      <c r="E222" s="349">
        <f t="shared" si="7"/>
        <v>0</v>
      </c>
    </row>
    <row r="223" spans="1:5" x14ac:dyDescent="0.25">
      <c r="A223" s="141" t="s">
        <v>707</v>
      </c>
      <c r="B223" s="141">
        <v>3.8273990000000001E-2</v>
      </c>
      <c r="C223" s="80">
        <f t="shared" si="6"/>
        <v>2.9670297120818436E-5</v>
      </c>
      <c r="D223" s="141">
        <v>0</v>
      </c>
      <c r="E223" s="66">
        <f t="shared" si="7"/>
        <v>0</v>
      </c>
    </row>
    <row r="224" spans="1:5" x14ac:dyDescent="0.25">
      <c r="A224" s="347" t="s">
        <v>719</v>
      </c>
      <c r="B224" s="347">
        <v>2.7724099999999999E-3</v>
      </c>
      <c r="C224" s="349">
        <f t="shared" si="6"/>
        <v>2.1491939680375166E-6</v>
      </c>
      <c r="D224" s="347">
        <v>0</v>
      </c>
      <c r="E224" s="309">
        <f t="shared" si="7"/>
        <v>0</v>
      </c>
    </row>
    <row r="225" spans="1:5" x14ac:dyDescent="0.25">
      <c r="A225" s="141" t="s">
        <v>720</v>
      </c>
      <c r="B225" s="141">
        <v>3.5720000000000001E-3</v>
      </c>
      <c r="C225" s="80">
        <f t="shared" si="6"/>
        <v>2.7690424049220752E-6</v>
      </c>
      <c r="D225" s="141">
        <v>0</v>
      </c>
      <c r="E225" s="66">
        <f t="shared" si="7"/>
        <v>0</v>
      </c>
    </row>
    <row r="226" spans="1:5" x14ac:dyDescent="0.25">
      <c r="A226" s="347" t="s">
        <v>700</v>
      </c>
      <c r="B226" s="347">
        <v>2.2505497200000004</v>
      </c>
      <c r="C226" s="349">
        <f t="shared" si="6"/>
        <v>1.7446437875323362E-3</v>
      </c>
      <c r="D226" s="347">
        <v>0</v>
      </c>
      <c r="E226" s="309">
        <f t="shared" si="7"/>
        <v>0</v>
      </c>
    </row>
    <row r="227" spans="1:5" x14ac:dyDescent="0.25">
      <c r="A227" s="347" t="s">
        <v>721</v>
      </c>
      <c r="B227" s="350">
        <v>1.4578199999999999E-3</v>
      </c>
      <c r="C227" s="356">
        <f t="shared" si="6"/>
        <v>1.1301134934892216E-6</v>
      </c>
      <c r="D227" s="350">
        <v>0</v>
      </c>
      <c r="E227" s="356">
        <f t="shared" si="7"/>
        <v>0</v>
      </c>
    </row>
    <row r="228" spans="1:5" s="220" customFormat="1" ht="13" x14ac:dyDescent="0.3">
      <c r="A228" s="253" t="s">
        <v>262</v>
      </c>
      <c r="B228" s="351">
        <f>SUM(B4:B227)</f>
        <v>128997.6633673301</v>
      </c>
      <c r="C228" s="351">
        <f>SUM(C4:C227)</f>
        <v>99.999999999999844</v>
      </c>
      <c r="D228" s="351">
        <f>SUM(D4:D227)</f>
        <v>136883.81387452295</v>
      </c>
      <c r="E228" s="351">
        <f>SUM(E4:E227)</f>
        <v>100.00000000000003</v>
      </c>
    </row>
  </sheetData>
  <mergeCells count="2">
    <mergeCell ref="B2:C2"/>
    <mergeCell ref="D2:E2"/>
  </mergeCells>
  <hyperlinks>
    <hyperlink ref="G1" location="'Table of Content'!A1" display="Table of Content" xr:uid="{938C741B-EB63-4A39-9FC9-04D884A53788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4B867-0C16-4E7F-AE13-C46D391D087A}">
  <dimension ref="A1:G15"/>
  <sheetViews>
    <sheetView zoomScaleNormal="100" workbookViewId="0">
      <selection activeCell="A18" sqref="A18"/>
    </sheetView>
  </sheetViews>
  <sheetFormatPr defaultRowHeight="12.5" x14ac:dyDescent="0.25"/>
  <cols>
    <col min="1" max="1" width="17.7265625" style="40" bestFit="1" customWidth="1"/>
    <col min="2" max="2" width="11.1796875" style="40" bestFit="1" customWidth="1"/>
    <col min="3" max="3" width="8.81640625" style="40" bestFit="1" customWidth="1"/>
    <col min="4" max="4" width="11.1796875" style="40" bestFit="1" customWidth="1"/>
    <col min="5" max="5" width="8.81640625" style="40" bestFit="1" customWidth="1"/>
    <col min="6" max="16384" width="8.7265625" style="40"/>
  </cols>
  <sheetData>
    <row r="1" spans="1:7" ht="13" x14ac:dyDescent="0.3">
      <c r="A1" s="48" t="s">
        <v>729</v>
      </c>
      <c r="G1" s="232" t="s">
        <v>313</v>
      </c>
    </row>
    <row r="2" spans="1:7" ht="13" x14ac:dyDescent="0.3">
      <c r="A2" s="279" t="s">
        <v>292</v>
      </c>
      <c r="B2" s="317" t="s">
        <v>334</v>
      </c>
      <c r="C2" s="318" t="s">
        <v>295</v>
      </c>
      <c r="D2" s="317" t="s">
        <v>543</v>
      </c>
      <c r="E2" s="318" t="s">
        <v>295</v>
      </c>
    </row>
    <row r="3" spans="1:7" x14ac:dyDescent="0.25">
      <c r="A3" s="65" t="s">
        <v>318</v>
      </c>
      <c r="B3" s="171">
        <v>33629.721965270001</v>
      </c>
      <c r="C3" s="66">
        <f t="shared" ref="C3:C11" si="0">B3/$B$12*100</f>
        <v>34.516306816211412</v>
      </c>
      <c r="D3" s="171">
        <v>41670.3106778</v>
      </c>
      <c r="E3" s="66">
        <f>D3/$D$12*100</f>
        <v>39.676802762001103</v>
      </c>
    </row>
    <row r="4" spans="1:7" x14ac:dyDescent="0.25">
      <c r="A4" s="307" t="s">
        <v>591</v>
      </c>
      <c r="B4" s="308">
        <v>26806.247182250001</v>
      </c>
      <c r="C4" s="309">
        <f t="shared" si="0"/>
        <v>27.512943856308663</v>
      </c>
      <c r="D4" s="308">
        <v>25638.322709569999</v>
      </c>
      <c r="E4" s="309">
        <f t="shared" ref="E4:E11" si="1">D4/$D$12*100</f>
        <v>24.411785195498535</v>
      </c>
    </row>
    <row r="5" spans="1:7" x14ac:dyDescent="0.25">
      <c r="A5" s="65" t="s">
        <v>316</v>
      </c>
      <c r="B5" s="171">
        <v>21096.787171119999</v>
      </c>
      <c r="C5" s="66">
        <f t="shared" si="0"/>
        <v>21.652964588488068</v>
      </c>
      <c r="D5" s="171">
        <v>20275.695133869998</v>
      </c>
      <c r="E5" s="66">
        <f t="shared" si="1"/>
        <v>19.305705755575566</v>
      </c>
    </row>
    <row r="6" spans="1:7" x14ac:dyDescent="0.25">
      <c r="A6" s="307" t="s">
        <v>684</v>
      </c>
      <c r="B6" s="308">
        <v>15627.266313120001</v>
      </c>
      <c r="C6" s="309">
        <f t="shared" si="0"/>
        <v>16.039250021731906</v>
      </c>
      <c r="D6" s="308">
        <v>15806.690306280001</v>
      </c>
      <c r="E6" s="309">
        <f t="shared" si="1"/>
        <v>15.050498146067998</v>
      </c>
    </row>
    <row r="7" spans="1:7" x14ac:dyDescent="0.25">
      <c r="A7" s="65" t="s">
        <v>618</v>
      </c>
      <c r="B7" s="171">
        <v>13961.06352686</v>
      </c>
      <c r="C7" s="66">
        <f t="shared" si="0"/>
        <v>14.329120908920054</v>
      </c>
      <c r="D7" s="171">
        <v>14132.11787477</v>
      </c>
      <c r="E7" s="66">
        <f t="shared" si="1"/>
        <v>13.456037269847462</v>
      </c>
    </row>
    <row r="8" spans="1:7" x14ac:dyDescent="0.25">
      <c r="A8" s="307" t="s">
        <v>317</v>
      </c>
      <c r="B8" s="308">
        <v>12575.881977909999</v>
      </c>
      <c r="C8" s="309">
        <f t="shared" si="0"/>
        <v>12.907421633823793</v>
      </c>
      <c r="D8" s="308">
        <v>13691.240249100001</v>
      </c>
      <c r="E8" s="309">
        <f t="shared" si="1"/>
        <v>13.036251232466006</v>
      </c>
    </row>
    <row r="9" spans="1:7" x14ac:dyDescent="0.25">
      <c r="A9" s="65" t="s">
        <v>315</v>
      </c>
      <c r="B9" s="171">
        <v>191.56688645</v>
      </c>
      <c r="C9" s="66">
        <f t="shared" si="0"/>
        <v>0.19661718985851409</v>
      </c>
      <c r="D9" s="171">
        <v>406.91021560000002</v>
      </c>
      <c r="E9" s="66">
        <f t="shared" si="1"/>
        <v>0.38744362841541746</v>
      </c>
    </row>
    <row r="10" spans="1:7" x14ac:dyDescent="0.25">
      <c r="A10" s="307" t="s">
        <v>683</v>
      </c>
      <c r="B10" s="308">
        <v>134.51443949</v>
      </c>
      <c r="C10" s="309">
        <f t="shared" si="0"/>
        <v>0.13806066162076486</v>
      </c>
      <c r="D10" s="308">
        <v>83.546784340000002</v>
      </c>
      <c r="E10" s="309">
        <f t="shared" si="1"/>
        <v>7.9549905669976925E-2</v>
      </c>
    </row>
    <row r="11" spans="1:7" x14ac:dyDescent="0.25">
      <c r="A11" s="67" t="s">
        <v>582</v>
      </c>
      <c r="B11" s="200">
        <v>13.78967115</v>
      </c>
      <c r="C11" s="312">
        <f t="shared" si="0"/>
        <v>1.4153210091941881E-2</v>
      </c>
      <c r="D11" s="200">
        <v>14.29933091</v>
      </c>
      <c r="E11" s="312">
        <f t="shared" si="1"/>
        <v>1.3615250832456941E-2</v>
      </c>
    </row>
    <row r="12" spans="1:7" ht="13" x14ac:dyDescent="0.3">
      <c r="A12" s="279" t="s">
        <v>262</v>
      </c>
      <c r="B12" s="319">
        <v>97431.402914389997</v>
      </c>
      <c r="C12" s="319">
        <v>100</v>
      </c>
      <c r="D12" s="319">
        <v>105024.36632245001</v>
      </c>
      <c r="E12" s="319">
        <v>100</v>
      </c>
    </row>
    <row r="15" spans="1:7" x14ac:dyDescent="0.25">
      <c r="E15" s="45"/>
    </row>
  </sheetData>
  <sortState xmlns:xlrd2="http://schemas.microsoft.com/office/spreadsheetml/2017/richdata2" ref="A3:E11">
    <sortCondition descending="1" ref="E3:E11"/>
  </sortState>
  <hyperlinks>
    <hyperlink ref="G1" location="'Table of Content'!A1" display="'Table of Content'!A1" xr:uid="{B6423D55-8A92-49F4-9EC7-C59F2CBABD3A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9"/>
  <sheetViews>
    <sheetView zoomScaleNormal="100" workbookViewId="0">
      <selection activeCell="A15" sqref="A15"/>
    </sheetView>
  </sheetViews>
  <sheetFormatPr defaultColWidth="8.81640625" defaultRowHeight="12.5" x14ac:dyDescent="0.25"/>
  <cols>
    <col min="1" max="1" width="8.453125" style="40" customWidth="1"/>
    <col min="2" max="2" width="14" style="40" bestFit="1" customWidth="1"/>
    <col min="3" max="3" width="13.7265625" style="40" bestFit="1" customWidth="1"/>
    <col min="4" max="4" width="25.1796875" style="40" bestFit="1" customWidth="1"/>
    <col min="5" max="5" width="25" style="40" customWidth="1"/>
    <col min="6" max="8" width="8.81640625" style="40"/>
    <col min="9" max="9" width="9.7265625" style="40" bestFit="1" customWidth="1"/>
    <col min="10" max="16384" width="8.81640625" style="40"/>
  </cols>
  <sheetData>
    <row r="1" spans="1:9" ht="13" x14ac:dyDescent="0.3">
      <c r="A1" s="367" t="s">
        <v>574</v>
      </c>
      <c r="B1" s="368"/>
      <c r="C1" s="368"/>
      <c r="D1" s="368"/>
      <c r="G1" s="87" t="s">
        <v>313</v>
      </c>
    </row>
    <row r="2" spans="1:9" x14ac:dyDescent="0.25">
      <c r="A2" s="164" t="s">
        <v>268</v>
      </c>
      <c r="B2" s="164" t="s">
        <v>335</v>
      </c>
      <c r="C2" s="164" t="s">
        <v>266</v>
      </c>
      <c r="D2" s="164" t="s">
        <v>562</v>
      </c>
      <c r="E2" s="164" t="s">
        <v>563</v>
      </c>
    </row>
    <row r="3" spans="1:9" x14ac:dyDescent="0.25">
      <c r="A3" s="64" t="s">
        <v>269</v>
      </c>
      <c r="B3" s="175">
        <v>7798.50610203</v>
      </c>
      <c r="C3" s="175">
        <v>10777.301729889999</v>
      </c>
      <c r="D3" s="140">
        <f>SUM(B3)</f>
        <v>7798.50610203</v>
      </c>
      <c r="E3" s="140">
        <f>C3</f>
        <v>10777.301729889999</v>
      </c>
    </row>
    <row r="4" spans="1:9" x14ac:dyDescent="0.25">
      <c r="A4" s="65" t="s">
        <v>270</v>
      </c>
      <c r="B4" s="177">
        <v>8096.31795349</v>
      </c>
      <c r="C4" s="177">
        <v>8549.060436836</v>
      </c>
      <c r="D4" s="142">
        <f>SUM(B3:B4)</f>
        <v>15894.824055519999</v>
      </c>
      <c r="E4" s="142">
        <f>SUM(C3:C4)</f>
        <v>19326.362166726001</v>
      </c>
    </row>
    <row r="5" spans="1:9" x14ac:dyDescent="0.25">
      <c r="A5" s="65" t="s">
        <v>271</v>
      </c>
      <c r="B5" s="177">
        <v>10240.79633368</v>
      </c>
      <c r="C5" s="177">
        <v>12453.398338809999</v>
      </c>
      <c r="D5" s="142">
        <f>SUM(B3:B5)</f>
        <v>26135.620389199998</v>
      </c>
      <c r="E5" s="142">
        <f>SUM(C3:C5)</f>
        <v>31779.760505536</v>
      </c>
    </row>
    <row r="6" spans="1:9" x14ac:dyDescent="0.25">
      <c r="A6" s="65" t="s">
        <v>272</v>
      </c>
      <c r="B6" s="177">
        <v>7584.2792590099998</v>
      </c>
      <c r="C6" s="177">
        <v>8763.790432329999</v>
      </c>
      <c r="D6" s="142">
        <f>SUM(B3:B6)</f>
        <v>33719.899648209997</v>
      </c>
      <c r="E6" s="142">
        <f>SUM(C3:C6)</f>
        <v>40543.550937865999</v>
      </c>
    </row>
    <row r="7" spans="1:9" x14ac:dyDescent="0.25">
      <c r="A7" s="65" t="s">
        <v>273</v>
      </c>
      <c r="B7" s="177">
        <v>9235.8331533700002</v>
      </c>
      <c r="C7" s="177">
        <v>12014.14897439</v>
      </c>
      <c r="D7" s="142">
        <f>SUM(B3:B7)</f>
        <v>42955.732801580001</v>
      </c>
      <c r="E7" s="142">
        <f>SUM(C3:C7)</f>
        <v>52557.699912256001</v>
      </c>
    </row>
    <row r="8" spans="1:9" x14ac:dyDescent="0.25">
      <c r="A8" s="65" t="s">
        <v>274</v>
      </c>
      <c r="B8" s="177">
        <v>8594.5953986599998</v>
      </c>
      <c r="C8" s="177">
        <v>10126.42923471</v>
      </c>
      <c r="D8" s="142">
        <f>SUM(B3:B8)</f>
        <v>51550.328200240001</v>
      </c>
      <c r="E8" s="142">
        <f>SUM(C3:C8)</f>
        <v>62684.129146965999</v>
      </c>
      <c r="F8" s="45"/>
    </row>
    <row r="9" spans="1:9" x14ac:dyDescent="0.25">
      <c r="A9" s="65" t="s">
        <v>275</v>
      </c>
      <c r="B9" s="177">
        <v>8230.4117169399997</v>
      </c>
      <c r="C9" s="177">
        <v>11923.152391535999</v>
      </c>
      <c r="D9" s="142">
        <f>SUM(B3:B9)</f>
        <v>59780.739917179999</v>
      </c>
      <c r="E9" s="142">
        <f>SUM(C3:C9)</f>
        <v>74607.281538501993</v>
      </c>
    </row>
    <row r="10" spans="1:9" x14ac:dyDescent="0.25">
      <c r="A10" s="65" t="s">
        <v>276</v>
      </c>
      <c r="B10" s="177">
        <v>7371.9913425499999</v>
      </c>
      <c r="C10" s="177">
        <v>12285.66001227</v>
      </c>
      <c r="D10" s="142">
        <f>SUM(B3:B10)</f>
        <v>67152.731259730004</v>
      </c>
      <c r="E10" s="142">
        <f>SUM(C3:C10)</f>
        <v>86892.941550771997</v>
      </c>
    </row>
    <row r="11" spans="1:9" x14ac:dyDescent="0.25">
      <c r="A11" s="65" t="s">
        <v>277</v>
      </c>
      <c r="B11" s="177">
        <v>7765.1153089899999</v>
      </c>
      <c r="C11" s="177">
        <v>11058.358991771</v>
      </c>
      <c r="D11" s="142">
        <f>SUM(B3:B11)</f>
        <v>74917.846568720008</v>
      </c>
      <c r="E11" s="142">
        <f>SUM(C3:C11)</f>
        <v>97951.300542543002</v>
      </c>
      <c r="G11" s="45"/>
      <c r="I11" s="57"/>
    </row>
    <row r="12" spans="1:9" x14ac:dyDescent="0.25">
      <c r="A12" s="65" t="s">
        <v>278</v>
      </c>
      <c r="B12" s="177">
        <v>6829.0608122600006</v>
      </c>
      <c r="C12" s="177">
        <v>11338.33829697</v>
      </c>
      <c r="D12" s="142">
        <f>SUM(B3:B12)</f>
        <v>81746.907380980003</v>
      </c>
      <c r="E12" s="142">
        <f>SUM(C3:C12)</f>
        <v>109289.63883951301</v>
      </c>
      <c r="F12" s="45"/>
    </row>
    <row r="13" spans="1:9" ht="14.5" x14ac:dyDescent="0.35">
      <c r="A13" s="65" t="s">
        <v>279</v>
      </c>
      <c r="B13" s="177">
        <v>11752.1816519</v>
      </c>
      <c r="C13" s="177">
        <v>15769.846094729999</v>
      </c>
      <c r="D13" s="181">
        <f>SUM(B3:B13)</f>
        <v>93499.089032880001</v>
      </c>
      <c r="E13" s="181">
        <f>SUM(C3:C13)</f>
        <v>125059.48493424301</v>
      </c>
      <c r="F13" s="45"/>
      <c r="H13" s="45"/>
    </row>
    <row r="14" spans="1:9" x14ac:dyDescent="0.25">
      <c r="A14" s="67" t="s">
        <v>280</v>
      </c>
      <c r="B14" s="179">
        <v>11525.27728957</v>
      </c>
      <c r="C14" s="179">
        <v>11824.32894028</v>
      </c>
      <c r="D14" s="143">
        <f>SUM(B3:B14)</f>
        <v>105024.36632245001</v>
      </c>
      <c r="E14" s="143">
        <f>SUM(C3:C14)</f>
        <v>136883.81387452301</v>
      </c>
    </row>
    <row r="15" spans="1:9" x14ac:dyDescent="0.25">
      <c r="B15" s="165"/>
      <c r="C15" s="165"/>
      <c r="D15" s="45"/>
      <c r="E15" s="45"/>
    </row>
    <row r="16" spans="1:9" x14ac:dyDescent="0.25">
      <c r="D16" s="45"/>
      <c r="F16" s="45"/>
    </row>
    <row r="17" spans="4:8" x14ac:dyDescent="0.25">
      <c r="D17" s="100"/>
      <c r="E17" s="163"/>
    </row>
    <row r="18" spans="4:8" x14ac:dyDescent="0.25">
      <c r="D18" s="45"/>
      <c r="F18" s="45"/>
    </row>
    <row r="19" spans="4:8" x14ac:dyDescent="0.25">
      <c r="H19" s="45"/>
    </row>
  </sheetData>
  <mergeCells count="1">
    <mergeCell ref="A1:D1"/>
  </mergeCells>
  <phoneticPr fontId="4" type="noConversion"/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2B618-6548-4129-850B-B7A3FD303B00}">
  <dimension ref="A1:G12"/>
  <sheetViews>
    <sheetView zoomScaleNormal="100" workbookViewId="0">
      <selection activeCell="G1" sqref="G1"/>
    </sheetView>
  </sheetViews>
  <sheetFormatPr defaultRowHeight="12.5" x14ac:dyDescent="0.25"/>
  <cols>
    <col min="1" max="1" width="17.7265625" style="40" bestFit="1" customWidth="1"/>
    <col min="2" max="2" width="9.08984375" style="40" bestFit="1" customWidth="1"/>
    <col min="3" max="3" width="8.7265625" style="40"/>
    <col min="4" max="4" width="9.08984375" style="40" bestFit="1" customWidth="1"/>
    <col min="5" max="16384" width="8.7265625" style="40"/>
  </cols>
  <sheetData>
    <row r="1" spans="1:7" s="48" customFormat="1" ht="13" x14ac:dyDescent="0.3">
      <c r="A1" s="48" t="s">
        <v>728</v>
      </c>
      <c r="G1" s="232" t="s">
        <v>313</v>
      </c>
    </row>
    <row r="2" spans="1:7" ht="13" x14ac:dyDescent="0.3">
      <c r="A2" s="279" t="s">
        <v>292</v>
      </c>
      <c r="B2" s="317" t="s">
        <v>334</v>
      </c>
      <c r="C2" s="318" t="s">
        <v>295</v>
      </c>
      <c r="D2" s="317" t="s">
        <v>543</v>
      </c>
      <c r="E2" s="318" t="s">
        <v>295</v>
      </c>
    </row>
    <row r="3" spans="1:7" x14ac:dyDescent="0.25">
      <c r="A3" s="65" t="s">
        <v>318</v>
      </c>
      <c r="B3" s="171">
        <v>51698.058326669998</v>
      </c>
      <c r="C3" s="66">
        <f>(B3/$B$12)*100</f>
        <v>40.076740134010109</v>
      </c>
      <c r="D3" s="171">
        <v>53686.434542741998</v>
      </c>
      <c r="E3" s="66">
        <f>(D3/$D$12)*100</f>
        <v>39.220440330479562</v>
      </c>
    </row>
    <row r="4" spans="1:7" x14ac:dyDescent="0.25">
      <c r="A4" s="307" t="s">
        <v>591</v>
      </c>
      <c r="B4" s="308">
        <v>24560.335464419997</v>
      </c>
      <c r="C4" s="309">
        <f t="shared" ref="C4:C11" si="0">(B4/$B$12)*100</f>
        <v>19.039364608088054</v>
      </c>
      <c r="D4" s="308">
        <v>26083.07713722</v>
      </c>
      <c r="E4" s="309">
        <f t="shared" ref="E4:E11" si="1">(D4/$D$12)*100</f>
        <v>19.054902401484458</v>
      </c>
    </row>
    <row r="5" spans="1:7" x14ac:dyDescent="0.25">
      <c r="A5" s="65" t="s">
        <v>317</v>
      </c>
      <c r="B5" s="171">
        <v>17197.451200560001</v>
      </c>
      <c r="C5" s="66">
        <f t="shared" si="0"/>
        <v>13.331599000819914</v>
      </c>
      <c r="D5" s="171">
        <v>24026.383710980001</v>
      </c>
      <c r="E5" s="66">
        <f t="shared" si="1"/>
        <v>17.552392084139484</v>
      </c>
    </row>
    <row r="6" spans="1:7" x14ac:dyDescent="0.25">
      <c r="A6" s="307" t="s">
        <v>316</v>
      </c>
      <c r="B6" s="308">
        <v>17623.412338189999</v>
      </c>
      <c r="C6" s="309">
        <f t="shared" si="0"/>
        <v>13.661807414298725</v>
      </c>
      <c r="D6" s="308">
        <v>13046.90466204</v>
      </c>
      <c r="E6" s="309">
        <f t="shared" si="1"/>
        <v>9.5313713818638028</v>
      </c>
    </row>
    <row r="7" spans="1:7" x14ac:dyDescent="0.25">
      <c r="A7" s="65" t="s">
        <v>618</v>
      </c>
      <c r="B7" s="171">
        <v>3891.9965229200002</v>
      </c>
      <c r="C7" s="66">
        <f t="shared" si="0"/>
        <v>3.0171062183020045</v>
      </c>
      <c r="D7" s="171">
        <v>3378.6231168700001</v>
      </c>
      <c r="E7" s="66">
        <f t="shared" si="1"/>
        <v>2.4682415117152385</v>
      </c>
    </row>
    <row r="8" spans="1:7" x14ac:dyDescent="0.25">
      <c r="A8" s="307" t="s">
        <v>684</v>
      </c>
      <c r="B8" s="308">
        <v>3161.5582196099999</v>
      </c>
      <c r="C8" s="309">
        <f t="shared" si="0"/>
        <v>2.4508647188493939</v>
      </c>
      <c r="D8" s="308">
        <v>3116.10963537</v>
      </c>
      <c r="E8" s="309">
        <f t="shared" si="1"/>
        <v>2.2764631895970093</v>
      </c>
    </row>
    <row r="9" spans="1:7" x14ac:dyDescent="0.25">
      <c r="A9" s="65" t="s">
        <v>315</v>
      </c>
      <c r="B9" s="171">
        <v>1151.5716937100001</v>
      </c>
      <c r="C9" s="66">
        <f t="shared" si="0"/>
        <v>0.89270740542859139</v>
      </c>
      <c r="D9" s="171">
        <v>2696.2673018400001</v>
      </c>
      <c r="E9" s="66">
        <f t="shared" si="1"/>
        <v>1.9697488150875031</v>
      </c>
    </row>
    <row r="10" spans="1:7" x14ac:dyDescent="0.25">
      <c r="A10" s="307" t="s">
        <v>582</v>
      </c>
      <c r="B10" s="308">
        <v>1160.63372972</v>
      </c>
      <c r="C10" s="309">
        <f t="shared" si="0"/>
        <v>0.89973236679102719</v>
      </c>
      <c r="D10" s="308">
        <v>843.73436761000005</v>
      </c>
      <c r="E10" s="309">
        <f t="shared" si="1"/>
        <v>0.61638724384420218</v>
      </c>
    </row>
    <row r="11" spans="1:7" x14ac:dyDescent="0.25">
      <c r="A11" s="67" t="s">
        <v>683</v>
      </c>
      <c r="B11" s="200">
        <v>160.58251177000002</v>
      </c>
      <c r="C11" s="312">
        <f t="shared" si="0"/>
        <v>0.12448482211087028</v>
      </c>
      <c r="D11" s="200">
        <v>24.034596480000001</v>
      </c>
      <c r="E11" s="312">
        <f t="shared" si="1"/>
        <v>1.7558391894334374E-2</v>
      </c>
    </row>
    <row r="12" spans="1:7" ht="13" x14ac:dyDescent="0.3">
      <c r="A12" s="279" t="s">
        <v>262</v>
      </c>
      <c r="B12" s="319">
        <v>128997.66336732999</v>
      </c>
      <c r="C12" s="319">
        <v>100</v>
      </c>
      <c r="D12" s="319">
        <v>136883.81387452301</v>
      </c>
      <c r="E12" s="319">
        <v>100</v>
      </c>
    </row>
  </sheetData>
  <sortState xmlns:xlrd2="http://schemas.microsoft.com/office/spreadsheetml/2017/richdata2" ref="A3:E11">
    <sortCondition descending="1" ref="E3:E11"/>
  </sortState>
  <hyperlinks>
    <hyperlink ref="G1" location="'Table of Content'!A1" display="'Table of Content'!A1" xr:uid="{068DB700-6AC8-4328-B196-38F0EAF01DB6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3"/>
  <sheetViews>
    <sheetView topLeftCell="A2" zoomScaleNormal="100" workbookViewId="0">
      <selection activeCell="A21" sqref="A21"/>
    </sheetView>
  </sheetViews>
  <sheetFormatPr defaultColWidth="8.81640625" defaultRowHeight="11.5" x14ac:dyDescent="0.25"/>
  <cols>
    <col min="1" max="1" width="54.453125" style="6" customWidth="1"/>
    <col min="2" max="2" width="11.54296875" style="6" customWidth="1"/>
    <col min="3" max="3" width="11.81640625" style="6" customWidth="1"/>
    <col min="4" max="4" width="10.1796875" style="6" customWidth="1"/>
    <col min="5" max="5" width="14.453125" style="6" customWidth="1"/>
    <col min="6" max="7" width="12.7265625" style="6" customWidth="1"/>
    <col min="8" max="8" width="11.81640625" style="6" customWidth="1"/>
    <col min="9" max="16384" width="8.81640625" style="6"/>
  </cols>
  <sheetData>
    <row r="1" spans="1:11" x14ac:dyDescent="0.25">
      <c r="A1" s="365" t="s">
        <v>473</v>
      </c>
      <c r="B1" s="365"/>
      <c r="C1" s="365"/>
      <c r="D1" s="365"/>
      <c r="E1" s="365"/>
      <c r="F1" s="365"/>
      <c r="G1" s="365"/>
      <c r="H1" s="365"/>
      <c r="J1" s="373" t="s">
        <v>313</v>
      </c>
      <c r="K1" s="373"/>
    </row>
    <row r="2" spans="1:11" x14ac:dyDescent="0.25">
      <c r="A2" s="371" t="s">
        <v>281</v>
      </c>
      <c r="B2" s="369">
        <v>2022</v>
      </c>
      <c r="C2" s="370"/>
      <c r="D2" s="369">
        <v>2023</v>
      </c>
      <c r="E2" s="374"/>
      <c r="F2" s="374"/>
      <c r="G2" s="374"/>
      <c r="H2" s="371" t="s">
        <v>592</v>
      </c>
    </row>
    <row r="3" spans="1:11" x14ac:dyDescent="0.25">
      <c r="A3" s="372"/>
      <c r="B3" s="14" t="s">
        <v>280</v>
      </c>
      <c r="C3" s="15" t="s">
        <v>282</v>
      </c>
      <c r="D3" s="14" t="s">
        <v>279</v>
      </c>
      <c r="E3" s="14" t="s">
        <v>283</v>
      </c>
      <c r="F3" s="14" t="s">
        <v>280</v>
      </c>
      <c r="G3" s="59" t="s">
        <v>283</v>
      </c>
      <c r="H3" s="372"/>
    </row>
    <row r="4" spans="1:11" ht="12.5" x14ac:dyDescent="0.25">
      <c r="A4" s="69" t="s">
        <v>285</v>
      </c>
      <c r="B4" s="171">
        <v>4595.3412369799998</v>
      </c>
      <c r="C4" s="145">
        <f t="shared" ref="C4:C13" si="0">(B4/$B$13)*100</f>
        <v>49.13109802283045</v>
      </c>
      <c r="D4" s="171">
        <v>5923.2365372900003</v>
      </c>
      <c r="E4" s="145">
        <f t="shared" ref="E4:E13" si="1">(D4/$D$13)*100</f>
        <v>50.401165611087862</v>
      </c>
      <c r="F4" s="171">
        <v>5294.0888719599998</v>
      </c>
      <c r="G4" s="145">
        <f>(F4/$F$13)*100</f>
        <v>45.934590022844631</v>
      </c>
      <c r="H4" s="183">
        <f>F4-D4</f>
        <v>-629.14766533000056</v>
      </c>
    </row>
    <row r="5" spans="1:11" ht="12.5" x14ac:dyDescent="0.25">
      <c r="A5" s="69" t="s">
        <v>284</v>
      </c>
      <c r="B5" s="171">
        <v>3559.36973205</v>
      </c>
      <c r="C5" s="145">
        <f t="shared" si="0"/>
        <v>38.055007057489036</v>
      </c>
      <c r="D5" s="171">
        <v>4837.1519236200002</v>
      </c>
      <c r="E5" s="145">
        <f t="shared" si="1"/>
        <v>41.15960820634497</v>
      </c>
      <c r="F5" s="171">
        <v>5059.7482146100001</v>
      </c>
      <c r="G5" s="145">
        <f>(F5/$F$13)*100</f>
        <v>43.901314367411423</v>
      </c>
      <c r="H5" s="183">
        <f>F5-D5</f>
        <v>222.59629098999994</v>
      </c>
    </row>
    <row r="6" spans="1:11" ht="12.5" x14ac:dyDescent="0.25">
      <c r="A6" s="69" t="s">
        <v>286</v>
      </c>
      <c r="B6" s="171">
        <v>967.97570284000005</v>
      </c>
      <c r="C6" s="145">
        <f t="shared" si="0"/>
        <v>10.349113740942679</v>
      </c>
      <c r="D6" s="171">
        <v>810.28059613000005</v>
      </c>
      <c r="E6" s="145">
        <f t="shared" si="1"/>
        <v>6.8947249126208003</v>
      </c>
      <c r="F6" s="171">
        <v>1014.0907764999999</v>
      </c>
      <c r="G6" s="145">
        <f t="shared" ref="G6:G13" si="2">(F6/$F$13)*100</f>
        <v>8.7988405920412784</v>
      </c>
      <c r="H6" s="183">
        <f>F6-D6</f>
        <v>203.8101803699999</v>
      </c>
    </row>
    <row r="7" spans="1:11" ht="12.5" x14ac:dyDescent="0.25">
      <c r="A7" s="69" t="s">
        <v>287</v>
      </c>
      <c r="B7" s="171">
        <v>189.03987978999999</v>
      </c>
      <c r="C7" s="145">
        <f t="shared" si="0"/>
        <v>2.0211201704555801</v>
      </c>
      <c r="D7" s="171">
        <v>108.12532175</v>
      </c>
      <c r="E7" s="145">
        <f t="shared" si="1"/>
        <v>0.9200446772580233</v>
      </c>
      <c r="F7" s="171">
        <v>105.31321124</v>
      </c>
      <c r="G7" s="145">
        <f t="shared" si="2"/>
        <v>0.91375858987188985</v>
      </c>
      <c r="H7" s="183">
        <f>F7-D7</f>
        <v>-2.8121105099999966</v>
      </c>
    </row>
    <row r="8" spans="1:11" ht="12.5" x14ac:dyDescent="0.25">
      <c r="A8" s="69" t="s">
        <v>288</v>
      </c>
      <c r="B8" s="171">
        <v>36.501666909999997</v>
      </c>
      <c r="C8" s="145">
        <f t="shared" si="0"/>
        <v>0.39025762886120174</v>
      </c>
      <c r="D8" s="171">
        <v>64.52480328</v>
      </c>
      <c r="E8" s="145">
        <f t="shared" si="1"/>
        <v>0.54904531933922363</v>
      </c>
      <c r="F8" s="171">
        <v>48.524362079999996</v>
      </c>
      <c r="G8" s="145">
        <f t="shared" si="2"/>
        <v>0.42102554984870483</v>
      </c>
      <c r="H8" s="183">
        <f>F8-D8</f>
        <v>-16.000441200000004</v>
      </c>
    </row>
    <row r="9" spans="1:11" ht="12.5" x14ac:dyDescent="0.25">
      <c r="A9" s="69" t="s">
        <v>289</v>
      </c>
      <c r="B9" s="171">
        <v>3.8954906899999999</v>
      </c>
      <c r="C9" s="145">
        <f t="shared" si="0"/>
        <v>4.1648644805144512E-2</v>
      </c>
      <c r="D9" s="171">
        <v>8.2815497199999992</v>
      </c>
      <c r="E9" s="145">
        <f t="shared" si="1"/>
        <v>7.0468190207569698E-2</v>
      </c>
      <c r="F9" s="171">
        <v>3.17380781</v>
      </c>
      <c r="G9" s="145">
        <f t="shared" si="2"/>
        <v>2.7537800004796349E-2</v>
      </c>
      <c r="H9" s="183">
        <f t="shared" ref="H9:H12" si="3">F9-D9</f>
        <v>-5.1077419099999997</v>
      </c>
    </row>
    <row r="10" spans="1:11" ht="12.5" x14ac:dyDescent="0.25">
      <c r="A10" s="69" t="s">
        <v>290</v>
      </c>
      <c r="B10" s="171">
        <v>1.0994465600000001</v>
      </c>
      <c r="C10" s="145">
        <f t="shared" si="0"/>
        <v>1.1754734615904835E-2</v>
      </c>
      <c r="D10" s="171">
        <v>0.56965975999999996</v>
      </c>
      <c r="E10" s="145">
        <f t="shared" si="1"/>
        <v>4.8472681658039366E-3</v>
      </c>
      <c r="F10" s="171">
        <v>0.33356658</v>
      </c>
      <c r="G10" s="145">
        <f t="shared" si="2"/>
        <v>2.8942173938137426E-3</v>
      </c>
      <c r="H10" s="183">
        <f t="shared" si="3"/>
        <v>-0.23609317999999996</v>
      </c>
    </row>
    <row r="11" spans="1:11" ht="12.5" x14ac:dyDescent="0.25">
      <c r="A11" s="69" t="s">
        <v>578</v>
      </c>
      <c r="B11" s="171">
        <v>0</v>
      </c>
      <c r="C11" s="145">
        <f t="shared" si="0"/>
        <v>0</v>
      </c>
      <c r="D11" s="171">
        <v>0</v>
      </c>
      <c r="E11" s="145">
        <f t="shared" si="1"/>
        <v>0</v>
      </c>
      <c r="F11" s="171">
        <v>4.4787899999999999E-3</v>
      </c>
      <c r="G11" s="145">
        <f t="shared" si="2"/>
        <v>3.8860583459047519E-5</v>
      </c>
      <c r="H11" s="183">
        <f>F11-D11</f>
        <v>4.4787899999999999E-3</v>
      </c>
    </row>
    <row r="12" spans="1:11" ht="12.5" x14ac:dyDescent="0.25">
      <c r="A12" s="69" t="s">
        <v>528</v>
      </c>
      <c r="B12" s="171">
        <v>0</v>
      </c>
      <c r="C12" s="145">
        <f t="shared" si="0"/>
        <v>0</v>
      </c>
      <c r="D12" s="171">
        <v>1.1260350000000001E-2</v>
      </c>
      <c r="E12" s="145">
        <f t="shared" si="1"/>
        <v>9.5814975751157798E-5</v>
      </c>
      <c r="F12" s="171">
        <v>0</v>
      </c>
      <c r="G12" s="145">
        <f t="shared" si="2"/>
        <v>0</v>
      </c>
      <c r="H12" s="183">
        <f t="shared" si="3"/>
        <v>-1.1260350000000001E-2</v>
      </c>
    </row>
    <row r="13" spans="1:11" s="9" customFormat="1" ht="13" x14ac:dyDescent="0.3">
      <c r="A13" s="111" t="s">
        <v>262</v>
      </c>
      <c r="B13" s="150">
        <f>SUM(B4:B12)</f>
        <v>9353.2231558200001</v>
      </c>
      <c r="C13" s="184">
        <f t="shared" si="0"/>
        <v>100</v>
      </c>
      <c r="D13" s="83">
        <f>SUM(D4:D12)</f>
        <v>11752.1816519</v>
      </c>
      <c r="E13" s="184">
        <f t="shared" si="1"/>
        <v>100</v>
      </c>
      <c r="F13" s="150">
        <f>SUM(F4:F12)</f>
        <v>11525.27728957</v>
      </c>
      <c r="G13" s="184">
        <f t="shared" si="2"/>
        <v>100</v>
      </c>
      <c r="H13" s="185">
        <f>F13-D13</f>
        <v>-226.90436233000037</v>
      </c>
    </row>
    <row r="15" spans="1:11" x14ac:dyDescent="0.25">
      <c r="H15" s="60"/>
    </row>
    <row r="16" spans="1:11" x14ac:dyDescent="0.25">
      <c r="H16" s="7"/>
    </row>
    <row r="17" spans="8:8" x14ac:dyDescent="0.25">
      <c r="H17" s="7"/>
    </row>
    <row r="18" spans="8:8" x14ac:dyDescent="0.25">
      <c r="H18" s="7"/>
    </row>
    <row r="19" spans="8:8" x14ac:dyDescent="0.25">
      <c r="H19" s="7"/>
    </row>
    <row r="20" spans="8:8" x14ac:dyDescent="0.25">
      <c r="H20" s="7"/>
    </row>
    <row r="21" spans="8:8" x14ac:dyDescent="0.25">
      <c r="H21" s="7"/>
    </row>
    <row r="22" spans="8:8" x14ac:dyDescent="0.25">
      <c r="H22" s="7"/>
    </row>
    <row r="23" spans="8:8" x14ac:dyDescent="0.25">
      <c r="H23" s="7"/>
    </row>
  </sheetData>
  <sortState xmlns:xlrd2="http://schemas.microsoft.com/office/spreadsheetml/2017/richdata2" ref="A5:F13">
    <sortCondition descending="1" ref="F4:F13"/>
  </sortState>
  <mergeCells count="6">
    <mergeCell ref="B2:C2"/>
    <mergeCell ref="A2:A3"/>
    <mergeCell ref="J1:K1"/>
    <mergeCell ref="A1:H1"/>
    <mergeCell ref="D2:G2"/>
    <mergeCell ref="H2:H3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3"/>
  <sheetViews>
    <sheetView zoomScaleNormal="100" workbookViewId="0">
      <selection activeCell="H19" sqref="H19"/>
    </sheetView>
  </sheetViews>
  <sheetFormatPr defaultColWidth="8.81640625" defaultRowHeight="11.5" x14ac:dyDescent="0.25"/>
  <cols>
    <col min="1" max="1" width="52.90625" style="6" customWidth="1"/>
    <col min="2" max="2" width="12.81640625" style="6" customWidth="1"/>
    <col min="3" max="3" width="12.7265625" style="6" customWidth="1"/>
    <col min="4" max="4" width="14.7265625" style="6" customWidth="1"/>
    <col min="5" max="5" width="13.1796875" style="6" customWidth="1"/>
    <col min="6" max="6" width="12.7265625" style="6" customWidth="1"/>
    <col min="7" max="7" width="12" style="6" customWidth="1"/>
    <col min="8" max="8" width="11.36328125" style="6" customWidth="1"/>
    <col min="9" max="16384" width="8.81640625" style="6"/>
  </cols>
  <sheetData>
    <row r="1" spans="1:10" x14ac:dyDescent="0.25">
      <c r="A1" s="365" t="s">
        <v>472</v>
      </c>
      <c r="B1" s="365"/>
      <c r="C1" s="365"/>
      <c r="D1" s="365"/>
      <c r="E1" s="365"/>
      <c r="F1" s="365"/>
      <c r="G1" s="365"/>
      <c r="J1" s="357" t="s">
        <v>313</v>
      </c>
    </row>
    <row r="2" spans="1:10" x14ac:dyDescent="0.25">
      <c r="A2" s="375" t="s">
        <v>281</v>
      </c>
      <c r="B2" s="369">
        <v>2022</v>
      </c>
      <c r="C2" s="370"/>
      <c r="D2" s="369">
        <v>2023</v>
      </c>
      <c r="E2" s="374"/>
      <c r="F2" s="374"/>
      <c r="G2" s="370"/>
      <c r="H2" s="371" t="s">
        <v>592</v>
      </c>
    </row>
    <row r="3" spans="1:10" x14ac:dyDescent="0.25">
      <c r="A3" s="371"/>
      <c r="B3" s="14" t="s">
        <v>280</v>
      </c>
      <c r="C3" s="15" t="s">
        <v>282</v>
      </c>
      <c r="D3" s="14" t="s">
        <v>279</v>
      </c>
      <c r="E3" s="14" t="s">
        <v>283</v>
      </c>
      <c r="F3" s="14" t="s">
        <v>280</v>
      </c>
      <c r="G3" s="59" t="s">
        <v>283</v>
      </c>
      <c r="H3" s="372"/>
    </row>
    <row r="4" spans="1:10" ht="12.5" x14ac:dyDescent="0.25">
      <c r="A4" s="69" t="s">
        <v>284</v>
      </c>
      <c r="B4" s="171">
        <v>1385.490178</v>
      </c>
      <c r="C4" s="66">
        <f t="shared" ref="C4:C13" si="0">(B4/$B$13)*100</f>
        <v>54.2953978189325</v>
      </c>
      <c r="D4" s="171">
        <v>2097.9068035499999</v>
      </c>
      <c r="E4" s="66">
        <f t="shared" ref="E4:E13" si="1">(D4/$D$13)*100</f>
        <v>72.716321422961599</v>
      </c>
      <c r="F4" s="171">
        <v>2234.6482432899998</v>
      </c>
      <c r="G4" s="70">
        <f t="shared" ref="G4:G13" si="2">(F4/$F$13)*100</f>
        <v>77.002056417053538</v>
      </c>
      <c r="H4" s="183">
        <f>Table13[[#This Row],[Column6]]-Table13[[#This Row],[Column4]]</f>
        <v>136.74143973999981</v>
      </c>
    </row>
    <row r="5" spans="1:10" ht="12.5" x14ac:dyDescent="0.25">
      <c r="A5" s="69" t="s">
        <v>285</v>
      </c>
      <c r="B5" s="171">
        <v>974.6450275599999</v>
      </c>
      <c r="C5" s="66">
        <f t="shared" si="0"/>
        <v>38.194958249364525</v>
      </c>
      <c r="D5" s="171">
        <v>669.10816939999995</v>
      </c>
      <c r="E5" s="66">
        <f t="shared" si="1"/>
        <v>23.192205025736847</v>
      </c>
      <c r="F5" s="171">
        <v>554.64033219000009</v>
      </c>
      <c r="G5" s="70">
        <f t="shared" si="2"/>
        <v>19.111932394151417</v>
      </c>
      <c r="H5" s="183">
        <f>Table13[[#This Row],[Column6]]-Table13[[#This Row],[Column4]]</f>
        <v>-114.46783720999986</v>
      </c>
    </row>
    <row r="6" spans="1:10" ht="12.5" x14ac:dyDescent="0.25">
      <c r="A6" s="69" t="s">
        <v>287</v>
      </c>
      <c r="B6" s="171">
        <v>189.03975378999999</v>
      </c>
      <c r="C6" s="66">
        <f t="shared" si="0"/>
        <v>7.4082002157803108</v>
      </c>
      <c r="D6" s="171">
        <v>108.08387375</v>
      </c>
      <c r="E6" s="66">
        <f t="shared" si="1"/>
        <v>3.7463350092312551</v>
      </c>
      <c r="F6" s="171">
        <v>105.29672323999999</v>
      </c>
      <c r="G6" s="70">
        <f t="shared" si="2"/>
        <v>3.6283402758369316</v>
      </c>
      <c r="H6" s="183">
        <f>Table13[[#This Row],[Column6]]-Table13[[#This Row],[Column4]]</f>
        <v>-2.7871505100000036</v>
      </c>
    </row>
    <row r="7" spans="1:10" ht="12.5" x14ac:dyDescent="0.25">
      <c r="A7" s="69" t="s">
        <v>286</v>
      </c>
      <c r="B7" s="171">
        <v>2.10136235</v>
      </c>
      <c r="C7" s="66">
        <f t="shared" si="0"/>
        <v>8.234941435649562E-2</v>
      </c>
      <c r="D7" s="171">
        <v>4.7822460599999994</v>
      </c>
      <c r="E7" s="66">
        <f t="shared" si="1"/>
        <v>0.16575919437136413</v>
      </c>
      <c r="F7" s="171">
        <v>3.9985955400000002</v>
      </c>
      <c r="G7" s="70">
        <f t="shared" si="2"/>
        <v>0.13778458434547508</v>
      </c>
      <c r="H7" s="183">
        <f>Table13[[#This Row],[Column6]]-Table13[[#This Row],[Column4]]</f>
        <v>-0.78365051999999924</v>
      </c>
    </row>
    <row r="8" spans="1:10" ht="12.5" x14ac:dyDescent="0.25">
      <c r="A8" s="69" t="s">
        <v>288</v>
      </c>
      <c r="B8" s="171">
        <v>0.46711688000000001</v>
      </c>
      <c r="C8" s="66">
        <f t="shared" si="0"/>
        <v>1.8305648953895765E-2</v>
      </c>
      <c r="D8" s="171">
        <v>4.8365349999999996</v>
      </c>
      <c r="E8" s="66">
        <f t="shared" si="1"/>
        <v>0.16764092334238981</v>
      </c>
      <c r="F8" s="171">
        <v>3.3568920000000002</v>
      </c>
      <c r="G8" s="70">
        <f t="shared" si="2"/>
        <v>0.11567260661543442</v>
      </c>
      <c r="H8" s="183">
        <f>Table13[[#This Row],[Column6]]-Table13[[#This Row],[Column4]]</f>
        <v>-1.4796429999999994</v>
      </c>
    </row>
    <row r="9" spans="1:10" ht="12.5" x14ac:dyDescent="0.25">
      <c r="A9" s="69" t="s">
        <v>290</v>
      </c>
      <c r="B9" s="171">
        <v>1.9720169999999999E-2</v>
      </c>
      <c r="C9" s="66">
        <f t="shared" si="0"/>
        <v>7.7280553280615033E-4</v>
      </c>
      <c r="D9" s="171">
        <v>0.32697986000000001</v>
      </c>
      <c r="E9" s="66">
        <f t="shared" si="1"/>
        <v>1.1333569517178177E-2</v>
      </c>
      <c r="F9" s="171">
        <v>5.9166080000000003E-2</v>
      </c>
      <c r="G9" s="70">
        <f t="shared" si="2"/>
        <v>2.0387592740002724E-3</v>
      </c>
      <c r="H9" s="183">
        <f>Table13[[#This Row],[Column6]]-Table13[[#This Row],[Column4]]</f>
        <v>-0.26781378</v>
      </c>
    </row>
    <row r="10" spans="1:10" ht="12.5" x14ac:dyDescent="0.25">
      <c r="A10" s="69" t="s">
        <v>289</v>
      </c>
      <c r="B10" s="171">
        <v>4.0437999999999997E-4</v>
      </c>
      <c r="C10" s="66">
        <f t="shared" si="0"/>
        <v>1.5847079480356967E-5</v>
      </c>
      <c r="D10" s="171">
        <v>4.1993999999999999E-4</v>
      </c>
      <c r="E10" s="66">
        <f t="shared" si="1"/>
        <v>1.4555695213288681E-5</v>
      </c>
      <c r="F10" s="171">
        <v>5.8639999999999998E-2</v>
      </c>
      <c r="G10" s="70">
        <f t="shared" si="2"/>
        <v>2.02063148052695E-3</v>
      </c>
      <c r="H10" s="183">
        <f>Table13[[#This Row],[Column6]]-Table13[[#This Row],[Column4]]</f>
        <v>5.8220059999999997E-2</v>
      </c>
    </row>
    <row r="11" spans="1:10" ht="12.5" x14ac:dyDescent="0.25">
      <c r="A11" s="69" t="s">
        <v>578</v>
      </c>
      <c r="B11" s="171">
        <v>0</v>
      </c>
      <c r="C11" s="66">
        <f t="shared" si="0"/>
        <v>0</v>
      </c>
      <c r="D11" s="171">
        <v>0</v>
      </c>
      <c r="E11" s="66">
        <f t="shared" si="1"/>
        <v>0</v>
      </c>
      <c r="F11" s="171">
        <v>4.4787899999999999E-3</v>
      </c>
      <c r="G11" s="70">
        <f t="shared" si="2"/>
        <v>1.5433124264442868E-4</v>
      </c>
      <c r="H11" s="183">
        <f>Table13[[#This Row],[Column6]]-Table13[[#This Row],[Column4]]</f>
        <v>4.4787899999999999E-3</v>
      </c>
    </row>
    <row r="12" spans="1:10" ht="12.5" x14ac:dyDescent="0.25">
      <c r="A12" s="69" t="s">
        <v>528</v>
      </c>
      <c r="B12" s="171">
        <v>0</v>
      </c>
      <c r="C12" s="66">
        <f t="shared" si="0"/>
        <v>0</v>
      </c>
      <c r="D12" s="171">
        <v>1.1260350000000001E-2</v>
      </c>
      <c r="E12" s="66">
        <f t="shared" si="1"/>
        <v>3.9029914415143882E-4</v>
      </c>
      <c r="F12" s="171">
        <v>0</v>
      </c>
      <c r="G12" s="70">
        <f t="shared" si="2"/>
        <v>0</v>
      </c>
      <c r="H12" s="183">
        <f>Table13[[#This Row],[Column6]]-Table13[[#This Row],[Column4]]</f>
        <v>-1.1260350000000001E-2</v>
      </c>
    </row>
    <row r="13" spans="1:10" s="9" customFormat="1" ht="13" x14ac:dyDescent="0.3">
      <c r="A13" s="82" t="s">
        <v>262</v>
      </c>
      <c r="B13" s="83">
        <f>SUM(B4:B12)</f>
        <v>2551.7635631299995</v>
      </c>
      <c r="C13" s="83">
        <f t="shared" si="0"/>
        <v>100</v>
      </c>
      <c r="D13" s="83">
        <f>SUM(D4:D12)</f>
        <v>2885.0562879099998</v>
      </c>
      <c r="E13" s="83">
        <f t="shared" si="1"/>
        <v>100</v>
      </c>
      <c r="F13" s="83">
        <f>SUM(F4:F12)</f>
        <v>2902.0630711300005</v>
      </c>
      <c r="G13" s="185">
        <f t="shared" si="2"/>
        <v>100</v>
      </c>
      <c r="H13" s="185">
        <f>Table13[[#This Row],[Column6]]-Table13[[#This Row],[Column4]]</f>
        <v>17.006783220000671</v>
      </c>
    </row>
  </sheetData>
  <mergeCells count="5">
    <mergeCell ref="A2:A3"/>
    <mergeCell ref="A1:G1"/>
    <mergeCell ref="B2:C2"/>
    <mergeCell ref="D2:G2"/>
    <mergeCell ref="H2:H3"/>
  </mergeCells>
  <hyperlinks>
    <hyperlink ref="J1" location="'Table of Content'!A1" display="Table of Content" xr:uid="{00000000-0004-0000-0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1"/>
  <sheetViews>
    <sheetView zoomScaleNormal="100" workbookViewId="0">
      <selection activeCell="A19" sqref="A19"/>
    </sheetView>
  </sheetViews>
  <sheetFormatPr defaultColWidth="8.81640625" defaultRowHeight="11.5" x14ac:dyDescent="0.25"/>
  <cols>
    <col min="1" max="1" width="47.08984375" style="6" customWidth="1"/>
    <col min="2" max="2" width="10.81640625" style="6" customWidth="1"/>
    <col min="3" max="3" width="12.7265625" style="6" customWidth="1"/>
    <col min="4" max="4" width="12.1796875" style="6" customWidth="1"/>
    <col min="5" max="5" width="13.1796875" style="6" customWidth="1"/>
    <col min="6" max="6" width="12.6328125" style="6" customWidth="1"/>
    <col min="7" max="7" width="12.08984375" style="6" customWidth="1"/>
    <col min="8" max="8" width="13.08984375" style="6" customWidth="1"/>
    <col min="9" max="9" width="8.81640625" style="6" customWidth="1"/>
    <col min="10" max="16384" width="8.81640625" style="6"/>
  </cols>
  <sheetData>
    <row r="1" spans="1:11" x14ac:dyDescent="0.25">
      <c r="A1" s="365" t="s">
        <v>471</v>
      </c>
      <c r="B1" s="365"/>
      <c r="C1" s="365"/>
      <c r="D1" s="365"/>
      <c r="E1" s="365"/>
      <c r="F1" s="365"/>
      <c r="G1" s="365"/>
      <c r="J1" s="366" t="s">
        <v>313</v>
      </c>
      <c r="K1" s="366"/>
    </row>
    <row r="2" spans="1:11" ht="14.5" customHeight="1" x14ac:dyDescent="0.25">
      <c r="A2" s="375" t="s">
        <v>281</v>
      </c>
      <c r="B2" s="369">
        <v>2022</v>
      </c>
      <c r="C2" s="370"/>
      <c r="D2" s="369">
        <v>2023</v>
      </c>
      <c r="E2" s="374"/>
      <c r="F2" s="374"/>
      <c r="G2" s="370"/>
      <c r="H2" s="376" t="s">
        <v>323</v>
      </c>
    </row>
    <row r="3" spans="1:11" x14ac:dyDescent="0.25">
      <c r="A3" s="371"/>
      <c r="B3" s="14" t="s">
        <v>280</v>
      </c>
      <c r="C3" s="15" t="s">
        <v>282</v>
      </c>
      <c r="D3" s="14" t="s">
        <v>279</v>
      </c>
      <c r="E3" s="14" t="s">
        <v>283</v>
      </c>
      <c r="F3" s="14" t="s">
        <v>280</v>
      </c>
      <c r="G3" s="59" t="s">
        <v>283</v>
      </c>
      <c r="H3" s="371"/>
    </row>
    <row r="4" spans="1:11" ht="12.5" x14ac:dyDescent="0.25">
      <c r="A4" s="69" t="s">
        <v>284</v>
      </c>
      <c r="B4" s="171">
        <v>7503.8592257800001</v>
      </c>
      <c r="C4" s="66">
        <f>(B4/$B$14)*100</f>
        <v>69.726815956509185</v>
      </c>
      <c r="D4" s="171">
        <v>10631.689149110001</v>
      </c>
      <c r="E4" s="66">
        <f>D4/$D$14*100</f>
        <v>67.41783708759796</v>
      </c>
      <c r="F4" s="171">
        <v>8397.2460199600009</v>
      </c>
      <c r="G4" s="66">
        <f>(F4/$F$14)*100</f>
        <v>71.016681474028374</v>
      </c>
      <c r="H4" s="70">
        <f>((F4/D4)-1)*100</f>
        <v>-21.016821483508576</v>
      </c>
    </row>
    <row r="5" spans="1:11" ht="12.5" x14ac:dyDescent="0.25">
      <c r="A5" s="69" t="s">
        <v>285</v>
      </c>
      <c r="B5" s="171">
        <v>3009.1794017800003</v>
      </c>
      <c r="C5" s="66">
        <f t="shared" ref="C5:C14" si="0">(B5/$B$14)*100</f>
        <v>27.961678386393551</v>
      </c>
      <c r="D5" s="171">
        <v>4665.4776811800002</v>
      </c>
      <c r="E5" s="66">
        <f t="shared" ref="E5:E14" si="1">D5/$D$14*100</f>
        <v>29.584801609060214</v>
      </c>
      <c r="F5" s="171">
        <v>3151.4267565100004</v>
      </c>
      <c r="G5" s="66">
        <f t="shared" ref="G5:G14" si="2">(F5/$F$14)*100</f>
        <v>26.652055879252078</v>
      </c>
      <c r="H5" s="70">
        <f>((F5/D5)-1)*100</f>
        <v>-32.452216646057643</v>
      </c>
      <c r="I5" s="10"/>
      <c r="J5" s="10"/>
    </row>
    <row r="6" spans="1:11" ht="12.5" x14ac:dyDescent="0.25">
      <c r="A6" s="69" t="s">
        <v>286</v>
      </c>
      <c r="B6" s="171">
        <v>223.92001274</v>
      </c>
      <c r="C6" s="66">
        <f t="shared" si="0"/>
        <v>2.0806932869503867</v>
      </c>
      <c r="D6" s="171">
        <v>399.81523196000001</v>
      </c>
      <c r="E6" s="66">
        <f t="shared" si="1"/>
        <v>2.5353147364805992</v>
      </c>
      <c r="F6" s="171">
        <v>230.99801191</v>
      </c>
      <c r="G6" s="66">
        <f t="shared" si="2"/>
        <v>1.953582423803325</v>
      </c>
      <c r="H6" s="70">
        <f t="shared" ref="H6:H12" si="3">((F6/D6)-1)*100</f>
        <v>-42.223809038593487</v>
      </c>
    </row>
    <row r="7" spans="1:11" ht="12.5" x14ac:dyDescent="0.25">
      <c r="A7" s="69" t="s">
        <v>290</v>
      </c>
      <c r="B7" s="171">
        <v>18.233237289999998</v>
      </c>
      <c r="C7" s="66">
        <f t="shared" si="0"/>
        <v>0.16942556390762223</v>
      </c>
      <c r="D7" s="171">
        <v>31.218662999999999</v>
      </c>
      <c r="E7" s="66">
        <f t="shared" si="1"/>
        <v>0.19796428457493137</v>
      </c>
      <c r="F7" s="171">
        <v>24.990348530000002</v>
      </c>
      <c r="G7" s="66">
        <f t="shared" si="2"/>
        <v>0.21134686506284081</v>
      </c>
      <c r="H7" s="70">
        <f>((F7/D7)-1)*100</f>
        <v>-19.950612458964045</v>
      </c>
    </row>
    <row r="8" spans="1:11" ht="12.5" x14ac:dyDescent="0.25">
      <c r="A8" s="69" t="s">
        <v>287</v>
      </c>
      <c r="B8" s="171">
        <v>4.8147230599999995</v>
      </c>
      <c r="C8" s="66">
        <f t="shared" si="0"/>
        <v>4.4739020094194823E-2</v>
      </c>
      <c r="D8" s="171">
        <v>38.491270899999996</v>
      </c>
      <c r="E8" s="66">
        <f t="shared" si="1"/>
        <v>0.24408146197991804</v>
      </c>
      <c r="F8" s="171">
        <v>15.774331460000001</v>
      </c>
      <c r="G8" s="66">
        <f t="shared" si="2"/>
        <v>0.13340572255448829</v>
      </c>
      <c r="H8" s="70">
        <f t="shared" si="3"/>
        <v>-59.018418744910804</v>
      </c>
    </row>
    <row r="9" spans="1:11" ht="12.5" x14ac:dyDescent="0.25">
      <c r="A9" s="69" t="s">
        <v>577</v>
      </c>
      <c r="B9" s="171">
        <v>1.26876879</v>
      </c>
      <c r="C9" s="66">
        <f t="shared" si="0"/>
        <v>1.1789561244400474E-2</v>
      </c>
      <c r="D9" s="171">
        <v>2.05441954</v>
      </c>
      <c r="E9" s="66">
        <f t="shared" si="1"/>
        <v>1.3027518009110756E-2</v>
      </c>
      <c r="F9" s="171">
        <v>2.3992046600000001</v>
      </c>
      <c r="G9" s="66">
        <f t="shared" si="2"/>
        <v>2.0290408632214416E-2</v>
      </c>
      <c r="H9" s="70">
        <f t="shared" si="3"/>
        <v>16.782605173235467</v>
      </c>
    </row>
    <row r="10" spans="1:11" ht="12.5" x14ac:dyDescent="0.25">
      <c r="A10" s="69" t="s">
        <v>528</v>
      </c>
      <c r="B10" s="171">
        <v>7.9593600000000004E-3</v>
      </c>
      <c r="C10" s="66">
        <f t="shared" si="0"/>
        <v>7.3959387183721121E-5</v>
      </c>
      <c r="D10" s="171">
        <v>0.38711224999999999</v>
      </c>
      <c r="E10" s="66">
        <f t="shared" si="1"/>
        <v>2.4547623843289498E-3</v>
      </c>
      <c r="F10" s="171">
        <v>1.03964576</v>
      </c>
      <c r="G10" s="66">
        <f t="shared" si="2"/>
        <v>8.7924292807722015E-3</v>
      </c>
      <c r="H10" s="70">
        <f t="shared" si="3"/>
        <v>168.5644176850513</v>
      </c>
    </row>
    <row r="11" spans="1:11" ht="12.5" x14ac:dyDescent="0.25">
      <c r="A11" s="69" t="s">
        <v>289</v>
      </c>
      <c r="B11" s="171">
        <v>0.16218888000000001</v>
      </c>
      <c r="C11" s="66">
        <f t="shared" si="0"/>
        <v>1.5070797366640138E-3</v>
      </c>
      <c r="D11" s="171">
        <v>0.29284467999999997</v>
      </c>
      <c r="E11" s="66">
        <f t="shared" si="1"/>
        <v>1.8569913633961425E-3</v>
      </c>
      <c r="F11" s="171">
        <v>0.28149826</v>
      </c>
      <c r="G11" s="66">
        <f t="shared" si="2"/>
        <v>2.3806700694960045E-3</v>
      </c>
      <c r="H11" s="70">
        <f t="shared" si="3"/>
        <v>-3.8745522028947099</v>
      </c>
    </row>
    <row r="12" spans="1:11" s="9" customFormat="1" ht="12.5" x14ac:dyDescent="0.25">
      <c r="A12" s="69" t="s">
        <v>288</v>
      </c>
      <c r="B12" s="171">
        <v>0.35268411999999999</v>
      </c>
      <c r="C12" s="66">
        <f t="shared" si="0"/>
        <v>3.2771857768250159E-3</v>
      </c>
      <c r="D12" s="171">
        <v>0.41113776000000002</v>
      </c>
      <c r="E12" s="66">
        <f t="shared" si="1"/>
        <v>2.6071133321801717E-3</v>
      </c>
      <c r="F12" s="171">
        <v>0.16449582000000001</v>
      </c>
      <c r="G12" s="66">
        <f t="shared" si="2"/>
        <v>1.3911641060630438E-3</v>
      </c>
      <c r="H12" s="70">
        <f t="shared" si="3"/>
        <v>-59.990096750052821</v>
      </c>
    </row>
    <row r="13" spans="1:11" ht="12.5" x14ac:dyDescent="0.25">
      <c r="A13" s="69" t="s">
        <v>578</v>
      </c>
      <c r="B13" s="171">
        <v>0</v>
      </c>
      <c r="C13" s="66">
        <f t="shared" si="0"/>
        <v>0</v>
      </c>
      <c r="D13" s="171">
        <v>8.584350000000001E-3</v>
      </c>
      <c r="E13" s="66">
        <f t="shared" si="1"/>
        <v>5.4435217366317453E-5</v>
      </c>
      <c r="F13" s="171">
        <v>8.6274100000000003E-3</v>
      </c>
      <c r="G13" s="66">
        <f t="shared" si="2"/>
        <v>7.2963210373913235E-5</v>
      </c>
      <c r="H13" s="144"/>
    </row>
    <row r="14" spans="1:11" s="9" customFormat="1" ht="13" x14ac:dyDescent="0.3">
      <c r="A14" s="111" t="s">
        <v>262</v>
      </c>
      <c r="B14" s="186">
        <f t="shared" ref="B14:H14" si="4">SUM(B4:B13)</f>
        <v>10761.7982018</v>
      </c>
      <c r="C14" s="72">
        <f t="shared" si="0"/>
        <v>100</v>
      </c>
      <c r="D14" s="186">
        <f>SUM(D4:D13)</f>
        <v>15769.846094730001</v>
      </c>
      <c r="E14" s="72">
        <f t="shared" si="1"/>
        <v>100</v>
      </c>
      <c r="F14" s="186">
        <f>SUM(F4:F13)</f>
        <v>11824.328940279998</v>
      </c>
      <c r="G14" s="72">
        <f t="shared" si="2"/>
        <v>100</v>
      </c>
      <c r="H14" s="187">
        <f t="shared" si="4"/>
        <v>-53.179504466695306</v>
      </c>
    </row>
    <row r="15" spans="1:11" x14ac:dyDescent="0.25">
      <c r="F15" s="7"/>
      <c r="G15" s="7"/>
    </row>
    <row r="16" spans="1:11" x14ac:dyDescent="0.25">
      <c r="F16" s="322"/>
      <c r="G16" s="60"/>
    </row>
    <row r="17" spans="7:13" x14ac:dyDescent="0.25">
      <c r="G17" s="60"/>
      <c r="M17" s="10"/>
    </row>
    <row r="18" spans="7:13" x14ac:dyDescent="0.25">
      <c r="G18" s="60"/>
    </row>
    <row r="19" spans="7:13" x14ac:dyDescent="0.25">
      <c r="G19" s="7"/>
    </row>
    <row r="20" spans="7:13" x14ac:dyDescent="0.25">
      <c r="G20" s="7"/>
    </row>
    <row r="21" spans="7:13" x14ac:dyDescent="0.25">
      <c r="G21" s="7"/>
      <c r="I21" s="8"/>
    </row>
  </sheetData>
  <mergeCells count="6">
    <mergeCell ref="J1:K1"/>
    <mergeCell ref="A2:A3"/>
    <mergeCell ref="A1:G1"/>
    <mergeCell ref="B2:C2"/>
    <mergeCell ref="D2:G2"/>
    <mergeCell ref="H2:H3"/>
  </mergeCells>
  <conditionalFormatting sqref="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5"/>
  <sheetViews>
    <sheetView zoomScaleNormal="100" workbookViewId="0">
      <selection activeCell="A19" sqref="A19"/>
    </sheetView>
  </sheetViews>
  <sheetFormatPr defaultColWidth="9.1796875" defaultRowHeight="12.5" x14ac:dyDescent="0.25"/>
  <cols>
    <col min="1" max="1" width="19.6328125" style="40" customWidth="1"/>
    <col min="2" max="2" width="13.08984375" style="40" customWidth="1"/>
    <col min="3" max="3" width="14.6328125" style="40" customWidth="1"/>
    <col min="4" max="4" width="10.90625" style="40" customWidth="1"/>
    <col min="5" max="5" width="11.90625" style="40" customWidth="1"/>
    <col min="6" max="6" width="10.81640625" style="40" customWidth="1"/>
    <col min="7" max="16384" width="9.1796875" style="40"/>
  </cols>
  <sheetData>
    <row r="1" spans="1:13" ht="13" x14ac:dyDescent="0.3">
      <c r="A1" s="48" t="s">
        <v>644</v>
      </c>
      <c r="B1" s="48"/>
      <c r="C1" s="48"/>
      <c r="D1" s="48"/>
      <c r="G1" s="189" t="s">
        <v>313</v>
      </c>
      <c r="H1" s="48"/>
      <c r="I1" s="48"/>
      <c r="J1" s="48"/>
      <c r="K1" s="48"/>
      <c r="L1" s="48"/>
      <c r="M1" s="48"/>
    </row>
    <row r="2" spans="1:13" ht="13" x14ac:dyDescent="0.3">
      <c r="A2" s="190" t="s">
        <v>268</v>
      </c>
      <c r="B2" s="191" t="s">
        <v>465</v>
      </c>
      <c r="C2" s="191" t="s">
        <v>464</v>
      </c>
      <c r="D2" s="191" t="s">
        <v>507</v>
      </c>
      <c r="E2" s="192" t="s">
        <v>291</v>
      </c>
      <c r="F2" s="149"/>
    </row>
    <row r="3" spans="1:13" x14ac:dyDescent="0.25">
      <c r="A3" s="69" t="s">
        <v>280</v>
      </c>
      <c r="B3" s="177">
        <v>9353.2231558200001</v>
      </c>
      <c r="C3" s="177">
        <v>10761.798201799998</v>
      </c>
      <c r="D3" s="146">
        <f>-Table232[[#This Row],[Imports]]</f>
        <v>-10761.798201799998</v>
      </c>
      <c r="E3" s="188">
        <f>Table232[[#This Row],[Exports]]-Table232[[#This Row],[Imports]]</f>
        <v>-1408.5750459799983</v>
      </c>
      <c r="F3" s="104"/>
    </row>
    <row r="4" spans="1:13" x14ac:dyDescent="0.25">
      <c r="A4" s="69" t="s">
        <v>269</v>
      </c>
      <c r="B4" s="177">
        <v>7798.50610203</v>
      </c>
      <c r="C4" s="177">
        <v>10777.301729889999</v>
      </c>
      <c r="D4" s="146">
        <f>-Table232[[#This Row],[Imports]]</f>
        <v>-10777.301729889999</v>
      </c>
      <c r="E4" s="188">
        <f>Table232[[#This Row],[Exports]]-Table232[[#This Row],[Imports]]</f>
        <v>-2978.7956278599995</v>
      </c>
      <c r="F4" s="104"/>
    </row>
    <row r="5" spans="1:13" x14ac:dyDescent="0.25">
      <c r="A5" s="69" t="s">
        <v>270</v>
      </c>
      <c r="B5" s="177">
        <v>8096.31795349</v>
      </c>
      <c r="C5" s="177">
        <v>8549.060436836</v>
      </c>
      <c r="D5" s="146">
        <f>-Table232[[#This Row],[Imports]]</f>
        <v>-8549.060436836</v>
      </c>
      <c r="E5" s="188">
        <f>Table232[[#This Row],[Exports]]-Table232[[#This Row],[Imports]]</f>
        <v>-452.74248334599997</v>
      </c>
      <c r="F5" s="104"/>
    </row>
    <row r="6" spans="1:13" x14ac:dyDescent="0.25">
      <c r="A6" s="69" t="s">
        <v>271</v>
      </c>
      <c r="B6" s="177">
        <v>10240.79633368</v>
      </c>
      <c r="C6" s="177">
        <v>12453.398338809999</v>
      </c>
      <c r="D6" s="146">
        <f>-Table232[[#This Row],[Imports]]</f>
        <v>-12453.398338809999</v>
      </c>
      <c r="E6" s="188">
        <f>Table232[[#This Row],[Exports]]-Table232[[#This Row],[Imports]]</f>
        <v>-2212.6020051299984</v>
      </c>
      <c r="F6" s="104"/>
    </row>
    <row r="7" spans="1:13" x14ac:dyDescent="0.25">
      <c r="A7" s="69" t="s">
        <v>272</v>
      </c>
      <c r="B7" s="177">
        <v>7584.2792590099998</v>
      </c>
      <c r="C7" s="177">
        <v>8763.790432329999</v>
      </c>
      <c r="D7" s="146">
        <f>-Table232[[#This Row],[Imports]]</f>
        <v>-8763.790432329999</v>
      </c>
      <c r="E7" s="188">
        <f>Table232[[#This Row],[Exports]]-Table232[[#This Row],[Imports]]</f>
        <v>-1179.5111733199992</v>
      </c>
      <c r="F7" s="104"/>
    </row>
    <row r="8" spans="1:13" x14ac:dyDescent="0.25">
      <c r="A8" s="69" t="s">
        <v>273</v>
      </c>
      <c r="B8" s="177">
        <v>9235.8331533700002</v>
      </c>
      <c r="C8" s="177">
        <v>12014.14897439</v>
      </c>
      <c r="D8" s="146">
        <f>-Table232[[#This Row],[Imports]]</f>
        <v>-12014.14897439</v>
      </c>
      <c r="E8" s="188">
        <f>Table232[[#This Row],[Exports]]-Table232[[#This Row],[Imports]]</f>
        <v>-2778.3158210199999</v>
      </c>
      <c r="F8" s="104"/>
    </row>
    <row r="9" spans="1:13" x14ac:dyDescent="0.25">
      <c r="A9" s="69" t="s">
        <v>274</v>
      </c>
      <c r="B9" s="177">
        <v>8594.5953986599998</v>
      </c>
      <c r="C9" s="177">
        <v>10126.42923471</v>
      </c>
      <c r="D9" s="146">
        <f>-Table232[[#This Row],[Imports]]</f>
        <v>-10126.42923471</v>
      </c>
      <c r="E9" s="188">
        <f>Table232[[#This Row],[Exports]]-Table232[[#This Row],[Imports]]</f>
        <v>-1531.8338360500002</v>
      </c>
      <c r="F9" s="104"/>
    </row>
    <row r="10" spans="1:13" x14ac:dyDescent="0.25">
      <c r="A10" s="69" t="s">
        <v>275</v>
      </c>
      <c r="B10" s="177">
        <v>8230.4117169399997</v>
      </c>
      <c r="C10" s="177">
        <v>11923.152391535999</v>
      </c>
      <c r="D10" s="146">
        <f>-Table232[[#This Row],[Imports]]</f>
        <v>-11923.152391535999</v>
      </c>
      <c r="E10" s="188">
        <f>Table232[[#This Row],[Exports]]-Table232[[#This Row],[Imports]]</f>
        <v>-3692.7406745959997</v>
      </c>
      <c r="F10" s="104"/>
    </row>
    <row r="11" spans="1:13" x14ac:dyDescent="0.25">
      <c r="A11" s="69" t="s">
        <v>276</v>
      </c>
      <c r="B11" s="177">
        <v>7371.9913425499999</v>
      </c>
      <c r="C11" s="177">
        <v>12285.66001227</v>
      </c>
      <c r="D11" s="146">
        <f>-Table232[[#This Row],[Imports]]</f>
        <v>-12285.66001227</v>
      </c>
      <c r="E11" s="188">
        <f>Table232[[#This Row],[Exports]]-Table232[[#This Row],[Imports]]</f>
        <v>-4913.6686697200003</v>
      </c>
      <c r="F11" s="104"/>
    </row>
    <row r="12" spans="1:13" x14ac:dyDescent="0.25">
      <c r="A12" s="69" t="s">
        <v>277</v>
      </c>
      <c r="B12" s="177">
        <v>7765.1153089899999</v>
      </c>
      <c r="C12" s="177">
        <v>11058.358991771</v>
      </c>
      <c r="D12" s="146">
        <f>-Table232[[#This Row],[Imports]]</f>
        <v>-11058.358991771</v>
      </c>
      <c r="E12" s="188">
        <f>Table232[[#This Row],[Exports]]-Table232[[#This Row],[Imports]]</f>
        <v>-3293.2436827809997</v>
      </c>
      <c r="F12" s="104"/>
    </row>
    <row r="13" spans="1:13" x14ac:dyDescent="0.25">
      <c r="A13" s="69" t="s">
        <v>278</v>
      </c>
      <c r="B13" s="177">
        <v>6829.0608122600006</v>
      </c>
      <c r="C13" s="177">
        <v>11338.33829697</v>
      </c>
      <c r="D13" s="146">
        <f>-Table232[[#This Row],[Imports]]</f>
        <v>-11338.33829697</v>
      </c>
      <c r="E13" s="188">
        <f>Table232[[#This Row],[Exports]]-Table232[[#This Row],[Imports]]</f>
        <v>-4509.277484709999</v>
      </c>
      <c r="F13" s="104"/>
    </row>
    <row r="14" spans="1:13" x14ac:dyDescent="0.25">
      <c r="A14" s="69" t="s">
        <v>279</v>
      </c>
      <c r="B14" s="177">
        <v>11752.1816519</v>
      </c>
      <c r="C14" s="177">
        <v>15769.846094729999</v>
      </c>
      <c r="D14" s="146">
        <f>-Table232[[#This Row],[Imports]]</f>
        <v>-15769.846094729999</v>
      </c>
      <c r="E14" s="188">
        <f>Table232[[#This Row],[Exports]]-Table232[[#This Row],[Imports]]</f>
        <v>-4017.6644428299987</v>
      </c>
      <c r="F14" s="104"/>
      <c r="G14" s="100"/>
    </row>
    <row r="15" spans="1:13" x14ac:dyDescent="0.25">
      <c r="A15" s="69" t="s">
        <v>280</v>
      </c>
      <c r="B15" s="177">
        <v>11525.27728957</v>
      </c>
      <c r="C15" s="177">
        <v>11824.32894028</v>
      </c>
      <c r="D15" s="146">
        <f>-Table232[[#This Row],[Imports]]</f>
        <v>-11824.32894028</v>
      </c>
      <c r="E15" s="188">
        <f>Table232[[#This Row],[Exports]]-Table232[[#This Row],[Imports]]</f>
        <v>-299.0516507100001</v>
      </c>
      <c r="F15" s="104"/>
      <c r="G15" s="100"/>
    </row>
    <row r="16" spans="1:13" x14ac:dyDescent="0.25">
      <c r="B16" s="100"/>
      <c r="C16" s="100"/>
      <c r="D16" s="100"/>
      <c r="E16" s="100"/>
    </row>
    <row r="17" spans="1:13" x14ac:dyDescent="0.25">
      <c r="B17" s="157"/>
      <c r="C17" s="157"/>
      <c r="D17" s="157"/>
      <c r="E17" s="157"/>
    </row>
    <row r="18" spans="1:13" x14ac:dyDescent="0.25">
      <c r="B18" s="157"/>
      <c r="C18" s="157"/>
      <c r="D18" s="157"/>
      <c r="E18" s="157"/>
    </row>
    <row r="19" spans="1:13" ht="13" x14ac:dyDescent="0.3">
      <c r="B19" s="157"/>
      <c r="C19" s="157"/>
      <c r="D19" s="157"/>
      <c r="E19" s="157"/>
      <c r="G19" s="377"/>
      <c r="H19" s="377"/>
      <c r="I19" s="377"/>
      <c r="J19" s="377"/>
      <c r="K19" s="377"/>
      <c r="L19" s="377"/>
      <c r="M19" s="377"/>
    </row>
    <row r="20" spans="1:13" x14ac:dyDescent="0.25">
      <c r="E20" s="104"/>
    </row>
    <row r="22" spans="1:13" x14ac:dyDescent="0.25">
      <c r="A22" s="193"/>
      <c r="B22" s="110"/>
      <c r="D22" s="100"/>
    </row>
    <row r="23" spans="1:13" x14ac:dyDescent="0.25">
      <c r="A23" s="193"/>
      <c r="B23" s="110"/>
      <c r="D23" s="100"/>
    </row>
    <row r="24" spans="1:13" x14ac:dyDescent="0.25">
      <c r="A24" s="193"/>
      <c r="B24" s="110"/>
      <c r="D24" s="100"/>
      <c r="E24" s="100"/>
      <c r="F24" s="100"/>
    </row>
    <row r="25" spans="1:13" x14ac:dyDescent="0.25">
      <c r="A25" s="193"/>
      <c r="B25" s="110"/>
      <c r="D25" s="100"/>
      <c r="E25" s="100"/>
      <c r="F25" s="100"/>
    </row>
    <row r="26" spans="1:13" x14ac:dyDescent="0.25">
      <c r="D26" s="100"/>
      <c r="E26" s="100"/>
      <c r="F26" s="100"/>
    </row>
    <row r="27" spans="1:13" x14ac:dyDescent="0.25">
      <c r="D27" s="100"/>
      <c r="E27" s="100"/>
      <c r="F27" s="100"/>
    </row>
    <row r="28" spans="1:13" x14ac:dyDescent="0.25">
      <c r="D28" s="100"/>
      <c r="E28" s="100"/>
      <c r="F28" s="100"/>
    </row>
    <row r="29" spans="1:13" x14ac:dyDescent="0.25">
      <c r="D29" s="100"/>
      <c r="E29" s="100"/>
      <c r="F29" s="100"/>
    </row>
    <row r="30" spans="1:13" x14ac:dyDescent="0.25">
      <c r="D30" s="100"/>
      <c r="E30" s="100"/>
      <c r="F30" s="100"/>
    </row>
    <row r="31" spans="1:13" x14ac:dyDescent="0.25">
      <c r="D31" s="100"/>
      <c r="E31" s="100"/>
      <c r="F31" s="100"/>
    </row>
    <row r="32" spans="1:13" x14ac:dyDescent="0.25">
      <c r="D32" s="100"/>
      <c r="E32" s="100"/>
      <c r="F32" s="100"/>
    </row>
    <row r="33" spans="4:6" x14ac:dyDescent="0.25">
      <c r="D33" s="100"/>
      <c r="E33" s="100"/>
      <c r="F33" s="100"/>
    </row>
    <row r="34" spans="4:6" x14ac:dyDescent="0.25">
      <c r="E34" s="100"/>
      <c r="F34" s="100"/>
    </row>
    <row r="35" spans="4:6" x14ac:dyDescent="0.25">
      <c r="E35" s="100"/>
      <c r="F35" s="100"/>
    </row>
  </sheetData>
  <mergeCells count="1">
    <mergeCell ref="G19:M19"/>
  </mergeCells>
  <phoneticPr fontId="4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64"/>
  <sheetViews>
    <sheetView zoomScaleNormal="100" workbookViewId="0">
      <selection activeCell="A15" sqref="A15"/>
    </sheetView>
  </sheetViews>
  <sheetFormatPr defaultColWidth="8.81640625" defaultRowHeight="11.5" x14ac:dyDescent="0.25"/>
  <cols>
    <col min="1" max="1" width="34.1796875" style="6" customWidth="1"/>
    <col min="2" max="2" width="15.81640625" style="6" customWidth="1"/>
    <col min="3" max="3" width="16" style="6" customWidth="1"/>
    <col min="4" max="4" width="15.1796875" style="6" bestFit="1" customWidth="1"/>
    <col min="5" max="6" width="8.81640625" style="6"/>
    <col min="7" max="7" width="12.36328125" style="6" customWidth="1"/>
    <col min="8" max="8" width="14.1796875" style="6" bestFit="1" customWidth="1"/>
    <col min="9" max="9" width="14.453125" style="6" bestFit="1" customWidth="1"/>
    <col min="10" max="10" width="15.1796875" style="6" bestFit="1" customWidth="1"/>
    <col min="11" max="16384" width="8.81640625" style="6"/>
  </cols>
  <sheetData>
    <row r="1" spans="1:13" x14ac:dyDescent="0.25">
      <c r="A1" s="17" t="s">
        <v>639</v>
      </c>
      <c r="E1" s="9"/>
      <c r="F1" s="11" t="s">
        <v>313</v>
      </c>
      <c r="K1" s="9"/>
      <c r="L1" s="9"/>
      <c r="M1" s="9"/>
    </row>
    <row r="2" spans="1:13" x14ac:dyDescent="0.25">
      <c r="A2" s="14" t="s">
        <v>340</v>
      </c>
      <c r="B2" s="14" t="s">
        <v>335</v>
      </c>
      <c r="C2" s="14" t="s">
        <v>266</v>
      </c>
      <c r="D2" s="14" t="s">
        <v>267</v>
      </c>
    </row>
    <row r="3" spans="1:13" ht="12.5" x14ac:dyDescent="0.25">
      <c r="A3" s="64" t="s">
        <v>296</v>
      </c>
      <c r="B3" s="175">
        <v>2003.7681859900001</v>
      </c>
      <c r="C3" s="175">
        <v>3978.50883583</v>
      </c>
      <c r="D3" s="140">
        <f>B3-C3</f>
        <v>-1974.7406498399998</v>
      </c>
    </row>
    <row r="4" spans="1:13" ht="12.5" x14ac:dyDescent="0.25">
      <c r="A4" s="65" t="s">
        <v>379</v>
      </c>
      <c r="B4" s="177">
        <v>54.052977229999996</v>
      </c>
      <c r="C4" s="177">
        <v>1280.0738397699999</v>
      </c>
      <c r="D4" s="142">
        <f>B4-C4</f>
        <v>-1226.0208625400001</v>
      </c>
    </row>
    <row r="5" spans="1:13" ht="12.5" x14ac:dyDescent="0.25">
      <c r="A5" s="65" t="s">
        <v>309</v>
      </c>
      <c r="B5" s="177">
        <v>0.61848000000000003</v>
      </c>
      <c r="C5" s="177">
        <v>554.81740234000006</v>
      </c>
      <c r="D5" s="142">
        <f>B5-C5</f>
        <v>-554.19892234000008</v>
      </c>
    </row>
    <row r="6" spans="1:13" ht="12.5" x14ac:dyDescent="0.25">
      <c r="A6" s="65" t="s">
        <v>407</v>
      </c>
      <c r="B6" s="177">
        <v>8.3767960000000002E-2</v>
      </c>
      <c r="C6" s="177">
        <v>491.73747430999998</v>
      </c>
      <c r="D6" s="142">
        <f t="shared" ref="D6:D34" si="0">B6-C6</f>
        <v>-491.65370634999999</v>
      </c>
    </row>
    <row r="7" spans="1:13" ht="12.5" x14ac:dyDescent="0.25">
      <c r="A7" s="65" t="s">
        <v>373</v>
      </c>
      <c r="B7" s="177">
        <v>11.17840882</v>
      </c>
      <c r="C7" s="177">
        <v>496.32849576000001</v>
      </c>
      <c r="D7" s="142">
        <f t="shared" si="0"/>
        <v>-485.15008693999999</v>
      </c>
    </row>
    <row r="8" spans="1:13" ht="12.5" x14ac:dyDescent="0.25">
      <c r="A8" s="65" t="s">
        <v>355</v>
      </c>
      <c r="B8" s="177">
        <v>73.739705099999995</v>
      </c>
      <c r="C8" s="177">
        <v>515.22994288999996</v>
      </c>
      <c r="D8" s="142">
        <f t="shared" si="0"/>
        <v>-441.49023778999998</v>
      </c>
    </row>
    <row r="9" spans="1:13" ht="12.5" x14ac:dyDescent="0.25">
      <c r="A9" s="65" t="s">
        <v>345</v>
      </c>
      <c r="B9" s="177">
        <v>713.27462165999998</v>
      </c>
      <c r="C9" s="177">
        <v>1123.47183619</v>
      </c>
      <c r="D9" s="142">
        <f t="shared" si="0"/>
        <v>-410.19721453</v>
      </c>
    </row>
    <row r="10" spans="1:13" ht="12.5" x14ac:dyDescent="0.25">
      <c r="A10" s="65" t="s">
        <v>352</v>
      </c>
      <c r="B10" s="177">
        <v>290.50482880999999</v>
      </c>
      <c r="C10" s="177">
        <v>503.95691577999997</v>
      </c>
      <c r="D10" s="142">
        <f t="shared" si="0"/>
        <v>-213.45208696999998</v>
      </c>
    </row>
    <row r="11" spans="1:13" ht="12.5" x14ac:dyDescent="0.25">
      <c r="A11" s="65" t="s">
        <v>584</v>
      </c>
      <c r="B11" s="177">
        <v>0.26556099999999999</v>
      </c>
      <c r="C11" s="177">
        <v>209.72715869999999</v>
      </c>
      <c r="D11" s="142">
        <f t="shared" si="0"/>
        <v>-209.4615977</v>
      </c>
    </row>
    <row r="12" spans="1:13" ht="12.5" x14ac:dyDescent="0.25">
      <c r="A12" s="65" t="s">
        <v>361</v>
      </c>
      <c r="B12" s="177">
        <v>146.20730427999999</v>
      </c>
      <c r="C12" s="177">
        <v>343.22664961000004</v>
      </c>
      <c r="D12" s="142">
        <f t="shared" si="0"/>
        <v>-197.01934533000005</v>
      </c>
    </row>
    <row r="13" spans="1:13" ht="12.5" x14ac:dyDescent="0.25">
      <c r="A13" s="65" t="s">
        <v>364</v>
      </c>
      <c r="B13" s="177">
        <v>0.92388709000000002</v>
      </c>
      <c r="C13" s="177">
        <v>176.35648828000001</v>
      </c>
      <c r="D13" s="142">
        <f t="shared" si="0"/>
        <v>-175.43260119000001</v>
      </c>
    </row>
    <row r="14" spans="1:13" ht="12.5" x14ac:dyDescent="0.25">
      <c r="A14" s="65" t="s">
        <v>360</v>
      </c>
      <c r="B14" s="177">
        <v>63.365087380000006</v>
      </c>
      <c r="C14" s="177">
        <v>178.11083858000001</v>
      </c>
      <c r="D14" s="142">
        <f t="shared" si="0"/>
        <v>-114.7457512</v>
      </c>
    </row>
    <row r="15" spans="1:13" ht="12.5" x14ac:dyDescent="0.25">
      <c r="A15" s="65" t="s">
        <v>351</v>
      </c>
      <c r="B15" s="177">
        <v>24.67126798</v>
      </c>
      <c r="C15" s="177">
        <v>115.94549484999999</v>
      </c>
      <c r="D15" s="142">
        <f t="shared" si="0"/>
        <v>-91.274226869999993</v>
      </c>
    </row>
    <row r="16" spans="1:13" ht="12.5" x14ac:dyDescent="0.25">
      <c r="A16" s="65" t="s">
        <v>395</v>
      </c>
      <c r="B16" s="177">
        <v>0</v>
      </c>
      <c r="C16" s="177">
        <v>80.721870940000002</v>
      </c>
      <c r="D16" s="142">
        <f t="shared" si="0"/>
        <v>-80.721870940000002</v>
      </c>
    </row>
    <row r="17" spans="1:4" ht="12.5" x14ac:dyDescent="0.25">
      <c r="A17" s="65" t="s">
        <v>394</v>
      </c>
      <c r="B17" s="177">
        <v>0.47283803000000002</v>
      </c>
      <c r="C17" s="177">
        <v>75.740918249999993</v>
      </c>
      <c r="D17" s="142">
        <f t="shared" si="0"/>
        <v>-75.268080219999987</v>
      </c>
    </row>
    <row r="18" spans="1:4" ht="12.5" x14ac:dyDescent="0.25">
      <c r="A18" s="65" t="s">
        <v>433</v>
      </c>
      <c r="B18" s="177">
        <v>25.161739000000001</v>
      </c>
      <c r="C18" s="177">
        <v>96.392103669999997</v>
      </c>
      <c r="D18" s="142">
        <f t="shared" si="0"/>
        <v>-71.23036467</v>
      </c>
    </row>
    <row r="19" spans="1:4" ht="12.5" x14ac:dyDescent="0.25">
      <c r="A19" s="65" t="s">
        <v>384</v>
      </c>
      <c r="B19" s="177">
        <v>5.69083E-3</v>
      </c>
      <c r="C19" s="177">
        <v>46.384644090000002</v>
      </c>
      <c r="D19" s="142">
        <f t="shared" si="0"/>
        <v>-46.378953260000003</v>
      </c>
    </row>
    <row r="20" spans="1:4" ht="12.5" x14ac:dyDescent="0.25">
      <c r="A20" s="65" t="s">
        <v>385</v>
      </c>
      <c r="B20" s="177">
        <v>2.0000000000000002E-5</v>
      </c>
      <c r="C20" s="177">
        <v>34.461682279999998</v>
      </c>
      <c r="D20" s="142">
        <f t="shared" si="0"/>
        <v>-34.461662279999999</v>
      </c>
    </row>
    <row r="21" spans="1:4" ht="12.5" x14ac:dyDescent="0.25">
      <c r="A21" s="65" t="s">
        <v>389</v>
      </c>
      <c r="B21" s="177">
        <v>6.15529788</v>
      </c>
      <c r="C21" s="177">
        <v>32.316647609999997</v>
      </c>
      <c r="D21" s="142">
        <f t="shared" si="0"/>
        <v>-26.161349729999998</v>
      </c>
    </row>
    <row r="22" spans="1:4" ht="12.5" x14ac:dyDescent="0.25">
      <c r="A22" s="65" t="s">
        <v>376</v>
      </c>
      <c r="B22" s="177">
        <v>1.7810437800000001</v>
      </c>
      <c r="C22" s="177">
        <v>23.658877520000001</v>
      </c>
      <c r="D22" s="142">
        <f t="shared" si="0"/>
        <v>-21.87783374</v>
      </c>
    </row>
    <row r="23" spans="1:4" ht="12.5" x14ac:dyDescent="0.25">
      <c r="A23" s="65" t="s">
        <v>368</v>
      </c>
      <c r="B23" s="177">
        <v>30.21373912</v>
      </c>
      <c r="C23" s="177">
        <v>49.943643399999999</v>
      </c>
      <c r="D23" s="142">
        <f t="shared" si="0"/>
        <v>-19.72990428</v>
      </c>
    </row>
    <row r="24" spans="1:4" ht="12.5" x14ac:dyDescent="0.25">
      <c r="A24" s="65" t="s">
        <v>421</v>
      </c>
      <c r="B24" s="177">
        <v>2.0000000000000001E-4</v>
      </c>
      <c r="C24" s="177">
        <v>19.599360469999997</v>
      </c>
      <c r="D24" s="142">
        <f t="shared" si="0"/>
        <v>-19.599160469999998</v>
      </c>
    </row>
    <row r="25" spans="1:4" ht="12.5" x14ac:dyDescent="0.25">
      <c r="A25" s="65" t="s">
        <v>367</v>
      </c>
      <c r="B25" s="177">
        <v>6.4923853499999993</v>
      </c>
      <c r="C25" s="177">
        <v>24.015690199999998</v>
      </c>
      <c r="D25" s="142">
        <f t="shared" si="0"/>
        <v>-17.523304849999999</v>
      </c>
    </row>
    <row r="26" spans="1:4" ht="12.5" x14ac:dyDescent="0.25">
      <c r="A26" s="65" t="s">
        <v>369</v>
      </c>
      <c r="B26" s="177">
        <v>7.3276329100000002</v>
      </c>
      <c r="C26" s="177">
        <v>24.517930879999998</v>
      </c>
      <c r="D26" s="142">
        <f t="shared" si="0"/>
        <v>-17.190297969999996</v>
      </c>
    </row>
    <row r="27" spans="1:4" ht="12.5" x14ac:dyDescent="0.25">
      <c r="A27" s="65" t="s">
        <v>377</v>
      </c>
      <c r="B27" s="177">
        <v>2.7555472000000001</v>
      </c>
      <c r="C27" s="177">
        <v>18.124441559999998</v>
      </c>
      <c r="D27" s="142">
        <f t="shared" si="0"/>
        <v>-15.368894359999997</v>
      </c>
    </row>
    <row r="28" spans="1:4" ht="12.5" x14ac:dyDescent="0.25">
      <c r="A28" s="65" t="s">
        <v>349</v>
      </c>
      <c r="B28" s="177">
        <v>0</v>
      </c>
      <c r="C28" s="177">
        <v>13.599363480000001</v>
      </c>
      <c r="D28" s="142">
        <f t="shared" si="0"/>
        <v>-13.599363480000001</v>
      </c>
    </row>
    <row r="29" spans="1:4" ht="12.5" x14ac:dyDescent="0.25">
      <c r="A29" s="65" t="s">
        <v>391</v>
      </c>
      <c r="B29" s="177">
        <v>2.794E-3</v>
      </c>
      <c r="C29" s="177">
        <v>11.618718599999999</v>
      </c>
      <c r="D29" s="142">
        <f t="shared" si="0"/>
        <v>-11.6159246</v>
      </c>
    </row>
    <row r="30" spans="1:4" ht="12.5" x14ac:dyDescent="0.25">
      <c r="A30" s="65" t="s">
        <v>396</v>
      </c>
      <c r="B30" s="177">
        <v>1.1579458</v>
      </c>
      <c r="C30" s="177">
        <v>9.9296137299999998</v>
      </c>
      <c r="D30" s="142">
        <f t="shared" si="0"/>
        <v>-8.7716679299999996</v>
      </c>
    </row>
    <row r="31" spans="1:4" ht="12.5" x14ac:dyDescent="0.25">
      <c r="A31" s="65" t="s">
        <v>500</v>
      </c>
      <c r="B31" s="177">
        <v>1.3691980400000001</v>
      </c>
      <c r="C31" s="177">
        <v>10.062036539999999</v>
      </c>
      <c r="D31" s="142">
        <f t="shared" si="0"/>
        <v>-8.6928384999999988</v>
      </c>
    </row>
    <row r="32" spans="1:4" ht="12.5" x14ac:dyDescent="0.25">
      <c r="A32" s="65" t="s">
        <v>366</v>
      </c>
      <c r="B32" s="177">
        <v>9.4797034700000005</v>
      </c>
      <c r="C32" s="177">
        <v>17.430224539999998</v>
      </c>
      <c r="D32" s="142">
        <f t="shared" si="0"/>
        <v>-7.9505210699999971</v>
      </c>
    </row>
    <row r="33" spans="1:4" ht="12.5" x14ac:dyDescent="0.25">
      <c r="A33" s="65" t="s">
        <v>298</v>
      </c>
      <c r="B33" s="177">
        <v>0.44893242</v>
      </c>
      <c r="C33" s="177">
        <v>7.9591736200000005</v>
      </c>
      <c r="D33" s="142">
        <f t="shared" si="0"/>
        <v>-7.5102412000000003</v>
      </c>
    </row>
    <row r="34" spans="1:4" ht="12.5" x14ac:dyDescent="0.25">
      <c r="A34" s="65" t="s">
        <v>310</v>
      </c>
      <c r="B34" s="177">
        <v>0</v>
      </c>
      <c r="C34" s="177">
        <v>7.3920767500000002</v>
      </c>
      <c r="D34" s="142">
        <f t="shared" si="0"/>
        <v>-7.3920767500000002</v>
      </c>
    </row>
    <row r="35" spans="1:4" ht="12.5" x14ac:dyDescent="0.25">
      <c r="A35" s="65" t="s">
        <v>419</v>
      </c>
      <c r="B35" s="177">
        <v>0</v>
      </c>
      <c r="C35" s="177">
        <v>7.2738524099999999</v>
      </c>
      <c r="D35" s="142">
        <f t="shared" ref="D35:D66" si="1">B35-C35</f>
        <v>-7.2738524099999999</v>
      </c>
    </row>
    <row r="36" spans="1:4" ht="12.5" x14ac:dyDescent="0.25">
      <c r="A36" s="65" t="s">
        <v>605</v>
      </c>
      <c r="B36" s="177">
        <v>0</v>
      </c>
      <c r="C36" s="177">
        <v>7.23541729</v>
      </c>
      <c r="D36" s="142">
        <f t="shared" si="1"/>
        <v>-7.23541729</v>
      </c>
    </row>
    <row r="37" spans="1:4" ht="12.5" x14ac:dyDescent="0.25">
      <c r="A37" s="65" t="s">
        <v>304</v>
      </c>
      <c r="B37" s="177">
        <v>2.1571709999999997E-2</v>
      </c>
      <c r="C37" s="177">
        <v>6.9590486399999998</v>
      </c>
      <c r="D37" s="142">
        <f t="shared" si="1"/>
        <v>-6.9374769299999999</v>
      </c>
    </row>
    <row r="38" spans="1:4" ht="12.5" x14ac:dyDescent="0.25">
      <c r="A38" s="65" t="s">
        <v>390</v>
      </c>
      <c r="B38" s="177">
        <v>2.5786660499999998</v>
      </c>
      <c r="C38" s="177">
        <v>7.7687350799999999</v>
      </c>
      <c r="D38" s="142">
        <f t="shared" si="1"/>
        <v>-5.1900690300000001</v>
      </c>
    </row>
    <row r="39" spans="1:4" ht="12.5" x14ac:dyDescent="0.25">
      <c r="A39" s="65" t="s">
        <v>370</v>
      </c>
      <c r="B39" s="177">
        <v>5.9573569999999999E-2</v>
      </c>
      <c r="C39" s="177">
        <v>4.5562589600000001</v>
      </c>
      <c r="D39" s="142">
        <f t="shared" si="1"/>
        <v>-4.4966853899999997</v>
      </c>
    </row>
    <row r="40" spans="1:4" ht="12.5" x14ac:dyDescent="0.25">
      <c r="A40" s="65" t="s">
        <v>420</v>
      </c>
      <c r="B40" s="177">
        <v>0</v>
      </c>
      <c r="C40" s="177">
        <v>4.4417516299999997</v>
      </c>
      <c r="D40" s="142">
        <f t="shared" si="1"/>
        <v>-4.4417516299999997</v>
      </c>
    </row>
    <row r="41" spans="1:4" ht="12.5" x14ac:dyDescent="0.25">
      <c r="A41" s="65" t="s">
        <v>408</v>
      </c>
      <c r="B41" s="177">
        <v>0</v>
      </c>
      <c r="C41" s="177">
        <v>4.3895467899999998</v>
      </c>
      <c r="D41" s="142">
        <f t="shared" si="1"/>
        <v>-4.3895467899999998</v>
      </c>
    </row>
    <row r="42" spans="1:4" ht="12.5" x14ac:dyDescent="0.25">
      <c r="A42" s="65" t="s">
        <v>435</v>
      </c>
      <c r="B42" s="177">
        <v>0</v>
      </c>
      <c r="C42" s="177">
        <v>3.1871256099999998</v>
      </c>
      <c r="D42" s="142">
        <f t="shared" si="1"/>
        <v>-3.1871256099999998</v>
      </c>
    </row>
    <row r="43" spans="1:4" ht="12.5" x14ac:dyDescent="0.25">
      <c r="A43" s="65" t="s">
        <v>410</v>
      </c>
      <c r="B43" s="177">
        <v>0</v>
      </c>
      <c r="C43" s="177">
        <v>2.7376769199999997</v>
      </c>
      <c r="D43" s="142">
        <f t="shared" si="1"/>
        <v>-2.7376769199999997</v>
      </c>
    </row>
    <row r="44" spans="1:4" ht="12.5" x14ac:dyDescent="0.25">
      <c r="A44" s="65" t="s">
        <v>436</v>
      </c>
      <c r="B44" s="177">
        <v>8.9999999999999993E-3</v>
      </c>
      <c r="C44" s="177">
        <v>2.3829830099999998</v>
      </c>
      <c r="D44" s="142">
        <f t="shared" si="1"/>
        <v>-2.3739830099999999</v>
      </c>
    </row>
    <row r="45" spans="1:4" ht="12.5" x14ac:dyDescent="0.25">
      <c r="A45" s="65" t="s">
        <v>307</v>
      </c>
      <c r="B45" s="177">
        <v>0</v>
      </c>
      <c r="C45" s="177">
        <v>1.96333325</v>
      </c>
      <c r="D45" s="142">
        <f t="shared" si="1"/>
        <v>-1.96333325</v>
      </c>
    </row>
    <row r="46" spans="1:4" ht="12.5" x14ac:dyDescent="0.25">
      <c r="A46" s="65" t="s">
        <v>413</v>
      </c>
      <c r="B46" s="177">
        <v>0.51878000000000002</v>
      </c>
      <c r="C46" s="177">
        <v>2.3932939700000002</v>
      </c>
      <c r="D46" s="142">
        <f t="shared" si="1"/>
        <v>-1.8745139700000002</v>
      </c>
    </row>
    <row r="47" spans="1:4" ht="12.5" x14ac:dyDescent="0.25">
      <c r="A47" s="65" t="s">
        <v>383</v>
      </c>
      <c r="B47" s="177">
        <v>0.35496575000000002</v>
      </c>
      <c r="C47" s="177">
        <v>1.78290722</v>
      </c>
      <c r="D47" s="142">
        <f t="shared" si="1"/>
        <v>-1.4279414699999999</v>
      </c>
    </row>
    <row r="48" spans="1:4" ht="12.5" x14ac:dyDescent="0.25">
      <c r="A48" s="65" t="s">
        <v>414</v>
      </c>
      <c r="B48" s="177">
        <v>0</v>
      </c>
      <c r="C48" s="177">
        <v>1.3671174099999999</v>
      </c>
      <c r="D48" s="142">
        <f t="shared" si="1"/>
        <v>-1.3671174099999999</v>
      </c>
    </row>
    <row r="49" spans="1:4" ht="12.5" x14ac:dyDescent="0.25">
      <c r="A49" s="65" t="s">
        <v>411</v>
      </c>
      <c r="B49" s="177">
        <v>0.156999</v>
      </c>
      <c r="C49" s="177">
        <v>1.50973348</v>
      </c>
      <c r="D49" s="142">
        <f t="shared" si="1"/>
        <v>-1.3527344800000001</v>
      </c>
    </row>
    <row r="50" spans="1:4" ht="12.5" x14ac:dyDescent="0.25">
      <c r="A50" s="65" t="s">
        <v>392</v>
      </c>
      <c r="B50" s="177">
        <v>2.8814374100000002</v>
      </c>
      <c r="C50" s="177">
        <v>3.8659474</v>
      </c>
      <c r="D50" s="142">
        <f t="shared" si="1"/>
        <v>-0.98450998999999983</v>
      </c>
    </row>
    <row r="51" spans="1:4" ht="12.5" x14ac:dyDescent="0.25">
      <c r="A51" s="65" t="s">
        <v>387</v>
      </c>
      <c r="B51" s="177">
        <v>0.58402399999999999</v>
      </c>
      <c r="C51" s="177">
        <v>1.4361974199999998</v>
      </c>
      <c r="D51" s="142">
        <f t="shared" si="1"/>
        <v>-0.85217341999999985</v>
      </c>
    </row>
    <row r="52" spans="1:4" ht="12.5" x14ac:dyDescent="0.25">
      <c r="A52" s="65" t="s">
        <v>416</v>
      </c>
      <c r="B52" s="177">
        <v>0</v>
      </c>
      <c r="C52" s="177">
        <v>0.84215110999999998</v>
      </c>
      <c r="D52" s="142">
        <f t="shared" si="1"/>
        <v>-0.84215110999999998</v>
      </c>
    </row>
    <row r="53" spans="1:4" ht="12.5" x14ac:dyDescent="0.25">
      <c r="A53" s="65" t="s">
        <v>462</v>
      </c>
      <c r="B53" s="177">
        <v>0</v>
      </c>
      <c r="C53" s="177">
        <v>0.67152796999999997</v>
      </c>
      <c r="D53" s="142">
        <f t="shared" si="1"/>
        <v>-0.67152796999999997</v>
      </c>
    </row>
    <row r="54" spans="1:4" ht="12.5" x14ac:dyDescent="0.25">
      <c r="A54" s="65" t="s">
        <v>439</v>
      </c>
      <c r="B54" s="177">
        <v>0</v>
      </c>
      <c r="C54" s="177">
        <v>0.61910785999999995</v>
      </c>
      <c r="D54" s="142">
        <f t="shared" si="1"/>
        <v>-0.61910785999999995</v>
      </c>
    </row>
    <row r="55" spans="1:4" ht="12.5" x14ac:dyDescent="0.25">
      <c r="A55" s="65" t="s">
        <v>403</v>
      </c>
      <c r="B55" s="177">
        <v>1.642E-3</v>
      </c>
      <c r="C55" s="177">
        <v>0.59135756000000006</v>
      </c>
      <c r="D55" s="142">
        <f t="shared" si="1"/>
        <v>-0.58971556000000003</v>
      </c>
    </row>
    <row r="56" spans="1:4" ht="12.5" x14ac:dyDescent="0.25">
      <c r="A56" s="65" t="s">
        <v>306</v>
      </c>
      <c r="B56" s="177">
        <v>0</v>
      </c>
      <c r="C56" s="177">
        <v>0.57528734999999998</v>
      </c>
      <c r="D56" s="142">
        <f t="shared" si="1"/>
        <v>-0.57528734999999998</v>
      </c>
    </row>
    <row r="57" spans="1:4" ht="12.5" x14ac:dyDescent="0.25">
      <c r="A57" s="65" t="s">
        <v>422</v>
      </c>
      <c r="B57" s="177">
        <v>0</v>
      </c>
      <c r="C57" s="177">
        <v>0.55562692000000002</v>
      </c>
      <c r="D57" s="142">
        <f t="shared" si="1"/>
        <v>-0.55562692000000002</v>
      </c>
    </row>
    <row r="58" spans="1:4" ht="12.5" x14ac:dyDescent="0.25">
      <c r="A58" s="65" t="s">
        <v>426</v>
      </c>
      <c r="B58" s="177">
        <v>0</v>
      </c>
      <c r="C58" s="177">
        <v>0.49485047999999998</v>
      </c>
      <c r="D58" s="142">
        <f t="shared" si="1"/>
        <v>-0.49485047999999998</v>
      </c>
    </row>
    <row r="59" spans="1:4" ht="12.5" x14ac:dyDescent="0.25">
      <c r="A59" s="65" t="s">
        <v>458</v>
      </c>
      <c r="B59" s="177">
        <v>0</v>
      </c>
      <c r="C59" s="177">
        <v>0.42862430000000001</v>
      </c>
      <c r="D59" s="142">
        <f t="shared" si="1"/>
        <v>-0.42862430000000001</v>
      </c>
    </row>
    <row r="60" spans="1:4" ht="12.5" x14ac:dyDescent="0.25">
      <c r="A60" s="65" t="s">
        <v>445</v>
      </c>
      <c r="B60" s="177">
        <v>0</v>
      </c>
      <c r="C60" s="177">
        <v>0.35528496999999998</v>
      </c>
      <c r="D60" s="142">
        <f t="shared" si="1"/>
        <v>-0.35528496999999998</v>
      </c>
    </row>
    <row r="61" spans="1:4" ht="12.5" x14ac:dyDescent="0.25">
      <c r="A61" s="65" t="s">
        <v>645</v>
      </c>
      <c r="B61" s="177">
        <v>0</v>
      </c>
      <c r="C61" s="177">
        <v>0.26774631999999998</v>
      </c>
      <c r="D61" s="142">
        <f t="shared" si="1"/>
        <v>-0.26774631999999998</v>
      </c>
    </row>
    <row r="62" spans="1:4" ht="12.5" x14ac:dyDescent="0.25">
      <c r="A62" s="65" t="s">
        <v>443</v>
      </c>
      <c r="B62" s="177">
        <v>0.6048</v>
      </c>
      <c r="C62" s="177">
        <v>0.84838168000000003</v>
      </c>
      <c r="D62" s="142">
        <f t="shared" si="1"/>
        <v>-0.24358168000000002</v>
      </c>
    </row>
    <row r="63" spans="1:4" ht="12.5" x14ac:dyDescent="0.25">
      <c r="A63" s="65" t="s">
        <v>444</v>
      </c>
      <c r="B63" s="177">
        <v>0</v>
      </c>
      <c r="C63" s="177">
        <v>0.20669913000000001</v>
      </c>
      <c r="D63" s="142">
        <f t="shared" si="1"/>
        <v>-0.20669913000000001</v>
      </c>
    </row>
    <row r="64" spans="1:4" ht="12.5" x14ac:dyDescent="0.25">
      <c r="A64" s="65" t="s">
        <v>449</v>
      </c>
      <c r="B64" s="177">
        <v>0</v>
      </c>
      <c r="C64" s="177">
        <v>0.15371426000000002</v>
      </c>
      <c r="D64" s="142">
        <f t="shared" si="1"/>
        <v>-0.15371426000000002</v>
      </c>
    </row>
    <row r="65" spans="1:4" ht="12.5" x14ac:dyDescent="0.25">
      <c r="A65" s="65" t="s">
        <v>417</v>
      </c>
      <c r="B65" s="177">
        <v>0</v>
      </c>
      <c r="C65" s="177">
        <v>0.13215668999999999</v>
      </c>
      <c r="D65" s="142">
        <f t="shared" si="1"/>
        <v>-0.13215668999999999</v>
      </c>
    </row>
    <row r="66" spans="1:4" ht="12.5" x14ac:dyDescent="0.25">
      <c r="A66" s="65" t="s">
        <v>599</v>
      </c>
      <c r="B66" s="177">
        <v>0</v>
      </c>
      <c r="C66" s="177">
        <v>9.3571799999999997E-2</v>
      </c>
      <c r="D66" s="142">
        <f t="shared" si="1"/>
        <v>-9.3571799999999997E-2</v>
      </c>
    </row>
    <row r="67" spans="1:4" ht="12.5" x14ac:dyDescent="0.25">
      <c r="A67" s="65" t="s">
        <v>438</v>
      </c>
      <c r="B67" s="177">
        <v>0</v>
      </c>
      <c r="C67" s="177">
        <v>8.9149660000000006E-2</v>
      </c>
      <c r="D67" s="142">
        <f t="shared" ref="D67:D98" si="2">B67-C67</f>
        <v>-8.9149660000000006E-2</v>
      </c>
    </row>
    <row r="68" spans="1:4" ht="12.5" x14ac:dyDescent="0.25">
      <c r="A68" s="65" t="s">
        <v>409</v>
      </c>
      <c r="B68" s="177">
        <v>1.3749860000000001E-2</v>
      </c>
      <c r="C68" s="177">
        <v>9.9962830000000003E-2</v>
      </c>
      <c r="D68" s="142">
        <f t="shared" si="2"/>
        <v>-8.621297E-2</v>
      </c>
    </row>
    <row r="69" spans="1:4" ht="12.5" x14ac:dyDescent="0.25">
      <c r="A69" s="65" t="s">
        <v>454</v>
      </c>
      <c r="B69" s="177">
        <v>0</v>
      </c>
      <c r="C69" s="177">
        <v>8.4634000000000001E-2</v>
      </c>
      <c r="D69" s="142">
        <f t="shared" si="2"/>
        <v>-8.4634000000000001E-2</v>
      </c>
    </row>
    <row r="70" spans="1:4" ht="12.5" x14ac:dyDescent="0.25">
      <c r="A70" s="65" t="s">
        <v>425</v>
      </c>
      <c r="B70" s="177">
        <v>0</v>
      </c>
      <c r="C70" s="177">
        <v>7.6809160000000001E-2</v>
      </c>
      <c r="D70" s="142">
        <f t="shared" si="2"/>
        <v>-7.6809160000000001E-2</v>
      </c>
    </row>
    <row r="71" spans="1:4" ht="12.5" x14ac:dyDescent="0.25">
      <c r="A71" s="65" t="s">
        <v>447</v>
      </c>
      <c r="B71" s="177">
        <v>0</v>
      </c>
      <c r="C71" s="177">
        <v>6.5357879999999993E-2</v>
      </c>
      <c r="D71" s="142">
        <f t="shared" si="2"/>
        <v>-6.5357879999999993E-2</v>
      </c>
    </row>
    <row r="72" spans="1:4" ht="12.5" x14ac:dyDescent="0.25">
      <c r="A72" s="65" t="s">
        <v>522</v>
      </c>
      <c r="B72" s="177">
        <v>0</v>
      </c>
      <c r="C72" s="177">
        <v>5.7616309999999997E-2</v>
      </c>
      <c r="D72" s="142">
        <f t="shared" si="2"/>
        <v>-5.7616309999999997E-2</v>
      </c>
    </row>
    <row r="73" spans="1:4" ht="12.5" x14ac:dyDescent="0.25">
      <c r="A73" s="65" t="s">
        <v>451</v>
      </c>
      <c r="B73" s="177">
        <v>0</v>
      </c>
      <c r="C73" s="177">
        <v>5.6875620000000002E-2</v>
      </c>
      <c r="D73" s="142">
        <f t="shared" si="2"/>
        <v>-5.6875620000000002E-2</v>
      </c>
    </row>
    <row r="74" spans="1:4" ht="12.5" x14ac:dyDescent="0.25">
      <c r="A74" s="65" t="s">
        <v>450</v>
      </c>
      <c r="B74" s="177">
        <v>0</v>
      </c>
      <c r="C74" s="177">
        <v>5.1229139999999999E-2</v>
      </c>
      <c r="D74" s="142">
        <f t="shared" si="2"/>
        <v>-5.1229139999999999E-2</v>
      </c>
    </row>
    <row r="75" spans="1:4" ht="12.5" x14ac:dyDescent="0.25">
      <c r="A75" s="65" t="s">
        <v>448</v>
      </c>
      <c r="B75" s="177">
        <v>0</v>
      </c>
      <c r="C75" s="177">
        <v>4.226278E-2</v>
      </c>
      <c r="D75" s="142">
        <f t="shared" si="2"/>
        <v>-4.226278E-2</v>
      </c>
    </row>
    <row r="76" spans="1:4" ht="12.5" x14ac:dyDescent="0.25">
      <c r="A76" s="65" t="s">
        <v>621</v>
      </c>
      <c r="B76" s="177">
        <v>0</v>
      </c>
      <c r="C76" s="177">
        <v>4.1177999999999999E-2</v>
      </c>
      <c r="D76" s="142">
        <f t="shared" si="2"/>
        <v>-4.1177999999999999E-2</v>
      </c>
    </row>
    <row r="77" spans="1:4" ht="12.5" x14ac:dyDescent="0.25">
      <c r="A77" s="65" t="s">
        <v>517</v>
      </c>
      <c r="B77" s="177">
        <v>0</v>
      </c>
      <c r="C77" s="177">
        <v>3.8449169999999998E-2</v>
      </c>
      <c r="D77" s="142">
        <f t="shared" si="2"/>
        <v>-3.8449169999999998E-2</v>
      </c>
    </row>
    <row r="78" spans="1:4" ht="12.5" x14ac:dyDescent="0.25">
      <c r="A78" s="65" t="s">
        <v>446</v>
      </c>
      <c r="B78" s="177">
        <v>0</v>
      </c>
      <c r="C78" s="177">
        <v>3.5958379999999998E-2</v>
      </c>
      <c r="D78" s="142">
        <f t="shared" si="2"/>
        <v>-3.5958379999999998E-2</v>
      </c>
    </row>
    <row r="79" spans="1:4" ht="12.5" x14ac:dyDescent="0.25">
      <c r="A79" s="65" t="s">
        <v>398</v>
      </c>
      <c r="B79" s="177">
        <v>0</v>
      </c>
      <c r="C79" s="177">
        <v>3.2232369999999996E-2</v>
      </c>
      <c r="D79" s="142">
        <f t="shared" si="2"/>
        <v>-3.2232369999999996E-2</v>
      </c>
    </row>
    <row r="80" spans="1:4" ht="12.5" x14ac:dyDescent="0.25">
      <c r="A80" s="65" t="s">
        <v>424</v>
      </c>
      <c r="B80" s="177">
        <v>2.0299000000000001E-2</v>
      </c>
      <c r="C80" s="177">
        <v>4.4569129999999998E-2</v>
      </c>
      <c r="D80" s="142">
        <f t="shared" si="2"/>
        <v>-2.4270129999999997E-2</v>
      </c>
    </row>
    <row r="81" spans="1:4" ht="12.5" x14ac:dyDescent="0.25">
      <c r="A81" s="65" t="s">
        <v>431</v>
      </c>
      <c r="B81" s="177">
        <v>0</v>
      </c>
      <c r="C81" s="177">
        <v>2.2869810000000001E-2</v>
      </c>
      <c r="D81" s="142">
        <f t="shared" si="2"/>
        <v>-2.2869810000000001E-2</v>
      </c>
    </row>
    <row r="82" spans="1:4" ht="12.5" x14ac:dyDescent="0.25">
      <c r="A82" s="65" t="s">
        <v>302</v>
      </c>
      <c r="B82" s="177">
        <v>0</v>
      </c>
      <c r="C82" s="177">
        <v>2.2349830000000001E-2</v>
      </c>
      <c r="D82" s="142">
        <f t="shared" si="2"/>
        <v>-2.2349830000000001E-2</v>
      </c>
    </row>
    <row r="83" spans="1:4" ht="12.5" x14ac:dyDescent="0.25">
      <c r="A83" s="65" t="s">
        <v>603</v>
      </c>
      <c r="B83" s="177">
        <v>0</v>
      </c>
      <c r="C83" s="177">
        <v>2.0815159999999999E-2</v>
      </c>
      <c r="D83" s="142">
        <f t="shared" si="2"/>
        <v>-2.0815159999999999E-2</v>
      </c>
    </row>
    <row r="84" spans="1:4" ht="12.5" x14ac:dyDescent="0.25">
      <c r="A84" s="65" t="s">
        <v>308</v>
      </c>
      <c r="B84" s="177">
        <v>0</v>
      </c>
      <c r="C84" s="177">
        <v>1.311413E-2</v>
      </c>
      <c r="D84" s="142">
        <f t="shared" si="2"/>
        <v>-1.311413E-2</v>
      </c>
    </row>
    <row r="85" spans="1:4" ht="12.5" x14ac:dyDescent="0.25">
      <c r="A85" s="65" t="s">
        <v>415</v>
      </c>
      <c r="B85" s="177">
        <v>1.825E-3</v>
      </c>
      <c r="C85" s="177">
        <v>1.4644580000000001E-2</v>
      </c>
      <c r="D85" s="142">
        <f t="shared" si="2"/>
        <v>-1.2819580000000001E-2</v>
      </c>
    </row>
    <row r="86" spans="1:4" ht="12.5" x14ac:dyDescent="0.25">
      <c r="A86" s="65" t="s">
        <v>459</v>
      </c>
      <c r="B86" s="177">
        <v>0</v>
      </c>
      <c r="C86" s="177">
        <v>1.205413E-2</v>
      </c>
      <c r="D86" s="142">
        <f t="shared" si="2"/>
        <v>-1.205413E-2</v>
      </c>
    </row>
    <row r="87" spans="1:4" ht="12.5" x14ac:dyDescent="0.25">
      <c r="A87" s="65" t="s">
        <v>518</v>
      </c>
      <c r="B87" s="177">
        <v>0</v>
      </c>
      <c r="C87" s="177">
        <v>1.1817040000000001E-2</v>
      </c>
      <c r="D87" s="142">
        <f t="shared" si="2"/>
        <v>-1.1817040000000001E-2</v>
      </c>
    </row>
    <row r="88" spans="1:4" ht="12.5" x14ac:dyDescent="0.25">
      <c r="A88" s="65" t="s">
        <v>442</v>
      </c>
      <c r="B88" s="177">
        <v>0</v>
      </c>
      <c r="C88" s="177">
        <v>1.1299149999999999E-2</v>
      </c>
      <c r="D88" s="142">
        <f t="shared" si="2"/>
        <v>-1.1299149999999999E-2</v>
      </c>
    </row>
    <row r="89" spans="1:4" ht="12.5" x14ac:dyDescent="0.25">
      <c r="A89" s="65" t="s">
        <v>453</v>
      </c>
      <c r="B89" s="177">
        <v>0</v>
      </c>
      <c r="C89" s="177">
        <v>1.0889280000000001E-2</v>
      </c>
      <c r="D89" s="142">
        <f t="shared" si="2"/>
        <v>-1.0889280000000001E-2</v>
      </c>
    </row>
    <row r="90" spans="1:4" ht="12.5" x14ac:dyDescent="0.25">
      <c r="A90" s="65" t="s">
        <v>647</v>
      </c>
      <c r="B90" s="177">
        <v>0</v>
      </c>
      <c r="C90" s="177">
        <v>9.4870900000000001E-3</v>
      </c>
      <c r="D90" s="142">
        <f t="shared" si="2"/>
        <v>-9.4870900000000001E-3</v>
      </c>
    </row>
    <row r="91" spans="1:4" ht="12.5" x14ac:dyDescent="0.25">
      <c r="A91" s="65" t="s">
        <v>405</v>
      </c>
      <c r="B91" s="177">
        <v>0</v>
      </c>
      <c r="C91" s="177">
        <v>8.4804699999999986E-3</v>
      </c>
      <c r="D91" s="142">
        <f t="shared" si="2"/>
        <v>-8.4804699999999986E-3</v>
      </c>
    </row>
    <row r="92" spans="1:4" ht="12.5" x14ac:dyDescent="0.25">
      <c r="A92" s="65" t="s">
        <v>428</v>
      </c>
      <c r="B92" s="177">
        <v>0</v>
      </c>
      <c r="C92" s="177">
        <v>8.4058099999999997E-3</v>
      </c>
      <c r="D92" s="142">
        <f t="shared" si="2"/>
        <v>-8.4058099999999997E-3</v>
      </c>
    </row>
    <row r="93" spans="1:4" ht="12.5" x14ac:dyDescent="0.25">
      <c r="A93" s="65" t="s">
        <v>629</v>
      </c>
      <c r="B93" s="177">
        <v>0</v>
      </c>
      <c r="C93" s="177">
        <v>7.9256899999999991E-3</v>
      </c>
      <c r="D93" s="142">
        <f t="shared" si="2"/>
        <v>-7.9256899999999991E-3</v>
      </c>
    </row>
    <row r="94" spans="1:4" ht="12.5" x14ac:dyDescent="0.25">
      <c r="A94" s="65" t="s">
        <v>649</v>
      </c>
      <c r="B94" s="177">
        <v>0</v>
      </c>
      <c r="C94" s="177">
        <v>6.3999399999999998E-3</v>
      </c>
      <c r="D94" s="142">
        <f t="shared" si="2"/>
        <v>-6.3999399999999998E-3</v>
      </c>
    </row>
    <row r="95" spans="1:4" ht="12.5" x14ac:dyDescent="0.25">
      <c r="A95" s="65" t="s">
        <v>311</v>
      </c>
      <c r="B95" s="177">
        <v>0</v>
      </c>
      <c r="C95" s="177">
        <v>5.9546899999999995E-3</v>
      </c>
      <c r="D95" s="142">
        <f t="shared" si="2"/>
        <v>-5.9546899999999995E-3</v>
      </c>
    </row>
    <row r="96" spans="1:4" ht="12.5" x14ac:dyDescent="0.25">
      <c r="A96" s="65" t="s">
        <v>440</v>
      </c>
      <c r="B96" s="177">
        <v>0</v>
      </c>
      <c r="C96" s="177">
        <v>5.7131700000000001E-3</v>
      </c>
      <c r="D96" s="142">
        <f t="shared" si="2"/>
        <v>-5.7131700000000001E-3</v>
      </c>
    </row>
    <row r="97" spans="1:4" ht="12.5" x14ac:dyDescent="0.25">
      <c r="A97" s="65" t="s">
        <v>393</v>
      </c>
      <c r="B97" s="177">
        <v>0</v>
      </c>
      <c r="C97" s="177">
        <v>5.2877000000000002E-3</v>
      </c>
      <c r="D97" s="142">
        <f t="shared" si="2"/>
        <v>-5.2877000000000002E-3</v>
      </c>
    </row>
    <row r="98" spans="1:4" ht="12.5" x14ac:dyDescent="0.25">
      <c r="A98" s="65" t="s">
        <v>400</v>
      </c>
      <c r="B98" s="177">
        <v>2.0997999999999999E-2</v>
      </c>
      <c r="C98" s="177">
        <v>2.579304E-2</v>
      </c>
      <c r="D98" s="142">
        <f t="shared" si="2"/>
        <v>-4.7950400000000004E-3</v>
      </c>
    </row>
    <row r="99" spans="1:4" ht="12.5" x14ac:dyDescent="0.25">
      <c r="A99" s="65" t="s">
        <v>624</v>
      </c>
      <c r="B99" s="177">
        <v>0</v>
      </c>
      <c r="C99" s="177">
        <v>4.4613999999999999E-3</v>
      </c>
      <c r="D99" s="142">
        <f t="shared" ref="D99:D130" si="3">B99-C99</f>
        <v>-4.4613999999999999E-3</v>
      </c>
    </row>
    <row r="100" spans="1:4" ht="12.5" x14ac:dyDescent="0.25">
      <c r="A100" s="65" t="s">
        <v>581</v>
      </c>
      <c r="B100" s="177">
        <v>0</v>
      </c>
      <c r="C100" s="177">
        <v>4.3799499999999996E-3</v>
      </c>
      <c r="D100" s="142">
        <f t="shared" si="3"/>
        <v>-4.3799499999999996E-3</v>
      </c>
    </row>
    <row r="101" spans="1:4" ht="12.5" x14ac:dyDescent="0.25">
      <c r="A101" s="65" t="s">
        <v>506</v>
      </c>
      <c r="B101" s="177">
        <v>0</v>
      </c>
      <c r="C101" s="177">
        <v>4.1569600000000003E-3</v>
      </c>
      <c r="D101" s="142">
        <f t="shared" si="3"/>
        <v>-4.1569600000000003E-3</v>
      </c>
    </row>
    <row r="102" spans="1:4" ht="12.5" x14ac:dyDescent="0.25">
      <c r="A102" s="65" t="s">
        <v>648</v>
      </c>
      <c r="B102" s="177">
        <v>0</v>
      </c>
      <c r="C102" s="177">
        <v>3.6436400000000001E-3</v>
      </c>
      <c r="D102" s="142">
        <f t="shared" si="3"/>
        <v>-3.6436400000000001E-3</v>
      </c>
    </row>
    <row r="103" spans="1:4" ht="12.5" x14ac:dyDescent="0.25">
      <c r="A103" s="65" t="s">
        <v>427</v>
      </c>
      <c r="B103" s="177">
        <v>0</v>
      </c>
      <c r="C103" s="177">
        <v>3.5713400000000001E-3</v>
      </c>
      <c r="D103" s="142">
        <f t="shared" si="3"/>
        <v>-3.5713400000000001E-3</v>
      </c>
    </row>
    <row r="104" spans="1:4" ht="12.5" x14ac:dyDescent="0.25">
      <c r="A104" s="65" t="s">
        <v>521</v>
      </c>
      <c r="B104" s="177">
        <v>0</v>
      </c>
      <c r="C104" s="177">
        <v>3.2861599999999998E-3</v>
      </c>
      <c r="D104" s="142">
        <f t="shared" si="3"/>
        <v>-3.2861599999999998E-3</v>
      </c>
    </row>
    <row r="105" spans="1:4" ht="12.5" x14ac:dyDescent="0.25">
      <c r="A105" s="65" t="s">
        <v>397</v>
      </c>
      <c r="B105" s="177">
        <v>0</v>
      </c>
      <c r="C105" s="177">
        <v>3.0554000000000002E-3</v>
      </c>
      <c r="D105" s="142">
        <f t="shared" si="3"/>
        <v>-3.0554000000000002E-3</v>
      </c>
    </row>
    <row r="106" spans="1:4" ht="12.5" x14ac:dyDescent="0.25">
      <c r="A106" s="65" t="s">
        <v>441</v>
      </c>
      <c r="B106" s="177">
        <v>0</v>
      </c>
      <c r="C106" s="177">
        <v>2.6338400000000001E-3</v>
      </c>
      <c r="D106" s="142">
        <f t="shared" si="3"/>
        <v>-2.6338400000000001E-3</v>
      </c>
    </row>
    <row r="107" spans="1:4" ht="12.5" x14ac:dyDescent="0.25">
      <c r="A107" s="65" t="s">
        <v>632</v>
      </c>
      <c r="B107" s="177">
        <v>0</v>
      </c>
      <c r="C107" s="177">
        <v>1.4642100000000001E-3</v>
      </c>
      <c r="D107" s="142">
        <f t="shared" si="3"/>
        <v>-1.4642100000000001E-3</v>
      </c>
    </row>
    <row r="108" spans="1:4" ht="12.5" x14ac:dyDescent="0.25">
      <c r="A108" s="65" t="s">
        <v>456</v>
      </c>
      <c r="B108" s="177">
        <v>0</v>
      </c>
      <c r="C108" s="177">
        <v>1.1527600000000001E-3</v>
      </c>
      <c r="D108" s="142">
        <f t="shared" si="3"/>
        <v>-1.1527600000000001E-3</v>
      </c>
    </row>
    <row r="109" spans="1:4" ht="12.5" x14ac:dyDescent="0.25">
      <c r="A109" s="65" t="s">
        <v>633</v>
      </c>
      <c r="B109" s="177">
        <v>0</v>
      </c>
      <c r="C109" s="177">
        <v>1.0034199999999999E-3</v>
      </c>
      <c r="D109" s="142">
        <f t="shared" si="3"/>
        <v>-1.0034199999999999E-3</v>
      </c>
    </row>
    <row r="110" spans="1:4" ht="12.5" x14ac:dyDescent="0.25">
      <c r="A110" s="65" t="s">
        <v>523</v>
      </c>
      <c r="B110" s="177">
        <v>0</v>
      </c>
      <c r="C110" s="177">
        <v>8.6773000000000004E-4</v>
      </c>
      <c r="D110" s="142">
        <f t="shared" si="3"/>
        <v>-8.6773000000000004E-4</v>
      </c>
    </row>
    <row r="111" spans="1:4" ht="12.5" x14ac:dyDescent="0.25">
      <c r="A111" s="65" t="s">
        <v>460</v>
      </c>
      <c r="B111" s="177">
        <v>0</v>
      </c>
      <c r="C111" s="177">
        <v>7.3589999999999994E-4</v>
      </c>
      <c r="D111" s="142">
        <f t="shared" si="3"/>
        <v>-7.3589999999999994E-4</v>
      </c>
    </row>
    <row r="112" spans="1:4" ht="12.5" x14ac:dyDescent="0.25">
      <c r="A112" s="65" t="s">
        <v>520</v>
      </c>
      <c r="B112" s="177">
        <v>0</v>
      </c>
      <c r="C112" s="177">
        <v>5.0337000000000005E-4</v>
      </c>
      <c r="D112" s="142">
        <f t="shared" si="3"/>
        <v>-5.0337000000000005E-4</v>
      </c>
    </row>
    <row r="113" spans="1:4" ht="12.5" x14ac:dyDescent="0.25">
      <c r="A113" s="65" t="s">
        <v>626</v>
      </c>
      <c r="B113" s="177">
        <v>0</v>
      </c>
      <c r="C113" s="177">
        <v>4.3801999999999996E-4</v>
      </c>
      <c r="D113" s="142">
        <f t="shared" si="3"/>
        <v>-4.3801999999999996E-4</v>
      </c>
    </row>
    <row r="114" spans="1:4" ht="12.5" x14ac:dyDescent="0.25">
      <c r="A114" s="65" t="s">
        <v>452</v>
      </c>
      <c r="B114" s="177">
        <v>0</v>
      </c>
      <c r="C114" s="177">
        <v>3.2681000000000002E-4</v>
      </c>
      <c r="D114" s="142">
        <f t="shared" si="3"/>
        <v>-3.2681000000000002E-4</v>
      </c>
    </row>
    <row r="115" spans="1:4" ht="12.5" x14ac:dyDescent="0.25">
      <c r="A115" s="65" t="s">
        <v>498</v>
      </c>
      <c r="B115" s="177">
        <v>0</v>
      </c>
      <c r="C115" s="177">
        <v>1.9425000000000001E-4</v>
      </c>
      <c r="D115" s="142">
        <f t="shared" si="3"/>
        <v>-1.9425000000000001E-4</v>
      </c>
    </row>
    <row r="116" spans="1:4" ht="12.5" x14ac:dyDescent="0.25">
      <c r="A116" s="65" t="s">
        <v>437</v>
      </c>
      <c r="B116" s="177">
        <v>2.2501E-2</v>
      </c>
      <c r="C116" s="177">
        <v>1.222929E-2</v>
      </c>
      <c r="D116" s="142">
        <f t="shared" si="3"/>
        <v>1.027171E-2</v>
      </c>
    </row>
    <row r="117" spans="1:4" ht="12.5" x14ac:dyDescent="0.25">
      <c r="A117" s="65" t="s">
        <v>629</v>
      </c>
      <c r="B117" s="177">
        <v>2.2005250000000001E-2</v>
      </c>
      <c r="C117" s="177">
        <v>0</v>
      </c>
      <c r="D117" s="142">
        <f t="shared" si="3"/>
        <v>2.2005250000000001E-2</v>
      </c>
    </row>
    <row r="118" spans="1:4" ht="12.5" x14ac:dyDescent="0.25">
      <c r="A118" s="65" t="s">
        <v>526</v>
      </c>
      <c r="B118" s="177">
        <v>3.394995E-2</v>
      </c>
      <c r="C118" s="177">
        <v>0</v>
      </c>
      <c r="D118" s="142">
        <f t="shared" si="3"/>
        <v>3.394995E-2</v>
      </c>
    </row>
    <row r="119" spans="1:4" ht="12.5" x14ac:dyDescent="0.25">
      <c r="A119" s="65" t="s">
        <v>606</v>
      </c>
      <c r="B119" s="177">
        <v>9.778255000000001E-2</v>
      </c>
      <c r="C119" s="177">
        <v>0</v>
      </c>
      <c r="D119" s="142">
        <f t="shared" si="3"/>
        <v>9.778255000000001E-2</v>
      </c>
    </row>
    <row r="120" spans="1:4" ht="12.5" x14ac:dyDescent="0.25">
      <c r="A120" s="65" t="s">
        <v>623</v>
      </c>
      <c r="B120" s="177">
        <v>0.10662511</v>
      </c>
      <c r="C120" s="177">
        <v>0</v>
      </c>
      <c r="D120" s="142">
        <f t="shared" si="3"/>
        <v>0.10662511</v>
      </c>
    </row>
    <row r="121" spans="1:4" ht="12.5" x14ac:dyDescent="0.25">
      <c r="A121" s="65" t="s">
        <v>501</v>
      </c>
      <c r="B121" s="177">
        <v>0.16038107999999998</v>
      </c>
      <c r="C121" s="177">
        <v>2.5200000000000001E-3</v>
      </c>
      <c r="D121" s="142">
        <f t="shared" si="3"/>
        <v>0.15786107999999999</v>
      </c>
    </row>
    <row r="122" spans="1:4" ht="12.5" x14ac:dyDescent="0.25">
      <c r="A122" s="65" t="s">
        <v>646</v>
      </c>
      <c r="B122" s="177">
        <v>0.1741</v>
      </c>
      <c r="C122" s="177">
        <v>0</v>
      </c>
      <c r="D122" s="142">
        <f t="shared" si="3"/>
        <v>0.1741</v>
      </c>
    </row>
    <row r="123" spans="1:4" ht="12.5" x14ac:dyDescent="0.25">
      <c r="A123" s="65" t="s">
        <v>418</v>
      </c>
      <c r="B123" s="177">
        <v>0.27608269000000002</v>
      </c>
      <c r="C123" s="177">
        <v>0</v>
      </c>
      <c r="D123" s="142">
        <f t="shared" si="3"/>
        <v>0.27608269000000002</v>
      </c>
    </row>
    <row r="124" spans="1:4" ht="12.5" x14ac:dyDescent="0.25">
      <c r="A124" s="65" t="s">
        <v>371</v>
      </c>
      <c r="B124" s="177">
        <v>25.794647999999999</v>
      </c>
      <c r="C124" s="177">
        <v>25.368246030000002</v>
      </c>
      <c r="D124" s="142">
        <f t="shared" si="3"/>
        <v>0.42640196999999702</v>
      </c>
    </row>
    <row r="125" spans="1:4" ht="12.5" x14ac:dyDescent="0.25">
      <c r="A125" s="65" t="s">
        <v>504</v>
      </c>
      <c r="B125" s="177">
        <v>0.51510259999999997</v>
      </c>
      <c r="C125" s="177">
        <v>9.3937299999999994E-3</v>
      </c>
      <c r="D125" s="142">
        <f t="shared" si="3"/>
        <v>0.50570886999999998</v>
      </c>
    </row>
    <row r="126" spans="1:4" ht="12.5" x14ac:dyDescent="0.25">
      <c r="A126" s="65" t="s">
        <v>303</v>
      </c>
      <c r="B126" s="177">
        <v>0.51200000000000001</v>
      </c>
      <c r="C126" s="177">
        <v>3.6683100000000001E-3</v>
      </c>
      <c r="D126" s="142">
        <f t="shared" si="3"/>
        <v>0.50833169</v>
      </c>
    </row>
    <row r="127" spans="1:4" ht="12.5" x14ac:dyDescent="0.25">
      <c r="A127" s="65" t="s">
        <v>430</v>
      </c>
      <c r="B127" s="177">
        <v>0.66720657999999999</v>
      </c>
      <c r="C127" s="177">
        <v>4.7273879999999997E-2</v>
      </c>
      <c r="D127" s="142">
        <f t="shared" si="3"/>
        <v>0.6199327</v>
      </c>
    </row>
    <row r="128" spans="1:4" ht="12.5" x14ac:dyDescent="0.25">
      <c r="A128" s="65" t="s">
        <v>412</v>
      </c>
      <c r="B128" s="177">
        <v>0.71022568999999991</v>
      </c>
      <c r="C128" s="177">
        <v>4.7117650000000004E-2</v>
      </c>
      <c r="D128" s="142">
        <f t="shared" si="3"/>
        <v>0.6631080399999999</v>
      </c>
    </row>
    <row r="129" spans="1:4" ht="12.5" x14ac:dyDescent="0.25">
      <c r="A129" s="65" t="s">
        <v>399</v>
      </c>
      <c r="B129" s="177">
        <v>0.73658771000000001</v>
      </c>
      <c r="C129" s="177">
        <v>3.9000400000000005E-2</v>
      </c>
      <c r="D129" s="142">
        <f t="shared" si="3"/>
        <v>0.69758730999999996</v>
      </c>
    </row>
    <row r="130" spans="1:4" ht="12.5" x14ac:dyDescent="0.25">
      <c r="A130" s="65" t="s">
        <v>297</v>
      </c>
      <c r="B130" s="177">
        <v>0.94576868000000003</v>
      </c>
      <c r="C130" s="177">
        <v>0</v>
      </c>
      <c r="D130" s="142">
        <f t="shared" si="3"/>
        <v>0.94576868000000003</v>
      </c>
    </row>
    <row r="131" spans="1:4" ht="12.5" x14ac:dyDescent="0.25">
      <c r="A131" s="65" t="s">
        <v>404</v>
      </c>
      <c r="B131" s="177">
        <v>1.14490571</v>
      </c>
      <c r="C131" s="177">
        <v>0.12494373</v>
      </c>
      <c r="D131" s="142">
        <f t="shared" ref="D131:D162" si="4">B131-C131</f>
        <v>1.0199619799999999</v>
      </c>
    </row>
    <row r="132" spans="1:4" ht="12.5" x14ac:dyDescent="0.25">
      <c r="A132" s="65" t="s">
        <v>502</v>
      </c>
      <c r="B132" s="177">
        <v>1.1241223600000001</v>
      </c>
      <c r="C132" s="177">
        <v>0</v>
      </c>
      <c r="D132" s="142">
        <f t="shared" si="4"/>
        <v>1.1241223600000001</v>
      </c>
    </row>
    <row r="133" spans="1:4" ht="12.5" x14ac:dyDescent="0.25">
      <c r="A133" s="65" t="s">
        <v>386</v>
      </c>
      <c r="B133" s="177">
        <v>1.5859379</v>
      </c>
      <c r="C133" s="177">
        <v>1.9538299999999997E-3</v>
      </c>
      <c r="D133" s="142">
        <f t="shared" si="4"/>
        <v>1.5839840700000001</v>
      </c>
    </row>
    <row r="134" spans="1:4" ht="12.5" x14ac:dyDescent="0.25">
      <c r="A134" s="65" t="s">
        <v>312</v>
      </c>
      <c r="B134" s="177">
        <v>1.9676384599999999</v>
      </c>
      <c r="C134" s="177">
        <v>0</v>
      </c>
      <c r="D134" s="142">
        <f t="shared" si="4"/>
        <v>1.9676384599999999</v>
      </c>
    </row>
    <row r="135" spans="1:4" ht="12.5" x14ac:dyDescent="0.25">
      <c r="A135" s="65" t="s">
        <v>381</v>
      </c>
      <c r="B135" s="177">
        <v>2.6246872900000002</v>
      </c>
      <c r="C135" s="177">
        <v>0.30415150000000002</v>
      </c>
      <c r="D135" s="142">
        <f t="shared" si="4"/>
        <v>2.3205357900000001</v>
      </c>
    </row>
    <row r="136" spans="1:4" ht="12.5" x14ac:dyDescent="0.25">
      <c r="A136" s="65" t="s">
        <v>365</v>
      </c>
      <c r="B136" s="177">
        <v>27.81539077</v>
      </c>
      <c r="C136" s="177">
        <v>24.857828250000001</v>
      </c>
      <c r="D136" s="142">
        <f t="shared" si="4"/>
        <v>2.9575625199999998</v>
      </c>
    </row>
    <row r="137" spans="1:4" ht="12.5" x14ac:dyDescent="0.25">
      <c r="A137" s="65" t="s">
        <v>499</v>
      </c>
      <c r="B137" s="177">
        <v>3.73651307</v>
      </c>
      <c r="C137" s="177">
        <v>0</v>
      </c>
      <c r="D137" s="142">
        <f t="shared" si="4"/>
        <v>3.73651307</v>
      </c>
    </row>
    <row r="138" spans="1:4" ht="12.5" x14ac:dyDescent="0.25">
      <c r="A138" s="65" t="s">
        <v>378</v>
      </c>
      <c r="B138" s="177">
        <v>5.0889724699999999</v>
      </c>
      <c r="C138" s="177">
        <v>0.13506460000000001</v>
      </c>
      <c r="D138" s="142">
        <f t="shared" si="4"/>
        <v>4.9539078700000001</v>
      </c>
    </row>
    <row r="139" spans="1:4" ht="12.5" x14ac:dyDescent="0.25">
      <c r="A139" s="65" t="s">
        <v>374</v>
      </c>
      <c r="B139" s="177">
        <v>10.678891999999999</v>
      </c>
      <c r="C139" s="177">
        <v>3.6332678599999997</v>
      </c>
      <c r="D139" s="142">
        <f t="shared" si="4"/>
        <v>7.0456241399999993</v>
      </c>
    </row>
    <row r="140" spans="1:4" ht="12.5" x14ac:dyDescent="0.25">
      <c r="A140" s="65" t="s">
        <v>299</v>
      </c>
      <c r="B140" s="177">
        <v>7.1179960900000001</v>
      </c>
      <c r="C140" s="177">
        <v>0</v>
      </c>
      <c r="D140" s="142">
        <f t="shared" si="4"/>
        <v>7.1179960900000001</v>
      </c>
    </row>
    <row r="141" spans="1:4" ht="12.5" x14ac:dyDescent="0.25">
      <c r="A141" s="65" t="s">
        <v>388</v>
      </c>
      <c r="B141" s="177">
        <v>8.830928140000001</v>
      </c>
      <c r="C141" s="177">
        <v>0.57528414999999999</v>
      </c>
      <c r="D141" s="142">
        <f t="shared" si="4"/>
        <v>8.2556439900000012</v>
      </c>
    </row>
    <row r="142" spans="1:4" ht="12.5" x14ac:dyDescent="0.25">
      <c r="A142" s="65" t="s">
        <v>348</v>
      </c>
      <c r="B142" s="177">
        <v>177.51561365999999</v>
      </c>
      <c r="C142" s="177">
        <v>167.6819505</v>
      </c>
      <c r="D142" s="142">
        <f t="shared" si="4"/>
        <v>9.8336631599999862</v>
      </c>
    </row>
    <row r="143" spans="1:4" ht="12.5" x14ac:dyDescent="0.25">
      <c r="A143" s="65" t="s">
        <v>301</v>
      </c>
      <c r="B143" s="177">
        <v>16.204390619999998</v>
      </c>
      <c r="C143" s="177">
        <v>5.82102524</v>
      </c>
      <c r="D143" s="142">
        <f t="shared" si="4"/>
        <v>10.383365379999997</v>
      </c>
    </row>
    <row r="144" spans="1:4" ht="12.5" x14ac:dyDescent="0.25">
      <c r="A144" s="65" t="s">
        <v>553</v>
      </c>
      <c r="B144" s="177">
        <v>10.79866625</v>
      </c>
      <c r="C144" s="177">
        <v>0</v>
      </c>
      <c r="D144" s="142">
        <f t="shared" si="4"/>
        <v>10.79866625</v>
      </c>
    </row>
    <row r="145" spans="1:4" ht="12.5" x14ac:dyDescent="0.25">
      <c r="A145" s="65" t="s">
        <v>359</v>
      </c>
      <c r="B145" s="177">
        <v>66.137516259999998</v>
      </c>
      <c r="C145" s="177">
        <v>52.964677569999999</v>
      </c>
      <c r="D145" s="142">
        <f t="shared" si="4"/>
        <v>13.172838689999999</v>
      </c>
    </row>
    <row r="146" spans="1:4" ht="12.5" x14ac:dyDescent="0.25">
      <c r="A146" s="65" t="s">
        <v>363</v>
      </c>
      <c r="B146" s="177">
        <v>32.282729230000001</v>
      </c>
      <c r="C146" s="177">
        <v>15.024245609999999</v>
      </c>
      <c r="D146" s="142">
        <f t="shared" si="4"/>
        <v>17.25848362</v>
      </c>
    </row>
    <row r="147" spans="1:4" ht="12.5" x14ac:dyDescent="0.25">
      <c r="A147" s="65" t="s">
        <v>402</v>
      </c>
      <c r="B147" s="177">
        <v>20.790410219999998</v>
      </c>
      <c r="C147" s="177">
        <v>0.63364603000000008</v>
      </c>
      <c r="D147" s="142">
        <f t="shared" si="4"/>
        <v>20.156764189999997</v>
      </c>
    </row>
    <row r="148" spans="1:4" ht="12.5" x14ac:dyDescent="0.25">
      <c r="A148" s="65" t="s">
        <v>382</v>
      </c>
      <c r="B148" s="177">
        <v>22.83111396</v>
      </c>
      <c r="C148" s="177">
        <v>2.43750409</v>
      </c>
      <c r="D148" s="142">
        <f t="shared" si="4"/>
        <v>20.393609869999999</v>
      </c>
    </row>
    <row r="149" spans="1:4" ht="12.5" x14ac:dyDescent="0.25">
      <c r="A149" s="65" t="s">
        <v>354</v>
      </c>
      <c r="B149" s="177">
        <v>33.857674549999999</v>
      </c>
      <c r="C149" s="177">
        <v>12.68968564</v>
      </c>
      <c r="D149" s="142">
        <f t="shared" si="4"/>
        <v>21.167988909999998</v>
      </c>
    </row>
    <row r="150" spans="1:4" ht="12.5" x14ac:dyDescent="0.25">
      <c r="A150" s="65" t="s">
        <v>380</v>
      </c>
      <c r="B150" s="177">
        <v>25.795964730000001</v>
      </c>
      <c r="C150" s="177">
        <v>0.83521628000000003</v>
      </c>
      <c r="D150" s="142">
        <f t="shared" si="4"/>
        <v>24.960748450000001</v>
      </c>
    </row>
    <row r="151" spans="1:4" ht="12.5" x14ac:dyDescent="0.25">
      <c r="A151" s="65" t="s">
        <v>300</v>
      </c>
      <c r="B151" s="177">
        <v>39.545330240000006</v>
      </c>
      <c r="C151" s="177">
        <v>0</v>
      </c>
      <c r="D151" s="142">
        <f t="shared" si="4"/>
        <v>39.545330240000006</v>
      </c>
    </row>
    <row r="152" spans="1:4" ht="12.5" x14ac:dyDescent="0.25">
      <c r="A152" s="65" t="s">
        <v>372</v>
      </c>
      <c r="B152" s="177">
        <v>147.50437662000002</v>
      </c>
      <c r="C152" s="177">
        <v>99.021923610000002</v>
      </c>
      <c r="D152" s="142">
        <f t="shared" si="4"/>
        <v>48.482453010000015</v>
      </c>
    </row>
    <row r="153" spans="1:4" ht="12.5" x14ac:dyDescent="0.25">
      <c r="A153" s="65" t="s">
        <v>406</v>
      </c>
      <c r="B153" s="177">
        <v>72.102630739999995</v>
      </c>
      <c r="C153" s="177">
        <v>2.9392790000000002E-2</v>
      </c>
      <c r="D153" s="142">
        <f t="shared" si="4"/>
        <v>72.073237949999992</v>
      </c>
    </row>
    <row r="154" spans="1:4" ht="12.5" x14ac:dyDescent="0.25">
      <c r="A154" s="65" t="s">
        <v>357</v>
      </c>
      <c r="B154" s="177">
        <v>107.18873342000001</v>
      </c>
      <c r="C154" s="177">
        <v>34.539600450000002</v>
      </c>
      <c r="D154" s="142">
        <f t="shared" si="4"/>
        <v>72.649132970000011</v>
      </c>
    </row>
    <row r="155" spans="1:4" ht="12.5" x14ac:dyDescent="0.25">
      <c r="A155" s="65" t="s">
        <v>358</v>
      </c>
      <c r="B155" s="177">
        <v>257.89468334000003</v>
      </c>
      <c r="C155" s="177">
        <v>158.14379964</v>
      </c>
      <c r="D155" s="142">
        <f t="shared" si="4"/>
        <v>99.750883700000031</v>
      </c>
    </row>
    <row r="156" spans="1:4" ht="12.5" x14ac:dyDescent="0.25">
      <c r="A156" s="65" t="s">
        <v>356</v>
      </c>
      <c r="B156" s="177">
        <v>128.63253444</v>
      </c>
      <c r="C156" s="177">
        <v>4.0198210899999998</v>
      </c>
      <c r="D156" s="142">
        <f t="shared" si="4"/>
        <v>124.61271335000001</v>
      </c>
    </row>
    <row r="157" spans="1:4" ht="12.5" x14ac:dyDescent="0.25">
      <c r="A157" s="65" t="s">
        <v>375</v>
      </c>
      <c r="B157" s="177">
        <v>138.68453717</v>
      </c>
      <c r="C157" s="177">
        <v>6.01442312</v>
      </c>
      <c r="D157" s="142">
        <f t="shared" si="4"/>
        <v>132.67011405</v>
      </c>
    </row>
    <row r="158" spans="1:4" s="9" customFormat="1" ht="12.5" x14ac:dyDescent="0.25">
      <c r="A158" s="65" t="s">
        <v>362</v>
      </c>
      <c r="B158" s="177">
        <v>175.94835467999999</v>
      </c>
      <c r="C158" s="177">
        <v>1.2432487700000001</v>
      </c>
      <c r="D158" s="142">
        <f t="shared" si="4"/>
        <v>174.70510590999999</v>
      </c>
    </row>
    <row r="159" spans="1:4" ht="12.5" x14ac:dyDescent="0.25">
      <c r="A159" s="65" t="s">
        <v>350</v>
      </c>
      <c r="B159" s="177">
        <v>321.76438193000001</v>
      </c>
      <c r="C159" s="177">
        <v>86.619656109999994</v>
      </c>
      <c r="D159" s="142">
        <f t="shared" si="4"/>
        <v>235.14472582000002</v>
      </c>
    </row>
    <row r="160" spans="1:4" ht="12.5" x14ac:dyDescent="0.25">
      <c r="A160" s="65" t="s">
        <v>353</v>
      </c>
      <c r="B160" s="177">
        <v>398.92281164999997</v>
      </c>
      <c r="C160" s="177">
        <v>24.798684659999999</v>
      </c>
      <c r="D160" s="142">
        <f t="shared" si="4"/>
        <v>374.12412698999998</v>
      </c>
    </row>
    <row r="161" spans="1:4" ht="12.5" x14ac:dyDescent="0.25">
      <c r="A161" s="65" t="s">
        <v>347</v>
      </c>
      <c r="B161" s="177">
        <v>692.50707427999998</v>
      </c>
      <c r="C161" s="177">
        <v>245.61140184000001</v>
      </c>
      <c r="D161" s="142">
        <f t="shared" si="4"/>
        <v>446.89567244</v>
      </c>
    </row>
    <row r="162" spans="1:4" ht="12.5" x14ac:dyDescent="0.25">
      <c r="A162" s="65" t="s">
        <v>346</v>
      </c>
      <c r="B162" s="177">
        <v>1018.920083</v>
      </c>
      <c r="C162" s="177">
        <v>173.62615033</v>
      </c>
      <c r="D162" s="142">
        <f t="shared" si="4"/>
        <v>845.29393267</v>
      </c>
    </row>
    <row r="163" spans="1:4" ht="12.5" x14ac:dyDescent="0.25">
      <c r="A163" s="65" t="s">
        <v>344</v>
      </c>
      <c r="B163" s="177">
        <v>4033.6496049499997</v>
      </c>
      <c r="C163" s="177">
        <v>32.888077490000001</v>
      </c>
      <c r="D163" s="142">
        <f>B163-C163</f>
        <v>4000.7615274599998</v>
      </c>
    </row>
    <row r="164" spans="1:4" ht="13" x14ac:dyDescent="0.3">
      <c r="A164" s="86" t="s">
        <v>262</v>
      </c>
      <c r="B164" s="147">
        <f>SUBTOTAL(109,B3:B163)</f>
        <v>11525.277289569998</v>
      </c>
      <c r="C164" s="147">
        <f>SUBTOTAL(109,C3:C163)</f>
        <v>11824.328940279998</v>
      </c>
      <c r="D164" s="147">
        <f>SUBTOTAL(109,D3:D163)</f>
        <v>-299.05165071000692</v>
      </c>
    </row>
  </sheetData>
  <sortState xmlns:xlrd2="http://schemas.microsoft.com/office/spreadsheetml/2017/richdata2" ref="A3:D157">
    <sortCondition descending="1" ref="D3:D157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1E69B1-8732-41D8-AA07-A6C84F33DA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bc2fc94-f9a0-4595-82d5-7e47052a2585"/>
    <ds:schemaRef ds:uri="http://purl.org/dc/dcmitype/"/>
    <ds:schemaRef ds:uri="http://schemas.microsoft.com/office/infopath/2007/PartnerControls"/>
    <ds:schemaRef ds:uri="1223179d-944a-4eef-83c4-7a5b53ea7f8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Table of Content</vt:lpstr>
      <vt:lpstr>Tab 1 November 2023 revisions</vt:lpstr>
      <vt:lpstr> Tab 2 Cum Trade value 2022</vt:lpstr>
      <vt:lpstr>Tab 3 Cum Trade value 2023</vt:lpstr>
      <vt:lpstr>Tab4 Exports by ISIC</vt:lpstr>
      <vt:lpstr>Tab5 Re-exports by ISIC</vt:lpstr>
      <vt:lpstr>Tab6 Imports by ISIC</vt:lpstr>
      <vt:lpstr>Tab7 Trade Balance</vt:lpstr>
      <vt:lpstr>Tab8 Trade balnce by prtnr</vt:lpstr>
      <vt:lpstr>Tab9 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  <vt:lpstr>Annual Trade Highlights</vt:lpstr>
      <vt:lpstr>Export by products (Annual)</vt:lpstr>
      <vt:lpstr>Imports by products (Annual)</vt:lpstr>
      <vt:lpstr>Export by Transport (Annual)</vt:lpstr>
      <vt:lpstr>Imports by transport (Annual)</vt:lpstr>
      <vt:lpstr>Exports by Partner (Annual)</vt:lpstr>
      <vt:lpstr>Imports by Partner (Annual)</vt:lpstr>
      <vt:lpstr>Exports by econmc regns (Annual</vt:lpstr>
      <vt:lpstr>Imports by econmc regns (Annual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2024-02-06T07:32:24Z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